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ustomProperty3.bin" ContentType="application/vnd.openxmlformats-officedocument.spreadsheetml.customProperty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1"/>
  <workbookPr/>
  <mc:AlternateContent xmlns:mc="http://schemas.openxmlformats.org/markup-compatibility/2006">
    <mc:Choice Requires="x15">
      <x15ac:absPath xmlns:x15ac="http://schemas.microsoft.com/office/spreadsheetml/2010/11/ac" url="Z:\BAR-Consol\02_Consol_PS\2023\16. SCGP Enterprise Business Planning\Consolidate Dashboard\Data for Conso Dashboard\Send Files (Y2022)\03_Data_Program\"/>
    </mc:Choice>
  </mc:AlternateContent>
  <xr:revisionPtr revIDLastSave="1" documentId="13_ncr:1_{1BBE2EF3-8E45-4F50-9342-814241E6DBC7}" xr6:coauthVersionLast="47" xr6:coauthVersionMax="47" xr10:uidLastSave="{B61F0320-8690-40E2-89D2-583A3801B631}"/>
  <bookViews>
    <workbookView xWindow="-110" yWindow="-110" windowWidth="23260" windowHeight="12580" activeTab="2" xr2:uid="{00000000-000D-0000-FFFF-FFFF00000000}"/>
  </bookViews>
  <sheets>
    <sheet name="RB(ROIC)" sheetId="1" r:id="rId1"/>
    <sheet name="RB(ROE)" sheetId="2" r:id="rId2"/>
    <sheet name="BS Act" sheetId="3" r:id="rId3"/>
  </sheets>
  <externalReferences>
    <externalReference r:id="rId4"/>
    <externalReference r:id="rId5"/>
    <externalReference r:id="rId6"/>
    <externalReference r:id="rId7"/>
  </externalReferences>
  <definedNames>
    <definedName name="\" hidden="1">{"cashflow",#N/A,FALSE,"CASHFLOW "}</definedName>
    <definedName name="_" localSheetId="2" hidden="1">[1]DETAIL!#REF!</definedName>
    <definedName name="_" localSheetId="1" hidden="1">[1]DETAIL!#REF!</definedName>
    <definedName name="_" hidden="1">[1]DETAIL!#REF!</definedName>
    <definedName name="__" localSheetId="1" hidden="1">[1]DETAIL!#REF!</definedName>
    <definedName name="__" hidden="1">[1]DETAIL!#REF!</definedName>
    <definedName name="__________a1" hidden="1">{"cashflow",#N/A,FALSE,"CASHFLOW "}</definedName>
    <definedName name="__________a10" hidden="1">{"sales",#N/A,FALSE,"SALES"}</definedName>
    <definedName name="__________a2" hidden="1">{"hilight1",#N/A,FALSE,"HILIGHT1"}</definedName>
    <definedName name="__________a3" hidden="1">{"hilight2",#N/A,FALSE,"HILIGHT2"}</definedName>
    <definedName name="__________a4" hidden="1">{"hilight3",#N/A,FALSE,"HILIGHT3"}</definedName>
    <definedName name="__________a5" hidden="1">{"income",#N/A,FALSE,"INCOME"}</definedName>
    <definedName name="__________a6" hidden="1">{"index",#N/A,FALSE,"INDEX"}</definedName>
    <definedName name="__________a7" hidden="1">{"PRINT_EST",#N/A,FALSE,"ESTMON"}</definedName>
    <definedName name="__________a8" hidden="1">{"revsale",#N/A,FALSE,"REV-ยุพดี"}</definedName>
    <definedName name="__________a9" hidden="1">{"revable",#N/A,FALSE,"REVABLE"}</definedName>
    <definedName name="________a1" hidden="1">{"cashflow",#N/A,FALSE,"CASHFLOW "}</definedName>
    <definedName name="________a10" hidden="1">{"sales",#N/A,FALSE,"SALES"}</definedName>
    <definedName name="________a2" hidden="1">{"hilight1",#N/A,FALSE,"HILIGHT1"}</definedName>
    <definedName name="________a3" hidden="1">{"hilight2",#N/A,FALSE,"HILIGHT2"}</definedName>
    <definedName name="________a4" hidden="1">{"hilight3",#N/A,FALSE,"HILIGHT3"}</definedName>
    <definedName name="________a5" hidden="1">{"income",#N/A,FALSE,"INCOME"}</definedName>
    <definedName name="________a6" hidden="1">{"index",#N/A,FALSE,"INDEX"}</definedName>
    <definedName name="________a7" hidden="1">{"PRINT_EST",#N/A,FALSE,"ESTMON"}</definedName>
    <definedName name="________a8" hidden="1">{"revsale",#N/A,FALSE,"REV-ยุพดี"}</definedName>
    <definedName name="________a9" hidden="1">{"revable",#N/A,FALSE,"REVABLE"}</definedName>
    <definedName name="_______a1" hidden="1">{"cashflow",#N/A,FALSE,"CASHFLOW "}</definedName>
    <definedName name="_______a10" hidden="1">{"sales",#N/A,FALSE,"SALES"}</definedName>
    <definedName name="_______a2" hidden="1">{"hilight1",#N/A,FALSE,"HILIGHT1"}</definedName>
    <definedName name="_______a3" hidden="1">{"hilight2",#N/A,FALSE,"HILIGHT2"}</definedName>
    <definedName name="_______a4" hidden="1">{"hilight3",#N/A,FALSE,"HILIGHT3"}</definedName>
    <definedName name="_______a5" hidden="1">{"income",#N/A,FALSE,"INCOME"}</definedName>
    <definedName name="_______a51" hidden="1">{"income",#N/A,FALSE,"INCOME"}</definedName>
    <definedName name="_______a6" hidden="1">{"index",#N/A,FALSE,"INDEX"}</definedName>
    <definedName name="_______a7" hidden="1">{"PRINT_EST",#N/A,FALSE,"ESTMON"}</definedName>
    <definedName name="_______a8" hidden="1">{"revsale",#N/A,FALSE,"REV-ยุพดี"}</definedName>
    <definedName name="_______a9" hidden="1">{"revable",#N/A,FALSE,"REVABLE"}</definedName>
    <definedName name="_______B1" hidden="1">{"PRINT_EST",#N/A,FALSE,"ESTMON"}</definedName>
    <definedName name="______a1" hidden="1">{"cashflow",#N/A,FALSE,"CASHFLOW "}</definedName>
    <definedName name="______a10" hidden="1">{"sales",#N/A,FALSE,"SALES"}</definedName>
    <definedName name="______a2" hidden="1">{"hilight1",#N/A,FALSE,"HILIGHT1"}</definedName>
    <definedName name="______a3" hidden="1">{"hilight2",#N/A,FALSE,"HILIGHT2"}</definedName>
    <definedName name="______a4" hidden="1">{"hilight3",#N/A,FALSE,"HILIGHT3"}</definedName>
    <definedName name="______a5" hidden="1">{"income",#N/A,FALSE,"INCOME"}</definedName>
    <definedName name="______a51" hidden="1">{"income",#N/A,FALSE,"INCOME"}</definedName>
    <definedName name="______a6" hidden="1">{"index",#N/A,FALSE,"INDEX"}</definedName>
    <definedName name="______a7" hidden="1">{"PRINT_EST",#N/A,FALSE,"ESTMON"}</definedName>
    <definedName name="______a8" hidden="1">{"revsale",#N/A,FALSE,"REV-ยุพดี"}</definedName>
    <definedName name="______a9" hidden="1">{"revable",#N/A,FALSE,"REVABLE"}</definedName>
    <definedName name="______B1" hidden="1">{"PRINT_EST",#N/A,FALSE,"ESTMON"}</definedName>
    <definedName name="_____a1" hidden="1">{"cashflow",#N/A,FALSE,"CASHFLOW "}</definedName>
    <definedName name="_____a10" hidden="1">{"sales",#N/A,FALSE,"SALES"}</definedName>
    <definedName name="_____a2" hidden="1">{"hilight1",#N/A,FALSE,"HILIGHT1"}</definedName>
    <definedName name="_____a3" hidden="1">{"hilight2",#N/A,FALSE,"HILIGHT2"}</definedName>
    <definedName name="_____a4" hidden="1">{"hilight3",#N/A,FALSE,"HILIGHT3"}</definedName>
    <definedName name="_____a5" hidden="1">{"income",#N/A,FALSE,"INCOME"}</definedName>
    <definedName name="_____a51" hidden="1">{"income",#N/A,FALSE,"INCOME"}</definedName>
    <definedName name="_____a6" hidden="1">{"index",#N/A,FALSE,"INDEX"}</definedName>
    <definedName name="_____a7" hidden="1">{"PRINT_EST",#N/A,FALSE,"ESTMON"}</definedName>
    <definedName name="_____a8" hidden="1">{"revsale",#N/A,FALSE,"REV-ยุพดี"}</definedName>
    <definedName name="_____a9" hidden="1">{"revable",#N/A,FALSE,"REVABLE"}</definedName>
    <definedName name="_____B1" hidden="1">{"PRINT_EST",#N/A,FALSE,"ESTMON"}</definedName>
    <definedName name="____a1" hidden="1">{"cashflow",#N/A,FALSE,"CASHFLOW "}</definedName>
    <definedName name="____a10" hidden="1">{"sales",#N/A,FALSE,"SALES"}</definedName>
    <definedName name="____a2" hidden="1">{"hilight1",#N/A,FALSE,"HILIGHT1"}</definedName>
    <definedName name="____a3" hidden="1">{"hilight2",#N/A,FALSE,"HILIGHT2"}</definedName>
    <definedName name="____a4" hidden="1">{"hilight3",#N/A,FALSE,"HILIGHT3"}</definedName>
    <definedName name="____a5" hidden="1">{"income",#N/A,FALSE,"INCOME"}</definedName>
    <definedName name="____a51" hidden="1">{"income",#N/A,FALSE,"INCOME"}</definedName>
    <definedName name="____a6" hidden="1">{"index",#N/A,FALSE,"INDEX"}</definedName>
    <definedName name="____a7" hidden="1">{"PRINT_EST",#N/A,FALSE,"ESTMON"}</definedName>
    <definedName name="____a8" hidden="1">{"revsale",#N/A,FALSE,"REV-ยุพดี"}</definedName>
    <definedName name="____a9" hidden="1">{"revable",#N/A,FALSE,"REVABLE"}</definedName>
    <definedName name="____aa1" hidden="1">{"cashflow",#N/A,FALSE,"CASHFLOW "}</definedName>
    <definedName name="____B1" hidden="1">{"PRINT_EST",#N/A,FALSE,"ESTMON"}</definedName>
    <definedName name="___a1" hidden="1">{"cashflow",#N/A,FALSE,"CASHFLOW "}</definedName>
    <definedName name="___a10" hidden="1">{"sales",#N/A,FALSE,"SALES"}</definedName>
    <definedName name="___a2" hidden="1">{"hilight1",#N/A,FALSE,"HILIGHT1"}</definedName>
    <definedName name="___a3" hidden="1">{"hilight2",#N/A,FALSE,"HILIGHT2"}</definedName>
    <definedName name="___a4" hidden="1">{"hilight3",#N/A,FALSE,"HILIGHT3"}</definedName>
    <definedName name="___a5" hidden="1">{"income",#N/A,FALSE,"INCOME"}</definedName>
    <definedName name="___a51" hidden="1">{"income",#N/A,FALSE,"INCOME"}</definedName>
    <definedName name="___a6" hidden="1">{"index",#N/A,FALSE,"INDEX"}</definedName>
    <definedName name="___a7" hidden="1">{"PRINT_EST",#N/A,FALSE,"ESTMON"}</definedName>
    <definedName name="___a8" hidden="1">{"revsale",#N/A,FALSE,"REV-ยุพดี"}</definedName>
    <definedName name="___a9" hidden="1">{"revable",#N/A,FALSE,"REVABLE"}</definedName>
    <definedName name="___aa1" hidden="1">{"cashflow",#N/A,FALSE,"CASHFLOW "}</definedName>
    <definedName name="___B1" hidden="1">{"PRINT_EST",#N/A,FALSE,"ESTMON"}</definedName>
    <definedName name="__a1" hidden="1">{"cashflow",#N/A,FALSE,"CASHFLOW "}</definedName>
    <definedName name="__a10" hidden="1">{"sales",#N/A,FALSE,"SALES"}</definedName>
    <definedName name="__a2" hidden="1">{"hilight1",#N/A,FALSE,"HILIGHT1"}</definedName>
    <definedName name="__a3" hidden="1">{"hilight2",#N/A,FALSE,"HILIGHT2"}</definedName>
    <definedName name="__a4" hidden="1">{"hilight3",#N/A,FALSE,"HILIGHT3"}</definedName>
    <definedName name="__a5" hidden="1">{"income",#N/A,FALSE,"INCOME"}</definedName>
    <definedName name="__a51" hidden="1">{"income",#N/A,FALSE,"INCOME"}</definedName>
    <definedName name="__a6" hidden="1">{"index",#N/A,FALSE,"INDEX"}</definedName>
    <definedName name="__a7" hidden="1">{"PRINT_EST",#N/A,FALSE,"ESTMON"}</definedName>
    <definedName name="__a8" hidden="1">{"revsale",#N/A,FALSE,"REV-ยุพดี"}</definedName>
    <definedName name="__a9" hidden="1">{"revable",#N/A,FALSE,"REVABLE"}</definedName>
    <definedName name="__aa1" hidden="1">{"cashflow",#N/A,FALSE,"CASHFLOW "}</definedName>
    <definedName name="__b1" hidden="1">{"hilight3",#N/A,FALSE,"HILIGHT3"}</definedName>
    <definedName name="__xlfn.BAHTTEXT" hidden="1">#NAME?</definedName>
    <definedName name="_10_0_0_F" localSheetId="1" hidden="1">[1]DETAIL!#REF!</definedName>
    <definedName name="_10_0_0_F" hidden="1">[1]DETAIL!#REF!</definedName>
    <definedName name="_124_0_0_F" localSheetId="1" hidden="1">[1]DETAIL!#REF!</definedName>
    <definedName name="_124_0_0_F" hidden="1">[1]DETAIL!#REF!</definedName>
    <definedName name="_12F" localSheetId="1" hidden="1">[1]DETAIL!#REF!</definedName>
    <definedName name="_12F" hidden="1">[1]DETAIL!#REF!</definedName>
    <definedName name="_13_0_0_F" localSheetId="1" hidden="1">[1]DETAIL!#REF!</definedName>
    <definedName name="_13_0_0_F" hidden="1">[1]DETAIL!#REF!</definedName>
    <definedName name="_14_0_0_F" localSheetId="1" hidden="1">[1]DETAIL!#REF!</definedName>
    <definedName name="_14_0_0_F" hidden="1">[1]DETAIL!#REF!</definedName>
    <definedName name="_15_0_0_F" localSheetId="1" hidden="1">[1]DETAIL!#REF!</definedName>
    <definedName name="_15_0_0_F" hidden="1">[1]DETAIL!#REF!</definedName>
    <definedName name="_15F" localSheetId="1" hidden="1">[1]DETAIL!#REF!</definedName>
    <definedName name="_15F" hidden="1">[1]DETAIL!#REF!</definedName>
    <definedName name="_17F" localSheetId="1" hidden="1">[1]DETAIL!#REF!</definedName>
    <definedName name="_17F" hidden="1">[1]DETAIL!#REF!</definedName>
    <definedName name="_18_0_0_F" localSheetId="1" hidden="1">[1]DETAIL!#REF!</definedName>
    <definedName name="_18_0_0_F" hidden="1">[1]DETAIL!#REF!</definedName>
    <definedName name="_19_0_0_F" localSheetId="1" hidden="1">[1]DETAIL!#REF!</definedName>
    <definedName name="_19_0_0_F" hidden="1">[1]DETAIL!#REF!</definedName>
    <definedName name="_193F" localSheetId="1" hidden="1">[1]DETAIL!#REF!</definedName>
    <definedName name="_193F" hidden="1">[1]DETAIL!#REF!</definedName>
    <definedName name="_20_0_0_F" localSheetId="1" hidden="1">[1]DETAIL!#REF!</definedName>
    <definedName name="_20_0_0_F" hidden="1">[1]DETAIL!#REF!</definedName>
    <definedName name="_21_0_0_F" localSheetId="1" hidden="1">[1]DETAIL!#REF!</definedName>
    <definedName name="_21_0_0_F" hidden="1">[1]DETAIL!#REF!</definedName>
    <definedName name="_234_0_0_F" localSheetId="1" hidden="1">[1]DETAIL!#REF!</definedName>
    <definedName name="_234_0_0_F" hidden="1">[1]DETAIL!#REF!</definedName>
    <definedName name="_235_0_0_F" localSheetId="1" hidden="1">[1]DETAIL!#REF!</definedName>
    <definedName name="_235_0_0_F" hidden="1">[1]DETAIL!#REF!</definedName>
    <definedName name="_26_0_0_F" localSheetId="1" hidden="1">[1]DETAIL!#REF!</definedName>
    <definedName name="_26_0_0_F" hidden="1">[1]DETAIL!#REF!</definedName>
    <definedName name="_264_0_0_F" localSheetId="1" hidden="1">[1]DETAIL!#REF!</definedName>
    <definedName name="_264_0_0_F" hidden="1">[1]DETAIL!#REF!</definedName>
    <definedName name="_265_0_0_F" localSheetId="1" hidden="1">[1]DETAIL!#REF!</definedName>
    <definedName name="_265_0_0_F" hidden="1">[1]DETAIL!#REF!</definedName>
    <definedName name="_27_0_0_F" localSheetId="1" hidden="1">[1]DETAIL!#REF!</definedName>
    <definedName name="_27_0_0_F" hidden="1">[1]DETAIL!#REF!</definedName>
    <definedName name="_28_0_0_F" localSheetId="1" hidden="1">[1]DETAIL!#REF!</definedName>
    <definedName name="_28_0_0_F" hidden="1">[1]DETAIL!#REF!</definedName>
    <definedName name="_3_0_0_F" localSheetId="1" hidden="1">[1]DETAIL!#REF!</definedName>
    <definedName name="_3_0_0_F" hidden="1">[1]DETAIL!#REF!</definedName>
    <definedName name="_31F" localSheetId="1" hidden="1">[1]DETAIL!#REF!</definedName>
    <definedName name="_31F" hidden="1">[1]DETAIL!#REF!</definedName>
    <definedName name="_366_0_0_F" localSheetId="1" hidden="1">[1]DETAIL!#REF!</definedName>
    <definedName name="_366_0_0_F" hidden="1">[1]DETAIL!#REF!</definedName>
    <definedName name="_367_0_0_F" localSheetId="1" hidden="1">[1]DETAIL!#REF!</definedName>
    <definedName name="_367_0_0_F" hidden="1">[1]DETAIL!#REF!</definedName>
    <definedName name="_368_0_0_F" localSheetId="1" hidden="1">[1]DETAIL!#REF!</definedName>
    <definedName name="_368_0_0_F" hidden="1">[1]DETAIL!#REF!</definedName>
    <definedName name="_38_0_0_F" localSheetId="1" hidden="1">[1]DETAIL!#REF!</definedName>
    <definedName name="_38_0_0_F" hidden="1">[1]DETAIL!#REF!</definedName>
    <definedName name="_4_0_0_F" localSheetId="1" hidden="1">[1]DETAIL!#REF!</definedName>
    <definedName name="_4_0_0_F" hidden="1">[1]DETAIL!#REF!</definedName>
    <definedName name="_43F" localSheetId="1" hidden="1">[1]DETAIL!#REF!</definedName>
    <definedName name="_43F" hidden="1">[1]DETAIL!#REF!</definedName>
    <definedName name="_44_0_0_F" localSheetId="1" hidden="1">[1]DETAIL!#REF!</definedName>
    <definedName name="_44_0_0_F" hidden="1">[1]DETAIL!#REF!</definedName>
    <definedName name="_44F" localSheetId="1" hidden="1">#REF!</definedName>
    <definedName name="_44F" hidden="1">#REF!</definedName>
    <definedName name="_45_0_0_F" localSheetId="1" hidden="1">[1]DETAIL!#REF!</definedName>
    <definedName name="_45_0_0_F" hidden="1">[1]DETAIL!#REF!</definedName>
    <definedName name="_49F" localSheetId="1" hidden="1">[1]DETAIL!#REF!</definedName>
    <definedName name="_49F" hidden="1">[1]DETAIL!#REF!</definedName>
    <definedName name="_4F" localSheetId="1" hidden="1">[1]DETAIL!#REF!</definedName>
    <definedName name="_4F" hidden="1">[1]DETAIL!#REF!</definedName>
    <definedName name="_5_0_0_F" localSheetId="1" hidden="1">[1]DETAIL!#REF!</definedName>
    <definedName name="_5_0_0_F" hidden="1">[1]DETAIL!#REF!</definedName>
    <definedName name="_5F" localSheetId="1" hidden="1">[1]DETAIL!#REF!</definedName>
    <definedName name="_5F" hidden="1">[1]DETAIL!#REF!</definedName>
    <definedName name="_6_0_0_F" localSheetId="1" hidden="1">[1]DETAIL!#REF!</definedName>
    <definedName name="_6_0_0_F" hidden="1">[1]DETAIL!#REF!</definedName>
    <definedName name="_60_0_0_F" localSheetId="1" hidden="1">[1]DETAIL!#REF!</definedName>
    <definedName name="_60_0_0_F" hidden="1">[1]DETAIL!#REF!</definedName>
    <definedName name="_7_0_0_F" localSheetId="1" hidden="1">[1]DETAIL!#REF!</definedName>
    <definedName name="_7_0_0_F" hidden="1">[1]DETAIL!#REF!</definedName>
    <definedName name="_8F" localSheetId="1" hidden="1">[1]DETAIL!#REF!</definedName>
    <definedName name="_8F" hidden="1">[1]DETAIL!#REF!</definedName>
    <definedName name="_9_0_0_F" localSheetId="1" hidden="1">[1]DETAIL!#REF!</definedName>
    <definedName name="_9_0_0_F" hidden="1">[1]DETAIL!#REF!</definedName>
    <definedName name="_a1" hidden="1">{"cashflow",#N/A,FALSE,"CASHFLOW "}</definedName>
    <definedName name="_a10" hidden="1">{"sales",#N/A,FALSE,"SALES"}</definedName>
    <definedName name="_a2" hidden="1">{"hilight1",#N/A,FALSE,"HILIGHT1"}</definedName>
    <definedName name="_a3" hidden="1">{"hilight2",#N/A,FALSE,"HILIGHT2"}</definedName>
    <definedName name="_a4" hidden="1">{"hilight3",#N/A,FALSE,"HILIGHT3"}</definedName>
    <definedName name="_a5" hidden="1">{"income",#N/A,FALSE,"INCOME"}</definedName>
    <definedName name="_a51" hidden="1">{"income",#N/A,FALSE,"INCOME"}</definedName>
    <definedName name="_a6" hidden="1">{"index",#N/A,FALSE,"INDEX"}</definedName>
    <definedName name="_a7" hidden="1">{"PRINT_EST",#N/A,FALSE,"ESTMON"}</definedName>
    <definedName name="_a8" hidden="1">{"revsale",#N/A,FALSE,"REV-ยุพดี"}</definedName>
    <definedName name="_a9" hidden="1">{"revable",#N/A,FALSE,"REVABLE"}</definedName>
    <definedName name="_aa1" hidden="1">{"cashflow",#N/A,FALSE,"CASHFLOW "}</definedName>
    <definedName name="_b1" hidden="1">{"hilight3",#N/A,FALSE,"HILIGHT3"}</definedName>
    <definedName name="_Fill" localSheetId="2" hidden="1">[2]detail!#REF!</definedName>
    <definedName name="_Fill" localSheetId="1" hidden="1">[2]detail!#REF!</definedName>
    <definedName name="_Fill" hidden="1">[2]detail!#REF!</definedName>
    <definedName name="_xlnm._FilterDatabase" localSheetId="2" hidden="1">'BS Act'!$A$47:$O$85</definedName>
    <definedName name="_xlnm._FilterDatabase" localSheetId="1" hidden="1">#REF!</definedName>
    <definedName name="_xlnm._FilterDatabase" hidden="1">#REF!</definedName>
    <definedName name="_FOH2006" hidden="1">{#N/A,#N/A,FALSE,"TL";#N/A,#N/A,FALSE,"KK";#N/A,#N/A,FALSE,"TS";#N/A,#N/A,FALSE,"KW";#N/A,#N/A,FALSE,"LP";#N/A,#N/A,FALSE,"DC"}</definedName>
    <definedName name="_Key1" localSheetId="1" hidden="1">[3]PLANBS3!#REF!</definedName>
    <definedName name="_Key1" hidden="1">[3]PLANBS3!#REF!</definedName>
    <definedName name="_Key2" localSheetId="1" hidden="1">[3]PLANBS3!#REF!</definedName>
    <definedName name="_Key2" hidden="1">[3]PLANBS3!#REF!</definedName>
    <definedName name="_KP300" hidden="1">{"level1",#N/A,FALSE,"1_LEV";"LEVEL1",#N/A,FALSE,"1_LEV"}</definedName>
    <definedName name="_Order1" hidden="1">0</definedName>
    <definedName name="_Order2" hidden="1">0</definedName>
    <definedName name="_Parse_Out" localSheetId="1" hidden="1">[4]sales!#REF!</definedName>
    <definedName name="_Parse_Out" hidden="1">[4]sales!#REF!</definedName>
    <definedName name="_Sort" localSheetId="1" hidden="1">[3]PLANBS3!#REF!</definedName>
    <definedName name="_Sort" hidden="1">[3]PLANBS3!#REF!</definedName>
    <definedName name="a" hidden="1">{"level1",#N/A,FALSE,"1_LEV";"LEVEL1",#N/A,FALSE,"1_LEV"}</definedName>
    <definedName name="aa" hidden="1">{"revsale",#N/A,FALSE,"REV-ยุพดี"}</definedName>
    <definedName name="aaa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ad" hidden="1">{"income",#N/A,FALSE,"INCOME"}</definedName>
    <definedName name="aef" hidden="1">{"'ตัวอย่าง'!$A$1:$O$21"}</definedName>
    <definedName name="afd" hidden="1">{"'ตัวอย่าง'!$A$1:$O$21"}</definedName>
    <definedName name="ai" hidden="1">{"level1",#N/A,FALSE,"1_LEV";"LEVEL1",#N/A,FALSE,"1_LEV"}</definedName>
    <definedName name="anscount" hidden="1">1</definedName>
    <definedName name="as" hidden="1">{"cashflow",#N/A,FALSE,"CASHFLOW "}</definedName>
    <definedName name="asas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ass" hidden="1">{"revable",#N/A,FALSE,"REVABLE"}</definedName>
    <definedName name="AUGFIX01" hidden="1">{"level1",#N/A,FALSE,"1_LEV";"LEVEL1",#N/A,FALSE,"1_LEV"}</definedName>
    <definedName name="AUGFIX02" hidden="1">{"level1",#N/A,FALSE,"1_LEV";"LEVEL1",#N/A,FALSE,"1_LEV"}</definedName>
    <definedName name="ax" hidden="1">{"PM5CC",#N/A,FALSE,"PM5CC_95";"PM5DB",#N/A,FALSE,"PM5DB_95";"PM5WB",#N/A,FALSE,"PM5WB_95";"PM5WTK",#N/A,FALSE,"PM5WTK_9";"PM6B1",#N/A,FALSE,"PM6B1_95";"PM6OT",#N/A,FALSE,"PM6OT_95";"PM6BEM",#N/A,FALSE,"PM6BEM_9";"PM6AC",#N/A,FALSE,"PM6BAC_9";"PMC1AC",#N/A,FALSE,"C1AC_95";"PMC11CA",#N/A,FALSE,"C11CA_95";"PMC1EM",#N/A,FALSE,"C1EM_95";"PMDEPART2",#N/A,FALSE,"DEPART2";"PMCM1",#N/A,FALSE,"CM1_Q1"}</definedName>
    <definedName name="b" hidden="1">{"income",#N/A,FALSE,"INCOME"}</definedName>
    <definedName name="ccc" hidden="1">{"PRINT_EST",#N/A,FALSE,"ESTMON"}</definedName>
    <definedName name="coating" hidden="1">{"hilight3",#N/A,FALSE,"HILIGHT3"}</definedName>
    <definedName name="dad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ddd" hidden="1">{"index",#N/A,FALSE,"INDEX"}</definedName>
    <definedName name="del" hidden="1">{"level1",#N/A,FALSE,"1_LEV";"LEVEL1",#N/A,FALSE,"1_LEV"}</definedName>
    <definedName name="detail" hidden="1">{"index",#N/A,FALSE,"INDEX"}</definedName>
    <definedName name="eee" hidden="1">{"revsale",#N/A,FALSE,"REV-ยุพดี"}</definedName>
    <definedName name="fgdf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fhgfhgh" hidden="1">{"revable",#N/A,FALSE,"REVABLE"}</definedName>
    <definedName name="gh" hidden="1">{"revsale",#N/A,FALSE,"REV-ยุพดี"}</definedName>
    <definedName name="hj" hidden="1">{"hilight3",#N/A,FALSE,"HILIGHT3"}</definedName>
    <definedName name="hjkhgf" hidden="1">{"ASSP5CC",#N/A,FALSE,"PM5CC_95";"ASS5DB",#N/A,FALSE,"PM5DB_95";"ASSP5WB",#N/A,FALSE,"PM5WB_95";"ASSP5WTK",#N/A,FALSE,"PM5WTK_9";"ASSP6B1",#N/A,FALSE,"PM6B1_95";"ASSP6OT",#N/A,FALSE,"PM6OT_95";"ASSP6EM",#N/A,FALSE,"PM6BEM_9";"ASSP6AC",#N/A,FALSE,"PM6BAC_9";"ASSC1AC",#N/A,FALSE,"C1AC_95";"ASSC11CA",#N/A,FALSE,"C11CA_95";"ASSC1EM",#N/A,FALSE,"C1EM_95"}</definedName>
    <definedName name="hn" hidden="1">{"income",#N/A,FALSE,"INCOME"}</definedName>
    <definedName name="HTML_CodePage" hidden="1">874</definedName>
    <definedName name="HTML_Control" hidden="1">{"'Model'!$A$1:$N$53"}</definedName>
    <definedName name="HTML_Control1" hidden="1">{"'Model'!$A$1:$N$53"}</definedName>
    <definedName name="HTML_Description" hidden="1">""</definedName>
    <definedName name="HTML_Email" hidden="1">""</definedName>
    <definedName name="HTML_Header" hidden="1">"Model"</definedName>
    <definedName name="HTML_LastUpdate" hidden="1">"31/7/01"</definedName>
    <definedName name="HTML_LineAfter" hidden="1">FALSE</definedName>
    <definedName name="HTML_LineBefore" hidden="1">FALSE</definedName>
    <definedName name="HTML_Name" hidden="1">"Bundit Sanguanprasert"</definedName>
    <definedName name="HTML_OBDlg2" hidden="1">TRUE</definedName>
    <definedName name="HTML_OBDlg4" hidden="1">TRUE</definedName>
    <definedName name="HTML_OS" hidden="1">0</definedName>
    <definedName name="HTML_PathFile" hidden="1">"C:\My Documents\TPS project\Carried Loss\SCC2.htm"</definedName>
    <definedName name="HTML_Title" hidden="1">"Model SCC"</definedName>
    <definedName name="info2" hidden="1">{"level1",#N/A,FALSE,"1_LEV";"LEVEL1",#N/A,FALSE,"1_LEV"}</definedName>
    <definedName name="jm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ju" hidden="1">{"sales",#N/A,FALSE,"SALES"}</definedName>
    <definedName name="kjasdf" hidden="1">{"hilight1",#N/A,FALSE,"HILIGHT1"}</definedName>
    <definedName name="kkk" hidden="1">{"revsale",#N/A,FALSE,"REV-ยุพดี"}</definedName>
    <definedName name="kl" hidden="1">{"revsale",#N/A,FALSE,"REV-ยุพดี"}</definedName>
    <definedName name="limcount" hidden="1">1</definedName>
    <definedName name="liza" hidden="1">{"level1",#N/A,FALSE,"1_LEV";"LEVEL1",#N/A,FALSE,"1_LEV"}</definedName>
    <definedName name="lll" hidden="1">{"sales",#N/A,FALSE,"SALES"}</definedName>
    <definedName name="llolo" hidden="1">{"revsale",#N/A,FALSE,"REV-ยุพดี"}</definedName>
    <definedName name="nnn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NotUse" hidden="1">{"'ตัวอย่าง'!$A$1:$O$21"}</definedName>
    <definedName name="ol" hidden="1">{"revable",#N/A,FALSE,"REVABLE"}</definedName>
    <definedName name="ooooo" hidden="1">{"'connew '!$C$40:$C$60"}</definedName>
    <definedName name="pison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PP" hidden="1">{"'Model'!$A$1:$N$53"}</definedName>
    <definedName name="PUTA" hidden="1">{"revsale",#N/A,FALSE,"REV-ยุพดี"}</definedName>
    <definedName name="qqq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qs" hidden="1">{"PRINT_EST",#N/A,FALSE,"ESTMON"}</definedName>
    <definedName name="rd" hidden="1">{"'ตัวอย่าง'!$A$1:$O$21"}</definedName>
    <definedName name="rung" hidden="1">"sci"</definedName>
    <definedName name="ry" hidden="1">{"hilight1",#N/A,FALSE,"HILIGHT1"}</definedName>
    <definedName name="SAPBEXrevision" hidden="1">2</definedName>
    <definedName name="SAPBEXsysID" hidden="1">"BWP"</definedName>
    <definedName name="SAPBEXwbID" hidden="1">"45TSOG149EJ5R0N9HDKCO6BXG"</definedName>
    <definedName name="sas" hidden="1">{"'ตัวอย่าง'!$A$1:$O$21"}</definedName>
    <definedName name="sc" hidden="1">{"index",#N/A,FALSE,"INDEX"}</definedName>
    <definedName name="sdf" hidden="1">{"'ตัวอย่าง'!$A$1:$O$21"}</definedName>
    <definedName name="sencount" hidden="1">1</definedName>
    <definedName name="SEPFIX01" hidden="1">{"income",#N/A,FALSE,"INCOME"}</definedName>
    <definedName name="sfe" hidden="1">{"'ตัวอย่าง'!$A$1:$O$21"}</definedName>
    <definedName name="sheet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sss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tast" hidden="1">{"'connew '!$C$40:$C$60"}</definedName>
    <definedName name="test" hidden="1">{"'ตัวอย่าง'!$A$1:$O$21"}</definedName>
    <definedName name="test77" hidden="1">{"'ตัวอย่าง'!$A$1:$O$21"}</definedName>
    <definedName name="test8888" hidden="1">{"'ตัวอย่าง'!$A$1:$O$21"}</definedName>
    <definedName name="testa" hidden="1">{"'ตัวอย่าง'!$A$1:$O$21"}</definedName>
    <definedName name="tr" hidden="1">{"FUR5CC",#N/A,FALSE,"PM5CC_95";"FUR5DB",#N/A,FALSE,"PM5DB_95";"FUR5WB",#N/A,FALSE,"PM5WB_95";"FUR5WTK",#N/A,FALSE,"PM5WTK_9";"FURPM6B1",#N/A,FALSE,"PM6B1_95";"FUR6OT",#N/A,FALSE,"PM6OT_95";"FUR6EM",#N/A,FALSE,"PM6BEM_9";"FUR6AC",#N/A,FALSE,"PM6BAC_9";"FURC1AC",#N/A,FALSE,"C1AC_95";"FURC11CA",#N/A,FALSE,"C11CA_95";"FURC1EM",#N/A,FALSE,"C1EM_95"}</definedName>
    <definedName name="tt" hidden="1">{"'connew '!$C$40:$C$60"}</definedName>
    <definedName name="TU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we" hidden="1">{"lev2ytd",#N/A,FALSE,"2_LEVYTD"}</definedName>
    <definedName name="wrn.1_lev." hidden="1">{"level1",#N/A,FALSE,"1_LEV";"LEVEL1",#N/A,FALSE,"1_LEV"}</definedName>
    <definedName name="wrn.1_levbt." hidden="1">{"lev1bt",#N/A,FALSE,"1_LEVB-T"}</definedName>
    <definedName name="wrn.2_levmon." hidden="1">{"lev2mon",#N/A,FALSE,"2_levmon"}</definedName>
    <definedName name="wrn.2_levmonbt." hidden="1">{"lev2monbt",#N/A,FALSE,"2_levmonB-T"}</definedName>
    <definedName name="wrn.2_levytd." hidden="1">{"lev2ytd",#N/A,FALSE,"2_LEVYTD"}</definedName>
    <definedName name="wrn.2_levytdbt." hidden="1">{"lev2tytbt",#N/A,FALSE,"2_LEVYTDB-T"}</definedName>
    <definedName name="wrn.ANG." hidden="1">{#N/A,#N/A,FALSE,"starprint";#N/A,#N/A,FALSE,"srithai";#N/A,#N/A,FALSE,"LLH";#N/A,#N/A,FALSE,"TPN";#N/A,#N/A,FALSE,"reanthai";#N/A,#N/A,FALSE,"SPP";#N/A,#N/A,FALSE,"rungroj";#N/A,#N/A,FALSE,"pakorn";#N/A,#N/A,FALSE,"LION";#N/A,#N/A,FALSE,"hongthai";#N/A,#N/A,FALSE,"fancy";#N/A,#N/A,FALSE,"hua num";#N/A,#N/A,FALSE,"siriporn";#N/A,#N/A,FALSE,"TPP";#N/A,#N/A,FALSE,"CONTI";#N/A,#N/A,FALSE,"BTC";#N/A,#N/A,FALSE,"S.SILPA";#N/A,#N/A,FALSE,"SAHATHAI-GRAND";#N/A,#N/A,FALSE,"NANSING";#N/A,#N/A,FALSE,"PAPER BOX";#N/A,#N/A,FALSE,"ROYAL P.";#N/A,#N/A,FALSE,"S&amp;P";#N/A,#N/A,FALSE,"KURUSAPA";#N/A,#N/A,FALSE,"S.SATANA";#N/A,#N/A,FALSE,"PAKNUM";#N/A,#N/A,FALSE,"SUNSHINE";#N/A,#N/A,FALSE,"EPPE ASIA";#N/A,#N/A,FALSE,"AH";#N/A,#N/A,FALSE,"SAHAYONG";#N/A,#N/A,FALSE,"KITTIMA";#N/A,#N/A,FALSE,"KITTIMA (2)";#N/A,#N/A,FALSE,"hk-rain";#N/A,#N/A,FALSE,"hk-nd";#N/A,#N/A,FALSE,"hk";#N/A,#N/A,FALSE,"hk-ckp";#N/A,#N/A,FALSE,"hk-g.pack";#N/A,#N/A,FALSE,"rtkp";#N/A,#N/A,FALSE,"pc.printing"}</definedName>
    <definedName name="wrn.ASSDEPART2." hidden="1">{"ASSP5CC",#N/A,FALSE,"PM5CC_95";"ASS5DB",#N/A,FALSE,"PM5DB_95";"ASSP5WB",#N/A,FALSE,"PM5WB_95";"ASSP5WTK",#N/A,FALSE,"PM5WTK_9";"ASSP6B1",#N/A,FALSE,"PM6B1_95";"ASSP6OT",#N/A,FALSE,"PM6OT_95";"ASSP6EM",#N/A,FALSE,"PM6BEM_9";"ASSP6AC",#N/A,FALSE,"PM6BAC_9";"ASSC1AC",#N/A,FALSE,"C1AC_95";"ASSC11CA",#N/A,FALSE,"C11CA_95";"ASSC1EM",#N/A,FALSE,"C1EM_95"}</definedName>
    <definedName name="wrn.BALANCE." hidden="1">{"balance",#N/A,FALSE,"BALANCE"}</definedName>
    <definedName name="wrn.cashflow." hidden="1">{"cashflow",#N/A,FALSE,"CASHFLOW "}</definedName>
    <definedName name="wrn.COST._.REPORT." hidden="1">{#N/A,#N/A,FALSE,"ACVPM_12";#N/A,#N/A,FALSE,"ACCON_12";#N/A,#N/A,FALSE,"VARI_12"}</definedName>
    <definedName name="wrn.dep12." hidden="1">{#N/A,#N/A,FALSE,"PM1";#N/A,#N/A,FALSE,"PM2";#N/A,#N/A,FALSE,"PM3";#N/A,#N/A,FALSE,"PM4";#N/A,#N/A,FALSE,"PM5";#N/A,#N/A,FALSE,"PM6";#N/A,#N/A,FALSE,"CM1"}</definedName>
    <definedName name="wrn.FIX." hidden="1">{#N/A,#N/A,FALSE,"TL";#N/A,#N/A,FALSE,"KK";#N/A,#N/A,FALSE,"TS";#N/A,#N/A,FALSE,"KW";#N/A,#N/A,FALSE,"LP";#N/A,#N/A,FALSE,"DC"}</definedName>
    <definedName name="wrn.FURDEPART2." hidden="1">{"FUR5CC",#N/A,FALSE,"PM5CC_95";"FUR5DB",#N/A,FALSE,"PM5DB_95";"FUR5WB",#N/A,FALSE,"PM5WB_95";"FUR5WTK",#N/A,FALSE,"PM5WTK_9";"FURPM6B1",#N/A,FALSE,"PM6B1_95";"FUR6OT",#N/A,FALSE,"PM6OT_95";"FUR6EM",#N/A,FALSE,"PM6BEM_9";"FUR6AC",#N/A,FALSE,"PM6BAC_9";"FURC1AC",#N/A,FALSE,"C1AC_95";"FURC11CA",#N/A,FALSE,"C11CA_95";"FURC1EM",#N/A,FALSE,"C1EM_95"}</definedName>
    <definedName name="wrn.hilight1." hidden="1">{"hilight1",#N/A,FALSE,"HILIGHT1"}</definedName>
    <definedName name="wrn.hilight2." hidden="1">{"hilight2",#N/A,FALSE,"HILIGHT2"}</definedName>
    <definedName name="wrn.hilight3." hidden="1">{"hilight3",#N/A,FALSE,"HILIGHT3"}</definedName>
    <definedName name="wrn.income." hidden="1">{"income",#N/A,FALSE,"INCOME"}</definedName>
    <definedName name="wrn.index." hidden="1">{"index",#N/A,FALSE,"INDEX"}</definedName>
    <definedName name="wrn.MONTHLY.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wrn.PMDEPAER2." hidden="1">{"PM5CC",#N/A,FALSE,"PM5CC_95";"PM5DB",#N/A,FALSE,"PM5DB_95";"PM5WB",#N/A,FALSE,"PM5WB_95";"PM5WTK",#N/A,FALSE,"PM5WTK_9";"PM6B1",#N/A,FALSE,"PM6B1_95";"PM6OT",#N/A,FALSE,"PM6OT_95";"PM6BEM",#N/A,FALSE,"PM6BEM_9";"PM6AC",#N/A,FALSE,"PM6BAC_9";"PMC1AC",#N/A,FALSE,"C1AC_95";"PMC11CA",#N/A,FALSE,"C11CA_95";"PMC1EM",#N/A,FALSE,"C1EM_95";"PMDEPART2",#N/A,FALSE,"DEPART2";"PMCM1",#N/A,FALSE,"CM1_Q1"}</definedName>
    <definedName name="wrn.REPORT_EST." hidden="1">{"PRINT_EST",#N/A,FALSE,"ESTMON"}</definedName>
    <definedName name="wrn.rev_sale._.report." hidden="1">{"revsale",#N/A,FALSE,"REV-ยุพดี"}</definedName>
    <definedName name="wrn.revable." hidden="1">{"revable",#N/A,FALSE,"REVABLE"}</definedName>
    <definedName name="wrn.RLDEPART2.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  <definedName name="wrn.sales._.report." hidden="1">{"sales",#N/A,FALSE,"SALES"}</definedName>
    <definedName name="wrn.TUIVARINCE." hidden="1">{"AMT",#N/A,FALSE,"DW";"PER",#N/A,FALSE,"DW";"AMT",#N/A,FALSE,"WR";"PER",#N/A,FALSE,"WR";"AMT",#N/A,FALSE,"WT";"PER",#N/A,FALSE,"WT";"FG",#N/A,FALSE,"PB";"PER",#N/A,FALSE,"PB";"AMT",#N/A,FALSE,"PK";"PER",#N/A,FALSE,"PK"}</definedName>
    <definedName name="ww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yj" hidden="1">{"hilight2",#N/A,FALSE,"HILIGHT2"}</definedName>
    <definedName name="z" hidden="1">{"level1",#N/A,FALSE,"1_LEV";"LEVEL1",#N/A,FALSE,"1_LEV"}</definedName>
    <definedName name="zx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zz" hidden="1">{"cashflow",#N/A,FALSE,"CASHFLOW "}</definedName>
    <definedName name="zzz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เม.ย" hidden="1">{"'ตัวอย่าง'!$A$1:$O$21"}</definedName>
    <definedName name="เมษายน" hidden="1">{"'ตัวอย่าง'!$A$1:$O$21"}</definedName>
    <definedName name="เมษายน๑" hidden="1">{"'ตัวอย่าง'!$A$1:$O$21"}</definedName>
    <definedName name="ก" hidden="1">{"index",#N/A,FALSE,"INDEX"}</definedName>
    <definedName name="กกกกกก" hidden="1">{"PRINT_EST",#N/A,FALSE,"ESTMON"}</definedName>
    <definedName name="งบลงทุน50" hidden="1">{"cashflow",#N/A,FALSE,"CASHFLOW "}</definedName>
    <definedName name="ชัยเจริญมารีน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ฏฏฏ" hidden="1">{#N/A,#N/A,FALSE,"4_TOTAL";#N/A,#N/A,FALSE,"3_2TOTAL";#N/A,#N/A,FALSE,"5_INCOME";#N/A,#N/A,FALSE,"2_2LEV";#N/A,#N/A,FALSE,"2_2LEVYTD";#N/A,#N/A,FALSE,"BALANCE";#N/A,#N/A,FALSE,"CASHFLOW";#N/A,#N/A,FALSE,"PRODUCT";#N/A,#N/A,FALSE,"SALES";#N/A,#N/A,FALSE,"AGING"}</definedName>
    <definedName name="ฏะฟรส" hidden="1">{#N/A,#N/A,FALSE,"PM1";#N/A,#N/A,FALSE,"PM2";#N/A,#N/A,FALSE,"PM3";#N/A,#N/A,FALSE,"PM4";#N/A,#N/A,FALSE,"PM5";#N/A,#N/A,FALSE,"PM6";#N/A,#N/A,FALSE,"CM1"}</definedName>
    <definedName name="พ.ค." hidden="1">{"'ตัวอย่าง'!$A$1:$O$21"}</definedName>
    <definedName name="พด" hidden="1">{"'ตัวอย่าง'!$A$1:$O$21"}</definedName>
    <definedName name="พฤษภาคม" hidden="1">{"'ตัวอย่าง'!$A$1:$O$21"}</definedName>
    <definedName name="ฟ" hidden="1">{"hilight2",#N/A,FALSE,"HILIGHT2"}</definedName>
    <definedName name="ฟฟ" hidden="1">{"cashflow",#N/A,FALSE,"CASHFLOW "}</definedName>
    <definedName name="ฟภ" hidden="1">{"index",#N/A,FALSE,"INDEX"}</definedName>
    <definedName name="ฟหด" hidden="1">{"'ตัวอย่าง'!$A$1:$O$21"}</definedName>
    <definedName name="ฟำ" hidden="1">{"'ตัวอย่าง'!$A$1:$O$21"}</definedName>
    <definedName name="ฟำดฟำ" hidden="1">{"'ตัวอย่าง'!$A$1:$O$21"}</definedName>
    <definedName name="ศูนย์พัฒนา" hidden="1">{"RL5CC",#N/A,FALSE,"PM5CC_95";"RL5DB",#N/A,FALSE,"PM5DB_95";"RL5WB",#N/A,FALSE,"PM5WB_95";"RL5WTK",#N/A,FALSE,"PM5WTK_9";"RL6B1",#N/A,FALSE,"PM6B1_95";"RL6OT",#N/A,FALSE,"PM6OT_95";"RL6EM",#N/A,FALSE,"PM6BEM_9";"RL6AC",#N/A,FALSE,"PM6BAC_9";"RLC1AC",#N/A,FALSE,"C1AC_95";"RLC11CA",#N/A,FALSE,"C11CA_95";"RLC1EM",#N/A,FALSE,"C1EM_95";"RLCM1",#N/A,FALSE,"CM1_Q1";"RLDEPART2",#N/A,FALSE,"DEPART2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3" i="2"/>
  <c r="N4" i="2"/>
  <c r="N5" i="2"/>
  <c r="N3" i="2" l="1"/>
  <c r="N3" i="1"/>
  <c r="N4" i="1"/>
  <c r="N5" i="1"/>
  <c r="M3" i="2" l="1"/>
  <c r="M6" i="2" s="1"/>
  <c r="M3" i="1"/>
  <c r="M4" i="1"/>
  <c r="M5" i="1"/>
  <c r="M6" i="1" s="1"/>
  <c r="J3" i="1" l="1"/>
  <c r="J4" i="1"/>
  <c r="J5" i="1"/>
  <c r="I3" i="2"/>
  <c r="J3" i="2"/>
  <c r="H3" i="2" l="1"/>
  <c r="H3" i="1"/>
  <c r="H4" i="1"/>
  <c r="H5" i="1"/>
  <c r="G3" i="2" l="1"/>
  <c r="G3" i="1"/>
  <c r="G4" i="1"/>
  <c r="G5" i="1"/>
  <c r="D11" i="2" l="1"/>
  <c r="D19" i="1" l="1"/>
  <c r="D19" i="2" s="1"/>
  <c r="F3" i="1" l="1"/>
  <c r="F4" i="1"/>
  <c r="F5" i="1"/>
  <c r="F3" i="2"/>
  <c r="E3" i="2" l="1"/>
  <c r="E3" i="1"/>
  <c r="E4" i="1"/>
  <c r="E5" i="1"/>
  <c r="C3" i="2" l="1"/>
  <c r="D3" i="2"/>
  <c r="C5" i="1" l="1"/>
  <c r="C4" i="1"/>
  <c r="C3" i="1"/>
  <c r="D3" i="1"/>
  <c r="I3" i="1"/>
  <c r="K3" i="1"/>
  <c r="D4" i="1"/>
  <c r="I4" i="1"/>
  <c r="K4" i="1"/>
  <c r="L4" i="1"/>
  <c r="D5" i="1"/>
  <c r="I5" i="1"/>
  <c r="K5" i="1"/>
  <c r="L5" i="1"/>
  <c r="K3" i="2" l="1"/>
  <c r="L3" i="2" l="1"/>
  <c r="L3" i="1"/>
  <c r="D21" i="1" l="1"/>
  <c r="P21" i="1" l="1"/>
  <c r="AE20" i="2" l="1"/>
  <c r="AD20" i="2"/>
  <c r="AG20" i="2" s="1"/>
  <c r="AH20" i="2" s="1"/>
  <c r="AC20" i="2"/>
  <c r="AB20" i="2"/>
  <c r="AF20" i="2" s="1"/>
  <c r="AA20" i="2"/>
  <c r="Z20" i="2"/>
  <c r="Y20" i="2"/>
  <c r="X20" i="2"/>
  <c r="W20" i="2"/>
  <c r="V20" i="2"/>
  <c r="U20" i="2"/>
  <c r="T20" i="2"/>
  <c r="S20" i="2"/>
  <c r="R20" i="2"/>
  <c r="Q20" i="2"/>
  <c r="P20" i="2"/>
  <c r="P19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AG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AE13" i="2"/>
  <c r="AD13" i="2"/>
  <c r="AG13" i="2" s="1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AE12" i="2"/>
  <c r="AD12" i="2"/>
  <c r="AC12" i="2"/>
  <c r="AF12" i="2" s="1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P11" i="2"/>
  <c r="D6" i="2"/>
  <c r="C6" i="2"/>
  <c r="AA5" i="2"/>
  <c r="AE5" i="2" s="1"/>
  <c r="AG5" i="2" s="1"/>
  <c r="AH5" i="2" s="1"/>
  <c r="Z5" i="2"/>
  <c r="Y5" i="2"/>
  <c r="X5" i="2"/>
  <c r="AD5" i="2" s="1"/>
  <c r="W5" i="2"/>
  <c r="V5" i="2"/>
  <c r="U5" i="2"/>
  <c r="AC5" i="2" s="1"/>
  <c r="AF5" i="2" s="1"/>
  <c r="T5" i="2"/>
  <c r="S5" i="2"/>
  <c r="R5" i="2"/>
  <c r="AB5" i="2" s="1"/>
  <c r="Q5" i="2"/>
  <c r="P5" i="2"/>
  <c r="AD4" i="2"/>
  <c r="AA4" i="2"/>
  <c r="AE4" i="2" s="1"/>
  <c r="AG4" i="2" s="1"/>
  <c r="AH4" i="2" s="1"/>
  <c r="Z4" i="2"/>
  <c r="Y4" i="2"/>
  <c r="X4" i="2"/>
  <c r="W4" i="2"/>
  <c r="V4" i="2"/>
  <c r="U4" i="2"/>
  <c r="AC4" i="2" s="1"/>
  <c r="AF4" i="2" s="1"/>
  <c r="T4" i="2"/>
  <c r="S4" i="2"/>
  <c r="R4" i="2"/>
  <c r="AB4" i="2" s="1"/>
  <c r="Q4" i="2"/>
  <c r="P4" i="2"/>
  <c r="R3" i="2"/>
  <c r="Q3" i="2"/>
  <c r="Q6" i="2" s="1"/>
  <c r="F6" i="2"/>
  <c r="E6" i="2"/>
  <c r="P3" i="2"/>
  <c r="P6" i="2" s="1"/>
  <c r="AE42" i="1"/>
  <c r="AG42" i="1" s="1"/>
  <c r="AD42" i="1"/>
  <c r="AC42" i="1"/>
  <c r="AB42" i="1"/>
  <c r="AF42" i="1" s="1"/>
  <c r="AA42" i="1"/>
  <c r="Z42" i="1"/>
  <c r="Y42" i="1"/>
  <c r="X42" i="1"/>
  <c r="W42" i="1"/>
  <c r="V42" i="1"/>
  <c r="U42" i="1"/>
  <c r="T42" i="1"/>
  <c r="S42" i="1"/>
  <c r="R42" i="1"/>
  <c r="Q42" i="1"/>
  <c r="P42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AE37" i="1"/>
  <c r="AG37" i="1" s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AE36" i="1"/>
  <c r="AD36" i="1"/>
  <c r="AC36" i="1"/>
  <c r="AB36" i="1"/>
  <c r="AF36" i="1" s="1"/>
  <c r="AA36" i="1"/>
  <c r="Z36" i="1"/>
  <c r="Y36" i="1"/>
  <c r="X36" i="1"/>
  <c r="W36" i="1"/>
  <c r="V36" i="1"/>
  <c r="U36" i="1"/>
  <c r="T36" i="1"/>
  <c r="S36" i="1"/>
  <c r="R36" i="1"/>
  <c r="Q36" i="1"/>
  <c r="P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AE34" i="1"/>
  <c r="AD34" i="1"/>
  <c r="AC34" i="1"/>
  <c r="AB34" i="1"/>
  <c r="AF34" i="1" s="1"/>
  <c r="AA34" i="1"/>
  <c r="Z34" i="1"/>
  <c r="Y34" i="1"/>
  <c r="X34" i="1"/>
  <c r="W34" i="1"/>
  <c r="V34" i="1"/>
  <c r="U34" i="1"/>
  <c r="T34" i="1"/>
  <c r="S34" i="1"/>
  <c r="R34" i="1"/>
  <c r="Q34" i="1"/>
  <c r="P34" i="1"/>
  <c r="AE33" i="1"/>
  <c r="AG33" i="1" s="1"/>
  <c r="AD33" i="1"/>
  <c r="AC33" i="1"/>
  <c r="AB33" i="1"/>
  <c r="AF33" i="1" s="1"/>
  <c r="AA33" i="1"/>
  <c r="Z33" i="1"/>
  <c r="Y33" i="1"/>
  <c r="X33" i="1"/>
  <c r="W33" i="1"/>
  <c r="V33" i="1"/>
  <c r="U33" i="1"/>
  <c r="T33" i="1"/>
  <c r="S33" i="1"/>
  <c r="R33" i="1"/>
  <c r="Q33" i="1"/>
  <c r="P33" i="1"/>
  <c r="AE32" i="1"/>
  <c r="AD32" i="1"/>
  <c r="AC32" i="1"/>
  <c r="AB32" i="1"/>
  <c r="AF32" i="1" s="1"/>
  <c r="AA32" i="1"/>
  <c r="Z32" i="1"/>
  <c r="Y32" i="1"/>
  <c r="X32" i="1"/>
  <c r="W32" i="1"/>
  <c r="V32" i="1"/>
  <c r="U32" i="1"/>
  <c r="T32" i="1"/>
  <c r="S32" i="1"/>
  <c r="R32" i="1"/>
  <c r="Q32" i="1"/>
  <c r="P32" i="1"/>
  <c r="AG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AE30" i="1"/>
  <c r="AD30" i="1"/>
  <c r="AG30" i="1" s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AE29" i="1"/>
  <c r="AD29" i="1"/>
  <c r="AC29" i="1"/>
  <c r="AF29" i="1" s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P19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E12" i="1"/>
  <c r="AD12" i="1"/>
  <c r="AG12" i="1" s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P11" i="1"/>
  <c r="F6" i="1"/>
  <c r="E6" i="1"/>
  <c r="D6" i="1"/>
  <c r="C6" i="1"/>
  <c r="S5" i="1"/>
  <c r="R5" i="1"/>
  <c r="AB5" i="1" s="1"/>
  <c r="Q5" i="1"/>
  <c r="P5" i="1"/>
  <c r="G6" i="1"/>
  <c r="R4" i="1"/>
  <c r="AB4" i="1" s="1"/>
  <c r="Q4" i="1"/>
  <c r="P4" i="1"/>
  <c r="S4" i="1"/>
  <c r="S3" i="1"/>
  <c r="R3" i="1"/>
  <c r="Q3" i="1"/>
  <c r="P3" i="1"/>
  <c r="AF12" i="1" l="1"/>
  <c r="AF37" i="1"/>
  <c r="AH37" i="1" s="1"/>
  <c r="AG34" i="1"/>
  <c r="AG35" i="1"/>
  <c r="AG36" i="1"/>
  <c r="AH36" i="1" s="1"/>
  <c r="AG38" i="1"/>
  <c r="AG40" i="1"/>
  <c r="AG41" i="1"/>
  <c r="AF14" i="2"/>
  <c r="AH14" i="2" s="1"/>
  <c r="AF31" i="1"/>
  <c r="AH31" i="1" s="1"/>
  <c r="AG39" i="1"/>
  <c r="AH33" i="1"/>
  <c r="AG20" i="1"/>
  <c r="AG29" i="1"/>
  <c r="AG32" i="1"/>
  <c r="AH32" i="1" s="1"/>
  <c r="AF35" i="1"/>
  <c r="AF39" i="1"/>
  <c r="AH39" i="1" s="1"/>
  <c r="AF40" i="1"/>
  <c r="AF41" i="1"/>
  <c r="AF13" i="2"/>
  <c r="AH13" i="2" s="1"/>
  <c r="G8" i="1"/>
  <c r="E8" i="2"/>
  <c r="F8" i="1"/>
  <c r="R6" i="1"/>
  <c r="R8" i="1" s="1"/>
  <c r="P6" i="1"/>
  <c r="P8" i="1" s="1"/>
  <c r="S6" i="1"/>
  <c r="S8" i="1" s="1"/>
  <c r="AF20" i="1"/>
  <c r="E8" i="1"/>
  <c r="Q6" i="1"/>
  <c r="Q8" i="1" s="1"/>
  <c r="AH12" i="1"/>
  <c r="AH29" i="1"/>
  <c r="G6" i="2"/>
  <c r="S3" i="2"/>
  <c r="S6" i="2" s="1"/>
  <c r="S8" i="2" s="1"/>
  <c r="AB3" i="1"/>
  <c r="AB6" i="1" s="1"/>
  <c r="D8" i="1"/>
  <c r="Q8" i="2"/>
  <c r="P8" i="2"/>
  <c r="AH35" i="1"/>
  <c r="AF30" i="1"/>
  <c r="AH30" i="1" s="1"/>
  <c r="AH34" i="1"/>
  <c r="AB3" i="2"/>
  <c r="AB6" i="2" s="1"/>
  <c r="R6" i="2"/>
  <c r="R8" i="2" s="1"/>
  <c r="AF38" i="1"/>
  <c r="AH42" i="1"/>
  <c r="F8" i="2"/>
  <c r="D8" i="2"/>
  <c r="AG12" i="2"/>
  <c r="AH12" i="2" s="1"/>
  <c r="AH20" i="1" l="1"/>
  <c r="AH41" i="1"/>
  <c r="AH38" i="1"/>
  <c r="AH40" i="1"/>
  <c r="AB8" i="1"/>
  <c r="AB8" i="2"/>
  <c r="G8" i="2"/>
  <c r="T4" i="1" l="1"/>
  <c r="T3" i="1" l="1"/>
  <c r="H6" i="2" l="1"/>
  <c r="H8" i="2" s="1"/>
  <c r="T3" i="2"/>
  <c r="T6" i="2" s="1"/>
  <c r="T8" i="2" s="1"/>
  <c r="V5" i="1" l="1"/>
  <c r="X5" i="1"/>
  <c r="AD5" i="1" s="1"/>
  <c r="Z5" i="1"/>
  <c r="W5" i="1"/>
  <c r="U5" i="1"/>
  <c r="AC5" i="1" s="1"/>
  <c r="AF5" i="1" s="1"/>
  <c r="Y5" i="1"/>
  <c r="X4" i="1" l="1"/>
  <c r="AD4" i="1" s="1"/>
  <c r="AA5" i="1"/>
  <c r="AE5" i="1" s="1"/>
  <c r="AG5" i="1" s="1"/>
  <c r="AH5" i="1" s="1"/>
  <c r="W4" i="1"/>
  <c r="Y4" i="1"/>
  <c r="Z4" i="1"/>
  <c r="T5" i="1"/>
  <c r="T6" i="1" s="1"/>
  <c r="T8" i="1" s="1"/>
  <c r="H6" i="1"/>
  <c r="H8" i="1" s="1"/>
  <c r="U4" i="1"/>
  <c r="AC4" i="1" s="1"/>
  <c r="AF4" i="1" s="1"/>
  <c r="V4" i="1"/>
  <c r="AA4" i="1"/>
  <c r="AE4" i="1" s="1"/>
  <c r="AG4" i="1" s="1"/>
  <c r="AH4" i="1" s="1"/>
  <c r="I6" i="2" l="1"/>
  <c r="I8" i="2" s="1"/>
  <c r="U3" i="2"/>
  <c r="I6" i="1"/>
  <c r="U3" i="1"/>
  <c r="U6" i="1" l="1"/>
  <c r="U8" i="1" s="1"/>
  <c r="AC3" i="1"/>
  <c r="I8" i="1"/>
  <c r="AC3" i="2"/>
  <c r="U6" i="2"/>
  <c r="U8" i="2" s="1"/>
  <c r="V3" i="2"/>
  <c r="V6" i="2" s="1"/>
  <c r="V8" i="2" s="1"/>
  <c r="J6" i="2"/>
  <c r="V3" i="1"/>
  <c r="V6" i="1" s="1"/>
  <c r="V8" i="1" s="1"/>
  <c r="J6" i="1"/>
  <c r="J8" i="1" s="1"/>
  <c r="W3" i="1" l="1"/>
  <c r="W6" i="1" s="1"/>
  <c r="W8" i="1" s="1"/>
  <c r="K6" i="1"/>
  <c r="K8" i="1" s="1"/>
  <c r="W3" i="2"/>
  <c r="W6" i="2" s="1"/>
  <c r="W8" i="2" s="1"/>
  <c r="K6" i="2"/>
  <c r="AC6" i="2"/>
  <c r="AF3" i="2"/>
  <c r="AF6" i="2" s="1"/>
  <c r="AF8" i="2" s="1"/>
  <c r="J8" i="2"/>
  <c r="AC6" i="1"/>
  <c r="AF3" i="1"/>
  <c r="AF6" i="1" s="1"/>
  <c r="AF8" i="1" s="1"/>
  <c r="L6" i="2" l="1"/>
  <c r="L8" i="2" s="1"/>
  <c r="X3" i="2"/>
  <c r="X3" i="1"/>
  <c r="L6" i="1"/>
  <c r="AC8" i="2"/>
  <c r="AC8" i="1"/>
  <c r="K8" i="2"/>
  <c r="L8" i="1" l="1"/>
  <c r="Y3" i="1"/>
  <c r="Y6" i="1" s="1"/>
  <c r="Y8" i="1" s="1"/>
  <c r="M8" i="1"/>
  <c r="Y3" i="2"/>
  <c r="Y6" i="2" s="1"/>
  <c r="Y8" i="2" s="1"/>
  <c r="AD3" i="1"/>
  <c r="AD6" i="1" s="1"/>
  <c r="AD8" i="1" s="1"/>
  <c r="X6" i="1"/>
  <c r="X8" i="1" s="1"/>
  <c r="X6" i="2"/>
  <c r="X8" i="2" s="1"/>
  <c r="AD3" i="2"/>
  <c r="AD6" i="2" s="1"/>
  <c r="AD8" i="2" s="1"/>
  <c r="M8" i="2" l="1"/>
  <c r="N6" i="2"/>
  <c r="N8" i="2" s="1"/>
  <c r="Z3" i="2"/>
  <c r="Z6" i="2" s="1"/>
  <c r="Z8" i="2" s="1"/>
  <c r="N6" i="1"/>
  <c r="N8" i="1" s="1"/>
  <c r="Z3" i="1"/>
  <c r="Z6" i="1" s="1"/>
  <c r="Z8" i="1" s="1"/>
  <c r="AA3" i="2" l="1"/>
  <c r="O6" i="2"/>
  <c r="O8" i="2" s="1"/>
  <c r="O6" i="1"/>
  <c r="O8" i="1" s="1"/>
  <c r="AA3" i="1"/>
  <c r="AA6" i="1" l="1"/>
  <c r="AA8" i="1" s="1"/>
  <c r="AE3" i="1"/>
  <c r="AA6" i="2"/>
  <c r="AA8" i="2" s="1"/>
  <c r="AE3" i="2"/>
  <c r="AE6" i="2" l="1"/>
  <c r="AE8" i="2" s="1"/>
  <c r="AG3" i="2"/>
  <c r="AE6" i="1"/>
  <c r="AE8" i="1" s="1"/>
  <c r="AG3" i="1"/>
  <c r="AG6" i="2" l="1"/>
  <c r="AG8" i="2" s="1"/>
  <c r="AH3" i="2"/>
  <c r="AH6" i="2" s="1"/>
  <c r="AH8" i="2" s="1"/>
  <c r="AG6" i="1"/>
  <c r="AG8" i="1" s="1"/>
  <c r="AH3" i="1"/>
  <c r="AH6" i="1" s="1"/>
  <c r="AH8" i="1" s="1"/>
  <c r="P21" i="2" l="1"/>
  <c r="F27" i="1" l="1"/>
  <c r="F13" i="1" s="1"/>
  <c r="N27" i="1"/>
  <c r="N13" i="1" s="1"/>
  <c r="G27" i="1" l="1"/>
  <c r="G13" i="1" s="1"/>
  <c r="O27" i="1"/>
  <c r="O13" i="1" s="1"/>
  <c r="K27" i="1"/>
  <c r="K13" i="1" s="1"/>
  <c r="H27" i="1"/>
  <c r="H13" i="1" s="1"/>
  <c r="I27" i="1"/>
  <c r="I13" i="1" s="1"/>
  <c r="L27" i="1"/>
  <c r="L13" i="1" s="1"/>
  <c r="E27" i="1"/>
  <c r="E13" i="1" s="1"/>
  <c r="M27" i="1" l="1"/>
  <c r="M13" i="1" s="1"/>
  <c r="AE13" i="1" s="1"/>
  <c r="AE28" i="1"/>
  <c r="AE27" i="1" s="1"/>
  <c r="AA28" i="1"/>
  <c r="AA27" i="1" s="1"/>
  <c r="X28" i="1"/>
  <c r="X27" i="1" s="1"/>
  <c r="P28" i="1"/>
  <c r="P27" i="1" s="1"/>
  <c r="S28" i="1"/>
  <c r="S27" i="1" s="1"/>
  <c r="D27" i="1"/>
  <c r="D13" i="1" s="1"/>
  <c r="V28" i="1"/>
  <c r="V27" i="1" s="1"/>
  <c r="W28" i="1"/>
  <c r="W27" i="1" s="1"/>
  <c r="U28" i="1"/>
  <c r="U27" i="1" s="1"/>
  <c r="T28" i="1"/>
  <c r="T27" i="1" s="1"/>
  <c r="Q28" i="1"/>
  <c r="Q27" i="1" s="1"/>
  <c r="Z28" i="1"/>
  <c r="Z27" i="1" s="1"/>
  <c r="Y28" i="1"/>
  <c r="Y27" i="1" s="1"/>
  <c r="AB28" i="1"/>
  <c r="R28" i="1"/>
  <c r="R27" i="1" s="1"/>
  <c r="AC28" i="1"/>
  <c r="AC27" i="1" s="1"/>
  <c r="AD28" i="1"/>
  <c r="J27" i="1"/>
  <c r="J13" i="1" s="1"/>
  <c r="AD13" i="1" s="1"/>
  <c r="AG13" i="1" s="1"/>
  <c r="AC13" i="1"/>
  <c r="AF28" i="1" l="1"/>
  <c r="AB27" i="1"/>
  <c r="T13" i="1"/>
  <c r="Q13" i="1"/>
  <c r="R13" i="1"/>
  <c r="X13" i="1"/>
  <c r="S13" i="1"/>
  <c r="Z13" i="1"/>
  <c r="V13" i="1"/>
  <c r="P13" i="1"/>
  <c r="W13" i="1"/>
  <c r="AA13" i="1"/>
  <c r="Y13" i="1"/>
  <c r="U13" i="1"/>
  <c r="AB13" i="1"/>
  <c r="AF13" i="1" s="1"/>
  <c r="AH13" i="1" s="1"/>
  <c r="AG28" i="1"/>
  <c r="AG27" i="1" s="1"/>
  <c r="AD27" i="1"/>
  <c r="AF27" i="1" l="1"/>
  <c r="AH28" i="1"/>
  <c r="AH27" i="1" s="1"/>
  <c r="N19" i="1" l="1"/>
  <c r="N19" i="2" s="1"/>
  <c r="N11" i="2"/>
  <c r="G11" i="2"/>
  <c r="G19" i="1"/>
  <c r="G21" i="1" s="1"/>
  <c r="E19" i="1"/>
  <c r="E21" i="1" s="1"/>
  <c r="E11" i="2"/>
  <c r="Q11" i="1"/>
  <c r="H11" i="2"/>
  <c r="H19" i="1"/>
  <c r="H19" i="2" s="1"/>
  <c r="O11" i="2"/>
  <c r="O19" i="1"/>
  <c r="O19" i="2" s="1"/>
  <c r="N21" i="1" l="1"/>
  <c r="O21" i="1"/>
  <c r="H21" i="1"/>
  <c r="L11" i="2"/>
  <c r="L19" i="1"/>
  <c r="L19" i="2" s="1"/>
  <c r="G19" i="2"/>
  <c r="J11" i="2"/>
  <c r="J19" i="1"/>
  <c r="J21" i="1" s="1"/>
  <c r="AD11" i="1"/>
  <c r="Q21" i="1"/>
  <c r="Q11" i="2"/>
  <c r="K11" i="2"/>
  <c r="K19" i="1"/>
  <c r="K19" i="2" s="1"/>
  <c r="E19" i="2"/>
  <c r="Q19" i="1"/>
  <c r="L21" i="1" l="1"/>
  <c r="K21" i="1"/>
  <c r="I11" i="2"/>
  <c r="I19" i="1"/>
  <c r="I21" i="1" s="1"/>
  <c r="AC21" i="1" s="1"/>
  <c r="AC11" i="1"/>
  <c r="J19" i="2"/>
  <c r="AD19" i="1"/>
  <c r="AD11" i="2"/>
  <c r="Q19" i="2"/>
  <c r="AD21" i="1" l="1"/>
  <c r="AC11" i="2"/>
  <c r="AD21" i="2"/>
  <c r="AD19" i="2"/>
  <c r="M11" i="2"/>
  <c r="M19" i="1"/>
  <c r="M21" i="1" s="1"/>
  <c r="AE21" i="1" s="1"/>
  <c r="AE11" i="1"/>
  <c r="AG11" i="1" s="1"/>
  <c r="I19" i="2"/>
  <c r="AC19" i="1"/>
  <c r="Q21" i="2"/>
  <c r="AG21" i="1" l="1"/>
  <c r="AC21" i="2"/>
  <c r="AC19" i="2"/>
  <c r="M19" i="2"/>
  <c r="AE19" i="2" s="1"/>
  <c r="AG19" i="2" s="1"/>
  <c r="AE19" i="1"/>
  <c r="AG19" i="1" s="1"/>
  <c r="AE11" i="2"/>
  <c r="AG11" i="2" s="1"/>
  <c r="AE21" i="2" l="1"/>
  <c r="AG21" i="2" s="1"/>
  <c r="K14" i="1"/>
  <c r="E14" i="1"/>
  <c r="F14" i="1"/>
  <c r="I14" i="1"/>
  <c r="AC45" i="1" l="1"/>
  <c r="F19" i="1"/>
  <c r="F21" i="1" s="1"/>
  <c r="F11" i="2"/>
  <c r="AB11" i="1"/>
  <c r="AF11" i="1" s="1"/>
  <c r="AH11" i="1" s="1"/>
  <c r="U11" i="1"/>
  <c r="X11" i="1"/>
  <c r="Y11" i="1"/>
  <c r="R11" i="1"/>
  <c r="Z11" i="1"/>
  <c r="AA11" i="1"/>
  <c r="W11" i="1"/>
  <c r="T11" i="1"/>
  <c r="S11" i="1"/>
  <c r="V11" i="1"/>
  <c r="J14" i="1"/>
  <c r="W45" i="1"/>
  <c r="R45" i="1"/>
  <c r="G14" i="1" s="1"/>
  <c r="D14" i="1"/>
  <c r="AB45" i="1"/>
  <c r="T45" i="1"/>
  <c r="Q45" i="1"/>
  <c r="V45" i="1"/>
  <c r="U45" i="1"/>
  <c r="P45" i="1"/>
  <c r="S45" i="1"/>
  <c r="H14" i="1" s="1"/>
  <c r="AF45" i="1" l="1"/>
  <c r="Q14" i="1"/>
  <c r="U14" i="1"/>
  <c r="S14" i="1"/>
  <c r="V14" i="1"/>
  <c r="W14" i="1"/>
  <c r="T14" i="1"/>
  <c r="P14" i="1"/>
  <c r="R14" i="1"/>
  <c r="AB14" i="1"/>
  <c r="AC14" i="1"/>
  <c r="Y21" i="1"/>
  <c r="T21" i="1"/>
  <c r="Z21" i="1"/>
  <c r="W21" i="1"/>
  <c r="AA21" i="1"/>
  <c r="V21" i="1"/>
  <c r="X21" i="1"/>
  <c r="R21" i="1"/>
  <c r="AB21" i="1"/>
  <c r="AF21" i="1" s="1"/>
  <c r="AH21" i="1" s="1"/>
  <c r="S21" i="1"/>
  <c r="U21" i="1"/>
  <c r="U11" i="2"/>
  <c r="AB11" i="2"/>
  <c r="AF11" i="2" s="1"/>
  <c r="AH11" i="2" s="1"/>
  <c r="T11" i="2"/>
  <c r="R11" i="2"/>
  <c r="S11" i="2"/>
  <c r="Z11" i="2"/>
  <c r="AA11" i="2"/>
  <c r="X11" i="2"/>
  <c r="Y11" i="2"/>
  <c r="W11" i="2"/>
  <c r="V11" i="2"/>
  <c r="F19" i="2"/>
  <c r="U19" i="1"/>
  <c r="AB19" i="1"/>
  <c r="AF19" i="1" s="1"/>
  <c r="AH19" i="1" s="1"/>
  <c r="Y19" i="1"/>
  <c r="T19" i="1"/>
  <c r="S19" i="1"/>
  <c r="R19" i="1"/>
  <c r="X19" i="1"/>
  <c r="W19" i="1"/>
  <c r="Z19" i="1"/>
  <c r="AA19" i="1"/>
  <c r="V19" i="1"/>
  <c r="AF14" i="1" l="1"/>
  <c r="V21" i="2"/>
  <c r="R21" i="2"/>
  <c r="AB21" i="2"/>
  <c r="AF21" i="2" s="1"/>
  <c r="AH21" i="2" s="1"/>
  <c r="U21" i="2"/>
  <c r="Y21" i="2"/>
  <c r="W21" i="2"/>
  <c r="T21" i="2"/>
  <c r="X21" i="2"/>
  <c r="AA21" i="2"/>
  <c r="S21" i="2"/>
  <c r="Z21" i="2"/>
  <c r="Z19" i="2"/>
  <c r="X19" i="2"/>
  <c r="W19" i="2"/>
  <c r="R19" i="2"/>
  <c r="Y19" i="2"/>
  <c r="T19" i="2"/>
  <c r="AA19" i="2"/>
  <c r="V19" i="2"/>
  <c r="S19" i="2"/>
  <c r="U19" i="2"/>
  <c r="AB19" i="2"/>
  <c r="AF19" i="2" s="1"/>
  <c r="AH19" i="2" s="1"/>
  <c r="L14" i="1" l="1"/>
  <c r="AD45" i="1"/>
  <c r="X45" i="1"/>
  <c r="AD14" i="1" l="1"/>
  <c r="X14" i="1"/>
  <c r="N14" i="1" l="1"/>
  <c r="O14" i="1" l="1"/>
  <c r="M14" i="1" l="1"/>
  <c r="AE45" i="1"/>
  <c r="AG45" i="1" s="1"/>
  <c r="AH45" i="1" s="1"/>
  <c r="Z45" i="1"/>
  <c r="Y45" i="1"/>
  <c r="AA45" i="1"/>
  <c r="AE14" i="1" l="1"/>
  <c r="AG14" i="1" s="1"/>
  <c r="AH14" i="1" s="1"/>
  <c r="Y14" i="1"/>
  <c r="Z14" i="1"/>
  <c r="AA14" i="1"/>
  <c r="H10" i="2" l="1"/>
  <c r="H16" i="2" s="1"/>
  <c r="H18" i="2" s="1"/>
  <c r="H22" i="2" s="1"/>
  <c r="H23" i="2" s="1"/>
  <c r="H16" i="1"/>
  <c r="H18" i="1" s="1"/>
  <c r="H22" i="1" s="1"/>
  <c r="H23" i="1" s="1"/>
  <c r="I16" i="1" l="1"/>
  <c r="I18" i="1" s="1"/>
  <c r="I22" i="1" s="1"/>
  <c r="I23" i="1" s="1"/>
  <c r="I10" i="2"/>
  <c r="I16" i="2" s="1"/>
  <c r="I18" i="2" s="1"/>
  <c r="I22" i="2" s="1"/>
  <c r="I23" i="2" s="1"/>
  <c r="G10" i="2" l="1"/>
  <c r="G16" i="1"/>
  <c r="G18" i="1" s="1"/>
  <c r="G22" i="1" s="1"/>
  <c r="G23" i="1" s="1"/>
  <c r="AC10" i="1"/>
  <c r="AC16" i="1" s="1"/>
  <c r="AC18" i="1" s="1"/>
  <c r="AC22" i="1" s="1"/>
  <c r="AC23" i="1" s="1"/>
  <c r="F10" i="2"/>
  <c r="F16" i="2" s="1"/>
  <c r="F18" i="2" s="1"/>
  <c r="F22" i="2" s="1"/>
  <c r="F23" i="2" s="1"/>
  <c r="F16" i="1"/>
  <c r="F18" i="1" s="1"/>
  <c r="F22" i="1" s="1"/>
  <c r="F23" i="1" s="1"/>
  <c r="E10" i="2" l="1"/>
  <c r="E16" i="2" s="1"/>
  <c r="E18" i="2" s="1"/>
  <c r="E22" i="2" s="1"/>
  <c r="E23" i="2" s="1"/>
  <c r="E16" i="1"/>
  <c r="E18" i="1" s="1"/>
  <c r="E22" i="1" s="1"/>
  <c r="E23" i="1" s="1"/>
  <c r="G16" i="2"/>
  <c r="G18" i="2" s="1"/>
  <c r="G22" i="2" s="1"/>
  <c r="G23" i="2" s="1"/>
  <c r="AC10" i="2"/>
  <c r="AC16" i="2" s="1"/>
  <c r="AC18" i="2" s="1"/>
  <c r="AC22" i="2" s="1"/>
  <c r="AC23" i="2" s="1"/>
  <c r="L16" i="1" l="1"/>
  <c r="L18" i="1" s="1"/>
  <c r="L22" i="1" s="1"/>
  <c r="L23" i="1" s="1"/>
  <c r="L10" i="2"/>
  <c r="L16" i="2" s="1"/>
  <c r="L18" i="2" s="1"/>
  <c r="L22" i="2" s="1"/>
  <c r="L23" i="2" s="1"/>
  <c r="M16" i="1" l="1"/>
  <c r="M18" i="1" s="1"/>
  <c r="M22" i="1" s="1"/>
  <c r="M23" i="1" s="1"/>
  <c r="M10" i="2"/>
  <c r="M16" i="2" l="1"/>
  <c r="M18" i="2" s="1"/>
  <c r="M22" i="2" s="1"/>
  <c r="M23" i="2" s="1"/>
  <c r="K10" i="2" l="1"/>
  <c r="K16" i="2" s="1"/>
  <c r="K18" i="2" s="1"/>
  <c r="K22" i="2" s="1"/>
  <c r="K23" i="2" s="1"/>
  <c r="K16" i="1"/>
  <c r="K18" i="1" s="1"/>
  <c r="K22" i="1" s="1"/>
  <c r="K23" i="1" s="1"/>
  <c r="J10" i="2" l="1"/>
  <c r="J16" i="1"/>
  <c r="J18" i="1" s="1"/>
  <c r="J22" i="1" s="1"/>
  <c r="J23" i="1" s="1"/>
  <c r="AD10" i="1"/>
  <c r="AD16" i="1" l="1"/>
  <c r="AD18" i="1" s="1"/>
  <c r="AD22" i="1" s="1"/>
  <c r="AD23" i="1" s="1"/>
  <c r="J16" i="2"/>
  <c r="J18" i="2" s="1"/>
  <c r="J22" i="2" s="1"/>
  <c r="J23" i="2" s="1"/>
  <c r="AD10" i="2"/>
  <c r="AD16" i="2" l="1"/>
  <c r="AD18" i="2" s="1"/>
  <c r="AD22" i="2" s="1"/>
  <c r="AD23" i="2" s="1"/>
  <c r="O10" i="2" l="1"/>
  <c r="O16" i="2" s="1"/>
  <c r="O18" i="2" s="1"/>
  <c r="O22" i="2" s="1"/>
  <c r="O23" i="2" s="1"/>
  <c r="O16" i="1"/>
  <c r="O18" i="1" s="1"/>
  <c r="O22" i="1" s="1"/>
  <c r="O23" i="1" s="1"/>
  <c r="N10" i="2" l="1"/>
  <c r="N16" i="1"/>
  <c r="N18" i="1" s="1"/>
  <c r="N22" i="1" s="1"/>
  <c r="N23" i="1" s="1"/>
  <c r="AE10" i="1"/>
  <c r="AE16" i="1" l="1"/>
  <c r="AE18" i="1" s="1"/>
  <c r="AE22" i="1" s="1"/>
  <c r="AE23" i="1" s="1"/>
  <c r="AG10" i="1"/>
  <c r="AG16" i="1" s="1"/>
  <c r="AG18" i="1" s="1"/>
  <c r="AG22" i="1" s="1"/>
  <c r="AG23" i="1" s="1"/>
  <c r="N16" i="2"/>
  <c r="N18" i="2" s="1"/>
  <c r="N22" i="2" s="1"/>
  <c r="N23" i="2" s="1"/>
  <c r="AE10" i="2"/>
  <c r="AE16" i="2" l="1"/>
  <c r="AE18" i="2" s="1"/>
  <c r="AE22" i="2" s="1"/>
  <c r="AE23" i="2" s="1"/>
  <c r="AG10" i="2"/>
  <c r="AG16" i="2" s="1"/>
  <c r="AG18" i="2" s="1"/>
  <c r="AG22" i="2" s="1"/>
  <c r="AG23" i="2" s="1"/>
  <c r="D16" i="1" l="1"/>
  <c r="D18" i="1" s="1"/>
  <c r="D22" i="1" s="1"/>
  <c r="D23" i="1" s="1"/>
  <c r="Q10" i="1"/>
  <c r="Q16" i="1" s="1"/>
  <c r="Q18" i="1" s="1"/>
  <c r="Q22" i="1" s="1"/>
  <c r="Q23" i="1" s="1"/>
  <c r="D10" i="2"/>
  <c r="P10" i="1"/>
  <c r="P16" i="1" s="1"/>
  <c r="P18" i="1" s="1"/>
  <c r="P22" i="1" s="1"/>
  <c r="P23" i="1" s="1"/>
  <c r="T10" i="1"/>
  <c r="T16" i="1" s="1"/>
  <c r="T18" i="1" s="1"/>
  <c r="T22" i="1" s="1"/>
  <c r="T23" i="1" s="1"/>
  <c r="X10" i="1"/>
  <c r="X16" i="1" s="1"/>
  <c r="X18" i="1" s="1"/>
  <c r="X22" i="1" s="1"/>
  <c r="X23" i="1" s="1"/>
  <c r="Z10" i="1"/>
  <c r="Z16" i="1" s="1"/>
  <c r="Z18" i="1" s="1"/>
  <c r="Z22" i="1" s="1"/>
  <c r="Z23" i="1" s="1"/>
  <c r="W10" i="1"/>
  <c r="W16" i="1" s="1"/>
  <c r="W18" i="1" s="1"/>
  <c r="W22" i="1" s="1"/>
  <c r="W23" i="1" s="1"/>
  <c r="S10" i="1"/>
  <c r="S16" i="1" s="1"/>
  <c r="S18" i="1" s="1"/>
  <c r="S22" i="1" s="1"/>
  <c r="S23" i="1" s="1"/>
  <c r="R10" i="1"/>
  <c r="R16" i="1" s="1"/>
  <c r="R18" i="1" s="1"/>
  <c r="R22" i="1" s="1"/>
  <c r="R23" i="1" s="1"/>
  <c r="V10" i="1"/>
  <c r="V16" i="1" s="1"/>
  <c r="V18" i="1" s="1"/>
  <c r="V22" i="1" s="1"/>
  <c r="V23" i="1" s="1"/>
  <c r="Y10" i="1"/>
  <c r="Y16" i="1" s="1"/>
  <c r="Y18" i="1" s="1"/>
  <c r="Y22" i="1" s="1"/>
  <c r="Y23" i="1" s="1"/>
  <c r="AA10" i="1"/>
  <c r="AA16" i="1" s="1"/>
  <c r="AA18" i="1" s="1"/>
  <c r="AA22" i="1" s="1"/>
  <c r="AA23" i="1" s="1"/>
  <c r="AB10" i="1"/>
  <c r="U10" i="1"/>
  <c r="U16" i="1" s="1"/>
  <c r="U18" i="1" s="1"/>
  <c r="U22" i="1" s="1"/>
  <c r="U23" i="1" s="1"/>
  <c r="AF10" i="1" l="1"/>
  <c r="AB16" i="1"/>
  <c r="AB18" i="1" s="1"/>
  <c r="AB22" i="1" s="1"/>
  <c r="AB23" i="1" s="1"/>
  <c r="D16" i="2"/>
  <c r="D18" i="2" s="1"/>
  <c r="D22" i="2" s="1"/>
  <c r="D23" i="2" s="1"/>
  <c r="P10" i="2"/>
  <c r="P16" i="2" s="1"/>
  <c r="P18" i="2" s="1"/>
  <c r="P22" i="2" s="1"/>
  <c r="P23" i="2" s="1"/>
  <c r="Q10" i="2"/>
  <c r="Q16" i="2" s="1"/>
  <c r="Q18" i="2" s="1"/>
  <c r="Q22" i="2" s="1"/>
  <c r="Q23" i="2" s="1"/>
  <c r="T10" i="2"/>
  <c r="T16" i="2" s="1"/>
  <c r="T18" i="2" s="1"/>
  <c r="T22" i="2" s="1"/>
  <c r="T23" i="2" s="1"/>
  <c r="U10" i="2"/>
  <c r="U16" i="2" s="1"/>
  <c r="U18" i="2" s="1"/>
  <c r="U22" i="2" s="1"/>
  <c r="U23" i="2" s="1"/>
  <c r="Y10" i="2"/>
  <c r="Y16" i="2" s="1"/>
  <c r="Y18" i="2" s="1"/>
  <c r="Y22" i="2" s="1"/>
  <c r="Y23" i="2" s="1"/>
  <c r="V10" i="2"/>
  <c r="V16" i="2" s="1"/>
  <c r="V18" i="2" s="1"/>
  <c r="V22" i="2" s="1"/>
  <c r="V23" i="2" s="1"/>
  <c r="AA10" i="2"/>
  <c r="AA16" i="2" s="1"/>
  <c r="AA18" i="2" s="1"/>
  <c r="AA22" i="2" s="1"/>
  <c r="AA23" i="2" s="1"/>
  <c r="W10" i="2"/>
  <c r="W16" i="2" s="1"/>
  <c r="W18" i="2" s="1"/>
  <c r="W22" i="2" s="1"/>
  <c r="W23" i="2" s="1"/>
  <c r="AB10" i="2"/>
  <c r="R10" i="2"/>
  <c r="R16" i="2" s="1"/>
  <c r="R18" i="2" s="1"/>
  <c r="R22" i="2" s="1"/>
  <c r="R23" i="2" s="1"/>
  <c r="Z10" i="2"/>
  <c r="Z16" i="2" s="1"/>
  <c r="Z18" i="2" s="1"/>
  <c r="Z22" i="2" s="1"/>
  <c r="Z23" i="2" s="1"/>
  <c r="X10" i="2"/>
  <c r="X16" i="2" s="1"/>
  <c r="X18" i="2" s="1"/>
  <c r="X22" i="2" s="1"/>
  <c r="X23" i="2" s="1"/>
  <c r="S10" i="2"/>
  <c r="S16" i="2" s="1"/>
  <c r="S18" i="2" s="1"/>
  <c r="S22" i="2" s="1"/>
  <c r="S23" i="2" s="1"/>
  <c r="AB16" i="2" l="1"/>
  <c r="AB18" i="2" s="1"/>
  <c r="AB22" i="2" s="1"/>
  <c r="AB23" i="2" s="1"/>
  <c r="AF10" i="2"/>
  <c r="AH10" i="1"/>
  <c r="AH16" i="1" s="1"/>
  <c r="AH18" i="1" s="1"/>
  <c r="AH22" i="1" s="1"/>
  <c r="AH23" i="1" s="1"/>
  <c r="AF16" i="1"/>
  <c r="AF18" i="1" s="1"/>
  <c r="AF22" i="1" s="1"/>
  <c r="AF23" i="1" s="1"/>
  <c r="AH10" i="2" l="1"/>
  <c r="AH16" i="2" s="1"/>
  <c r="AH18" i="2" s="1"/>
  <c r="AH22" i="2" s="1"/>
  <c r="AH23" i="2" s="1"/>
  <c r="AF16" i="2"/>
  <c r="AF18" i="2" s="1"/>
  <c r="AF22" i="2" s="1"/>
  <c r="AF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SiriratE</author>
  </authors>
  <commentList>
    <comment ref="A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SiriratE:</t>
        </r>
        <r>
          <rPr>
            <sz val="9"/>
            <color indexed="81"/>
            <rFont val="Tahoma"/>
            <family val="2"/>
          </rPr>
          <t xml:space="preserve">
พวก Impair Asset &amp; Inventory</t>
        </r>
      </text>
    </comment>
    <comment ref="A2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SiriratE:</t>
        </r>
        <r>
          <rPr>
            <sz val="9"/>
            <color indexed="81"/>
            <rFont val="Tahoma"/>
            <family val="2"/>
          </rPr>
          <t xml:space="preserve">
ใช้ OPAT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SiriratE</author>
  </authors>
  <commentList>
    <comment ref="A2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SiriratE:</t>
        </r>
        <r>
          <rPr>
            <sz val="9"/>
            <color indexed="81"/>
            <rFont val="Tahoma"/>
            <family val="2"/>
          </rPr>
          <t xml:space="preserve">
สำหรับ ROE ตามนิยาม คือ ใช้ NPAT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Sirirate</author>
  </authors>
  <commentList>
    <comment ref="B39" authorId="0" shapeId="0" xr:uid="{00000000-0006-0000-0200-000001000000}">
      <text>
        <r>
          <rPr>
            <b/>
            <sz val="12"/>
            <color indexed="81"/>
            <rFont val="Tahoma"/>
            <family val="2"/>
          </rPr>
          <t>Sirirate:</t>
        </r>
        <r>
          <rPr>
            <sz val="12"/>
            <color indexed="81"/>
            <rFont val="Tahoma"/>
            <family val="2"/>
          </rPr>
          <t xml:space="preserve">
Goodwill SCGP SS</t>
        </r>
      </text>
    </comment>
    <comment ref="B61" authorId="1" shapeId="0" xr:uid="{00000000-0006-0000-0200-000002000000}">
      <text>
        <r>
          <rPr>
            <b/>
            <sz val="10"/>
            <color indexed="81"/>
            <rFont val="Tahoma"/>
            <family val="2"/>
          </rPr>
          <t>Sirirate:</t>
        </r>
        <r>
          <rPr>
            <sz val="10"/>
            <color indexed="81"/>
            <rFont val="Tahoma"/>
            <family val="2"/>
          </rPr>
          <t xml:space="preserve">
Earn-out Go-Pak</t>
        </r>
      </text>
    </comment>
    <comment ref="B70" authorId="1" shapeId="0" xr:uid="{00000000-0006-0000-0200-000003000000}">
      <text>
        <r>
          <rPr>
            <b/>
            <sz val="10"/>
            <color indexed="81"/>
            <rFont val="Tahoma"/>
            <family val="2"/>
          </rPr>
          <t>Sirirate:</t>
        </r>
        <r>
          <rPr>
            <sz val="10"/>
            <color indexed="81"/>
            <rFont val="Tahoma"/>
            <family val="2"/>
          </rPr>
          <t xml:space="preserve">
Earn-Out Go-Pak</t>
        </r>
      </text>
    </comment>
    <comment ref="B78" authorId="1" shapeId="0" xr:uid="{00000000-0006-0000-0200-000004000000}">
      <text>
        <r>
          <rPr>
            <b/>
            <sz val="10"/>
            <color indexed="81"/>
            <rFont val="Tahoma"/>
            <family val="2"/>
          </rPr>
          <t>Sirirate:</t>
        </r>
        <r>
          <rPr>
            <sz val="10"/>
            <color indexed="81"/>
            <rFont val="Tahoma"/>
            <family val="2"/>
          </rPr>
          <t xml:space="preserve">
Earn-Out Go-Pak</t>
        </r>
      </text>
    </comment>
  </commentList>
</comments>
</file>

<file path=xl/sharedStrings.xml><?xml version="1.0" encoding="utf-8"?>
<sst xmlns="http://schemas.openxmlformats.org/spreadsheetml/2006/main" count="389" uniqueCount="245">
  <si>
    <t>Calculation ROIC</t>
  </si>
  <si>
    <t>Dec'21</t>
  </si>
  <si>
    <t>Jan'22</t>
  </si>
  <si>
    <t>Feb'22</t>
  </si>
  <si>
    <t>Mar'22</t>
  </si>
  <si>
    <t>Apr'22</t>
  </si>
  <si>
    <t>May'22</t>
  </si>
  <si>
    <t>Jun'22</t>
  </si>
  <si>
    <t>Jul'22</t>
  </si>
  <si>
    <t>Aug'22</t>
  </si>
  <si>
    <t>Sep'22</t>
  </si>
  <si>
    <t>Oct'22</t>
  </si>
  <si>
    <t>Nov'22</t>
  </si>
  <si>
    <t>Dec'22</t>
  </si>
  <si>
    <t>YTD Jan</t>
  </si>
  <si>
    <t>YTD Feb</t>
  </si>
  <si>
    <t>YTD Mar</t>
  </si>
  <si>
    <t>YTD Apr</t>
  </si>
  <si>
    <t>YTD May</t>
  </si>
  <si>
    <t>YTD Jun</t>
  </si>
  <si>
    <t>YTD Jul</t>
  </si>
  <si>
    <t>YTD Aug</t>
  </si>
  <si>
    <t>YTD Sep</t>
  </si>
  <si>
    <t>YTD Oct</t>
  </si>
  <si>
    <t>YTD Nov</t>
  </si>
  <si>
    <t>YTD Dec</t>
  </si>
  <si>
    <t>Q1</t>
  </si>
  <si>
    <t>Q2</t>
  </si>
  <si>
    <t>Q3</t>
  </si>
  <si>
    <t>Q4</t>
  </si>
  <si>
    <t>H1</t>
  </si>
  <si>
    <t>H2</t>
  </si>
  <si>
    <t>Year</t>
  </si>
  <si>
    <t>Total Equity</t>
  </si>
  <si>
    <t>Cash</t>
  </si>
  <si>
    <t>Current Liability Interest Bearing Debt + Non Current Liability</t>
  </si>
  <si>
    <t>Total Equity+Net Debt</t>
  </si>
  <si>
    <t>AVG Equity+Net Debt</t>
  </si>
  <si>
    <t>A</t>
  </si>
  <si>
    <t>OPAT</t>
  </si>
  <si>
    <t>Non-Recurring Items included in OPAT - Net Tax</t>
  </si>
  <si>
    <t>NCI</t>
  </si>
  <si>
    <t>Finance Cost net Tax</t>
  </si>
  <si>
    <t>Tax Rate</t>
  </si>
  <si>
    <t>Net Operating Profit After Tax (Before Finance cost)</t>
  </si>
  <si>
    <t>Annualized (*12 Month)</t>
  </si>
  <si>
    <t>Impairment - Net Tax</t>
  </si>
  <si>
    <t>Dividend from other company</t>
  </si>
  <si>
    <t>Others</t>
  </si>
  <si>
    <t>Annualized Net Operating Profit After Tax</t>
  </si>
  <si>
    <t>B</t>
  </si>
  <si>
    <t>ROIC</t>
  </si>
  <si>
    <t>A/B</t>
  </si>
  <si>
    <t>Detail for Calculation</t>
  </si>
  <si>
    <t>Total NCI</t>
  </si>
  <si>
    <t>NCI - Performance</t>
  </si>
  <si>
    <t>NCI - Extra excluded OPAT</t>
  </si>
  <si>
    <t>Finance Cost (exc.Interest Income) : PL05</t>
  </si>
  <si>
    <t>Calculation ROE</t>
  </si>
  <si>
    <t>EQUITY ATTRIBUTACLE TO OWNERS OF THE COMPANY (BSLI 39999)</t>
  </si>
  <si>
    <t>Non-Recurring Items included in OPAT - Net Tax, NCI</t>
  </si>
  <si>
    <t>Impairment - Net Tax, NCI</t>
  </si>
  <si>
    <t>ROE</t>
  </si>
  <si>
    <t>FIBROUS CHAIN (Inc. IPSB&amp;Go-Pak)</t>
  </si>
  <si>
    <t>BALANCE SHEET</t>
  </si>
  <si>
    <t>(THOUSAND BAHT)</t>
  </si>
  <si>
    <t>ASSETS</t>
  </si>
  <si>
    <t>Year 2022</t>
  </si>
  <si>
    <t>ACTUAL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</si>
  <si>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</si>
  <si>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</si>
  <si>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</si>
  <si>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</si>
  <si>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</si>
  <si>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</si>
  <si>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</si>
  <si>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</si>
  <si>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</si>
  <si>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</si>
  <si>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</si>
  <si>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</si>
  <si>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Var Dec</t>
  </si>
  <si>
    <t>Current Assets</t>
  </si>
  <si>
    <t xml:space="preserve">   Cash on hand and in banks</t>
  </si>
  <si>
    <t>AS1</t>
  </si>
  <si>
    <t xml:space="preserve">   Accounts receivable - trade</t>
  </si>
  <si>
    <t>AS2</t>
  </si>
  <si>
    <t xml:space="preserve">   Accounts receivable - trade from affiliated company</t>
  </si>
  <si>
    <t>AS3</t>
  </si>
  <si>
    <t xml:space="preserve">   Contract Assets</t>
  </si>
  <si>
    <t>AS4</t>
  </si>
  <si>
    <t xml:space="preserve">   Current account receivable from affiliated company</t>
  </si>
  <si>
    <t>AS5</t>
  </si>
  <si>
    <t xml:space="preserve">   Promissory note and loans to affiliated company</t>
  </si>
  <si>
    <t>AS6</t>
  </si>
  <si>
    <t xml:space="preserve">   Promissory note and maketable securities</t>
  </si>
  <si>
    <t>AS7</t>
  </si>
  <si>
    <t xml:space="preserve">   Inventories</t>
  </si>
  <si>
    <t>Finished Goods</t>
  </si>
  <si>
    <t>AS8</t>
  </si>
  <si>
    <t>Works in process</t>
  </si>
  <si>
    <t>AS9</t>
  </si>
  <si>
    <t>Raw materials</t>
  </si>
  <si>
    <t>AS10</t>
  </si>
  <si>
    <t>Spare parts</t>
  </si>
  <si>
    <t>AS11</t>
  </si>
  <si>
    <t>Stores, Supplies and others</t>
  </si>
  <si>
    <t>AS12</t>
  </si>
  <si>
    <t>Goods in transit</t>
  </si>
  <si>
    <t>AS13</t>
  </si>
  <si>
    <t xml:space="preserve">   Assets classified as held for sale &amp; Other Current Assets</t>
  </si>
  <si>
    <t>AS14</t>
  </si>
  <si>
    <t>Total Current Assets</t>
  </si>
  <si>
    <t xml:space="preserve">Investments - At Cost </t>
  </si>
  <si>
    <t>AS15</t>
  </si>
  <si>
    <t>Long Term Loan to Affiliate Co.</t>
  </si>
  <si>
    <t>AS16</t>
  </si>
  <si>
    <t>Property, Plant And Equipment - At Cost</t>
  </si>
  <si>
    <t xml:space="preserve">   Land and land improvements</t>
  </si>
  <si>
    <t>AS17</t>
  </si>
  <si>
    <t xml:space="preserve">   Buildings and structures</t>
  </si>
  <si>
    <t>AS18</t>
  </si>
  <si>
    <t xml:space="preserve">   Plant machinery and equipment</t>
  </si>
  <si>
    <t>AS19</t>
  </si>
  <si>
    <t xml:space="preserve">   Transportation and miscellaneous equipment</t>
  </si>
  <si>
    <t>AS20</t>
  </si>
  <si>
    <t xml:space="preserve">   Office furniture and equipment</t>
  </si>
  <si>
    <t>AS21</t>
  </si>
  <si>
    <t xml:space="preserve">   Right of use - cost</t>
  </si>
  <si>
    <t>AS22</t>
  </si>
  <si>
    <t xml:space="preserve">   Construction in progress</t>
  </si>
  <si>
    <t>AS23</t>
  </si>
  <si>
    <t xml:space="preserve">   Other depreciation assets</t>
  </si>
  <si>
    <t>AS24</t>
  </si>
  <si>
    <t>Total</t>
  </si>
  <si>
    <t xml:space="preserve">   Accumulated depreciation</t>
  </si>
  <si>
    <t>AS25</t>
  </si>
  <si>
    <t>Property, Plant and Equipment - Net</t>
  </si>
  <si>
    <t>Appraisal increase of assets</t>
  </si>
  <si>
    <t>Other Assets</t>
  </si>
  <si>
    <t xml:space="preserve">   Intangible Assets - Net</t>
  </si>
  <si>
    <t>AS26</t>
  </si>
  <si>
    <t xml:space="preserve">   Deferred income tax</t>
  </si>
  <si>
    <t>AS27</t>
  </si>
  <si>
    <t xml:space="preserve">   Deferred charges &amp; Others</t>
  </si>
  <si>
    <t>AS28</t>
  </si>
  <si>
    <t>Total Other Assets</t>
  </si>
  <si>
    <t>Total Assets</t>
  </si>
  <si>
    <t>LIABILITIES AND SHARESHOLDERS' EQUITY</t>
  </si>
  <si>
    <t>Current Liabilities</t>
  </si>
  <si>
    <t xml:space="preserve">    Bank overdrafts and loans from financial institutions </t>
  </si>
  <si>
    <t>LI01</t>
  </si>
  <si>
    <t xml:space="preserve">    Promissory Notes Payable </t>
  </si>
  <si>
    <t>LI02</t>
  </si>
  <si>
    <t xml:space="preserve">    Accounts payable - trade</t>
  </si>
  <si>
    <t>LI03</t>
  </si>
  <si>
    <t xml:space="preserve">    Accounts payable - trade to affiliated company</t>
  </si>
  <si>
    <t>LI04</t>
  </si>
  <si>
    <t xml:space="preserve">    Contract Liabilities</t>
  </si>
  <si>
    <t>LI05</t>
  </si>
  <si>
    <t xml:space="preserve">    Employee benefits liabilities - current</t>
  </si>
  <si>
    <t>LI06</t>
  </si>
  <si>
    <t xml:space="preserve">    Current account payable to affiliated company</t>
  </si>
  <si>
    <t>LI07</t>
  </si>
  <si>
    <t xml:space="preserve">    Promissory note and loans from affiliated company</t>
  </si>
  <si>
    <t>LI08</t>
  </si>
  <si>
    <t xml:space="preserve">    Accrued expenses</t>
  </si>
  <si>
    <t>LI09</t>
  </si>
  <si>
    <t xml:space="preserve">    Income tax payable</t>
  </si>
  <si>
    <t>LI10</t>
  </si>
  <si>
    <t xml:space="preserve">    Current portion of lease liabilities</t>
  </si>
  <si>
    <t>LI11</t>
  </si>
  <si>
    <t xml:space="preserve">    Other current liabilities</t>
  </si>
  <si>
    <t>LI12</t>
  </si>
  <si>
    <t>Total Current Liabilities</t>
  </si>
  <si>
    <t>Non-current Contract Liabilities</t>
  </si>
  <si>
    <t>LI13</t>
  </si>
  <si>
    <t>Loan from affiliated company</t>
  </si>
  <si>
    <t>LI14</t>
  </si>
  <si>
    <t>Provident Fund</t>
  </si>
  <si>
    <t>LI15</t>
  </si>
  <si>
    <t>Long-Term Debt</t>
  </si>
  <si>
    <t>LI16</t>
  </si>
  <si>
    <t>Employee benefit liabilities</t>
  </si>
  <si>
    <t>LI17</t>
  </si>
  <si>
    <t>Lease Liabilities</t>
  </si>
  <si>
    <t>LI18</t>
  </si>
  <si>
    <t>Other Liabilities</t>
  </si>
  <si>
    <t>LI19</t>
  </si>
  <si>
    <t>Total Liabilities</t>
  </si>
  <si>
    <t>Sharesholders'equity</t>
  </si>
  <si>
    <t xml:space="preserve">    Authorized Share Capital </t>
  </si>
  <si>
    <t xml:space="preserve">       Issued and Fully Paid - up Share Capital</t>
  </si>
  <si>
    <t>EQ01</t>
  </si>
  <si>
    <t xml:space="preserve">    Premium on share capital</t>
  </si>
  <si>
    <t>EQ02</t>
  </si>
  <si>
    <t xml:space="preserve">    Non-Controlling Interests</t>
  </si>
  <si>
    <t>EQ03</t>
  </si>
  <si>
    <t xml:space="preserve">    Acc. FX translation adj.</t>
  </si>
  <si>
    <t>EQ04</t>
  </si>
  <si>
    <t xml:space="preserve">    OCI - Others</t>
  </si>
  <si>
    <t>EQ05</t>
  </si>
  <si>
    <t xml:space="preserve">       Appropriated</t>
  </si>
  <si>
    <t>Legal reserve</t>
  </si>
  <si>
    <t>EQ06</t>
  </si>
  <si>
    <t>General reserve</t>
  </si>
  <si>
    <t>EQ07</t>
  </si>
  <si>
    <t xml:space="preserve">       Unappropriated</t>
  </si>
  <si>
    <t>EQ08</t>
  </si>
  <si>
    <t xml:space="preserve">Total Sharesholders' Equity </t>
  </si>
  <si>
    <t>Total Liabilities And Sharesholders' Equity</t>
  </si>
  <si>
    <t>Debt:Equity Ratio</t>
  </si>
  <si>
    <t>Diff Bal</t>
  </si>
  <si>
    <t>Eliminate - PPE</t>
  </si>
  <si>
    <t>Eliminate - AR/AP</t>
  </si>
  <si>
    <t>OA-FIBROUS</t>
  </si>
  <si>
    <t xml:space="preserve">Fixed asset </t>
  </si>
  <si>
    <t>Land and land improvement</t>
  </si>
  <si>
    <t>Current asset</t>
  </si>
  <si>
    <t>ROU-Cost</t>
  </si>
  <si>
    <t>Other asset</t>
  </si>
  <si>
    <t>Project</t>
  </si>
  <si>
    <t>Operating Assets :</t>
  </si>
  <si>
    <t>Change OA</t>
  </si>
  <si>
    <t>Eliminate</t>
  </si>
  <si>
    <t>CA</t>
  </si>
  <si>
    <t>PN</t>
  </si>
  <si>
    <t>net CA</t>
  </si>
  <si>
    <t>payment PPE</t>
  </si>
  <si>
    <t>ROU</t>
  </si>
  <si>
    <t>126060100</t>
  </si>
  <si>
    <t>Land</t>
  </si>
  <si>
    <t>126065100</t>
  </si>
  <si>
    <t>Building</t>
  </si>
  <si>
    <t>126070100</t>
  </si>
  <si>
    <t>Plant machinery and equipment</t>
  </si>
  <si>
    <t>126075100</t>
  </si>
  <si>
    <t>Vehicle &amp; Transportation</t>
  </si>
  <si>
    <t>126080100</t>
  </si>
  <si>
    <t>Other office furniture and equipments</t>
  </si>
  <si>
    <t>Computer &amp; Accessary</t>
  </si>
  <si>
    <t>Other Structures</t>
  </si>
  <si>
    <t>Depre ROU</t>
  </si>
  <si>
    <t>Interest ROU</t>
  </si>
  <si>
    <t>Rental ROU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</si>
</sst>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164" formatCode="_-* #,##0.00_-;\-* #,##0.00_-;_-* &quot;-&quot;??_-;_-@_-"/>
    <numFmt numFmtId="165" formatCode="_-* #,##0_-;[Red]\(#,##0\);0"/>
    <numFmt numFmtId="166" formatCode="_-* #,##0_-;\-* #,##0_-;_-* &quot;-&quot;??_-;_-@_-"/>
    <numFmt numFmtId="167" formatCode="0.0%"/>
    <numFmt numFmtId="168" formatCode="#,##0.0%;[Red]\-#,##0.0%"/>
    <numFmt numFmtId="169" formatCode="#,##0;[Red]\(#,##0\)"/>
    <numFmt numFmtId="170" formatCode="#,##0;\(#,##0\)"/>
    <numFmt numFmtId="171" formatCode="_(* #,##0_);_(* \(#,##0\);_(* &quot;-&quot;??_);_(@_)"/>
  </numFmts>
  <fonts count="2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2" tint="-9.9978637043366805E-2"/>
      <name val="Browallia New"/>
      <family val="2"/>
    </font>
    <font>
      <b/>
      <sz val="11"/>
      <name val="Browallia New"/>
      <family val="2"/>
    </font>
    <font>
      <b/>
      <sz val="11"/>
      <color theme="0"/>
      <name val="Browallia New"/>
      <family val="2"/>
    </font>
    <font>
      <sz val="11"/>
      <name val="Browallia New"/>
      <family val="2"/>
    </font>
    <font>
      <sz val="11"/>
      <color rgb="FFFF0000"/>
      <name val="Browallia New"/>
      <family val="2"/>
    </font>
    <font>
      <b/>
      <sz val="16"/>
      <color theme="0"/>
      <name val="Browallia New"/>
      <family val="2"/>
    </font>
    <font>
      <b/>
      <sz val="18"/>
      <color rgb="FF0033CC"/>
      <name val="Tahoma"/>
      <family val="2"/>
    </font>
    <font>
      <b/>
      <sz val="10"/>
      <color indexed="12"/>
      <name val="Tahoma"/>
      <family val="2"/>
    </font>
    <font>
      <sz val="10"/>
      <name val="Tahoma"/>
      <family val="2"/>
    </font>
    <font>
      <sz val="14"/>
      <name val="Tahoma"/>
      <family val="2"/>
    </font>
    <font>
      <sz val="16"/>
      <name val="AngsanaUPC"/>
      <family val="1"/>
    </font>
    <font>
      <b/>
      <sz val="10"/>
      <name val="Tahoma"/>
      <family val="2"/>
    </font>
    <font>
      <b/>
      <sz val="12"/>
      <name val="Tahoma"/>
      <family val="2"/>
    </font>
    <font>
      <sz val="10"/>
      <color indexed="12"/>
      <name val="Tahoma"/>
      <family val="2"/>
    </font>
    <font>
      <sz val="12"/>
      <name val="Tahoma"/>
      <family val="2"/>
    </font>
    <font>
      <u/>
      <sz val="12"/>
      <name val="Tahoma"/>
      <family val="2"/>
    </font>
    <font>
      <sz val="12"/>
      <color rgb="FFFF0000"/>
      <name val="Tahoma"/>
      <family val="2"/>
    </font>
    <font>
      <b/>
      <sz val="10"/>
      <color rgb="FFFF0000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3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23" fillId="0" borderId="0"/>
  </cellStyleXfs>
  <cellXfs count="217">
    <xf numFmtId="0" fontId="0" fillId="0" borderId="0" xfId="0"/>
    <xf numFmtId="165" fontId="2" fillId="0" borderId="0" xfId="0" applyNumberFormat="1" applyFont="1"/>
    <xf numFmtId="165" fontId="2" fillId="0" borderId="0" xfId="0" applyNumberFormat="1" applyFont="1" applyAlignment="1">
      <alignment horizontal="center"/>
    </xf>
    <xf numFmtId="165" fontId="3" fillId="2" borderId="1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165" fontId="3" fillId="4" borderId="2" xfId="0" applyNumberFormat="1" applyFont="1" applyFill="1" applyBorder="1" applyAlignment="1">
      <alignment horizontal="center" vertical="center"/>
    </xf>
    <xf numFmtId="165" fontId="4" fillId="5" borderId="2" xfId="0" applyNumberFormat="1" applyFont="1" applyFill="1" applyBorder="1" applyAlignment="1">
      <alignment horizontal="center" vertical="center"/>
    </xf>
    <xf numFmtId="165" fontId="3" fillId="0" borderId="0" xfId="0" applyNumberFormat="1" applyFont="1"/>
    <xf numFmtId="165" fontId="5" fillId="0" borderId="3" xfId="1" applyNumberFormat="1" applyFont="1" applyFill="1" applyBorder="1"/>
    <xf numFmtId="165" fontId="5" fillId="0" borderId="4" xfId="1" applyNumberFormat="1" applyFont="1" applyFill="1" applyBorder="1" applyAlignment="1">
      <alignment horizontal="center"/>
    </xf>
    <xf numFmtId="165" fontId="5" fillId="0" borderId="5" xfId="1" applyNumberFormat="1" applyFont="1" applyFill="1" applyBorder="1"/>
    <xf numFmtId="165" fontId="5" fillId="0" borderId="0" xfId="0" applyNumberFormat="1" applyFont="1"/>
    <xf numFmtId="165" fontId="5" fillId="0" borderId="0" xfId="1" applyNumberFormat="1" applyFont="1" applyFill="1" applyBorder="1"/>
    <xf numFmtId="165" fontId="5" fillId="0" borderId="6" xfId="1" applyNumberFormat="1" applyFont="1" applyFill="1" applyBorder="1" applyAlignment="1">
      <alignment horizontal="center"/>
    </xf>
    <xf numFmtId="165" fontId="5" fillId="0" borderId="7" xfId="1" applyNumberFormat="1" applyFont="1" applyFill="1" applyBorder="1"/>
    <xf numFmtId="165" fontId="3" fillId="7" borderId="8" xfId="1" applyNumberFormat="1" applyFont="1" applyFill="1" applyBorder="1"/>
    <xf numFmtId="165" fontId="3" fillId="7" borderId="9" xfId="1" applyNumberFormat="1" applyFont="1" applyFill="1" applyBorder="1" applyAlignment="1">
      <alignment horizontal="center"/>
    </xf>
    <xf numFmtId="165" fontId="3" fillId="7" borderId="10" xfId="1" applyNumberFormat="1" applyFont="1" applyFill="1" applyBorder="1"/>
    <xf numFmtId="165" fontId="5" fillId="0" borderId="0" xfId="0" applyNumberFormat="1" applyFont="1" applyAlignment="1">
      <alignment horizontal="center"/>
    </xf>
    <xf numFmtId="165" fontId="3" fillId="8" borderId="11" xfId="1" applyNumberFormat="1" applyFont="1" applyFill="1" applyBorder="1"/>
    <xf numFmtId="165" fontId="3" fillId="8" borderId="1" xfId="1" applyNumberFormat="1" applyFont="1" applyFill="1" applyBorder="1" applyAlignment="1">
      <alignment horizontal="center"/>
    </xf>
    <xf numFmtId="165" fontId="3" fillId="9" borderId="2" xfId="1" applyNumberFormat="1" applyFont="1" applyFill="1" applyBorder="1"/>
    <xf numFmtId="165" fontId="3" fillId="8" borderId="2" xfId="1" applyNumberFormat="1" applyFont="1" applyFill="1" applyBorder="1"/>
    <xf numFmtId="165" fontId="5" fillId="0" borderId="3" xfId="0" applyNumberFormat="1" applyFont="1" applyBorder="1" applyAlignment="1">
      <alignment horizontal="left" vertical="center" readingOrder="1"/>
    </xf>
    <xf numFmtId="165" fontId="5" fillId="0" borderId="4" xfId="0" applyNumberFormat="1" applyFont="1" applyBorder="1" applyAlignment="1">
      <alignment horizontal="center" vertical="center" readingOrder="1"/>
    </xf>
    <xf numFmtId="165" fontId="5" fillId="9" borderId="5" xfId="1" applyNumberFormat="1" applyFont="1" applyFill="1" applyBorder="1"/>
    <xf numFmtId="165" fontId="5" fillId="0" borderId="5" xfId="1" applyNumberFormat="1" applyFont="1" applyBorder="1"/>
    <xf numFmtId="165" fontId="5" fillId="0" borderId="0" xfId="0" applyNumberFormat="1" applyFont="1" applyAlignment="1">
      <alignment horizontal="left" vertical="center" readingOrder="1"/>
    </xf>
    <xf numFmtId="165" fontId="5" fillId="0" borderId="6" xfId="0" applyNumberFormat="1" applyFont="1" applyBorder="1" applyAlignment="1">
      <alignment horizontal="center" vertical="center" readingOrder="1"/>
    </xf>
    <xf numFmtId="165" fontId="5" fillId="9" borderId="7" xfId="1" applyNumberFormat="1" applyFont="1" applyFill="1" applyBorder="1"/>
    <xf numFmtId="165" fontId="5" fillId="0" borderId="7" xfId="1" applyNumberFormat="1" applyFont="1" applyBorder="1"/>
    <xf numFmtId="9" fontId="6" fillId="9" borderId="7" xfId="2" applyFont="1" applyFill="1" applyBorder="1"/>
    <xf numFmtId="9" fontId="6" fillId="0" borderId="7" xfId="2" applyFont="1" applyFill="1" applyBorder="1"/>
    <xf numFmtId="165" fontId="3" fillId="7" borderId="8" xfId="0" applyNumberFormat="1" applyFont="1" applyFill="1" applyBorder="1" applyAlignment="1">
      <alignment horizontal="left" vertical="center" readingOrder="1"/>
    </xf>
    <xf numFmtId="165" fontId="3" fillId="7" borderId="9" xfId="0" applyNumberFormat="1" applyFont="1" applyFill="1" applyBorder="1" applyAlignment="1">
      <alignment horizontal="center" vertical="center" readingOrder="1"/>
    </xf>
    <xf numFmtId="165" fontId="3" fillId="9" borderId="10" xfId="0" applyNumberFormat="1" applyFont="1" applyFill="1" applyBorder="1"/>
    <xf numFmtId="165" fontId="3" fillId="7" borderId="10" xfId="0" applyNumberFormat="1" applyFont="1" applyFill="1" applyBorder="1"/>
    <xf numFmtId="165" fontId="5" fillId="0" borderId="12" xfId="0" applyNumberFormat="1" applyFont="1" applyBorder="1" applyAlignment="1">
      <alignment horizontal="left" vertical="center" readingOrder="1"/>
    </xf>
    <xf numFmtId="165" fontId="5" fillId="0" borderId="12" xfId="0" applyNumberFormat="1" applyFont="1" applyBorder="1" applyAlignment="1">
      <alignment horizontal="center"/>
    </xf>
    <xf numFmtId="165" fontId="5" fillId="0" borderId="12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 applyAlignment="1">
      <alignment horizontal="center"/>
    </xf>
    <xf numFmtId="166" fontId="3" fillId="9" borderId="13" xfId="0" applyNumberFormat="1" applyFont="1" applyFill="1" applyBorder="1"/>
    <xf numFmtId="165" fontId="3" fillId="0" borderId="2" xfId="1" applyNumberFormat="1" applyFont="1" applyBorder="1"/>
    <xf numFmtId="165" fontId="3" fillId="0" borderId="11" xfId="0" applyNumberFormat="1" applyFont="1" applyBorder="1"/>
    <xf numFmtId="165" fontId="3" fillId="0" borderId="2" xfId="0" applyNumberFormat="1" applyFont="1" applyBorder="1" applyAlignment="1">
      <alignment horizontal="center"/>
    </xf>
    <xf numFmtId="166" fontId="3" fillId="9" borderId="2" xfId="0" applyNumberFormat="1" applyFont="1" applyFill="1" applyBorder="1"/>
    <xf numFmtId="165" fontId="3" fillId="10" borderId="1" xfId="0" applyNumberFormat="1" applyFont="1" applyFill="1" applyBorder="1"/>
    <xf numFmtId="165" fontId="3" fillId="10" borderId="1" xfId="0" applyNumberFormat="1" applyFont="1" applyFill="1" applyBorder="1" applyAlignment="1">
      <alignment horizontal="center"/>
    </xf>
    <xf numFmtId="167" fontId="3" fillId="9" borderId="2" xfId="2" applyNumberFormat="1" applyFont="1" applyFill="1" applyBorder="1"/>
    <xf numFmtId="168" fontId="3" fillId="10" borderId="2" xfId="2" applyNumberFormat="1" applyFont="1" applyFill="1" applyBorder="1"/>
    <xf numFmtId="167" fontId="5" fillId="0" borderId="0" xfId="2" applyNumberFormat="1" applyFont="1"/>
    <xf numFmtId="165" fontId="7" fillId="11" borderId="0" xfId="1" applyNumberFormat="1" applyFont="1" applyFill="1" applyBorder="1" applyAlignment="1">
      <alignment vertical="center"/>
    </xf>
    <xf numFmtId="165" fontId="7" fillId="11" borderId="0" xfId="1" applyNumberFormat="1" applyFont="1" applyFill="1" applyBorder="1" applyAlignment="1">
      <alignment horizontal="center"/>
    </xf>
    <xf numFmtId="165" fontId="7" fillId="11" borderId="0" xfId="1" applyNumberFormat="1" applyFont="1" applyFill="1" applyBorder="1"/>
    <xf numFmtId="165" fontId="3" fillId="2" borderId="3" xfId="1" applyNumberFormat="1" applyFont="1" applyFill="1" applyBorder="1"/>
    <xf numFmtId="165" fontId="3" fillId="2" borderId="5" xfId="1" applyNumberFormat="1" applyFont="1" applyFill="1" applyBorder="1" applyAlignment="1">
      <alignment horizontal="center"/>
    </xf>
    <xf numFmtId="165" fontId="3" fillId="2" borderId="5" xfId="1" applyNumberFormat="1" applyFont="1" applyFill="1" applyBorder="1"/>
    <xf numFmtId="165" fontId="5" fillId="0" borderId="5" xfId="1" applyNumberFormat="1" applyFont="1" applyFill="1" applyBorder="1" applyAlignment="1">
      <alignment horizontal="center"/>
    </xf>
    <xf numFmtId="165" fontId="5" fillId="0" borderId="7" xfId="1" applyNumberFormat="1" applyFont="1" applyFill="1" applyBorder="1" applyAlignment="1">
      <alignment horizontal="center"/>
    </xf>
    <xf numFmtId="165" fontId="5" fillId="0" borderId="12" xfId="1" applyNumberFormat="1" applyFont="1" applyFill="1" applyBorder="1"/>
    <xf numFmtId="165" fontId="5" fillId="0" borderId="13" xfId="1" applyNumberFormat="1" applyFont="1" applyFill="1" applyBorder="1" applyAlignment="1">
      <alignment horizontal="center"/>
    </xf>
    <xf numFmtId="165" fontId="5" fillId="0" borderId="13" xfId="1" applyNumberFormat="1" applyFont="1" applyFill="1" applyBorder="1"/>
    <xf numFmtId="164" fontId="5" fillId="0" borderId="13" xfId="1" applyFont="1" applyFill="1" applyBorder="1"/>
    <xf numFmtId="164" fontId="5" fillId="0" borderId="0" xfId="1" applyFont="1"/>
    <xf numFmtId="165" fontId="5" fillId="0" borderId="1" xfId="0" applyNumberFormat="1" applyFont="1" applyBorder="1" applyAlignment="1">
      <alignment horizontal="left" vertical="center" readingOrder="1"/>
    </xf>
    <xf numFmtId="165" fontId="5" fillId="0" borderId="1" xfId="0" applyNumberFormat="1" applyFont="1" applyBorder="1" applyAlignment="1">
      <alignment horizontal="center" vertical="center" readingOrder="1"/>
    </xf>
    <xf numFmtId="165" fontId="5" fillId="9" borderId="2" xfId="1" applyNumberFormat="1" applyFont="1" applyFill="1" applyBorder="1"/>
    <xf numFmtId="166" fontId="5" fillId="0" borderId="2" xfId="1" applyNumberFormat="1" applyFont="1" applyFill="1" applyBorder="1"/>
    <xf numFmtId="165" fontId="5" fillId="0" borderId="2" xfId="1" applyNumberFormat="1" applyFont="1" applyBorder="1"/>
    <xf numFmtId="165" fontId="6" fillId="0" borderId="7" xfId="2" applyNumberFormat="1" applyFont="1" applyFill="1" applyBorder="1"/>
    <xf numFmtId="165" fontId="4" fillId="0" borderId="12" xfId="0" applyNumberFormat="1" applyFont="1" applyBorder="1" applyAlignment="1">
      <alignment horizontal="left" vertical="center" readingOrder="1"/>
    </xf>
    <xf numFmtId="165" fontId="4" fillId="0" borderId="12" xfId="0" applyNumberFormat="1" applyFont="1" applyBorder="1" applyAlignment="1">
      <alignment horizontal="center"/>
    </xf>
    <xf numFmtId="165" fontId="4" fillId="0" borderId="12" xfId="0" applyNumberFormat="1" applyFont="1" applyBorder="1"/>
    <xf numFmtId="165" fontId="3" fillId="0" borderId="13" xfId="0" applyNumberFormat="1" applyFont="1" applyBorder="1"/>
    <xf numFmtId="165" fontId="3" fillId="0" borderId="2" xfId="0" applyNumberFormat="1" applyFont="1" applyBorder="1"/>
    <xf numFmtId="168" fontId="3" fillId="10" borderId="1" xfId="0" applyNumberFormat="1" applyFont="1" applyFill="1" applyBorder="1"/>
    <xf numFmtId="168" fontId="3" fillId="10" borderId="1" xfId="0" applyNumberFormat="1" applyFont="1" applyFill="1" applyBorder="1" applyAlignment="1">
      <alignment horizontal="center"/>
    </xf>
    <xf numFmtId="168" fontId="3" fillId="9" borderId="2" xfId="2" applyNumberFormat="1" applyFont="1" applyFill="1" applyBorder="1"/>
    <xf numFmtId="168" fontId="3" fillId="0" borderId="0" xfId="0" applyNumberFormat="1" applyFont="1"/>
    <xf numFmtId="167" fontId="4" fillId="0" borderId="0" xfId="2" applyNumberFormat="1" applyFont="1" applyFill="1" applyBorder="1" applyAlignment="1">
      <alignment horizontal="left" vertical="center" readingOrder="1"/>
    </xf>
    <xf numFmtId="167" fontId="4" fillId="0" borderId="0" xfId="2" applyNumberFormat="1" applyFont="1" applyFill="1" applyBorder="1" applyAlignment="1">
      <alignment horizontal="center"/>
    </xf>
    <xf numFmtId="167" fontId="4" fillId="0" borderId="0" xfId="2" applyNumberFormat="1" applyFont="1" applyFill="1" applyBorder="1"/>
    <xf numFmtId="38" fontId="8" fillId="12" borderId="0" xfId="0" quotePrefix="1" applyNumberFormat="1" applyFont="1" applyFill="1" applyAlignment="1">
      <alignment horizontal="left" vertical="center"/>
    </xf>
    <xf numFmtId="38" fontId="9" fillId="12" borderId="0" xfId="0" applyNumberFormat="1" applyFont="1" applyFill="1" applyAlignment="1">
      <alignment horizontal="left"/>
    </xf>
    <xf numFmtId="0" fontId="10" fillId="12" borderId="0" xfId="0" applyFont="1" applyFill="1"/>
    <xf numFmtId="41" fontId="10" fillId="12" borderId="0" xfId="0" applyNumberFormat="1" applyFont="1" applyFill="1"/>
    <xf numFmtId="166" fontId="10" fillId="12" borderId="0" xfId="1" applyNumberFormat="1" applyFont="1" applyFill="1"/>
    <xf numFmtId="38" fontId="11" fillId="12" borderId="0" xfId="0" quotePrefix="1" applyNumberFormat="1" applyFont="1" applyFill="1" applyAlignment="1">
      <alignment horizontal="left"/>
    </xf>
    <xf numFmtId="38" fontId="9" fillId="12" borderId="0" xfId="0" applyNumberFormat="1" applyFont="1" applyFill="1"/>
    <xf numFmtId="169" fontId="10" fillId="12" borderId="0" xfId="3" applyNumberFormat="1" applyFont="1" applyFill="1" applyAlignment="1">
      <alignment vertical="center"/>
    </xf>
    <xf numFmtId="170" fontId="10" fillId="12" borderId="0" xfId="0" applyNumberFormat="1" applyFont="1" applyFill="1"/>
    <xf numFmtId="41" fontId="13" fillId="0" borderId="0" xfId="3" quotePrefix="1" applyNumberFormat="1" applyFont="1" applyAlignment="1">
      <alignment horizontal="right" vertical="center"/>
    </xf>
    <xf numFmtId="166" fontId="10" fillId="12" borderId="0" xfId="1" applyNumberFormat="1" applyFont="1" applyFill="1" applyBorder="1"/>
    <xf numFmtId="41" fontId="14" fillId="14" borderId="5" xfId="3" applyNumberFormat="1" applyFont="1" applyFill="1" applyBorder="1" applyAlignment="1">
      <alignment horizontal="center" vertical="center"/>
    </xf>
    <xf numFmtId="0" fontId="14" fillId="12" borderId="0" xfId="0" applyFont="1" applyFill="1"/>
    <xf numFmtId="166" fontId="14" fillId="12" borderId="0" xfId="1" applyNumberFormat="1" applyFont="1" applyFill="1" applyBorder="1"/>
    <xf numFmtId="0" fontId="14" fillId="15" borderId="13" xfId="3" applyFont="1" applyFill="1" applyBorder="1" applyAlignment="1">
      <alignment horizontal="center" vertical="center"/>
    </xf>
    <xf numFmtId="0" fontId="14" fillId="15" borderId="15" xfId="3" applyFont="1" applyFill="1" applyBorder="1" applyAlignment="1">
      <alignment horizontal="center" vertical="center"/>
    </xf>
    <xf numFmtId="1" fontId="14" fillId="14" borderId="13" xfId="3" applyNumberFormat="1" applyFont="1" applyFill="1" applyBorder="1" applyAlignment="1">
      <alignment horizontal="center" vertical="center"/>
    </xf>
    <xf numFmtId="0" fontId="14" fillId="16" borderId="0" xfId="0" applyFont="1" applyFill="1" applyAlignment="1">
      <alignment horizontal="center"/>
    </xf>
    <xf numFmtId="0" fontId="14" fillId="12" borderId="6" xfId="4" quotePrefix="1" applyFont="1" applyFill="1" applyBorder="1" applyAlignment="1">
      <alignment horizontal="left" vertical="center"/>
    </xf>
    <xf numFmtId="0" fontId="14" fillId="12" borderId="0" xfId="0" applyFont="1" applyFill="1" applyAlignment="1">
      <alignment vertical="center"/>
    </xf>
    <xf numFmtId="41" fontId="15" fillId="12" borderId="7" xfId="0" applyNumberFormat="1" applyFont="1" applyFill="1" applyBorder="1"/>
    <xf numFmtId="0" fontId="15" fillId="16" borderId="0" xfId="0" applyFont="1" applyFill="1"/>
    <xf numFmtId="166" fontId="15" fillId="12" borderId="0" xfId="1" applyNumberFormat="1" applyFont="1" applyFill="1" applyBorder="1"/>
    <xf numFmtId="0" fontId="15" fillId="12" borderId="0" xfId="0" applyFont="1" applyFill="1"/>
    <xf numFmtId="0" fontId="16" fillId="12" borderId="6" xfId="0" applyFont="1" applyFill="1" applyBorder="1" applyAlignment="1">
      <alignment horizontal="left" vertical="center"/>
    </xf>
    <xf numFmtId="0" fontId="16" fillId="12" borderId="0" xfId="0" applyFont="1" applyFill="1" applyAlignment="1">
      <alignment vertical="center"/>
    </xf>
    <xf numFmtId="169" fontId="16" fillId="16" borderId="7" xfId="1" applyNumberFormat="1" applyFont="1" applyFill="1" applyBorder="1"/>
    <xf numFmtId="169" fontId="16" fillId="12" borderId="7" xfId="1" applyNumberFormat="1" applyFont="1" applyFill="1" applyBorder="1"/>
    <xf numFmtId="169" fontId="15" fillId="16" borderId="0" xfId="0" applyNumberFormat="1" applyFont="1" applyFill="1"/>
    <xf numFmtId="166" fontId="15" fillId="12" borderId="0" xfId="1" applyNumberFormat="1" applyFont="1" applyFill="1"/>
    <xf numFmtId="0" fontId="16" fillId="16" borderId="6" xfId="0" applyFont="1" applyFill="1" applyBorder="1" applyAlignment="1">
      <alignment horizontal="left" vertical="center"/>
    </xf>
    <xf numFmtId="0" fontId="16" fillId="16" borderId="0" xfId="0" applyFont="1" applyFill="1" applyAlignment="1">
      <alignment vertical="center"/>
    </xf>
    <xf numFmtId="0" fontId="16" fillId="12" borderId="6" xfId="5" applyFont="1" applyFill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169" fontId="16" fillId="0" borderId="7" xfId="1" applyNumberFormat="1" applyFont="1" applyFill="1" applyBorder="1"/>
    <xf numFmtId="0" fontId="16" fillId="12" borderId="6" xfId="0" applyFont="1" applyFill="1" applyBorder="1" applyAlignment="1">
      <alignment vertical="center"/>
    </xf>
    <xf numFmtId="0" fontId="16" fillId="12" borderId="0" xfId="0" applyFont="1" applyFill="1" applyAlignment="1">
      <alignment horizontal="left" vertical="center"/>
    </xf>
    <xf numFmtId="0" fontId="16" fillId="12" borderId="6" xfId="4" applyFont="1" applyFill="1" applyBorder="1" applyAlignment="1">
      <alignment vertical="center"/>
    </xf>
    <xf numFmtId="0" fontId="14" fillId="12" borderId="0" xfId="4" applyFont="1" applyFill="1" applyAlignment="1">
      <alignment horizontal="left" vertical="center"/>
    </xf>
    <xf numFmtId="169" fontId="14" fillId="12" borderId="10" xfId="1" applyNumberFormat="1" applyFont="1" applyFill="1" applyBorder="1"/>
    <xf numFmtId="0" fontId="14" fillId="16" borderId="6" xfId="4" applyFont="1" applyFill="1" applyBorder="1" applyAlignment="1">
      <alignment horizontal="left" vertical="center"/>
    </xf>
    <xf numFmtId="0" fontId="16" fillId="16" borderId="0" xfId="4" applyFont="1" applyFill="1" applyAlignment="1">
      <alignment vertical="center"/>
    </xf>
    <xf numFmtId="0" fontId="14" fillId="12" borderId="6" xfId="4" applyFont="1" applyFill="1" applyBorder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7" fillId="12" borderId="0" xfId="4" applyFont="1" applyFill="1" applyAlignment="1">
      <alignment vertical="center"/>
    </xf>
    <xf numFmtId="0" fontId="16" fillId="12" borderId="6" xfId="4" applyFont="1" applyFill="1" applyBorder="1" applyAlignment="1">
      <alignment horizontal="left" vertical="center"/>
    </xf>
    <xf numFmtId="169" fontId="16" fillId="12" borderId="17" xfId="1" applyNumberFormat="1" applyFont="1" applyFill="1" applyBorder="1"/>
    <xf numFmtId="169" fontId="14" fillId="12" borderId="18" xfId="1" applyNumberFormat="1" applyFont="1" applyFill="1" applyBorder="1"/>
    <xf numFmtId="0" fontId="14" fillId="12" borderId="6" xfId="4" applyFont="1" applyFill="1" applyBorder="1" applyAlignment="1">
      <alignment vertical="center"/>
    </xf>
    <xf numFmtId="0" fontId="16" fillId="12" borderId="0" xfId="4" applyFont="1" applyFill="1" applyAlignment="1">
      <alignment horizontal="left" vertical="center"/>
    </xf>
    <xf numFmtId="0" fontId="14" fillId="12" borderId="15" xfId="4" applyFont="1" applyFill="1" applyBorder="1" applyAlignment="1">
      <alignment horizontal="centerContinuous" vertical="center"/>
    </xf>
    <xf numFmtId="0" fontId="16" fillId="12" borderId="16" xfId="4" applyFont="1" applyFill="1" applyBorder="1" applyAlignment="1">
      <alignment horizontal="centerContinuous" vertical="center"/>
    </xf>
    <xf numFmtId="169" fontId="14" fillId="12" borderId="13" xfId="1" applyNumberFormat="1" applyFont="1" applyFill="1" applyBorder="1"/>
    <xf numFmtId="0" fontId="9" fillId="12" borderId="0" xfId="0" applyFont="1" applyFill="1" applyAlignment="1">
      <alignment vertical="center"/>
    </xf>
    <xf numFmtId="170" fontId="15" fillId="12" borderId="0" xfId="0" applyNumberFormat="1" applyFont="1" applyFill="1"/>
    <xf numFmtId="41" fontId="9" fillId="12" borderId="0" xfId="3" quotePrefix="1" applyNumberFormat="1" applyFont="1" applyFill="1" applyAlignment="1">
      <alignment horizontal="right" vertical="center"/>
    </xf>
    <xf numFmtId="0" fontId="14" fillId="12" borderId="6" xfId="0" applyFont="1" applyFill="1" applyBorder="1" applyAlignment="1">
      <alignment horizontal="left" vertical="center"/>
    </xf>
    <xf numFmtId="41" fontId="16" fillId="12" borderId="7" xfId="0" applyNumberFormat="1" applyFont="1" applyFill="1" applyBorder="1"/>
    <xf numFmtId="0" fontId="14" fillId="16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4" fillId="12" borderId="6" xfId="5" applyFont="1" applyFill="1" applyBorder="1" applyAlignment="1">
      <alignment horizontal="left" vertical="center"/>
    </xf>
    <xf numFmtId="169" fontId="14" fillId="12" borderId="7" xfId="1" applyNumberFormat="1" applyFont="1" applyFill="1" applyBorder="1"/>
    <xf numFmtId="170" fontId="14" fillId="12" borderId="6" xfId="4" applyNumberFormat="1" applyFont="1" applyFill="1" applyBorder="1" applyAlignment="1">
      <alignment horizontal="left" vertical="center"/>
    </xf>
    <xf numFmtId="0" fontId="14" fillId="12" borderId="6" xfId="0" applyFont="1" applyFill="1" applyBorder="1" applyAlignment="1">
      <alignment vertical="center"/>
    </xf>
    <xf numFmtId="0" fontId="14" fillId="12" borderId="6" xfId="0" quotePrefix="1" applyFont="1" applyFill="1" applyBorder="1" applyAlignment="1">
      <alignment horizontal="left" vertical="center"/>
    </xf>
    <xf numFmtId="169" fontId="14" fillId="12" borderId="2" xfId="1" applyNumberFormat="1" applyFont="1" applyFill="1" applyBorder="1"/>
    <xf numFmtId="0" fontId="14" fillId="12" borderId="0" xfId="0" applyFont="1" applyFill="1" applyAlignment="1">
      <alignment horizontal="centerContinuous" vertical="center"/>
    </xf>
    <xf numFmtId="169" fontId="14" fillId="12" borderId="19" xfId="1" applyNumberFormat="1" applyFont="1" applyFill="1" applyBorder="1"/>
    <xf numFmtId="169" fontId="16" fillId="12" borderId="7" xfId="1" applyNumberFormat="1" applyFont="1" applyFill="1" applyBorder="1" applyAlignment="1">
      <alignment horizontal="center"/>
    </xf>
    <xf numFmtId="0" fontId="9" fillId="12" borderId="15" xfId="0" applyFont="1" applyFill="1" applyBorder="1" applyAlignment="1">
      <alignment vertical="center"/>
    </xf>
    <xf numFmtId="0" fontId="9" fillId="12" borderId="12" xfId="0" applyFont="1" applyFill="1" applyBorder="1" applyAlignment="1">
      <alignment vertical="center"/>
    </xf>
    <xf numFmtId="169" fontId="16" fillId="12" borderId="13" xfId="1" applyNumberFormat="1" applyFont="1" applyFill="1" applyBorder="1"/>
    <xf numFmtId="0" fontId="19" fillId="12" borderId="0" xfId="0" applyFont="1" applyFill="1" applyAlignment="1">
      <alignment horizontal="right"/>
    </xf>
    <xf numFmtId="171" fontId="18" fillId="12" borderId="0" xfId="1" applyNumberFormat="1" applyFont="1" applyFill="1" applyAlignment="1">
      <alignment horizontal="right"/>
    </xf>
    <xf numFmtId="169" fontId="14" fillId="16" borderId="10" xfId="1" applyNumberFormat="1" applyFont="1" applyFill="1" applyBorder="1"/>
    <xf numFmtId="0" fontId="14" fillId="12" borderId="1" xfId="0" applyFont="1" applyFill="1" applyBorder="1" applyAlignment="1">
      <alignment horizontal="right" vertical="center"/>
    </xf>
    <xf numFmtId="171" fontId="16" fillId="6" borderId="11" xfId="1" applyNumberFormat="1" applyFont="1" applyFill="1" applyBorder="1" applyAlignment="1">
      <alignment horizontal="right" vertical="center"/>
    </xf>
    <xf numFmtId="171" fontId="16" fillId="6" borderId="20" xfId="1" applyNumberFormat="1" applyFont="1" applyFill="1" applyBorder="1" applyAlignment="1">
      <alignment horizontal="right" vertical="center"/>
    </xf>
    <xf numFmtId="171" fontId="16" fillId="12" borderId="0" xfId="1" applyNumberFormat="1" applyFont="1" applyFill="1" applyBorder="1" applyAlignment="1">
      <alignment horizontal="right" vertical="center"/>
    </xf>
    <xf numFmtId="41" fontId="15" fillId="12" borderId="0" xfId="0" applyNumberFormat="1" applyFont="1" applyFill="1"/>
    <xf numFmtId="0" fontId="14" fillId="15" borderId="1" xfId="3" applyFont="1" applyFill="1" applyBorder="1" applyAlignment="1">
      <alignment horizontal="center" vertical="center"/>
    </xf>
    <xf numFmtId="0" fontId="14" fillId="15" borderId="2" xfId="3" applyFont="1" applyFill="1" applyBorder="1" applyAlignment="1">
      <alignment horizontal="center" vertical="center"/>
    </xf>
    <xf numFmtId="1" fontId="14" fillId="14" borderId="2" xfId="3" applyNumberFormat="1" applyFont="1" applyFill="1" applyBorder="1" applyAlignment="1">
      <alignment horizontal="center" vertical="center"/>
    </xf>
    <xf numFmtId="0" fontId="22" fillId="12" borderId="6" xfId="4" applyFont="1" applyFill="1" applyBorder="1" applyAlignment="1">
      <alignment horizontal="left" vertical="center"/>
    </xf>
    <xf numFmtId="166" fontId="16" fillId="12" borderId="7" xfId="1" applyNumberFormat="1" applyFont="1" applyFill="1" applyBorder="1"/>
    <xf numFmtId="170" fontId="16" fillId="12" borderId="7" xfId="6" applyNumberFormat="1" applyFont="1" applyFill="1" applyBorder="1"/>
    <xf numFmtId="0" fontId="22" fillId="12" borderId="9" xfId="4" applyFont="1" applyFill="1" applyBorder="1" applyAlignment="1">
      <alignment horizontal="left" vertical="center"/>
    </xf>
    <xf numFmtId="171" fontId="16" fillId="12" borderId="10" xfId="1" applyNumberFormat="1" applyFont="1" applyFill="1" applyBorder="1"/>
    <xf numFmtId="171" fontId="16" fillId="12" borderId="11" xfId="1" applyNumberFormat="1" applyFont="1" applyFill="1" applyBorder="1" applyAlignment="1">
      <alignment horizontal="right" vertical="center"/>
    </xf>
    <xf numFmtId="171" fontId="16" fillId="12" borderId="20" xfId="1" applyNumberFormat="1" applyFont="1" applyFill="1" applyBorder="1" applyAlignment="1">
      <alignment horizontal="right" vertical="center"/>
    </xf>
    <xf numFmtId="166" fontId="10" fillId="6" borderId="0" xfId="1" applyNumberFormat="1" applyFont="1" applyFill="1"/>
    <xf numFmtId="0" fontId="14" fillId="17" borderId="1" xfId="0" applyFont="1" applyFill="1" applyBorder="1" applyAlignment="1">
      <alignment horizontal="right" vertical="center"/>
    </xf>
    <xf numFmtId="171" fontId="16" fillId="17" borderId="2" xfId="1" applyNumberFormat="1" applyFont="1" applyFill="1" applyBorder="1"/>
    <xf numFmtId="166" fontId="10" fillId="12" borderId="0" xfId="0" applyNumberFormat="1" applyFont="1" applyFill="1"/>
    <xf numFmtId="166" fontId="16" fillId="12" borderId="5" xfId="1" applyNumberFormat="1" applyFont="1" applyFill="1" applyBorder="1"/>
    <xf numFmtId="166" fontId="16" fillId="12" borderId="2" xfId="1" applyNumberFormat="1" applyFont="1" applyFill="1" applyBorder="1"/>
    <xf numFmtId="166" fontId="16" fillId="12" borderId="10" xfId="1" applyNumberFormat="1" applyFont="1" applyFill="1" applyBorder="1"/>
    <xf numFmtId="166" fontId="16" fillId="6" borderId="10" xfId="1" applyNumberFormat="1" applyFont="1" applyFill="1" applyBorder="1"/>
    <xf numFmtId="171" fontId="10" fillId="12" borderId="0" xfId="0" applyNumberFormat="1" applyFont="1" applyFill="1"/>
    <xf numFmtId="0" fontId="15" fillId="16" borderId="7" xfId="0" applyFont="1" applyFill="1" applyBorder="1"/>
    <xf numFmtId="169" fontId="16" fillId="16" borderId="6" xfId="1" applyNumberFormat="1" applyFont="1" applyFill="1" applyBorder="1"/>
    <xf numFmtId="169" fontId="14" fillId="16" borderId="18" xfId="1" applyNumberFormat="1" applyFont="1" applyFill="1" applyBorder="1"/>
    <xf numFmtId="169" fontId="14" fillId="16" borderId="13" xfId="1" applyNumberFormat="1" applyFont="1" applyFill="1" applyBorder="1"/>
    <xf numFmtId="0" fontId="16" fillId="16" borderId="7" xfId="0" applyFont="1" applyFill="1" applyBorder="1"/>
    <xf numFmtId="169" fontId="14" fillId="16" borderId="7" xfId="1" applyNumberFormat="1" applyFont="1" applyFill="1" applyBorder="1"/>
    <xf numFmtId="169" fontId="14" fillId="16" borderId="2" xfId="1" applyNumberFormat="1" applyFont="1" applyFill="1" applyBorder="1"/>
    <xf numFmtId="169" fontId="14" fillId="16" borderId="19" xfId="1" applyNumberFormat="1" applyFont="1" applyFill="1" applyBorder="1"/>
    <xf numFmtId="169" fontId="16" fillId="16" borderId="7" xfId="1" applyNumberFormat="1" applyFont="1" applyFill="1" applyBorder="1" applyAlignment="1">
      <alignment horizontal="center"/>
    </xf>
    <xf numFmtId="169" fontId="16" fillId="16" borderId="13" xfId="1" applyNumberFormat="1" applyFont="1" applyFill="1" applyBorder="1"/>
    <xf numFmtId="0" fontId="16" fillId="12" borderId="0" xfId="0" applyFont="1" applyFill="1"/>
    <xf numFmtId="0" fontId="15" fillId="12" borderId="7" xfId="0" applyFont="1" applyFill="1" applyBorder="1"/>
    <xf numFmtId="41" fontId="15" fillId="12" borderId="6" xfId="0" applyNumberFormat="1" applyFont="1" applyFill="1" applyBorder="1"/>
    <xf numFmtId="0" fontId="16" fillId="18" borderId="6" xfId="0" applyFont="1" applyFill="1" applyBorder="1" applyAlignment="1">
      <alignment horizontal="left" vertical="center"/>
    </xf>
    <xf numFmtId="0" fontId="16" fillId="18" borderId="0" xfId="0" applyFont="1" applyFill="1" applyAlignment="1">
      <alignment vertical="center"/>
    </xf>
    <xf numFmtId="169" fontId="16" fillId="18" borderId="7" xfId="1" applyNumberFormat="1" applyFont="1" applyFill="1" applyBorder="1"/>
    <xf numFmtId="169" fontId="16" fillId="19" borderId="7" xfId="1" applyNumberFormat="1" applyFont="1" applyFill="1" applyBorder="1"/>
    <xf numFmtId="169" fontId="16" fillId="12" borderId="6" xfId="1" applyNumberFormat="1" applyFont="1" applyFill="1" applyBorder="1"/>
    <xf numFmtId="169" fontId="15" fillId="12" borderId="0" xfId="0" applyNumberFormat="1" applyFont="1" applyFill="1"/>
    <xf numFmtId="0" fontId="16" fillId="12" borderId="7" xfId="0" applyFont="1" applyFill="1" applyBorder="1"/>
    <xf numFmtId="41" fontId="16" fillId="12" borderId="0" xfId="0" applyNumberFormat="1" applyFont="1" applyFill="1"/>
    <xf numFmtId="169" fontId="16" fillId="6" borderId="7" xfId="1" applyNumberFormat="1" applyFont="1" applyFill="1" applyBorder="1"/>
    <xf numFmtId="169" fontId="16" fillId="12" borderId="6" xfId="1" applyNumberFormat="1" applyFont="1" applyFill="1" applyBorder="1" applyAlignment="1">
      <alignment horizontal="center"/>
    </xf>
    <xf numFmtId="169" fontId="16" fillId="12" borderId="15" xfId="1" applyNumberFormat="1" applyFont="1" applyFill="1" applyBorder="1"/>
    <xf numFmtId="166" fontId="16" fillId="20" borderId="7" xfId="1" applyNumberFormat="1" applyFont="1" applyFill="1" applyBorder="1"/>
    <xf numFmtId="169" fontId="16" fillId="20" borderId="7" xfId="1" applyNumberFormat="1" applyFont="1" applyFill="1" applyBorder="1"/>
    <xf numFmtId="166" fontId="16" fillId="0" borderId="7" xfId="1" applyNumberFormat="1" applyFont="1" applyFill="1" applyBorder="1"/>
    <xf numFmtId="171" fontId="18" fillId="6" borderId="0" xfId="1" applyNumberFormat="1" applyFont="1" applyFill="1" applyAlignment="1">
      <alignment horizontal="right"/>
    </xf>
    <xf numFmtId="38" fontId="14" fillId="13" borderId="4" xfId="0" applyNumberFormat="1" applyFont="1" applyFill="1" applyBorder="1" applyAlignment="1">
      <alignment horizontal="center" vertical="center" wrapText="1"/>
    </xf>
    <xf numFmtId="38" fontId="14" fillId="13" borderId="14" xfId="0" applyNumberFormat="1" applyFont="1" applyFill="1" applyBorder="1" applyAlignment="1">
      <alignment horizontal="center" vertical="center" wrapText="1"/>
    </xf>
    <xf numFmtId="38" fontId="14" fillId="13" borderId="15" xfId="0" applyNumberFormat="1" applyFont="1" applyFill="1" applyBorder="1" applyAlignment="1">
      <alignment horizontal="center" vertical="center" wrapText="1"/>
    </xf>
    <xf numFmtId="38" fontId="14" fillId="13" borderId="16" xfId="0" applyNumberFormat="1" applyFont="1" applyFill="1" applyBorder="1" applyAlignment="1">
      <alignment horizontal="center" vertical="center" wrapText="1"/>
    </xf>
    <xf numFmtId="0" fontId="14" fillId="13" borderId="1" xfId="3" applyFont="1" applyFill="1" applyBorder="1" applyAlignment="1">
      <alignment horizontal="center" vertical="center"/>
    </xf>
    <xf numFmtId="0" fontId="14" fillId="13" borderId="11" xfId="3" applyFont="1" applyFill="1" applyBorder="1" applyAlignment="1">
      <alignment horizontal="center" vertical="center"/>
    </xf>
  </cellXfs>
  <cellStyles count="7">
    <cellStyle name="Comma" xfId="1" builtinId="3"/>
    <cellStyle name="Normal" xfId="0" builtinId="0"/>
    <cellStyle name="Normal 4" xfId="5" xr:uid="{00000000-0005-0000-0000-000002000000}"/>
    <cellStyle name="Normal_BALANCE" xfId="4" xr:uid="{00000000-0005-0000-0000-000003000000}"/>
    <cellStyle name="Normal_cash" xfId="6" xr:uid="{00000000-0005-0000-0000-000004000000}"/>
    <cellStyle name="Normal_PRO_1LEV" xfId="3" xr:uid="{00000000-0005-0000-0000-000005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TAIL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iriporn\Local%20Settings\Temporary%20Internet%20Files\Content.IE5\FMCBR5GL\prayadp1\prayadp1\prayadp\%23an2001(8.11.43)\BALANC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LU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Work\Replacement%20Cost\2002\March0902\Paper%20to%20SK%20and%20CN\Naew\Valuation\TCRT\WINDOWS\TEMP\Pro4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"/>
      <sheetName val="COUNT_wh (2)"/>
      <sheetName val="COUNT_wh"/>
      <sheetName val="INVEN"/>
      <sheetName val="INVEN(TEST)"/>
      <sheetName val="COUNT_NNDC"/>
      <sheetName val="NTET2004 (DEC)"/>
      <sheetName val="NEG2004 (DEC)"/>
      <sheetName val="NEG2004 (DEC) (2)"/>
      <sheetName val="PLANBS3"/>
      <sheetName val="Group"/>
      <sheetName val="Min.-Max. Stock"/>
      <sheetName val="sales3level"/>
      <sheetName val="Macro5"/>
      <sheetName val="Sheet1"/>
      <sheetName val="Sheet1 (2)"/>
      <sheetName val="Sheet2"/>
      <sheetName val="Tax coupon"/>
      <sheetName val="PGMMNG"/>
      <sheetName val="PRO-TOTAL"/>
      <sheetName val="UPC_SKU"/>
      <sheetName val="DDL"/>
      <sheetName val="ตารางคำนวณกระเบื้อง A"/>
      <sheetName val="BAL"/>
      <sheetName val="55555"/>
      <sheetName val="ใบปะหน้าใหม่ Bidding"/>
      <sheetName val="ต้นไม้ทางเท้า"/>
      <sheetName val="SH-E"/>
      <sheetName val="Structure"/>
      <sheetName val="ลูกหนี้(เก่า)"/>
      <sheetName val="stat local"/>
      <sheetName val="Law data"/>
      <sheetName val="4.1CAPEX_Additional"/>
      <sheetName val="ADM_A"/>
      <sheetName val="JUNE"/>
      <sheetName val="JUNE1"/>
      <sheetName val="Admin"/>
      <sheetName val="CDC"/>
      <sheetName val="Estate"/>
      <sheetName val="Fire"/>
      <sheetName val="Guest"/>
      <sheetName val="Medical"/>
      <sheetName val="PR"/>
      <sheetName val="PRE"/>
      <sheetName val="Secutiry"/>
      <sheetName val="Waste"/>
      <sheetName val="CHE_A"/>
      <sheetName val="DESP_A"/>
      <sheetName val="ISO_A"/>
      <sheetName val="PC_A"/>
      <sheetName val="PM_A"/>
      <sheetName val="SHEET_A"/>
      <sheetName val="RECO_A"/>
      <sheetName val="YARD_A"/>
      <sheetName val="CHEMICAL"/>
      <sheetName val="DESPATCH"/>
      <sheetName val="Feb"/>
      <sheetName val="ISO"/>
      <sheetName val="PRODUCT"/>
      <sheetName val="PULP MILL"/>
      <sheetName val="SHEETING"/>
      <sheetName val="SODA"/>
      <sheetName val="YARD"/>
      <sheetName val="Index"/>
      <sheetName val="Volume Loco May 2015"/>
      <sheetName val="Summary"/>
      <sheetName val="Summary report"/>
      <sheetName val="Performance BP"/>
      <sheetName val="code"/>
      <sheetName val="MyWork"/>
      <sheetName val="data"/>
      <sheetName val="TYPE SD125"/>
      <sheetName val="Drop Down"/>
      <sheetName val="เลขห้อง"/>
      <sheetName val="เลขที่ห้องทั้งหมด (2)"/>
      <sheetName val="เลขที่ห้องทั้งหมด"/>
      <sheetName val="F13รายชื่อแยกfolio (2)"/>
      <sheetName val="F13รายชื่อแยกfolio"/>
      <sheetName val="F05เลขที่ห้อง+ชื่อคน"/>
      <sheetName val="F04เลขที่ห้อง+ค่าเช่า"/>
      <sheetName val="FEB 2007 "/>
      <sheetName val="MAR 2007"/>
      <sheetName val="APR 2007"/>
      <sheetName val="MAY 2007"/>
      <sheetName val="APR 2007-GTW"/>
      <sheetName val="MAY 2007 (2)"/>
      <sheetName val="MAY 2007-NUCH"/>
      <sheetName val="JUN 2007-NUCH "/>
      <sheetName val="JULY 2007-NUCH"/>
      <sheetName val="AUG 2007-NUCH "/>
      <sheetName val="AUG 2007"/>
      <sheetName val="ค่าเช่า ด.9"/>
      <sheetName val="ค่าเช่า ด.10"/>
      <sheetName val="Status update31.8.07"/>
      <sheetName val="Status update31.8.07 (2)"/>
      <sheetName val="ค่าเช่า ด.11"/>
      <sheetName val="ค่าเช่า ด.11 (2)"/>
      <sheetName val="G26"/>
      <sheetName val="Bill No. 2 - Carpark"/>
      <sheetName val="sheetNO"/>
      <sheetName val="คำชี้แจง"/>
      <sheetName val="SCG group"/>
      <sheetName val="com"/>
      <sheetName val="List"/>
      <sheetName val="2017"/>
      <sheetName val="43"/>
      <sheetName val="อ้างอิง"/>
      <sheetName val="Chart"/>
      <sheetName val="Comapny Name"/>
      <sheetName val="Company Name"/>
      <sheetName val="Mapping"/>
      <sheetName val="Master"/>
      <sheetName val="Prhd"/>
      <sheetName val="Control"/>
      <sheetName val="Cost center"/>
      <sheetName val="Account code"/>
      <sheetName val="S-Plant"/>
      <sheetName val="Office_plants"/>
      <sheetName val="Sheet3"/>
      <sheetName val="Driver"/>
      <sheetName val="ZPS02"/>
      <sheetName val="I-slab"/>
      <sheetName val="Goal"/>
      <sheetName val="Zone"/>
      <sheetName val="Northeast"/>
      <sheetName val="2018"/>
      <sheetName val="คำอธิบาย"/>
      <sheetName val="PNT-QUOT-#3"/>
      <sheetName val="PNT-P3"/>
      <sheetName val="data validation"/>
      <sheetName val="Sheet5"/>
      <sheetName val="ห้ามลบ"/>
      <sheetName val="Cases Actuals SAP"/>
      <sheetName val="Chilled Vol &amp; GS"/>
      <sheetName val="Master Query_SL"/>
      <sheetName val="Addresses"/>
      <sheetName val="PBSG Severance"/>
      <sheetName val="วัดใต้"/>
      <sheetName val="สาเหตุ Error "/>
      <sheetName val="Table Name"/>
      <sheetName val="FR"/>
      <sheetName val="SCG Chemicals group"/>
      <sheetName val="Ref"/>
      <sheetName val="Config"/>
      <sheetName val="Dont delete!!"/>
      <sheetName val="Vender list"/>
      <sheetName val="Production Queue GB"/>
      <sheetName val="cost center name"/>
      <sheetName val="L410"/>
      <sheetName val="Log CCR TG 3"/>
      <sheetName val="Month"/>
      <sheetName val="DTA"/>
      <sheetName val="2019"/>
      <sheetName val="Assumption"/>
      <sheetName val="Ms"/>
      <sheetName val="Variance"/>
      <sheetName val="Type ถูก House"/>
      <sheetName val="รายชื่อ"/>
      <sheetName val="TB(PY 2016)"/>
      <sheetName val="IS"/>
      <sheetName val="GL"/>
      <sheetName val="Risk Level"/>
      <sheetName val="Risk Category"/>
      <sheetName val="Business"/>
      <sheetName val="DD List"/>
      <sheetName val="Multi Rater"/>
      <sheetName val="#REF"/>
      <sheetName val="Status"/>
      <sheetName val="TP"/>
      <sheetName val="MasterTB"/>
      <sheetName val="F-1"/>
      <sheetName val="P300"/>
      <sheetName val="Materiality"/>
      <sheetName val="ดอกเบี้ย TR2560"/>
      <sheetName val="REPORT"/>
      <sheetName val="ชลทิพย์"/>
      <sheetName val="Trial Balance"/>
      <sheetName val="Reason"/>
      <sheetName val="Dropdown list "/>
      <sheetName val="Accure"/>
      <sheetName val="X1"/>
      <sheetName val="instruction"/>
      <sheetName val="Forecast movement"/>
      <sheetName val="i_Setup"/>
      <sheetName val="O_PL Link"/>
      <sheetName val="i_actmth from SAP"/>
      <sheetName val="i_Actual by cc"/>
      <sheetName val="Fixed Selling"/>
      <sheetName val="SA_OT"/>
      <sheetName val="SA_WS_MAKRO"/>
      <sheetName val="SA_ASD"/>
      <sheetName val="SA_TM"/>
      <sheetName val="SA_Field"/>
      <sheetName val="SA_OP"/>
      <sheetName val="SA_BIS"/>
      <sheetName val="SA_CommFin"/>
      <sheetName val="SA_Bus"/>
      <sheetName val="SA_CC2"/>
      <sheetName val="SA_Cus"/>
      <sheetName val="BIS Selling"/>
      <sheetName val="SA_TT"/>
      <sheetName val="Uniform"/>
      <sheetName val="Total GA"/>
      <sheetName val="HR"/>
      <sheetName val="Fin_Control"/>
      <sheetName val="Fin_Plan"/>
      <sheetName val="Fin_RMC"/>
      <sheetName val="Fin_LPN"/>
      <sheetName val="Fin_RJN"/>
      <sheetName val="BIS"/>
      <sheetName val="BIS_Proj"/>
      <sheetName val="BIS_Common"/>
      <sheetName val="BIS_XChrg"/>
      <sheetName val="Mkt"/>
      <sheetName val="Exec"/>
      <sheetName val="Legal"/>
      <sheetName val="RD"/>
      <sheetName val="Facilities"/>
      <sheetName val="SAP_Proj"/>
      <sheetName val="2nd_Pnt"/>
      <sheetName val="Pallet_Frypk"/>
      <sheetName val="CA"/>
      <sheetName val="EHS"/>
      <sheetName val="CA only"/>
      <sheetName val="Legal only"/>
      <sheetName val="GACC2"/>
      <sheetName val="GACC3"/>
      <sheetName val="TH36022"/>
      <sheetName val="TH36023"/>
      <sheetName val="sub cost center"/>
      <sheetName val="GL_DBS"/>
      <sheetName val="OH CC_DBS"/>
      <sheetName val="Fin"/>
      <sheetName val="BIS G&amp;A"/>
      <sheetName val="2015 reconcile &amp; restate"/>
      <sheetName val="Consulting"/>
      <sheetName val="BIS_Common detail"/>
      <sheetName val="Total GA+BIS common"/>
      <sheetName val="HFM Line"/>
      <sheetName val="HFM Mapping"/>
      <sheetName val="Account"/>
      <sheetName val="T&amp;E sales cut"/>
      <sheetName val="Control - Consulting fee_SN (2)"/>
      <sheetName val="Master TB"/>
      <sheetName val="H300"/>
      <sheetName val="F-3"/>
      <sheetName val="K400"/>
      <sheetName val="CF weekly"/>
      <sheetName val="1.CF (M)(Ratchatewee)"/>
      <sheetName val="1.CF (M)(Rama4)"/>
      <sheetName val="1.CF (M) (TL10ph2)"/>
      <sheetName val=""/>
      <sheetName val="BS"/>
      <sheetName val="stair"/>
      <sheetName val="SELL"/>
      <sheetName val="Sum-sys"/>
      <sheetName val="Cover"/>
      <sheetName val="Detail (2)"/>
      <sheetName val="DEATAIL KENTOCOST Sheet Low20MB"/>
      <sheetName val="Cover (2)"/>
      <sheetName val="Detail "/>
      <sheetName val="(PMCmaki)"/>
      <sheetName val="(COMPmaki)"/>
      <sheetName val="SCOPE OF WORK"/>
      <sheetName val="VENDOR"/>
      <sheetName val="Unit price"/>
      <sheetName val="BG"/>
      <sheetName val="received net-BG"/>
      <sheetName val="Summary BG Code"/>
      <sheetName val="V1"/>
      <sheetName val="V7 Confirm RPT"/>
      <sheetName val="S300"/>
      <sheetName val="แยกงบ"/>
      <sheetName val="Summary 31Mar'20"/>
      <sheetName val="COUNT_wh_(2)"/>
      <sheetName val="NTET2004_(DEC)"/>
      <sheetName val="NEG2004_(DEC)"/>
      <sheetName val="NEG2004_(DEC)_(2)"/>
      <sheetName val="Min_-Max__Stock"/>
      <sheetName val="Tax_coupon"/>
      <sheetName val="Sheet1_(2)"/>
      <sheetName val="ตารางคำนวณกระเบื้อง_A"/>
      <sheetName val="ใบปะหน้าใหม่_Bidding"/>
      <sheetName val="Law_data"/>
      <sheetName val="stat_local"/>
      <sheetName val="Volume_Loco_May_2015"/>
      <sheetName val="Summary_report"/>
      <sheetName val="Performance_BP"/>
      <sheetName val="4_1CAPEX_Additional"/>
      <sheetName val="PULP_MILL"/>
      <sheetName val="TYPE_SD125"/>
      <sheetName val="Drop_Down"/>
      <sheetName val="เลขที่ห้องทั้งหมด_(2)"/>
      <sheetName val="F13รายชื่อแยกfolio_(2)"/>
      <sheetName val="FEB_2007_"/>
      <sheetName val="MAR_2007"/>
      <sheetName val="APR_2007"/>
      <sheetName val="MAY_2007"/>
      <sheetName val="APR_2007-GTW"/>
      <sheetName val="MAY_2007_(2)"/>
      <sheetName val="MAY_2007-NUCH"/>
      <sheetName val="JUN_2007-NUCH_"/>
      <sheetName val="JULY_2007-NUCH"/>
      <sheetName val="AUG_2007-NUCH_"/>
      <sheetName val="AUG_2007"/>
      <sheetName val="ค่าเช่า_ด_9"/>
      <sheetName val="ค่าเช่า_ด_10"/>
      <sheetName val="Status_update31_8_07"/>
      <sheetName val="Status_update31_8_07_(2)"/>
      <sheetName val="ค่าเช่า_ด_11"/>
      <sheetName val="ค่าเช่า_ด_11_(2)"/>
      <sheetName val="Bill_No__2_-_Carpark"/>
      <sheetName val="SCG_group"/>
      <sheetName val="Comapny_Name"/>
      <sheetName val="Cost_center"/>
      <sheetName val="Account_code"/>
      <sheetName val="Company_Name"/>
      <sheetName val="data_validation"/>
      <sheetName val="Cases_Actuals_SAP"/>
      <sheetName val="Chilled_Vol_&amp;_GS"/>
      <sheetName val="Master_Query_SL"/>
      <sheetName val="PBSG_Severance"/>
      <sheetName val="สาเหตุ_Error_"/>
      <sheetName val="Table_Name"/>
      <sheetName val="SCG_Chemicals_group"/>
      <sheetName val="Dont_delete!!"/>
      <sheetName val="Vender_list"/>
      <sheetName val="Production_Queue_GB"/>
      <sheetName val="cost_center_name"/>
      <sheetName val="Log_CCR_TG_3"/>
      <sheetName val="Type_ถูก_House"/>
      <sheetName val="TB(PY_2016)"/>
      <sheetName val="Risk_Level"/>
      <sheetName val="Risk_Category"/>
      <sheetName val="DD_List"/>
      <sheetName val="Multi_Rater"/>
      <sheetName val="ดอกเบี้ย_TR2560"/>
      <sheetName val="Trial_Balance"/>
      <sheetName val="Forecast_movement"/>
      <sheetName val="O_PL_Link"/>
      <sheetName val="i_actmth_from_SAP"/>
      <sheetName val="i_Actual_by_cc"/>
      <sheetName val="Fixed_Selling"/>
      <sheetName val="BIS_Selling"/>
      <sheetName val="Total_GA"/>
      <sheetName val="CA_only"/>
      <sheetName val="Legal_only"/>
      <sheetName val="sub_cost_center"/>
      <sheetName val="OH_CC_DBS"/>
      <sheetName val="BIS_G&amp;A"/>
      <sheetName val="2015_reconcile_&amp;_restate"/>
      <sheetName val="BIS_Common_detail"/>
      <sheetName val="Total_GA+BIS_common"/>
      <sheetName val="HFM_Line"/>
      <sheetName val="HFM_Mapping"/>
      <sheetName val="T&amp;E_sales_cut"/>
      <sheetName val="Control_-_Consulting_fee_SN_(2)"/>
      <sheetName val="Master_TB"/>
      <sheetName val="CF_weekly"/>
      <sheetName val="1_CF_(M)(Ratchatewee)"/>
      <sheetName val="1_CF_(M)(Rama4)"/>
      <sheetName val="1_CF_(M)_(TL10ph2)"/>
      <sheetName val="Dropdown_list_"/>
      <sheetName val="Detail_(2)"/>
      <sheetName val="DEATAIL_KENTOCOST_Sheet_Low20MB"/>
      <sheetName val="Cover_(2)"/>
      <sheetName val="Detail_"/>
      <sheetName val="SCOPE_OF_WORK"/>
      <sheetName val="Unit_price"/>
      <sheetName val="received_net-BG"/>
      <sheetName val="Summary_BG_Code"/>
      <sheetName val="V7_Confirm_RPT"/>
      <sheetName val="beer-indstry"/>
      <sheetName val="2020"/>
      <sheetName val="TTL"/>
      <sheetName val="Cost history sheet"/>
      <sheetName val="Scope of work "/>
      <sheetName val="Detail (CMM)"/>
      <sheetName val="SUM KENTO COST LOW 20MB."/>
      <sheetName val="Data-ac"/>
      <sheetName val="Data-san"/>
      <sheetName val="SUM KENTO COST REPORT 20MB.UP"/>
      <sheetName val="DETAIL KENTOCOST Sheet 20MB.UP"/>
      <sheetName val="summary_ee"/>
      <sheetName val="ee_unit type"/>
      <sheetName val="ee_build "/>
      <sheetName val="Master COA V21"/>
      <sheetName val="00Summary"/>
      <sheetName val="Condition"/>
      <sheetName val="B-Prelim"/>
      <sheetName val="EE-HOTEL"/>
      <sheetName val="SN&amp;FP-HOTEL"/>
      <sheetName val="MVAC-HOTEL"/>
      <sheetName val="EE-BOH"/>
      <sheetName val="SN&amp;FP-BOH"/>
      <sheetName val="MVAC-BOH"/>
      <sheetName val="S3 Architectural"/>
      <sheetName val="ESS Performance 2020+2021"/>
      <sheetName val="A"/>
      <sheetName val="Reference(do not delete)"/>
      <sheetName val="COUNT_wh_(2)1"/>
      <sheetName val="NTET2004_(DEC)1"/>
      <sheetName val="NEG2004_(DEC)1"/>
      <sheetName val="NEG2004_(DEC)_(2)1"/>
      <sheetName val="Min_-Max__Stock1"/>
      <sheetName val="Tax_coupon1"/>
      <sheetName val="Sheet1_(2)1"/>
      <sheetName val="ตารางคำนวณกระเบื้อง_A1"/>
      <sheetName val="ใบปะหน้าใหม่_Bidding1"/>
      <sheetName val="Law_data1"/>
      <sheetName val="stat_local1"/>
      <sheetName val="Volume_Loco_May_20151"/>
      <sheetName val="Summary_report1"/>
      <sheetName val="Performance_BP1"/>
      <sheetName val="PULP_MILL1"/>
      <sheetName val="4_1CAPEX_Additional1"/>
      <sheetName val="TYPE_SD1251"/>
      <sheetName val="Drop_Down1"/>
      <sheetName val="เลขที่ห้องทั้งหมด_(2)1"/>
      <sheetName val="F13รายชื่อแยกfolio_(2)1"/>
      <sheetName val="FEB_2007_1"/>
      <sheetName val="MAR_20071"/>
      <sheetName val="APR_20071"/>
      <sheetName val="MAY_20071"/>
      <sheetName val="APR_2007-GTW1"/>
      <sheetName val="MAY_2007_(2)1"/>
      <sheetName val="MAY_2007-NUCH1"/>
      <sheetName val="JUN_2007-NUCH_1"/>
      <sheetName val="JULY_2007-NUCH1"/>
      <sheetName val="AUG_2007-NUCH_1"/>
      <sheetName val="AUG_20071"/>
      <sheetName val="ค่าเช่า_ด_91"/>
      <sheetName val="ค่าเช่า_ด_101"/>
      <sheetName val="Status_update31_8_071"/>
      <sheetName val="Status_update31_8_07_(2)1"/>
      <sheetName val="ค่าเช่า_ด_111"/>
      <sheetName val="ค่าเช่า_ด_11_(2)1"/>
      <sheetName val="Bill_No__2_-_Carpark1"/>
      <sheetName val="SCG_group1"/>
      <sheetName val="Cost_center1"/>
      <sheetName val="Account_code1"/>
      <sheetName val="Comapny_Name1"/>
      <sheetName val="Company_Name1"/>
      <sheetName val="data_validation1"/>
      <sheetName val="Cases_Actuals_SAP1"/>
      <sheetName val="Chilled_Vol_&amp;_GS1"/>
      <sheetName val="Master_Query_SL1"/>
      <sheetName val="PBSG_Severance1"/>
      <sheetName val="สาเหตุ_Error_1"/>
      <sheetName val="SCG_Chemicals_group1"/>
      <sheetName val="Table_Name1"/>
      <sheetName val="Dont_delete!!1"/>
      <sheetName val="Vender_list1"/>
      <sheetName val="Production_Queue_GB1"/>
      <sheetName val="cost_center_name1"/>
      <sheetName val="Log_CCR_TG_31"/>
      <sheetName val="Type_ถูก_House1"/>
      <sheetName val="TB(PY_2016)1"/>
      <sheetName val="Risk_Level1"/>
      <sheetName val="Risk_Category1"/>
      <sheetName val="DD_List1"/>
      <sheetName val="Multi_Rater1"/>
      <sheetName val="ดอกเบี้ย_TR25601"/>
      <sheetName val="Trial_Balance1"/>
      <sheetName val="Forecast_movement1"/>
      <sheetName val="O_PL_Link1"/>
      <sheetName val="i_actmth_from_SAP1"/>
      <sheetName val="i_Actual_by_cc1"/>
      <sheetName val="Fixed_Selling1"/>
      <sheetName val="BIS_Selling1"/>
      <sheetName val="Total_GA1"/>
      <sheetName val="CA_only1"/>
      <sheetName val="Legal_only1"/>
      <sheetName val="sub_cost_center1"/>
      <sheetName val="OH_CC_DBS1"/>
      <sheetName val="BIS_G&amp;A1"/>
      <sheetName val="2015_reconcile_&amp;_restate1"/>
      <sheetName val="BIS_Common_detail1"/>
      <sheetName val="Total_GA+BIS_common1"/>
      <sheetName val="HFM_Line1"/>
      <sheetName val="HFM_Mapping1"/>
      <sheetName val="T&amp;E_sales_cut1"/>
      <sheetName val="Control_-_Consulting_fee_SN_(21"/>
      <sheetName val="Master_TB1"/>
      <sheetName val="CF_weekly1"/>
      <sheetName val="1_CF_(M)(Ratchatewee)1"/>
      <sheetName val="1_CF_(M)(Rama4)1"/>
      <sheetName val="1_CF_(M)_(TL10ph2)1"/>
      <sheetName val="Dropdown_list_1"/>
      <sheetName val="Detail_(2)1"/>
      <sheetName val="DEATAIL_KENTOCOST_Sheet_Low20M1"/>
      <sheetName val="Cover_(2)1"/>
      <sheetName val="Detail_1"/>
      <sheetName val="SCOPE_OF_WORK1"/>
      <sheetName val="Unit_price1"/>
      <sheetName val="received_net-BG1"/>
      <sheetName val="Summary_BG_Code1"/>
      <sheetName val="V7_Confirm_RPT1"/>
      <sheetName val="Summary_31Mar'20"/>
      <sheetName val="Cost_history_sheet"/>
      <sheetName val="Scope_of_work_"/>
      <sheetName val="Detail_(CMM)"/>
      <sheetName val="SUM_KENTO_COST_LOW_20MB_"/>
      <sheetName val="SUM_KENTO_COST_REPORT_20MB_UP"/>
      <sheetName val="DETAIL_KENTOCOST_Sheet_20MB_UP"/>
      <sheetName val="Master_COA_V21"/>
      <sheetName val="ee_unit_type"/>
      <sheetName val="ee_build_"/>
      <sheetName val="S3_Architectural"/>
      <sheetName val="ESS_Performance_2020+2021"/>
      <sheetName val="Parameters"/>
      <sheetName val="PGM_2LEVYTD"/>
      <sheetName val="LS"/>
      <sheetName val="S330 Increase salary rate"/>
      <sheetName val="Mat"/>
      <sheetName val="MasterBrand"/>
      <sheetName val="data บัญชี"/>
      <sheetName val="ฐานข้อมูล"/>
      <sheetName val="Data (2)"/>
      <sheetName val="masterEO IO"/>
      <sheetName val="กำหนดค่า"/>
      <sheetName val="Employee EN"/>
      <sheetName val="Reference(do_not_delete)"/>
      <sheetName val="発停サイクル表"/>
      <sheetName val="rate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ไม่ใช้"/>
      <sheetName val="ใช้หน้านี้"/>
      <sheetName val="S-CUVE-2 14 M"/>
      <sheetName val="Mapping account"/>
      <sheetName val="S-CUVE-2_14_M"/>
      <sheetName val="Data_2"/>
      <sheetName val="설계내역서"/>
      <sheetName val="Discounted_Cash_Flow"/>
      <sheetName val="6_ข้อมูลวัสดุ-ค่าดำเนิน"/>
      <sheetName val="K_Suporn"/>
      <sheetName val="บมจ_พฤกษา"/>
      <sheetName val="บ_พนาลี"/>
      <sheetName val="บ_พุทธชาด"/>
      <sheetName val="บ_เกสร"/>
      <sheetName val="สรุป_PS"/>
      <sheetName val="สรุป_PNL"/>
      <sheetName val="สรุป_PTC"/>
      <sheetName val="สรุป_KS"/>
      <sheetName val="IP_Land"/>
      <sheetName val="Discounted Cash Flow"/>
      <sheetName val="6.ข้อมูลวัสดุ-ค่าดำเนิน"/>
      <sheetName val="K.Suporn"/>
      <sheetName val="บมจ.พฤกษา"/>
      <sheetName val="บ.พนาลี"/>
      <sheetName val="บ.พุทธชาด"/>
      <sheetName val="บ.เกสร"/>
      <sheetName val="สรุป PS"/>
      <sheetName val="สรุป PNL"/>
      <sheetName val="สรุป PTC"/>
      <sheetName val="สรุป KS"/>
      <sheetName val="IP Land"/>
      <sheetName val="Wkgs_BS Lead"/>
      <sheetName val="ZA110 Sale"/>
      <sheetName val="Mar"/>
      <sheetName val="Apr"/>
      <sheetName val="May"/>
      <sheetName val="Jan"/>
      <sheetName val="MD_R"/>
      <sheetName val="CELL_A"/>
      <sheetName val="ENV_A"/>
      <sheetName val="PG_A"/>
      <sheetName val="MD_A"/>
      <sheetName val="QA&amp;R_A"/>
      <sheetName val="RMP_A"/>
      <sheetName val="RMZ_A"/>
      <sheetName val="ENV_R"/>
      <sheetName val="PG_R"/>
      <sheetName val="CELL_R"/>
      <sheetName val="QA&amp;R_R"/>
      <sheetName val="RMP_R"/>
      <sheetName val="RMZ_R"/>
      <sheetName val="Raw_data"/>
      <sheetName val="data_steam"/>
      <sheetName val="FS"/>
      <sheetName val="Sum"/>
      <sheetName val="Sec.1.1 Site clearanceworks"/>
      <sheetName val="เงื่อนไขการเสนอราคา"/>
      <sheetName val="VE LIST"/>
      <sheetName val="Sec.0"/>
      <sheetName val="Sec.1"/>
      <sheetName val="Arch unit rate"/>
      <sheetName val="ID unit rate"/>
      <sheetName val="Sec.2 "/>
      <sheetName val="sec.3.1"/>
      <sheetName val="sec.3.2"/>
      <sheetName val="sec.3.3"/>
      <sheetName val="sec.3.4"/>
      <sheetName val="Sec.4"/>
      <sheetName val="Sec.5"/>
      <sheetName val="Sec. 6"/>
      <sheetName val="Sec.7"/>
      <sheetName val="TT-2"/>
      <sheetName val="코드관리"/>
      <sheetName val="SUM-AIR-Submit"/>
      <sheetName val="KKC Brkdwn"/>
      <sheetName val="SPT vs PHI"/>
      <sheetName val="escon"/>
      <sheetName val="Store"/>
      <sheetName val="JobSetup"/>
      <sheetName val="Proposal Form"/>
      <sheetName val="BQ-Ext  "/>
      <sheetName val="Sch 2"/>
      <sheetName val="Commun"/>
      <sheetName val="NOT"/>
      <sheetName val="DataValidation_NotDelete"/>
      <sheetName val="Validation"/>
      <sheetName val="asset"/>
      <sheetName val="STart"/>
      <sheetName val="TL"/>
      <sheetName val="マスタ"/>
      <sheetName val="5200"/>
      <sheetName val="Demand"/>
      <sheetName val="Occ"/>
      <sheetName val="สรุป"/>
      <sheetName val="interest income from VMI"/>
      <sheetName val="interest payable to PSH"/>
      <sheetName val="Aging"/>
      <sheetName val="April"/>
      <sheetName val="March"/>
      <sheetName val="M-14"/>
      <sheetName val="M-92"/>
      <sheetName val="M-19"/>
      <sheetName val="M-49"/>
      <sheetName val="M-12"/>
      <sheetName val="M-30"/>
      <sheetName val="Customer Name"/>
      <sheetName val="Designated P&amp;L"/>
      <sheetName val="PROJECT BRIEF"/>
      <sheetName val="footing"/>
      <sheetName val="upa"/>
      <sheetName val="QlikView"/>
      <sheetName val="Revenue(2019)"/>
      <sheetName val="Graph(2019)"/>
      <sheetName val="Strategic Cus"/>
      <sheetName val="Rev per Head(2019)"/>
      <sheetName val="WH Utilization"/>
      <sheetName val="Stock Graph"/>
      <sheetName val="No. Customer (2019)"/>
      <sheetName val="No. Customer"/>
      <sheetName val="Sales"/>
      <sheetName val="ค่าเริ่มต้น"/>
      <sheetName val="DATA (ชื่อสินค้า)"/>
      <sheetName val="CVM"/>
      <sheetName val="กระจาย-V-Boot"/>
      <sheetName val="กระจาย-Oishi"/>
      <sheetName val="กระจาย -NPDองุ่นเคียวโฮ"/>
      <sheetName val="สุราแช่พญานาคแถม"/>
      <sheetName val="สรุปกระจายBLS+RK"/>
      <sheetName val="สรุปกระจายSS+RK"/>
      <sheetName val="รายละเอียดกิจกรรม"/>
      <sheetName val="Sheet25"/>
      <sheetName val="สีแถมโซดา"/>
      <sheetName val="Activity Q1"/>
      <sheetName val="Sheet15"/>
      <sheetName val="Drop Down Lists"/>
      <sheetName val="List of Rem Entries - IS"/>
      <sheetName val="TB 1-3"/>
      <sheetName val="J01"/>
      <sheetName val="Factor F Data"/>
      <sheetName val="PL"/>
      <sheetName val="RE9604"/>
      <sheetName val="summary1-2"/>
      <sheetName val="summary1-3"/>
      <sheetName val="TDC COA Sumry"/>
      <sheetName val="COA Sumry by Area"/>
      <sheetName val="COA Sumry by Contr"/>
      <sheetName val="COA Sumry by RG"/>
      <sheetName val="TDC COA Grp Sumry"/>
      <sheetName val="TDC Item Dets-Full"/>
      <sheetName val="TDC Item Dets-IPM-Full"/>
      <sheetName val="TDC Item Dets"/>
      <sheetName val="TDC Item Sumry"/>
      <sheetName val="TDC Key Qty Sumry"/>
      <sheetName val="List - Components"/>
      <sheetName val="List - Equipment"/>
      <sheetName val="Project Metrics"/>
      <sheetName val="COA Sumry - Std Imp"/>
      <sheetName val="Contr TDC - Std Imp"/>
      <sheetName val="Item Sumry - Std Imp"/>
      <sheetName val="Proj TIC - Std Imp"/>
      <sheetName val="Unit Costs - Std Imp"/>
      <sheetName val="Unit MH - Std Imp"/>
      <sheetName val="preliminaries"/>
      <sheetName val="공문"/>
      <sheetName val="FitOutConfCentre"/>
      <sheetName val="covere"/>
      <sheetName val="Boq(1)"/>
      <sheetName val="FlatBottomClarifier (Not used)"/>
      <sheetName val="Summ"/>
      <sheetName val="PDPC0908"/>
      <sheetName val="Rank"/>
      <sheetName val=" ANALYSIS FP"/>
      <sheetName val="Info"/>
      <sheetName val="Data (Forecast-m3)"/>
      <sheetName val="95059D"/>
      <sheetName val="โซนโฟกัส TT"/>
      <sheetName val="ข้อมูลทำ DropDown"/>
      <sheetName val="รายพนักงาน"/>
      <sheetName val="แนวทาง"/>
      <sheetName val="2021"/>
      <sheetName val="dataยอดขายทีมนิยมไทย"/>
      <sheetName val="แผนใหม่-BG22 รายเอเย่นต์"/>
      <sheetName val="In AG VS Sub"/>
      <sheetName val="ขน2019"/>
      <sheetName val="ขน2020"/>
      <sheetName val="ขน2021"/>
      <sheetName val="Calendar_นายสรศักดิ์ กล่ำศรี"/>
      <sheetName val="ยอดขาย"/>
      <sheetName val="สรุปโซนโฟกัส TT"/>
      <sheetName val="Analytic Sales&amp;Cost"/>
      <sheetName val="DO"/>
      <sheetName val="磨煤加压"/>
      <sheetName val="มีค 64"/>
      <sheetName val="Vendors Database"/>
      <sheetName val="COUNT_wh_(2)2"/>
      <sheetName val="NTET2004_(DEC)2"/>
      <sheetName val="NEG2004_(DEC)2"/>
      <sheetName val="NEG2004_(DEC)_(2)2"/>
      <sheetName val="Min_-Max__Stock2"/>
      <sheetName val="Sheet1_(2)2"/>
      <sheetName val="Tax_coupon2"/>
      <sheetName val="ตารางคำนวณกระเบื้อง_A2"/>
      <sheetName val="ใบปะหน้าใหม่_Bidding2"/>
      <sheetName val="stat_local2"/>
      <sheetName val="Law_data2"/>
      <sheetName val="Volume_Loco_May_20152"/>
      <sheetName val="Summary_report2"/>
      <sheetName val="Performance_BP2"/>
      <sheetName val="PULP_MILL2"/>
      <sheetName val="4_1CAPEX_Additional2"/>
      <sheetName val="TYPE_SD1252"/>
      <sheetName val="Drop_Down2"/>
      <sheetName val="เลขที่ห้องทั้งหมด_(2)2"/>
      <sheetName val="F13รายชื่อแยกfolio_(2)2"/>
      <sheetName val="FEB_2007_2"/>
      <sheetName val="MAR_20072"/>
      <sheetName val="APR_20072"/>
      <sheetName val="MAY_20072"/>
      <sheetName val="APR_2007-GTW2"/>
      <sheetName val="MAY_2007_(2)2"/>
      <sheetName val="MAY_2007-NUCH2"/>
      <sheetName val="JUN_2007-NUCH_2"/>
      <sheetName val="JULY_2007-NUCH2"/>
      <sheetName val="AUG_2007-NUCH_2"/>
      <sheetName val="AUG_20072"/>
      <sheetName val="ค่าเช่า_ด_92"/>
      <sheetName val="ค่าเช่า_ด_102"/>
      <sheetName val="Status_update31_8_072"/>
      <sheetName val="Status_update31_8_07_(2)2"/>
      <sheetName val="ค่าเช่า_ด_112"/>
      <sheetName val="ค่าเช่า_ด_11_(2)2"/>
      <sheetName val="Bill_No__2_-_Carpark2"/>
      <sheetName val="SCG_group2"/>
      <sheetName val="Cost_center2"/>
      <sheetName val="Account_code2"/>
      <sheetName val="Comapny_Name2"/>
      <sheetName val="Company_Name2"/>
      <sheetName val="data_validation2"/>
      <sheetName val="Cases_Actuals_SAP2"/>
      <sheetName val="Chilled_Vol_&amp;_GS2"/>
      <sheetName val="Master_Query_SL2"/>
      <sheetName val="PBSG_Severance2"/>
      <sheetName val="สาเหตุ_Error_2"/>
      <sheetName val="Table_Name2"/>
      <sheetName val="SCG_Chemicals_group2"/>
      <sheetName val="Dont_delete!!2"/>
      <sheetName val="cost_center_name2"/>
      <sheetName val="Vender_list2"/>
      <sheetName val="Production_Queue_GB2"/>
      <sheetName val="Log_CCR_TG_32"/>
      <sheetName val="Type_ถูก_House2"/>
      <sheetName val="TB(PY_2016)2"/>
      <sheetName val="Risk_Level2"/>
      <sheetName val="Risk_Category2"/>
      <sheetName val="DD_List2"/>
      <sheetName val="Multi_Rater2"/>
      <sheetName val="ดอกเบี้ย_TR25602"/>
      <sheetName val="Trial_Balance2"/>
      <sheetName val="Detail_(2)2"/>
      <sheetName val="DEATAIL_KENTOCOST_Sheet_Low20M2"/>
      <sheetName val="Cover_(2)2"/>
      <sheetName val="Detail_2"/>
      <sheetName val="SCOPE_OF_WORK2"/>
      <sheetName val="Unit_price2"/>
      <sheetName val="received_net-BG2"/>
      <sheetName val="Summary_BG_Code2"/>
      <sheetName val="ee_unit_type1"/>
      <sheetName val="ee_build_1"/>
      <sheetName val="Cost_history_sheet1"/>
      <sheetName val="Scope_of_work_1"/>
      <sheetName val="Detail_(CMM)1"/>
      <sheetName val="SUM_KENTO_COST_LOW_20MB_1"/>
      <sheetName val="SUM_KENTO_COST_REPORT_20MB_UP1"/>
      <sheetName val="DETAIL_KENTOCOST_Sheet_20MB_UP1"/>
      <sheetName val="Forecast_movement2"/>
      <sheetName val="O_PL_Link2"/>
      <sheetName val="i_actmth_from_SAP2"/>
      <sheetName val="i_Actual_by_cc2"/>
      <sheetName val="Fixed_Selling2"/>
      <sheetName val="BIS_Selling2"/>
      <sheetName val="Total_GA2"/>
      <sheetName val="CA_only2"/>
      <sheetName val="Legal_only2"/>
      <sheetName val="sub_cost_center2"/>
      <sheetName val="OH_CC_DBS2"/>
      <sheetName val="BIS_G&amp;A2"/>
      <sheetName val="2015_reconcile_&amp;_restate2"/>
      <sheetName val="BIS_Common_detail2"/>
      <sheetName val="Total_GA+BIS_common2"/>
      <sheetName val="HFM_Line2"/>
      <sheetName val="HFM_Mapping2"/>
      <sheetName val="T&amp;E_sales_cut2"/>
      <sheetName val="Control_-_Consulting_fee_SN_(22"/>
      <sheetName val="Master_TB2"/>
      <sheetName val="CF_weekly2"/>
      <sheetName val="1_CF_(M)(Ratchatewee)2"/>
      <sheetName val="1_CF_(M)(Rama4)2"/>
      <sheetName val="1_CF_(M)_(TL10ph2)2"/>
      <sheetName val="Dropdown_list_2"/>
      <sheetName val="S3_Architectural1"/>
      <sheetName val="V7_Confirm_RPT2"/>
      <sheetName val="Master_COA_V211"/>
      <sheetName val="Summary_31Mar'201"/>
      <sheetName val="ESS_Performance_2020+20211"/>
      <sheetName val="Reference(do_not_delete)1"/>
      <sheetName val="S330_Increase_salary_rate"/>
      <sheetName val="S-CUVE-2_14_M1"/>
      <sheetName val="Discounted_Cash_Flow1"/>
      <sheetName val="6_ข้อมูลวัสดุ-ค่าดำเนิน1"/>
      <sheetName val="K_Suporn1"/>
      <sheetName val="บมจ_พฤกษา1"/>
      <sheetName val="บ_พนาลี1"/>
      <sheetName val="บ_พุทธชาด1"/>
      <sheetName val="บ_เกสร1"/>
      <sheetName val="สรุป_PS1"/>
      <sheetName val="สรุป_PNL1"/>
      <sheetName val="สรุป_PTC1"/>
      <sheetName val="สรุป_KS1"/>
      <sheetName val="IP_Land1"/>
      <sheetName val="Mapping_account"/>
      <sheetName val="data_บัญชี"/>
      <sheetName val="Data_(2)"/>
      <sheetName val="masterEO_IO"/>
      <sheetName val="Employee_EN"/>
      <sheetName val="Wkgs_BS_Lead"/>
      <sheetName val="Sec_1_1_Site_clearanceworks"/>
      <sheetName val="VE_LIST"/>
      <sheetName val="Sec_0"/>
      <sheetName val="Sec_1"/>
      <sheetName val="Arch_unit_rate"/>
      <sheetName val="ID_unit_rate"/>
      <sheetName val="Sec_2_"/>
      <sheetName val="sec_3_1"/>
      <sheetName val="sec_3_2"/>
      <sheetName val="sec_3_3"/>
      <sheetName val="sec_3_4"/>
      <sheetName val="Sec_4"/>
      <sheetName val="Sec_5"/>
      <sheetName val="Sec__6"/>
      <sheetName val="Sec_7"/>
      <sheetName val="ZA110_Sale"/>
      <sheetName val="KKC_Brkdwn"/>
      <sheetName val="SPT_vs_PHI"/>
      <sheetName val="Proposal_Form"/>
      <sheetName val="BQ-Ext__"/>
      <sheetName val="Sch_2"/>
      <sheetName val="interest_income_from_VMI"/>
      <sheetName val="interest_payable_to_PSH"/>
      <sheetName val="PROJECT_BRIEF"/>
      <sheetName val="Customer_Name"/>
      <sheetName val="Strategic_Cus"/>
      <sheetName val="Rev_per_Head(2019)"/>
      <sheetName val="WH_Utilization"/>
      <sheetName val="Stock_Graph"/>
      <sheetName val="No__Customer_(2019)"/>
      <sheetName val="No__Customer"/>
      <sheetName val="DATA_(ชื่อสินค้า)"/>
      <sheetName val="กระจาย_-NPDองุ่นเคียวโฮ"/>
      <sheetName val="Activity_Q1"/>
      <sheetName val="slipsumpR"/>
      <sheetName val="TB 10"/>
      <sheetName val="30's-Components"/>
      <sheetName val="Page4"/>
      <sheetName val="Final Summary - Base"/>
      <sheetName val="1B"/>
      <sheetName val="drop"/>
      <sheetName val="ส่งเสริมและจัดหาไม้ขอถัง 118 ใบ"/>
      <sheetName val="แอร์เก่า"/>
      <sheetName val="ถังเปล่ารับ,เบิก,คืน"/>
      <sheetName val="Coorodinator Sec"/>
      <sheetName val="Jan_monthly"/>
      <sheetName val="Stock"/>
      <sheetName val="gfhfhf"/>
      <sheetName val="Feb_monthly"/>
      <sheetName val="Gen"/>
      <sheetName val="Inventory"/>
      <sheetName val="Q1"/>
      <sheetName val="Q2"/>
      <sheetName val="Q3"/>
      <sheetName val="Q4"/>
      <sheetName val="Q1-4"/>
      <sheetName val="Gen&amp;Manage"/>
      <sheetName val="Management"/>
      <sheetName val="ขาย_scrap'19"/>
      <sheetName val="Income&amp;Inventory"/>
      <sheetName val="Jan_Daily"/>
      <sheetName val="Feb_Daily"/>
      <sheetName val="Mar_Daily"/>
      <sheetName val="Manage"/>
      <sheetName val="co 10"/>
      <sheetName val="Status Budget"/>
      <sheetName val="Spread"/>
      <sheetName val="5X"/>
      <sheetName val="Utility and Fire flange"/>
      <sheetName val="B1.01-Times"/>
      <sheetName val="Assa VO (2)"/>
      <sheetName val="B1.02.02(IDP-2) "/>
      <sheetName val="Kamol VO"/>
      <sheetName val="B2.17 Skyline"/>
      <sheetName val="19th -MOS"/>
      <sheetName val="A6.2 VO-PLE"/>
      <sheetName val="KA -MOS"/>
      <sheetName val="Kitchen VO"/>
      <sheetName val="DSG-MOS-break"/>
      <sheetName val="Pinklao MOS"/>
      <sheetName val="B2.07 Kitchen"/>
      <sheetName val="B2.03 Assa"/>
      <sheetName val="B1.01.03(VC)"/>
      <sheetName val="A4 ARCH(FSR)"/>
      <sheetName val="A7 EXT(FSR)"/>
      <sheetName val="1-BCEG "/>
      <sheetName val="sUM -FFE"/>
      <sheetName val="Rates"/>
      <sheetName val="Metrix"/>
      <sheetName val="B1.01.1Times"/>
      <sheetName val="Production info"/>
      <sheetName val="XLR_NoRangeSheet"/>
      <sheetName val="ตารางส่วนลด EE."/>
      <sheetName val="A5.2 VO-KAMA"/>
      <sheetName val="A6.2VO-PLE"/>
      <sheetName val="A.VO-MEP (BCEG)"/>
      <sheetName val="A5.1 Kama"/>
      <sheetName val="B1.01.09.2-Deco Mart"/>
      <sheetName val="B1.01.10.1THC"/>
      <sheetName val="B1.02.01(IDP-1)"/>
      <sheetName val="ประมาณการประตูหน้าต่าง 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 refreshError="1"/>
      <sheetData sheetId="555" refreshError="1"/>
      <sheetData sheetId="556"/>
      <sheetData sheetId="557" refreshError="1"/>
      <sheetData sheetId="558" refreshError="1"/>
      <sheetData sheetId="559" refreshError="1"/>
      <sheetData sheetId="560" refreshError="1"/>
      <sheetData sheetId="561"/>
      <sheetData sheetId="562"/>
      <sheetData sheetId="563"/>
      <sheetData sheetId="564" refreshError="1"/>
      <sheetData sheetId="565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*00"/>
      <sheetName val="detailMonth (3)"/>
      <sheetName val="board (2)"/>
      <sheetName val="CF_form"/>
      <sheetName val="board"/>
      <sheetName val="detail"/>
      <sheetName val="cashflow"/>
      <sheetName val="dataMonth1"/>
      <sheetName val="detailMonth (2)"/>
      <sheetName val="CF_form (2)"/>
      <sheetName val="detailMonth"/>
      <sheetName val="dataMonth"/>
      <sheetName val="BALNEW"/>
      <sheetName val="BALAJUST"/>
      <sheetName val="BALNET"/>
      <sheetName val="PLAN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BS3"/>
      <sheetName val="INDEX"/>
      <sheetName val="present"/>
      <sheetName val="capacity"/>
      <sheetName val="HL"/>
      <sheetName val="MKT"/>
      <sheetName val="COM-SALES"/>
      <sheetName val="PS-96"/>
      <sheetName val="SALES"/>
      <sheetName val="OTHER"/>
      <sheetName val="PS-@-95"/>
      <sheetName val="CAP"/>
      <sheetName val="ASSCAP"/>
      <sheetName val="detail"/>
      <sheetName val="UPC_SKU"/>
      <sheetName val="MasterList"/>
      <sheetName val="DropdownList"/>
      <sheetName val="4.1CAPEX_Additional"/>
      <sheetName val="Drop Down"/>
      <sheetName val="SCG group"/>
      <sheetName val="novOL2014"/>
      <sheetName val="dropdown"/>
      <sheetName val="data"/>
      <sheetName val="Function"/>
      <sheetName val="Comapny Name"/>
      <sheetName val="List"/>
      <sheetName val="Emplyee Record"/>
      <sheetName val="Master1"/>
      <sheetName val="BLUE"/>
      <sheetName val="Sheet1"/>
      <sheetName val="sales3level"/>
      <sheetName val="703105"/>
      <sheetName val="Est. Budget"/>
      <sheetName val="Sheet4"/>
      <sheetName val="4_1CAPEX_Additional"/>
      <sheetName val="Drop_Down"/>
      <sheetName val="SCG_group"/>
      <sheetName val="Comapny_Name"/>
      <sheetName val="Emplyee_Record"/>
      <sheetName val="Est__Budget"/>
      <sheetName val="MyWork"/>
      <sheetName val="Merter"/>
      <sheetName val="SCG Chemicals group"/>
      <sheetName val="Dropdown list "/>
      <sheetName val="2019"/>
      <sheetName val="4_1CAPEX_Additional1"/>
      <sheetName val="Drop_Down1"/>
      <sheetName val="SCG_group1"/>
      <sheetName val="Comapny_Name1"/>
      <sheetName val="Emplyee_Record1"/>
      <sheetName val="Est__Budget1"/>
      <sheetName val="SCG_Chemicals_group"/>
      <sheetName val="Dropdown_list_"/>
      <sheetName val="List of Note"/>
      <sheetName val="4_1CAPEX_Additional2"/>
      <sheetName val="Drop_Down2"/>
      <sheetName val="SCG_group2"/>
      <sheetName val="Comapny_Name2"/>
      <sheetName val="Emplyee_Record2"/>
      <sheetName val="Est__Budget2"/>
      <sheetName val="SCG_Chemicals_group1"/>
      <sheetName val="Dropdown_list_1"/>
      <sheetName val="List_of_Note"/>
      <sheetName val="การแจ้งเรียกเก็บ"/>
      <sheetName val="Note5_RelatedParties"/>
      <sheetName val="summary"/>
      <sheetName val="LCF"/>
      <sheetName val="1.Form2554"/>
      <sheetName val="2.รายการประกอบ54"/>
      <sheetName val="1.Form2555"/>
      <sheetName val="2.รายการประกอบ55"/>
      <sheetName val="TMFC"/>
      <sheetName val="Export"/>
      <sheetName val="Choose"/>
      <sheetName val="JUNE"/>
      <sheetName val="ADM_A"/>
      <sheetName val="JUNE1"/>
      <sheetName val="Admin"/>
      <sheetName val="CDC"/>
      <sheetName val="Estate"/>
      <sheetName val="Fire"/>
      <sheetName val="Guest"/>
      <sheetName val="Medical"/>
      <sheetName val="PR"/>
      <sheetName val="PRE"/>
      <sheetName val="Secutiry"/>
      <sheetName val="Waste"/>
      <sheetName val="Note30_Effect Tax Rate Recon"/>
      <sheetName val="4_1CAPEX_Additional3"/>
      <sheetName val="Drop_Down3"/>
      <sheetName val="SCG_group3"/>
      <sheetName val="Comapny_Name3"/>
      <sheetName val="Emplyee_Record3"/>
      <sheetName val="Est__Budget3"/>
      <sheetName val="SCG_Chemicals_group2"/>
      <sheetName val="Dropdown_list_2"/>
      <sheetName val="List_of_Note1"/>
      <sheetName val="1_Form2554"/>
      <sheetName val="2_รายการประกอบ54"/>
      <sheetName val="1_Form2555"/>
      <sheetName val="2_รายการประกอบ5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***"/>
      <sheetName val="conso-extra"/>
      <sheetName val="project-S"/>
      <sheetName val="conso-teg"/>
      <sheetName val="sales"/>
      <sheetName val="std"/>
      <sheetName val="for finance"/>
      <sheetName val="03"/>
      <sheetName val="04"/>
      <sheetName val="02"/>
      <sheetName val="01"/>
      <sheetName val="detail"/>
      <sheetName val="______"/>
      <sheetName val="JUNE"/>
      <sheetName val="ADM_A"/>
      <sheetName val="JUNE1"/>
      <sheetName val="Admin"/>
      <sheetName val="CDC"/>
      <sheetName val="Estate"/>
      <sheetName val="Fire"/>
      <sheetName val="Guest"/>
      <sheetName val="Medical"/>
      <sheetName val="PR"/>
      <sheetName val="PRE"/>
      <sheetName val="Secutiry"/>
      <sheetName val="Was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H45"/>
  <sheetViews>
    <sheetView showGridLines="0" showZeros="0" zoomScale="110" zoomScaleNormal="110" workbookViewId="0">
      <pane xSplit="2" ySplit="2" topLeftCell="C17" activePane="bottomRight" state="frozen"/>
      <selection pane="bottomRight" activeCell="E17" sqref="E17"/>
      <selection pane="bottomLeft" activeCell="G35" sqref="G35"/>
      <selection pane="topRight" activeCell="G35" sqref="G35"/>
    </sheetView>
  </sheetViews>
  <sheetFormatPr defaultColWidth="9.125" defaultRowHeight="15.6"/>
  <cols>
    <col min="1" max="1" width="33.75" style="12" bestFit="1" customWidth="1"/>
    <col min="2" max="2" width="4.125" style="19" bestFit="1" customWidth="1"/>
    <col min="3" max="3" width="6.625" style="12" customWidth="1"/>
    <col min="4" max="5" width="6.75" style="12" bestFit="1" customWidth="1"/>
    <col min="6" max="15" width="6.75" style="12" customWidth="1"/>
    <col min="16" max="18" width="6.75" style="12" bestFit="1" customWidth="1"/>
    <col min="19" max="34" width="6.75" style="12" customWidth="1"/>
    <col min="35" max="16384" width="9.125" style="12"/>
  </cols>
  <sheetData>
    <row r="1" spans="1:34" s="1" customFormat="1" hidden="1">
      <c r="B1" s="2"/>
      <c r="P1" s="1">
        <v>1</v>
      </c>
      <c r="Q1" s="1">
        <v>2</v>
      </c>
      <c r="R1" s="1">
        <v>3</v>
      </c>
      <c r="S1" s="1">
        <v>4</v>
      </c>
      <c r="T1" s="1">
        <v>5</v>
      </c>
      <c r="U1" s="1">
        <v>6</v>
      </c>
      <c r="V1" s="1">
        <v>7</v>
      </c>
      <c r="W1" s="1">
        <v>8</v>
      </c>
      <c r="X1" s="1">
        <v>9</v>
      </c>
      <c r="Y1" s="1">
        <v>10</v>
      </c>
      <c r="Z1" s="1">
        <v>11</v>
      </c>
      <c r="AA1" s="1">
        <v>12</v>
      </c>
      <c r="AB1" s="1">
        <v>3</v>
      </c>
      <c r="AC1" s="1">
        <v>3</v>
      </c>
      <c r="AD1" s="1">
        <v>3</v>
      </c>
      <c r="AE1" s="1">
        <v>3</v>
      </c>
      <c r="AF1" s="1">
        <v>6</v>
      </c>
      <c r="AG1" s="1">
        <v>6</v>
      </c>
      <c r="AH1" s="1">
        <v>12</v>
      </c>
    </row>
    <row r="2" spans="1:34" s="8" customFormat="1" ht="18" customHeight="1">
      <c r="A2" s="3" t="s">
        <v>0</v>
      </c>
      <c r="B2" s="4"/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7" t="s">
        <v>26</v>
      </c>
      <c r="AC2" s="7" t="s">
        <v>27</v>
      </c>
      <c r="AD2" s="7" t="s">
        <v>28</v>
      </c>
      <c r="AE2" s="7" t="s">
        <v>29</v>
      </c>
      <c r="AF2" s="7" t="s">
        <v>30</v>
      </c>
      <c r="AG2" s="7" t="s">
        <v>31</v>
      </c>
      <c r="AH2" s="7" t="s">
        <v>32</v>
      </c>
    </row>
    <row r="3" spans="1:34">
      <c r="A3" s="9" t="s">
        <v>33</v>
      </c>
      <c r="B3" s="10"/>
      <c r="C3" s="11">
        <f>'BS Act'!O83/1000</f>
        <v>27538.136762216935</v>
      </c>
      <c r="D3" s="11">
        <f>'BS Act'!C83/1000</f>
        <v>27485.143379683053</v>
      </c>
      <c r="E3" s="11">
        <f>'BS Act'!D83/1000</f>
        <v>27331.444118141011</v>
      </c>
      <c r="F3" s="11">
        <f>'BS Act'!E83/1000</f>
        <v>26420.458163672043</v>
      </c>
      <c r="G3" s="11">
        <f>'BS Act'!F83/1000</f>
        <v>26527.26609098394</v>
      </c>
      <c r="H3" s="11">
        <f>'BS Act'!G83/1000</f>
        <v>26690.149137485008</v>
      </c>
      <c r="I3" s="11">
        <f>'BS Act'!H83/1000</f>
        <v>26890.441987337188</v>
      </c>
      <c r="J3" s="11">
        <f>'BS Act'!I83/1000</f>
        <v>27918.223745593154</v>
      </c>
      <c r="K3" s="11">
        <f>'BS Act'!J83/1000</f>
        <v>28104.857195945391</v>
      </c>
      <c r="L3" s="11">
        <f>'BS Act'!K83/1000</f>
        <v>28242.651343018861</v>
      </c>
      <c r="M3" s="11">
        <f>'BS Act'!L83/1000</f>
        <v>28441.01331101673</v>
      </c>
      <c r="N3" s="11">
        <f>'BS Act'!M83/1000</f>
        <v>28591.778847255475</v>
      </c>
      <c r="O3" s="11">
        <f>'BS Act'!N83/1000</f>
        <v>28802.641339693746</v>
      </c>
      <c r="P3" s="11">
        <f t="shared" ref="P3:AA5" si="0">D3</f>
        <v>27485.143379683053</v>
      </c>
      <c r="Q3" s="11">
        <f t="shared" si="0"/>
        <v>27331.444118141011</v>
      </c>
      <c r="R3" s="11">
        <f t="shared" si="0"/>
        <v>26420.458163672043</v>
      </c>
      <c r="S3" s="11">
        <f t="shared" si="0"/>
        <v>26527.26609098394</v>
      </c>
      <c r="T3" s="11">
        <f t="shared" si="0"/>
        <v>26690.149137485008</v>
      </c>
      <c r="U3" s="11">
        <f t="shared" si="0"/>
        <v>26890.441987337188</v>
      </c>
      <c r="V3" s="11">
        <f t="shared" si="0"/>
        <v>27918.223745593154</v>
      </c>
      <c r="W3" s="11">
        <f t="shared" si="0"/>
        <v>28104.857195945391</v>
      </c>
      <c r="X3" s="11">
        <f t="shared" si="0"/>
        <v>28242.651343018861</v>
      </c>
      <c r="Y3" s="11">
        <f t="shared" si="0"/>
        <v>28441.01331101673</v>
      </c>
      <c r="Z3" s="11">
        <f t="shared" si="0"/>
        <v>28591.778847255475</v>
      </c>
      <c r="AA3" s="11">
        <f t="shared" si="0"/>
        <v>28802.641339693746</v>
      </c>
      <c r="AB3" s="11">
        <f>R3</f>
        <v>26420.458163672043</v>
      </c>
      <c r="AC3" s="11">
        <f>U3</f>
        <v>26890.441987337188</v>
      </c>
      <c r="AD3" s="11">
        <f>X3</f>
        <v>28242.651343018861</v>
      </c>
      <c r="AE3" s="11">
        <f>AA3</f>
        <v>28802.641339693746</v>
      </c>
      <c r="AF3" s="11">
        <f>AC3</f>
        <v>26890.441987337188</v>
      </c>
      <c r="AG3" s="11">
        <f>AE3</f>
        <v>28802.641339693746</v>
      </c>
      <c r="AH3" s="11">
        <f>AG3</f>
        <v>28802.641339693746</v>
      </c>
    </row>
    <row r="4" spans="1:34">
      <c r="A4" s="13" t="s">
        <v>34</v>
      </c>
      <c r="B4" s="14"/>
      <c r="C4" s="15">
        <f>-'BS Act'!O7/1000</f>
        <v>-2307.6773703215304</v>
      </c>
      <c r="D4" s="15">
        <f>-'BS Act'!C7/1000</f>
        <v>-681.57712358826996</v>
      </c>
      <c r="E4" s="15">
        <f>-'BS Act'!D7/1000</f>
        <v>-614.89306712428004</v>
      </c>
      <c r="F4" s="15">
        <f>-'BS Act'!E7/1000</f>
        <v>-503.04678902340743</v>
      </c>
      <c r="G4" s="15">
        <f>-'BS Act'!F7/1000</f>
        <v>-385.18072070462904</v>
      </c>
      <c r="H4" s="15">
        <f>-'BS Act'!G7/1000</f>
        <v>-459.52014137017107</v>
      </c>
      <c r="I4" s="15">
        <f>-'BS Act'!H7/1000</f>
        <v>-546.80911912930401</v>
      </c>
      <c r="J4" s="15">
        <f>-'BS Act'!I7/1000</f>
        <v>-889.97238474892401</v>
      </c>
      <c r="K4" s="15">
        <f>-'BS Act'!J7/1000</f>
        <v>-946.42599946841165</v>
      </c>
      <c r="L4" s="15">
        <f>-'BS Act'!K7/1000</f>
        <v>-1013.435422351312</v>
      </c>
      <c r="M4" s="15">
        <f>-'BS Act'!L7/1000</f>
        <v>-1027.7521388137716</v>
      </c>
      <c r="N4" s="15">
        <f>-'BS Act'!M7/1000</f>
        <v>-1951.2828029522273</v>
      </c>
      <c r="O4" s="15">
        <f>-'BS Act'!N7/1000</f>
        <v>-1737.956058875362</v>
      </c>
      <c r="P4" s="15">
        <f t="shared" si="0"/>
        <v>-681.57712358826996</v>
      </c>
      <c r="Q4" s="15">
        <f t="shared" si="0"/>
        <v>-614.89306712428004</v>
      </c>
      <c r="R4" s="15">
        <f t="shared" si="0"/>
        <v>-503.04678902340743</v>
      </c>
      <c r="S4" s="15">
        <f t="shared" si="0"/>
        <v>-385.18072070462904</v>
      </c>
      <c r="T4" s="15">
        <f t="shared" si="0"/>
        <v>-459.52014137017107</v>
      </c>
      <c r="U4" s="15">
        <f t="shared" si="0"/>
        <v>-546.80911912930401</v>
      </c>
      <c r="V4" s="15">
        <f t="shared" si="0"/>
        <v>-889.97238474892401</v>
      </c>
      <c r="W4" s="15">
        <f t="shared" si="0"/>
        <v>-946.42599946841165</v>
      </c>
      <c r="X4" s="15">
        <f t="shared" si="0"/>
        <v>-1013.435422351312</v>
      </c>
      <c r="Y4" s="15">
        <f t="shared" si="0"/>
        <v>-1027.7521388137716</v>
      </c>
      <c r="Z4" s="15">
        <f t="shared" si="0"/>
        <v>-1951.2828029522273</v>
      </c>
      <c r="AA4" s="15">
        <f t="shared" si="0"/>
        <v>-1737.956058875362</v>
      </c>
      <c r="AB4" s="15">
        <f>R4</f>
        <v>-503.04678902340743</v>
      </c>
      <c r="AC4" s="15">
        <f>U4</f>
        <v>-546.80911912930401</v>
      </c>
      <c r="AD4" s="15">
        <f>X4</f>
        <v>-1013.435422351312</v>
      </c>
      <c r="AE4" s="15">
        <f>AA4</f>
        <v>-1737.956058875362</v>
      </c>
      <c r="AF4" s="15">
        <f>AC4</f>
        <v>-546.80911912930401</v>
      </c>
      <c r="AG4" s="15">
        <f>AE4</f>
        <v>-1737.956058875362</v>
      </c>
      <c r="AH4" s="15">
        <f>AG4</f>
        <v>-1737.956058875362</v>
      </c>
    </row>
    <row r="5" spans="1:34">
      <c r="A5" s="13" t="s">
        <v>35</v>
      </c>
      <c r="B5" s="14"/>
      <c r="C5" s="15">
        <f>SUM('BS Act'!O50:O51,'BS Act'!O63:O70)/1000</f>
        <v>4183.8132253132762</v>
      </c>
      <c r="D5" s="15">
        <f>SUM('BS Act'!C50:C51,'BS Act'!C63:C70)/1000</f>
        <v>2902.6960609843723</v>
      </c>
      <c r="E5" s="15">
        <f>SUM('BS Act'!D50:D51,'BS Act'!D63:D70)/1000</f>
        <v>2866.3941192587604</v>
      </c>
      <c r="F5" s="15">
        <f>SUM('BS Act'!E50:E51,'BS Act'!E63:E70)/1000</f>
        <v>2901.3188666702144</v>
      </c>
      <c r="G5" s="15">
        <f>SUM('BS Act'!F50:F51,'BS Act'!F63:F70)/1000</f>
        <v>3842.377057941143</v>
      </c>
      <c r="H5" s="15">
        <f>SUM('BS Act'!G50:G51,'BS Act'!G63:G70)/1000</f>
        <v>3615.9457516264106</v>
      </c>
      <c r="I5" s="15">
        <f>SUM('BS Act'!H50:H51,'BS Act'!H63:H70)/1000</f>
        <v>3037.9091533868327</v>
      </c>
      <c r="J5" s="15">
        <f>SUM('BS Act'!I50:I51,'BS Act'!I63:I70)/1000</f>
        <v>3291.5433890224017</v>
      </c>
      <c r="K5" s="15">
        <f>SUM('BS Act'!J50:J51,'BS Act'!J63:J70)/1000</f>
        <v>2990.1875269234361</v>
      </c>
      <c r="L5" s="15">
        <f>SUM('BS Act'!K50:K51,'BS Act'!K63:K70)/1000</f>
        <v>2712.4956505407458</v>
      </c>
      <c r="M5" s="15">
        <f>SUM('BS Act'!L50:L51,'BS Act'!L63:L70)/1000</f>
        <v>2311.9909325531594</v>
      </c>
      <c r="N5" s="15">
        <f>SUM('BS Act'!M50:M51,'BS Act'!M63:M70)/1000</f>
        <v>2281.9447572729969</v>
      </c>
      <c r="O5" s="15">
        <f>SUM('BS Act'!N50:N51,'BS Act'!N63:N70)/1000</f>
        <v>2249.3789075764062</v>
      </c>
      <c r="P5" s="15">
        <f t="shared" si="0"/>
        <v>2902.6960609843723</v>
      </c>
      <c r="Q5" s="15">
        <f t="shared" si="0"/>
        <v>2866.3941192587604</v>
      </c>
      <c r="R5" s="15">
        <f t="shared" si="0"/>
        <v>2901.3188666702144</v>
      </c>
      <c r="S5" s="15">
        <f t="shared" si="0"/>
        <v>3842.377057941143</v>
      </c>
      <c r="T5" s="15">
        <f t="shared" si="0"/>
        <v>3615.9457516264106</v>
      </c>
      <c r="U5" s="15">
        <f t="shared" si="0"/>
        <v>3037.9091533868327</v>
      </c>
      <c r="V5" s="15">
        <f t="shared" si="0"/>
        <v>3291.5433890224017</v>
      </c>
      <c r="W5" s="15">
        <f t="shared" si="0"/>
        <v>2990.1875269234361</v>
      </c>
      <c r="X5" s="15">
        <f t="shared" si="0"/>
        <v>2712.4956505407458</v>
      </c>
      <c r="Y5" s="15">
        <f t="shared" si="0"/>
        <v>2311.9909325531594</v>
      </c>
      <c r="Z5" s="15">
        <f t="shared" si="0"/>
        <v>2281.9447572729969</v>
      </c>
      <c r="AA5" s="15">
        <f t="shared" si="0"/>
        <v>2249.3789075764062</v>
      </c>
      <c r="AB5" s="15">
        <f>R5</f>
        <v>2901.3188666702144</v>
      </c>
      <c r="AC5" s="15">
        <f>U5</f>
        <v>3037.9091533868327</v>
      </c>
      <c r="AD5" s="15">
        <f>X5</f>
        <v>2712.4956505407458</v>
      </c>
      <c r="AE5" s="15">
        <f>AA5</f>
        <v>2249.3789075764062</v>
      </c>
      <c r="AF5" s="15">
        <f>AC5</f>
        <v>3037.9091533868327</v>
      </c>
      <c r="AG5" s="15">
        <f>AE5</f>
        <v>2249.3789075764062</v>
      </c>
      <c r="AH5" s="15">
        <f>AG5</f>
        <v>2249.3789075764062</v>
      </c>
    </row>
    <row r="6" spans="1:34" s="8" customFormat="1" ht="17.100000000000001" thickBot="1">
      <c r="A6" s="16" t="s">
        <v>36</v>
      </c>
      <c r="B6" s="17"/>
      <c r="C6" s="18">
        <f t="shared" ref="C6:AH6" si="1">SUM(C3:C5)</f>
        <v>29414.27261720868</v>
      </c>
      <c r="D6" s="18">
        <f t="shared" si="1"/>
        <v>29706.262317079156</v>
      </c>
      <c r="E6" s="18">
        <f t="shared" si="1"/>
        <v>29582.945170275489</v>
      </c>
      <c r="F6" s="18">
        <f t="shared" si="1"/>
        <v>28818.730241318852</v>
      </c>
      <c r="G6" s="18">
        <f>SUM(G3:G5)</f>
        <v>29984.462428220453</v>
      </c>
      <c r="H6" s="18">
        <f t="shared" si="1"/>
        <v>29846.574747741248</v>
      </c>
      <c r="I6" s="18">
        <f t="shared" si="1"/>
        <v>29381.54202159472</v>
      </c>
      <c r="J6" s="18">
        <f t="shared" si="1"/>
        <v>30319.794749866633</v>
      </c>
      <c r="K6" s="18">
        <f t="shared" si="1"/>
        <v>30148.618723400417</v>
      </c>
      <c r="L6" s="18">
        <f t="shared" si="1"/>
        <v>29941.711571208296</v>
      </c>
      <c r="M6" s="18">
        <f t="shared" ref="M6" si="2">SUM(M3:M5)</f>
        <v>29725.252104756117</v>
      </c>
      <c r="N6" s="18">
        <f t="shared" si="1"/>
        <v>28922.440801576246</v>
      </c>
      <c r="O6" s="18">
        <f t="shared" si="1"/>
        <v>29314.06418839479</v>
      </c>
      <c r="P6" s="18">
        <f t="shared" si="1"/>
        <v>29706.262317079156</v>
      </c>
      <c r="Q6" s="18">
        <f t="shared" si="1"/>
        <v>29582.945170275489</v>
      </c>
      <c r="R6" s="18">
        <f t="shared" si="1"/>
        <v>28818.730241318852</v>
      </c>
      <c r="S6" s="18">
        <f t="shared" si="1"/>
        <v>29984.462428220453</v>
      </c>
      <c r="T6" s="18">
        <f t="shared" si="1"/>
        <v>29846.574747741248</v>
      </c>
      <c r="U6" s="18">
        <f t="shared" si="1"/>
        <v>29381.54202159472</v>
      </c>
      <c r="V6" s="18">
        <f t="shared" si="1"/>
        <v>30319.794749866633</v>
      </c>
      <c r="W6" s="18">
        <f t="shared" si="1"/>
        <v>30148.618723400417</v>
      </c>
      <c r="X6" s="18">
        <f t="shared" si="1"/>
        <v>29941.711571208296</v>
      </c>
      <c r="Y6" s="18">
        <f t="shared" si="1"/>
        <v>29725.252104756117</v>
      </c>
      <c r="Z6" s="18">
        <f t="shared" si="1"/>
        <v>28922.440801576246</v>
      </c>
      <c r="AA6" s="18">
        <f t="shared" si="1"/>
        <v>29314.06418839479</v>
      </c>
      <c r="AB6" s="18">
        <f t="shared" si="1"/>
        <v>28818.730241318852</v>
      </c>
      <c r="AC6" s="18">
        <f t="shared" si="1"/>
        <v>29381.54202159472</v>
      </c>
      <c r="AD6" s="18">
        <f t="shared" si="1"/>
        <v>29941.711571208296</v>
      </c>
      <c r="AE6" s="18">
        <f t="shared" si="1"/>
        <v>29314.06418839479</v>
      </c>
      <c r="AF6" s="18">
        <f t="shared" si="1"/>
        <v>29381.54202159472</v>
      </c>
      <c r="AG6" s="18">
        <f t="shared" si="1"/>
        <v>29314.06418839479</v>
      </c>
      <c r="AH6" s="18">
        <f t="shared" si="1"/>
        <v>29314.06418839479</v>
      </c>
    </row>
    <row r="7" spans="1:34" ht="7.5" customHeight="1" thickTop="1"/>
    <row r="8" spans="1:34" s="8" customFormat="1" ht="16.5">
      <c r="A8" s="20" t="s">
        <v>37</v>
      </c>
      <c r="B8" s="21" t="s">
        <v>38</v>
      </c>
      <c r="C8" s="22"/>
      <c r="D8" s="23">
        <f>IFERROR(AVERAGE(C6,D6),0)</f>
        <v>29560.267467143916</v>
      </c>
      <c r="E8" s="23">
        <f t="shared" ref="E8:O8" si="3">IFERROR(AVERAGE(D6:E6),0)</f>
        <v>29644.603743677322</v>
      </c>
      <c r="F8" s="23">
        <f t="shared" si="3"/>
        <v>29200.83770579717</v>
      </c>
      <c r="G8" s="23">
        <f t="shared" si="3"/>
        <v>29401.596334769652</v>
      </c>
      <c r="H8" s="23">
        <f t="shared" si="3"/>
        <v>29915.518587980849</v>
      </c>
      <c r="I8" s="23">
        <f t="shared" si="3"/>
        <v>29614.058384667984</v>
      </c>
      <c r="J8" s="23">
        <f t="shared" si="3"/>
        <v>29850.668385730678</v>
      </c>
      <c r="K8" s="23">
        <f t="shared" si="3"/>
        <v>30234.206736633525</v>
      </c>
      <c r="L8" s="23">
        <f t="shared" si="3"/>
        <v>30045.165147304357</v>
      </c>
      <c r="M8" s="23">
        <f t="shared" si="3"/>
        <v>29833.481837982206</v>
      </c>
      <c r="N8" s="23">
        <f t="shared" si="3"/>
        <v>29323.846453166181</v>
      </c>
      <c r="O8" s="23">
        <f t="shared" si="3"/>
        <v>29118.252494985518</v>
      </c>
      <c r="P8" s="23">
        <f>IFERROR(AVERAGE($C$6,P6),0)</f>
        <v>29560.267467143916</v>
      </c>
      <c r="Q8" s="23">
        <f t="shared" ref="Q8:AF8" si="4">IFERROR(AVERAGE($C$6,Q6),0)</f>
        <v>29498.608893742086</v>
      </c>
      <c r="R8" s="23">
        <f t="shared" si="4"/>
        <v>29116.501429263764</v>
      </c>
      <c r="S8" s="23">
        <f t="shared" si="4"/>
        <v>29699.367522714565</v>
      </c>
      <c r="T8" s="23">
        <f t="shared" si="4"/>
        <v>29630.423682474964</v>
      </c>
      <c r="U8" s="23">
        <f t="shared" si="4"/>
        <v>29397.9073194017</v>
      </c>
      <c r="V8" s="23">
        <f t="shared" si="4"/>
        <v>29867.033683537658</v>
      </c>
      <c r="W8" s="23">
        <f t="shared" si="4"/>
        <v>29781.445670304551</v>
      </c>
      <c r="X8" s="23">
        <f t="shared" si="4"/>
        <v>29677.992094208486</v>
      </c>
      <c r="Y8" s="23">
        <f t="shared" si="4"/>
        <v>29569.7623609824</v>
      </c>
      <c r="Z8" s="23">
        <f t="shared" si="4"/>
        <v>29168.356709392465</v>
      </c>
      <c r="AA8" s="23">
        <f t="shared" si="4"/>
        <v>29364.168402801733</v>
      </c>
      <c r="AB8" s="23">
        <f>IFERROR(AVERAGE($C$6,AB6),0)</f>
        <v>29116.501429263764</v>
      </c>
      <c r="AC8" s="23">
        <f>IFERROR(AVERAGE(AB$6,AC6),0)</f>
        <v>29100.136131456784</v>
      </c>
      <c r="AD8" s="23">
        <f>IFERROR(AVERAGE(AC$6,AD6),0)</f>
        <v>29661.626796401506</v>
      </c>
      <c r="AE8" s="23">
        <f>IFERROR(AVERAGE(AD$6,AE6),0)</f>
        <v>29627.887879801543</v>
      </c>
      <c r="AF8" s="23">
        <f t="shared" si="4"/>
        <v>29397.9073194017</v>
      </c>
      <c r="AG8" s="23">
        <f>IFERROR(AVERAGE($AF$6,AG6),0)</f>
        <v>29347.803104994753</v>
      </c>
      <c r="AH8" s="23">
        <f>IFERROR(AVERAGE($C$6,AH6),0)</f>
        <v>29364.168402801733</v>
      </c>
    </row>
    <row r="9" spans="1:34" ht="9" customHeight="1">
      <c r="C9" s="19"/>
    </row>
    <row r="10" spans="1:34">
      <c r="A10" s="24" t="s">
        <v>39</v>
      </c>
      <c r="B10" s="25"/>
      <c r="C10" s="26"/>
      <c r="D10" s="27">
        <v>-22.357161873093144</v>
      </c>
      <c r="E10" s="27">
        <v>21.681991770542744</v>
      </c>
      <c r="F10" s="27">
        <v>61.213721821104706</v>
      </c>
      <c r="G10" s="27">
        <v>195.33166698908096</v>
      </c>
      <c r="H10" s="27">
        <v>134.61428986519425</v>
      </c>
      <c r="I10" s="27">
        <v>206.09297930941898</v>
      </c>
      <c r="J10" s="27">
        <v>172.14813767355173</v>
      </c>
      <c r="K10" s="27">
        <v>167.13274185182348</v>
      </c>
      <c r="L10" s="27">
        <v>109.49483851572438</v>
      </c>
      <c r="M10" s="27">
        <v>201.87964139688631</v>
      </c>
      <c r="N10" s="27">
        <v>136.15934390438395</v>
      </c>
      <c r="O10" s="27">
        <v>197.33028764174028</v>
      </c>
      <c r="P10" s="27">
        <f>SUM($D10:D10)</f>
        <v>-22.357161873093144</v>
      </c>
      <c r="Q10" s="27">
        <f>SUM($D10:E10)</f>
        <v>-0.67517010255039978</v>
      </c>
      <c r="R10" s="27">
        <f>SUM($D10:F10)</f>
        <v>60.538551718554302</v>
      </c>
      <c r="S10" s="27">
        <f>SUM($D10:G10)</f>
        <v>255.87021870763527</v>
      </c>
      <c r="T10" s="27">
        <f>SUM($D10:H10)</f>
        <v>390.48450857282955</v>
      </c>
      <c r="U10" s="27">
        <f>SUM($D10:I10)</f>
        <v>596.57748788224853</v>
      </c>
      <c r="V10" s="27">
        <f>SUM($D10:J10)</f>
        <v>768.72562555580021</v>
      </c>
      <c r="W10" s="27">
        <f>SUM($D10:K10)</f>
        <v>935.85836740762375</v>
      </c>
      <c r="X10" s="27">
        <f>SUM($D10:L10)</f>
        <v>1045.353205923348</v>
      </c>
      <c r="Y10" s="27">
        <f>SUM($D10:M10)</f>
        <v>1247.2328473202342</v>
      </c>
      <c r="Z10" s="27">
        <f>SUM($D10:N10)</f>
        <v>1383.3921912246183</v>
      </c>
      <c r="AA10" s="27">
        <f>SUM($D10:O10)</f>
        <v>1580.7224788663586</v>
      </c>
      <c r="AB10" s="27">
        <f>SUM(D10:F10)</f>
        <v>60.538551718554302</v>
      </c>
      <c r="AC10" s="27">
        <f>SUM(G10:I10)</f>
        <v>536.03893616369419</v>
      </c>
      <c r="AD10" s="27">
        <f>SUM(J10:L10)</f>
        <v>448.77571804109959</v>
      </c>
      <c r="AE10" s="27">
        <f>SUM(M10:O10)</f>
        <v>535.36927294301051</v>
      </c>
      <c r="AF10" s="27">
        <f>SUM(AB10:AC10)</f>
        <v>596.57748788224853</v>
      </c>
      <c r="AG10" s="27">
        <f>SUM(AD10:AE10)</f>
        <v>984.14499098411011</v>
      </c>
      <c r="AH10" s="27">
        <f>SUM(AF10:AG10)</f>
        <v>1580.7224788663586</v>
      </c>
    </row>
    <row r="11" spans="1:34">
      <c r="A11" s="28" t="s">
        <v>40</v>
      </c>
      <c r="B11" s="29"/>
      <c r="C11" s="30"/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9.6723259839999987</v>
      </c>
      <c r="M11" s="15">
        <v>0</v>
      </c>
      <c r="N11" s="15">
        <v>0</v>
      </c>
      <c r="O11" s="15">
        <v>0</v>
      </c>
      <c r="P11" s="31">
        <f>SUM($D11:D11)</f>
        <v>0</v>
      </c>
      <c r="Q11" s="31">
        <f>SUM($D11:E11)</f>
        <v>0</v>
      </c>
      <c r="R11" s="31">
        <f>SUM($D11:F11)</f>
        <v>0</v>
      </c>
      <c r="S11" s="31">
        <f>SUM($D11:G11)</f>
        <v>0</v>
      </c>
      <c r="T11" s="31">
        <f>SUM($D11:H11)</f>
        <v>0</v>
      </c>
      <c r="U11" s="31">
        <f>SUM($D11:I11)</f>
        <v>0</v>
      </c>
      <c r="V11" s="31">
        <f>SUM($D11:J11)</f>
        <v>0</v>
      </c>
      <c r="W11" s="31">
        <f>SUM($D11:K11)</f>
        <v>0</v>
      </c>
      <c r="X11" s="31">
        <f>SUM($D11:L11)</f>
        <v>9.6723259839999987</v>
      </c>
      <c r="Y11" s="31">
        <f>SUM($D11:M11)</f>
        <v>9.6723259839999987</v>
      </c>
      <c r="Z11" s="31">
        <f>SUM($D11:N11)</f>
        <v>9.6723259839999987</v>
      </c>
      <c r="AA11" s="31">
        <f>SUM($D11:O11)</f>
        <v>9.6723259839999987</v>
      </c>
      <c r="AB11" s="31">
        <f>SUM(D11:F11)</f>
        <v>0</v>
      </c>
      <c r="AC11" s="31">
        <f>SUM(G11:I11)</f>
        <v>0</v>
      </c>
      <c r="AD11" s="31">
        <f>SUM(J11:L11)</f>
        <v>9.6723259839999987</v>
      </c>
      <c r="AE11" s="31">
        <f>SUM(M11:O11)</f>
        <v>0</v>
      </c>
      <c r="AF11" s="31">
        <f>SUM(AB11:AC11)</f>
        <v>0</v>
      </c>
      <c r="AG11" s="31">
        <f>SUM(AD11:AE11)</f>
        <v>9.6723259839999987</v>
      </c>
      <c r="AH11" s="31">
        <f>SUM(AF11:AG11)</f>
        <v>9.6723259839999987</v>
      </c>
    </row>
    <row r="12" spans="1:34" hidden="1">
      <c r="A12" s="28"/>
      <c r="B12" s="29"/>
      <c r="C12" s="30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>
        <f>SUM($D12:D12)</f>
        <v>0</v>
      </c>
      <c r="Q12" s="31">
        <f>SUM($D12:E12)</f>
        <v>0</v>
      </c>
      <c r="R12" s="31">
        <f>SUM($D12:F12)</f>
        <v>0</v>
      </c>
      <c r="S12" s="31">
        <f>SUM($D12:G12)</f>
        <v>0</v>
      </c>
      <c r="T12" s="31">
        <f>SUM($D12:H12)</f>
        <v>0</v>
      </c>
      <c r="U12" s="31">
        <f>SUM($D12:I12)</f>
        <v>0</v>
      </c>
      <c r="V12" s="31">
        <f>SUM($D12:J12)</f>
        <v>0</v>
      </c>
      <c r="W12" s="31">
        <f>SUM($D12:K12)</f>
        <v>0</v>
      </c>
      <c r="X12" s="31">
        <f>SUM($D12:L12)</f>
        <v>0</v>
      </c>
      <c r="Y12" s="31">
        <f>SUM($D12:M12)</f>
        <v>0</v>
      </c>
      <c r="Z12" s="31">
        <f>SUM($D12:N12)</f>
        <v>0</v>
      </c>
      <c r="AA12" s="31">
        <f>SUM($D12:O12)</f>
        <v>0</v>
      </c>
      <c r="AB12" s="31">
        <f>SUM(D12:F12)</f>
        <v>0</v>
      </c>
      <c r="AC12" s="31">
        <f>SUM(G12:I12)</f>
        <v>0</v>
      </c>
      <c r="AD12" s="31">
        <f>SUM(J12:L12)</f>
        <v>0</v>
      </c>
      <c r="AE12" s="31">
        <f>SUM(M12:O12)</f>
        <v>0</v>
      </c>
      <c r="AF12" s="31">
        <f>SUM(AB12:AC12)</f>
        <v>0</v>
      </c>
      <c r="AG12" s="31">
        <f>SUM(AD12:AE12)</f>
        <v>0</v>
      </c>
      <c r="AH12" s="31">
        <f>SUM(AF12:AG12)</f>
        <v>0</v>
      </c>
    </row>
    <row r="13" spans="1:34">
      <c r="A13" s="28" t="s">
        <v>41</v>
      </c>
      <c r="B13" s="29"/>
      <c r="C13" s="30"/>
      <c r="D13" s="31">
        <f>D27</f>
        <v>0.43397647506890713</v>
      </c>
      <c r="E13" s="31">
        <f t="shared" ref="E13:O13" si="5">E27</f>
        <v>-1.7110667044985518E-2</v>
      </c>
      <c r="F13" s="31">
        <f t="shared" si="5"/>
        <v>-1.5672751826930335E-2</v>
      </c>
      <c r="G13" s="31">
        <f t="shared" si="5"/>
        <v>0.26303837735138902</v>
      </c>
      <c r="H13" s="31">
        <f t="shared" si="5"/>
        <v>0.52248126040357834</v>
      </c>
      <c r="I13" s="31">
        <f t="shared" si="5"/>
        <v>0.42806948958984753</v>
      </c>
      <c r="J13" s="31">
        <f t="shared" si="5"/>
        <v>0.13638272347407107</v>
      </c>
      <c r="K13" s="31">
        <f t="shared" si="5"/>
        <v>0.13882308702451457</v>
      </c>
      <c r="L13" s="31">
        <f t="shared" si="5"/>
        <v>0.16525439839028475</v>
      </c>
      <c r="M13" s="31">
        <f t="shared" si="5"/>
        <v>0.68968271153007665</v>
      </c>
      <c r="N13" s="31">
        <f t="shared" si="5"/>
        <v>0.7570273109292206</v>
      </c>
      <c r="O13" s="31">
        <f t="shared" si="5"/>
        <v>0.13903888511942353</v>
      </c>
      <c r="P13" s="31">
        <f>SUM($D13:D13)</f>
        <v>0.43397647506890713</v>
      </c>
      <c r="Q13" s="31">
        <f>SUM($D13:E13)</f>
        <v>0.41686580802392159</v>
      </c>
      <c r="R13" s="31">
        <f>SUM($D13:F13)</f>
        <v>0.40119305619699125</v>
      </c>
      <c r="S13" s="31">
        <f>SUM($D13:G13)</f>
        <v>0.66423143354838032</v>
      </c>
      <c r="T13" s="31">
        <f>SUM($D13:H13)</f>
        <v>1.1867126939519586</v>
      </c>
      <c r="U13" s="31">
        <f>SUM($D13:I13)</f>
        <v>1.6147821835418061</v>
      </c>
      <c r="V13" s="31">
        <f>SUM($D13:J13)</f>
        <v>1.7511649070158772</v>
      </c>
      <c r="W13" s="31">
        <f>SUM($D13:K13)</f>
        <v>1.8899879940403919</v>
      </c>
      <c r="X13" s="31">
        <f>SUM($D13:L13)</f>
        <v>2.0552423924306766</v>
      </c>
      <c r="Y13" s="31">
        <f>SUM($D13:M13)</f>
        <v>2.7449251039607532</v>
      </c>
      <c r="Z13" s="31">
        <f>SUM($D13:N13)</f>
        <v>3.5019524148899737</v>
      </c>
      <c r="AA13" s="31">
        <f>SUM($D13:O13)</f>
        <v>3.6409913000093974</v>
      </c>
      <c r="AB13" s="31">
        <f>SUM(D13:F13)</f>
        <v>0.40119305619699125</v>
      </c>
      <c r="AC13" s="31">
        <f>SUM(G13:I13)</f>
        <v>1.2135891273448149</v>
      </c>
      <c r="AD13" s="31">
        <f>SUM(J13:L13)</f>
        <v>0.44046020888887039</v>
      </c>
      <c r="AE13" s="31">
        <f>SUM(M13:O13)</f>
        <v>1.5857489075787208</v>
      </c>
      <c r="AF13" s="31">
        <f>SUM(AB13:AC13)</f>
        <v>1.6147821835418061</v>
      </c>
      <c r="AG13" s="31">
        <f>SUM(AD13:AE13)</f>
        <v>2.0262091164675913</v>
      </c>
      <c r="AH13" s="31">
        <f>SUM(AF13:AG13)</f>
        <v>3.6409913000093974</v>
      </c>
    </row>
    <row r="14" spans="1:34">
      <c r="A14" s="28" t="s">
        <v>42</v>
      </c>
      <c r="B14" s="29"/>
      <c r="C14" s="30"/>
      <c r="D14" s="31">
        <f>D45*(1+D15)</f>
        <v>11.046105707066399</v>
      </c>
      <c r="E14" s="31">
        <f t="shared" ref="E14:O14" si="6">E45*(1+E15)</f>
        <v>9.6230840014899997</v>
      </c>
      <c r="F14" s="31">
        <f t="shared" si="6"/>
        <v>10.310835287680803</v>
      </c>
      <c r="G14" s="31">
        <f t="shared" si="6"/>
        <v>10.170185326303999</v>
      </c>
      <c r="H14" s="31">
        <f t="shared" si="6"/>
        <v>11.845776842847522</v>
      </c>
      <c r="I14" s="31">
        <f t="shared" si="6"/>
        <v>10.941654972606401</v>
      </c>
      <c r="J14" s="31">
        <f t="shared" si="6"/>
        <v>10.931830091324336</v>
      </c>
      <c r="K14" s="31">
        <f t="shared" si="6"/>
        <v>10.900478499024336</v>
      </c>
      <c r="L14" s="31">
        <f t="shared" si="6"/>
        <v>10.694377696987893</v>
      </c>
      <c r="M14" s="31">
        <f t="shared" si="6"/>
        <v>10.620113880248589</v>
      </c>
      <c r="N14" s="31">
        <f t="shared" si="6"/>
        <v>10.434244793176328</v>
      </c>
      <c r="O14" s="31">
        <f t="shared" si="6"/>
        <v>11.003683320290079</v>
      </c>
      <c r="P14" s="31">
        <f>SUM($D14:D14)</f>
        <v>11.046105707066399</v>
      </c>
      <c r="Q14" s="31">
        <f>SUM($D14:E14)</f>
        <v>20.669189708556399</v>
      </c>
      <c r="R14" s="31">
        <f>SUM($D14:F14)</f>
        <v>30.980024996237201</v>
      </c>
      <c r="S14" s="31">
        <f>SUM($D14:G14)</f>
        <v>41.150210322541199</v>
      </c>
      <c r="T14" s="31">
        <f>SUM($D14:H14)</f>
        <v>52.995987165388719</v>
      </c>
      <c r="U14" s="31">
        <f>SUM($D14:I14)</f>
        <v>63.93764213799512</v>
      </c>
      <c r="V14" s="31">
        <f>SUM($D14:J14)</f>
        <v>74.869472229319456</v>
      </c>
      <c r="W14" s="31">
        <f>SUM($D14:K14)</f>
        <v>85.769950728343787</v>
      </c>
      <c r="X14" s="31">
        <f>SUM($D14:L14)</f>
        <v>96.464328425331672</v>
      </c>
      <c r="Y14" s="31">
        <f>SUM($D14:M14)</f>
        <v>107.08444230558027</v>
      </c>
      <c r="Z14" s="31">
        <f>SUM($D14:N14)</f>
        <v>117.5186870987566</v>
      </c>
      <c r="AA14" s="31">
        <f>SUM($D14:O14)</f>
        <v>128.52237041904669</v>
      </c>
      <c r="AB14" s="31">
        <f>SUM(D14:F14)</f>
        <v>30.980024996237201</v>
      </c>
      <c r="AC14" s="31">
        <f>SUM(G14:I14)</f>
        <v>32.957617141757922</v>
      </c>
      <c r="AD14" s="31">
        <f>SUM(J14:L14)</f>
        <v>32.526686287336567</v>
      </c>
      <c r="AE14" s="31">
        <f>SUM(M14:O14)</f>
        <v>32.058041993714994</v>
      </c>
      <c r="AF14" s="31">
        <f>SUM(AB14:AC14)</f>
        <v>63.937642137995127</v>
      </c>
      <c r="AG14" s="31">
        <f>SUM(AD14:AE14)</f>
        <v>64.584728281051554</v>
      </c>
      <c r="AH14" s="31">
        <f>SUM(AF14:AG14)</f>
        <v>128.52237041904669</v>
      </c>
    </row>
    <row r="15" spans="1:34">
      <c r="A15" s="28" t="s">
        <v>43</v>
      </c>
      <c r="B15" s="29"/>
      <c r="C15" s="32"/>
      <c r="D15" s="33">
        <f>-20%</f>
        <v>-0.2</v>
      </c>
      <c r="E15" s="33">
        <f t="shared" ref="E15:AH15" si="7">-20%</f>
        <v>-0.2</v>
      </c>
      <c r="F15" s="33">
        <f t="shared" si="7"/>
        <v>-0.2</v>
      </c>
      <c r="G15" s="33">
        <f t="shared" si="7"/>
        <v>-0.2</v>
      </c>
      <c r="H15" s="33">
        <f t="shared" si="7"/>
        <v>-0.2</v>
      </c>
      <c r="I15" s="33">
        <f t="shared" si="7"/>
        <v>-0.2</v>
      </c>
      <c r="J15" s="33">
        <f t="shared" si="7"/>
        <v>-0.2</v>
      </c>
      <c r="K15" s="33">
        <f t="shared" si="7"/>
        <v>-0.2</v>
      </c>
      <c r="L15" s="33">
        <f t="shared" si="7"/>
        <v>-0.2</v>
      </c>
      <c r="M15" s="33">
        <f t="shared" si="7"/>
        <v>-0.2</v>
      </c>
      <c r="N15" s="33">
        <f t="shared" si="7"/>
        <v>-0.2</v>
      </c>
      <c r="O15" s="33">
        <f t="shared" si="7"/>
        <v>-0.2</v>
      </c>
      <c r="P15" s="33">
        <f t="shared" si="7"/>
        <v>-0.2</v>
      </c>
      <c r="Q15" s="33">
        <f t="shared" si="7"/>
        <v>-0.2</v>
      </c>
      <c r="R15" s="33">
        <f t="shared" si="7"/>
        <v>-0.2</v>
      </c>
      <c r="S15" s="33">
        <f t="shared" si="7"/>
        <v>-0.2</v>
      </c>
      <c r="T15" s="33">
        <f t="shared" si="7"/>
        <v>-0.2</v>
      </c>
      <c r="U15" s="33">
        <f t="shared" si="7"/>
        <v>-0.2</v>
      </c>
      <c r="V15" s="33">
        <f t="shared" si="7"/>
        <v>-0.2</v>
      </c>
      <c r="W15" s="33">
        <f t="shared" si="7"/>
        <v>-0.2</v>
      </c>
      <c r="X15" s="33">
        <f t="shared" si="7"/>
        <v>-0.2</v>
      </c>
      <c r="Y15" s="33">
        <f t="shared" si="7"/>
        <v>-0.2</v>
      </c>
      <c r="Z15" s="33">
        <f t="shared" si="7"/>
        <v>-0.2</v>
      </c>
      <c r="AA15" s="33">
        <f t="shared" si="7"/>
        <v>-0.2</v>
      </c>
      <c r="AB15" s="33">
        <f t="shared" si="7"/>
        <v>-0.2</v>
      </c>
      <c r="AC15" s="33">
        <f t="shared" si="7"/>
        <v>-0.2</v>
      </c>
      <c r="AD15" s="33">
        <f t="shared" si="7"/>
        <v>-0.2</v>
      </c>
      <c r="AE15" s="33">
        <f t="shared" si="7"/>
        <v>-0.2</v>
      </c>
      <c r="AF15" s="33">
        <f t="shared" si="7"/>
        <v>-0.2</v>
      </c>
      <c r="AG15" s="33">
        <f t="shared" si="7"/>
        <v>-0.2</v>
      </c>
      <c r="AH15" s="33">
        <f t="shared" si="7"/>
        <v>-0.2</v>
      </c>
    </row>
    <row r="16" spans="1:34" s="8" customFormat="1" ht="17.100000000000001" thickBot="1">
      <c r="A16" s="34" t="s">
        <v>44</v>
      </c>
      <c r="B16" s="35"/>
      <c r="C16" s="36"/>
      <c r="D16" s="37">
        <f t="shared" ref="D16:AH16" si="8">SUM(D10:D14)</f>
        <v>-10.877079690957839</v>
      </c>
      <c r="E16" s="37">
        <f t="shared" si="8"/>
        <v>31.287965104987759</v>
      </c>
      <c r="F16" s="37">
        <f>SUM(F10:F14)</f>
        <v>71.508884356958575</v>
      </c>
      <c r="G16" s="37">
        <f t="shared" si="8"/>
        <v>205.76489069273634</v>
      </c>
      <c r="H16" s="37">
        <f t="shared" si="8"/>
        <v>146.98254796844535</v>
      </c>
      <c r="I16" s="37">
        <f t="shared" si="8"/>
        <v>217.46270377161522</v>
      </c>
      <c r="J16" s="37">
        <f t="shared" si="8"/>
        <v>183.21635048835014</v>
      </c>
      <c r="K16" s="37">
        <f t="shared" si="8"/>
        <v>178.17204343787233</v>
      </c>
      <c r="L16" s="37">
        <f t="shared" si="8"/>
        <v>130.02679659510255</v>
      </c>
      <c r="M16" s="37">
        <f t="shared" si="8"/>
        <v>213.18943798866499</v>
      </c>
      <c r="N16" s="37">
        <f t="shared" si="8"/>
        <v>147.35061600848951</v>
      </c>
      <c r="O16" s="37">
        <f t="shared" si="8"/>
        <v>208.4730098471498</v>
      </c>
      <c r="P16" s="37">
        <f t="shared" si="8"/>
        <v>-10.877079690957839</v>
      </c>
      <c r="Q16" s="37">
        <f t="shared" si="8"/>
        <v>20.41088541402992</v>
      </c>
      <c r="R16" s="37">
        <f t="shared" si="8"/>
        <v>91.919769770988495</v>
      </c>
      <c r="S16" s="37">
        <f t="shared" si="8"/>
        <v>297.68466046372487</v>
      </c>
      <c r="T16" s="37">
        <f t="shared" si="8"/>
        <v>444.66720843217024</v>
      </c>
      <c r="U16" s="37">
        <f t="shared" si="8"/>
        <v>662.12991220378547</v>
      </c>
      <c r="V16" s="37">
        <f t="shared" si="8"/>
        <v>845.3462626921355</v>
      </c>
      <c r="W16" s="37">
        <f t="shared" si="8"/>
        <v>1023.518306130008</v>
      </c>
      <c r="X16" s="37">
        <f t="shared" si="8"/>
        <v>1153.5451027251104</v>
      </c>
      <c r="Y16" s="37">
        <f t="shared" si="8"/>
        <v>1366.7345407137752</v>
      </c>
      <c r="Z16" s="37">
        <f t="shared" si="8"/>
        <v>1514.0851567222649</v>
      </c>
      <c r="AA16" s="37">
        <f t="shared" si="8"/>
        <v>1722.5581665694147</v>
      </c>
      <c r="AB16" s="37">
        <f t="shared" si="8"/>
        <v>91.919769770988495</v>
      </c>
      <c r="AC16" s="37">
        <f t="shared" si="8"/>
        <v>570.21014243279694</v>
      </c>
      <c r="AD16" s="37">
        <f t="shared" si="8"/>
        <v>491.41519052132503</v>
      </c>
      <c r="AE16" s="37">
        <f t="shared" si="8"/>
        <v>569.01306384430427</v>
      </c>
      <c r="AF16" s="37">
        <f t="shared" si="8"/>
        <v>662.12991220378547</v>
      </c>
      <c r="AG16" s="37">
        <f t="shared" si="8"/>
        <v>1060.4282543656293</v>
      </c>
      <c r="AH16" s="37">
        <f t="shared" si="8"/>
        <v>1722.5581665694147</v>
      </c>
    </row>
    <row r="17" spans="1:34" ht="15.95" thickTop="1">
      <c r="A17" s="38"/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</row>
    <row r="18" spans="1:34" ht="16.5">
      <c r="A18" s="41" t="s">
        <v>45</v>
      </c>
      <c r="B18" s="42"/>
      <c r="C18" s="43"/>
      <c r="D18" s="44">
        <f t="shared" ref="D18:O18" si="9">D16*12</f>
        <v>-130.52495629149405</v>
      </c>
      <c r="E18" s="44">
        <f t="shared" si="9"/>
        <v>375.45558125985309</v>
      </c>
      <c r="F18" s="44">
        <f t="shared" si="9"/>
        <v>858.10661228350295</v>
      </c>
      <c r="G18" s="44">
        <f t="shared" si="9"/>
        <v>2469.1786883128361</v>
      </c>
      <c r="H18" s="44">
        <f t="shared" si="9"/>
        <v>1763.790575621344</v>
      </c>
      <c r="I18" s="44">
        <f t="shared" si="9"/>
        <v>2609.5524452593827</v>
      </c>
      <c r="J18" s="44">
        <f t="shared" si="9"/>
        <v>2198.5962058602017</v>
      </c>
      <c r="K18" s="44">
        <f t="shared" si="9"/>
        <v>2138.0645212544678</v>
      </c>
      <c r="L18" s="44">
        <f t="shared" si="9"/>
        <v>1560.3215591412306</v>
      </c>
      <c r="M18" s="44">
        <f t="shared" si="9"/>
        <v>2558.27325586398</v>
      </c>
      <c r="N18" s="44">
        <f t="shared" si="9"/>
        <v>1768.2073921018741</v>
      </c>
      <c r="O18" s="44">
        <f t="shared" si="9"/>
        <v>2501.6761181657976</v>
      </c>
      <c r="P18" s="44">
        <f>P16*12/P$1</f>
        <v>-130.52495629149405</v>
      </c>
      <c r="Q18" s="44">
        <f t="shared" ref="Q18:AH18" si="10">Q16*12/Q$1</f>
        <v>122.46531248417952</v>
      </c>
      <c r="R18" s="44">
        <f t="shared" si="10"/>
        <v>367.67907908395392</v>
      </c>
      <c r="S18" s="44">
        <f t="shared" si="10"/>
        <v>893.0539813911746</v>
      </c>
      <c r="T18" s="44">
        <f t="shared" si="10"/>
        <v>1067.2013002372084</v>
      </c>
      <c r="U18" s="44">
        <f t="shared" si="10"/>
        <v>1324.2598244075709</v>
      </c>
      <c r="V18" s="44">
        <f t="shared" si="10"/>
        <v>1449.1650217579465</v>
      </c>
      <c r="W18" s="44">
        <f t="shared" si="10"/>
        <v>1535.2774591950119</v>
      </c>
      <c r="X18" s="44">
        <f t="shared" si="10"/>
        <v>1538.0601369668138</v>
      </c>
      <c r="Y18" s="44">
        <f t="shared" si="10"/>
        <v>1640.0814488565302</v>
      </c>
      <c r="Z18" s="44">
        <f t="shared" si="10"/>
        <v>1651.7292618788342</v>
      </c>
      <c r="AA18" s="44">
        <f t="shared" si="10"/>
        <v>1722.5581665694147</v>
      </c>
      <c r="AB18" s="44">
        <f t="shared" si="10"/>
        <v>367.67907908395392</v>
      </c>
      <c r="AC18" s="44">
        <f t="shared" si="10"/>
        <v>2280.8405697311878</v>
      </c>
      <c r="AD18" s="44">
        <f t="shared" si="10"/>
        <v>1965.6607620853001</v>
      </c>
      <c r="AE18" s="44">
        <f t="shared" si="10"/>
        <v>2276.0522553772171</v>
      </c>
      <c r="AF18" s="44">
        <f t="shared" si="10"/>
        <v>1324.2598244075709</v>
      </c>
      <c r="AG18" s="44">
        <f t="shared" si="10"/>
        <v>2120.8565087312586</v>
      </c>
      <c r="AH18" s="44">
        <f t="shared" si="10"/>
        <v>1722.5581665694147</v>
      </c>
    </row>
    <row r="19" spans="1:34">
      <c r="A19" s="28" t="s">
        <v>46</v>
      </c>
      <c r="B19" s="29"/>
      <c r="C19" s="30"/>
      <c r="D19" s="31">
        <f>-D11</f>
        <v>0</v>
      </c>
      <c r="E19" s="31">
        <f t="shared" ref="E19:O19" si="11">-E11</f>
        <v>0</v>
      </c>
      <c r="F19" s="31">
        <f t="shared" si="11"/>
        <v>0</v>
      </c>
      <c r="G19" s="31">
        <f t="shared" si="11"/>
        <v>0</v>
      </c>
      <c r="H19" s="31">
        <f t="shared" si="11"/>
        <v>0</v>
      </c>
      <c r="I19" s="31">
        <f t="shared" si="11"/>
        <v>0</v>
      </c>
      <c r="J19" s="31">
        <f t="shared" si="11"/>
        <v>0</v>
      </c>
      <c r="K19" s="31">
        <f t="shared" si="11"/>
        <v>0</v>
      </c>
      <c r="L19" s="31">
        <f t="shared" si="11"/>
        <v>-9.6723259839999987</v>
      </c>
      <c r="M19" s="31">
        <f t="shared" si="11"/>
        <v>0</v>
      </c>
      <c r="N19" s="31">
        <f t="shared" si="11"/>
        <v>0</v>
      </c>
      <c r="O19" s="31">
        <f t="shared" si="11"/>
        <v>0</v>
      </c>
      <c r="P19" s="31">
        <f>SUM($D19:D19)</f>
        <v>0</v>
      </c>
      <c r="Q19" s="31">
        <f>SUM($D19:E19)</f>
        <v>0</v>
      </c>
      <c r="R19" s="31">
        <f>SUM($D19:F19)</f>
        <v>0</v>
      </c>
      <c r="S19" s="31">
        <f>SUM($D19:G19)</f>
        <v>0</v>
      </c>
      <c r="T19" s="31">
        <f>SUM($D19:H19)</f>
        <v>0</v>
      </c>
      <c r="U19" s="31">
        <f>SUM($D19:I19)</f>
        <v>0</v>
      </c>
      <c r="V19" s="31">
        <f>SUM($D19:J19)</f>
        <v>0</v>
      </c>
      <c r="W19" s="31">
        <f>SUM($D19:K19)</f>
        <v>0</v>
      </c>
      <c r="X19" s="31">
        <f>SUM($D19:L19)</f>
        <v>-9.6723259839999987</v>
      </c>
      <c r="Y19" s="31">
        <f>SUM($D19:M19)</f>
        <v>-9.6723259839999987</v>
      </c>
      <c r="Z19" s="31">
        <f>SUM($D19:N19)</f>
        <v>-9.6723259839999987</v>
      </c>
      <c r="AA19" s="31">
        <f>SUM($D19:O19)</f>
        <v>-9.6723259839999987</v>
      </c>
      <c r="AB19" s="31">
        <f>SUM(D19:F19)</f>
        <v>0</v>
      </c>
      <c r="AC19" s="31">
        <f>SUM(G19:I19)</f>
        <v>0</v>
      </c>
      <c r="AD19" s="31">
        <f>SUM(J19:L19)</f>
        <v>-9.6723259839999987</v>
      </c>
      <c r="AE19" s="31">
        <f>SUM(M19:O19)</f>
        <v>0</v>
      </c>
      <c r="AF19" s="31">
        <f>SUM(AB19:AC19)</f>
        <v>0</v>
      </c>
      <c r="AG19" s="31">
        <f>SUM(AD19:AE19)</f>
        <v>-9.6723259839999987</v>
      </c>
      <c r="AH19" s="31">
        <f>SUM(AF19:AG19)</f>
        <v>-9.6723259839999987</v>
      </c>
    </row>
    <row r="20" spans="1:34">
      <c r="A20" s="28" t="s">
        <v>47</v>
      </c>
      <c r="B20" s="29"/>
      <c r="C20" s="30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>
        <f>SUM($D20:D20)</f>
        <v>0</v>
      </c>
      <c r="Q20" s="31">
        <f>SUM($D20:E20)</f>
        <v>0</v>
      </c>
      <c r="R20" s="31">
        <f>SUM($D20:F20)</f>
        <v>0</v>
      </c>
      <c r="S20" s="31">
        <f>SUM($D20:G20)</f>
        <v>0</v>
      </c>
      <c r="T20" s="31">
        <f>SUM($D20:H20)</f>
        <v>0</v>
      </c>
      <c r="U20" s="31">
        <f>SUM($D20:I20)</f>
        <v>0</v>
      </c>
      <c r="V20" s="31">
        <f>SUM($D20:J20)</f>
        <v>0</v>
      </c>
      <c r="W20" s="31">
        <f>SUM($D20:K20)</f>
        <v>0</v>
      </c>
      <c r="X20" s="31">
        <f>SUM($D20:L20)</f>
        <v>0</v>
      </c>
      <c r="Y20" s="31">
        <f>SUM($D20:M20)</f>
        <v>0</v>
      </c>
      <c r="Z20" s="31">
        <f>SUM($D20:N20)</f>
        <v>0</v>
      </c>
      <c r="AA20" s="31">
        <f>SUM($D20:O20)</f>
        <v>0</v>
      </c>
      <c r="AB20" s="31">
        <f>SUM(D20:F20)</f>
        <v>0</v>
      </c>
      <c r="AC20" s="31">
        <f>SUM(G20:I20)</f>
        <v>0</v>
      </c>
      <c r="AD20" s="31">
        <f>SUM(J20:L20)</f>
        <v>0</v>
      </c>
      <c r="AE20" s="31">
        <f>SUM(M20:O20)</f>
        <v>0</v>
      </c>
      <c r="AF20" s="31">
        <f>SUM(AB20:AC20)</f>
        <v>0</v>
      </c>
      <c r="AG20" s="31">
        <f>SUM(AD20:AE20)</f>
        <v>0</v>
      </c>
      <c r="AH20" s="31">
        <f>SUM(AF20:AG20)</f>
        <v>0</v>
      </c>
    </row>
    <row r="21" spans="1:34">
      <c r="A21" s="28" t="s">
        <v>48</v>
      </c>
      <c r="B21" s="29"/>
      <c r="C21" s="30"/>
      <c r="D21" s="31">
        <f>-D11-D19</f>
        <v>0</v>
      </c>
      <c r="E21" s="31">
        <f t="shared" ref="E21:O21" si="12">-E11-E19</f>
        <v>0</v>
      </c>
      <c r="F21" s="31">
        <f t="shared" si="12"/>
        <v>0</v>
      </c>
      <c r="G21" s="31">
        <f t="shared" si="12"/>
        <v>0</v>
      </c>
      <c r="H21" s="31">
        <f t="shared" si="12"/>
        <v>0</v>
      </c>
      <c r="I21" s="31">
        <f t="shared" si="12"/>
        <v>0</v>
      </c>
      <c r="J21" s="31">
        <f t="shared" si="12"/>
        <v>0</v>
      </c>
      <c r="K21" s="31">
        <f t="shared" si="12"/>
        <v>0</v>
      </c>
      <c r="L21" s="31">
        <f t="shared" si="12"/>
        <v>0</v>
      </c>
      <c r="M21" s="31">
        <f t="shared" si="12"/>
        <v>0</v>
      </c>
      <c r="N21" s="31">
        <f t="shared" si="12"/>
        <v>0</v>
      </c>
      <c r="O21" s="31">
        <f t="shared" si="12"/>
        <v>0</v>
      </c>
      <c r="P21" s="31">
        <f>SUM($D21:D21)</f>
        <v>0</v>
      </c>
      <c r="Q21" s="31">
        <f>SUM($D21:E21)</f>
        <v>0</v>
      </c>
      <c r="R21" s="31">
        <f>SUM($D21:F21)</f>
        <v>0</v>
      </c>
      <c r="S21" s="31">
        <f>SUM($D21:G21)</f>
        <v>0</v>
      </c>
      <c r="T21" s="31">
        <f>SUM($D21:H21)</f>
        <v>0</v>
      </c>
      <c r="U21" s="31">
        <f>SUM($D21:I21)</f>
        <v>0</v>
      </c>
      <c r="V21" s="31">
        <f>SUM($D21:J21)</f>
        <v>0</v>
      </c>
      <c r="W21" s="31">
        <f>SUM($D21:K21)</f>
        <v>0</v>
      </c>
      <c r="X21" s="31">
        <f>SUM($D21:L21)</f>
        <v>0</v>
      </c>
      <c r="Y21" s="31">
        <f>SUM($D21:M21)</f>
        <v>0</v>
      </c>
      <c r="Z21" s="31">
        <f>SUM($D21:N21)</f>
        <v>0</v>
      </c>
      <c r="AA21" s="31">
        <f>SUM($D21:O21)</f>
        <v>0</v>
      </c>
      <c r="AB21" s="31">
        <f>SUM(D21:F21)</f>
        <v>0</v>
      </c>
      <c r="AC21" s="31">
        <f>SUM(G21:I21)</f>
        <v>0</v>
      </c>
      <c r="AD21" s="31">
        <f>SUM(J21:L21)</f>
        <v>0</v>
      </c>
      <c r="AE21" s="31">
        <f>SUM(M21:O21)</f>
        <v>0</v>
      </c>
      <c r="AF21" s="31">
        <f>SUM(AB21:AC21)</f>
        <v>0</v>
      </c>
      <c r="AG21" s="31">
        <f>SUM(AD21:AE21)</f>
        <v>0</v>
      </c>
      <c r="AH21" s="31">
        <f>SUM(AF21:AG21)</f>
        <v>0</v>
      </c>
    </row>
    <row r="22" spans="1:34" ht="16.5">
      <c r="A22" s="45" t="s">
        <v>49</v>
      </c>
      <c r="B22" s="46" t="s">
        <v>50</v>
      </c>
      <c r="C22" s="47"/>
      <c r="D22" s="44">
        <f>SUM(D18:D21)</f>
        <v>-130.52495629149405</v>
      </c>
      <c r="E22" s="44">
        <f t="shared" ref="E22:AH22" si="13">SUM(E18:E21)</f>
        <v>375.45558125985309</v>
      </c>
      <c r="F22" s="44">
        <f t="shared" si="13"/>
        <v>858.10661228350295</v>
      </c>
      <c r="G22" s="44">
        <f t="shared" si="13"/>
        <v>2469.1786883128361</v>
      </c>
      <c r="H22" s="44">
        <f t="shared" si="13"/>
        <v>1763.790575621344</v>
      </c>
      <c r="I22" s="44">
        <f t="shared" si="13"/>
        <v>2609.5524452593827</v>
      </c>
      <c r="J22" s="44">
        <f t="shared" si="13"/>
        <v>2198.5962058602017</v>
      </c>
      <c r="K22" s="44">
        <f t="shared" si="13"/>
        <v>2138.0645212544678</v>
      </c>
      <c r="L22" s="44">
        <f t="shared" si="13"/>
        <v>1550.6492331572306</v>
      </c>
      <c r="M22" s="44">
        <f t="shared" si="13"/>
        <v>2558.27325586398</v>
      </c>
      <c r="N22" s="44">
        <f t="shared" si="13"/>
        <v>1768.2073921018741</v>
      </c>
      <c r="O22" s="44">
        <f t="shared" si="13"/>
        <v>2501.6761181657976</v>
      </c>
      <c r="P22" s="44">
        <f t="shared" si="13"/>
        <v>-130.52495629149405</v>
      </c>
      <c r="Q22" s="44">
        <f t="shared" si="13"/>
        <v>122.46531248417952</v>
      </c>
      <c r="R22" s="44">
        <f t="shared" si="13"/>
        <v>367.67907908395392</v>
      </c>
      <c r="S22" s="44">
        <f t="shared" si="13"/>
        <v>893.0539813911746</v>
      </c>
      <c r="T22" s="44">
        <f t="shared" si="13"/>
        <v>1067.2013002372084</v>
      </c>
      <c r="U22" s="44">
        <f t="shared" si="13"/>
        <v>1324.2598244075709</v>
      </c>
      <c r="V22" s="44">
        <f t="shared" si="13"/>
        <v>1449.1650217579465</v>
      </c>
      <c r="W22" s="44">
        <f t="shared" si="13"/>
        <v>1535.2774591950119</v>
      </c>
      <c r="X22" s="44">
        <f t="shared" si="13"/>
        <v>1528.3878109828138</v>
      </c>
      <c r="Y22" s="44">
        <f t="shared" si="13"/>
        <v>1630.4091228725301</v>
      </c>
      <c r="Z22" s="44">
        <f t="shared" si="13"/>
        <v>1642.0569358948342</v>
      </c>
      <c r="AA22" s="44">
        <f t="shared" si="13"/>
        <v>1712.8858405854146</v>
      </c>
      <c r="AB22" s="44">
        <f t="shared" si="13"/>
        <v>367.67907908395392</v>
      </c>
      <c r="AC22" s="44">
        <f t="shared" si="13"/>
        <v>2280.8405697311878</v>
      </c>
      <c r="AD22" s="44">
        <f t="shared" si="13"/>
        <v>1955.9884361013001</v>
      </c>
      <c r="AE22" s="44">
        <f t="shared" si="13"/>
        <v>2276.0522553772171</v>
      </c>
      <c r="AF22" s="44">
        <f t="shared" si="13"/>
        <v>1324.2598244075709</v>
      </c>
      <c r="AG22" s="44">
        <f t="shared" si="13"/>
        <v>2111.1841827472585</v>
      </c>
      <c r="AH22" s="44">
        <f t="shared" si="13"/>
        <v>1712.8858405854146</v>
      </c>
    </row>
    <row r="23" spans="1:34" s="8" customFormat="1" ht="16.5">
      <c r="A23" s="48" t="s">
        <v>51</v>
      </c>
      <c r="B23" s="49" t="s">
        <v>52</v>
      </c>
      <c r="C23" s="50"/>
      <c r="D23" s="51">
        <f>IFERROR(D22/D8,0)</f>
        <v>-4.415553967384492E-3</v>
      </c>
      <c r="E23" s="51">
        <f t="shared" ref="E23:AH23" si="14">IFERROR(E22/E8,0)</f>
        <v>1.2665225162266884E-2</v>
      </c>
      <c r="F23" s="51">
        <f t="shared" si="14"/>
        <v>2.9386369696960617E-2</v>
      </c>
      <c r="G23" s="51">
        <f t="shared" si="14"/>
        <v>8.3981109739706281E-2</v>
      </c>
      <c r="H23" s="51">
        <f t="shared" si="14"/>
        <v>5.895905064904948E-2</v>
      </c>
      <c r="I23" s="51">
        <f t="shared" si="14"/>
        <v>8.8118704007500034E-2</v>
      </c>
      <c r="J23" s="51">
        <f t="shared" si="14"/>
        <v>7.3653165063171003E-2</v>
      </c>
      <c r="K23" s="51">
        <f t="shared" si="14"/>
        <v>7.071673948249696E-2</v>
      </c>
      <c r="L23" s="51">
        <f t="shared" si="14"/>
        <v>5.1610607748526702E-2</v>
      </c>
      <c r="M23" s="51">
        <f t="shared" si="14"/>
        <v>8.5751749318342702E-2</v>
      </c>
      <c r="N23" s="51">
        <f t="shared" si="14"/>
        <v>6.0299299238451565E-2</v>
      </c>
      <c r="O23" s="51">
        <f t="shared" si="14"/>
        <v>8.5914363116282949E-2</v>
      </c>
      <c r="P23" s="51">
        <f t="shared" si="14"/>
        <v>-4.415553967384492E-3</v>
      </c>
      <c r="Q23" s="51">
        <f t="shared" si="14"/>
        <v>4.151562296558318E-3</v>
      </c>
      <c r="R23" s="51">
        <f t="shared" si="14"/>
        <v>1.2627859153243434E-2</v>
      </c>
      <c r="S23" s="51">
        <f t="shared" si="14"/>
        <v>3.0069797974928328E-2</v>
      </c>
      <c r="T23" s="51">
        <f t="shared" si="14"/>
        <v>3.6017078651103089E-2</v>
      </c>
      <c r="U23" s="51">
        <f t="shared" si="14"/>
        <v>4.5046057531231171E-2</v>
      </c>
      <c r="V23" s="51">
        <f t="shared" si="14"/>
        <v>4.8520554036697271E-2</v>
      </c>
      <c r="W23" s="51">
        <f t="shared" si="14"/>
        <v>5.1551475243723853E-2</v>
      </c>
      <c r="X23" s="51">
        <f t="shared" si="14"/>
        <v>5.1499030194871946E-2</v>
      </c>
      <c r="Y23" s="51">
        <f t="shared" si="14"/>
        <v>5.5137714769864753E-2</v>
      </c>
      <c r="Z23" s="51">
        <f t="shared" si="14"/>
        <v>5.6295832921094163E-2</v>
      </c>
      <c r="AA23" s="51">
        <f t="shared" si="14"/>
        <v>5.8332516592636843E-2</v>
      </c>
      <c r="AB23" s="51">
        <f t="shared" si="14"/>
        <v>1.2627859153243434E-2</v>
      </c>
      <c r="AC23" s="51">
        <f t="shared" si="14"/>
        <v>7.8379034360105126E-2</v>
      </c>
      <c r="AD23" s="51">
        <f t="shared" si="14"/>
        <v>6.5943397155094577E-2</v>
      </c>
      <c r="AE23" s="51">
        <f t="shared" si="14"/>
        <v>7.6821279485429952E-2</v>
      </c>
      <c r="AF23" s="51">
        <f t="shared" si="14"/>
        <v>4.5046057531231171E-2</v>
      </c>
      <c r="AG23" s="51">
        <f t="shared" si="14"/>
        <v>7.193670255978897E-2</v>
      </c>
      <c r="AH23" s="51">
        <f t="shared" si="14"/>
        <v>5.8332516592636843E-2</v>
      </c>
    </row>
    <row r="24" spans="1:34" ht="15" customHeight="1"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</row>
    <row r="25" spans="1:34" s="8" customFormat="1" ht="14.25" customHeight="1">
      <c r="A25" s="53" t="s">
        <v>53</v>
      </c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</row>
    <row r="26" spans="1:34" ht="15" customHeight="1"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</row>
    <row r="27" spans="1:34" s="8" customFormat="1" ht="16.5">
      <c r="A27" s="56" t="s">
        <v>54</v>
      </c>
      <c r="B27" s="57"/>
      <c r="C27" s="58"/>
      <c r="D27" s="58">
        <f>SUM(D28:D42)</f>
        <v>0.43397647506890713</v>
      </c>
      <c r="E27" s="58">
        <f t="shared" ref="E27:AH27" si="15">SUM(E28:E42)</f>
        <v>-1.7110667044985518E-2</v>
      </c>
      <c r="F27" s="58">
        <f t="shared" si="15"/>
        <v>-1.5672751826930335E-2</v>
      </c>
      <c r="G27" s="58">
        <f t="shared" si="15"/>
        <v>0.26303837735138902</v>
      </c>
      <c r="H27" s="58">
        <f t="shared" si="15"/>
        <v>0.52248126040357834</v>
      </c>
      <c r="I27" s="58">
        <f t="shared" si="15"/>
        <v>0.42806948958984753</v>
      </c>
      <c r="J27" s="58">
        <f t="shared" si="15"/>
        <v>0.13638272347407107</v>
      </c>
      <c r="K27" s="58">
        <f t="shared" si="15"/>
        <v>0.13882308702451457</v>
      </c>
      <c r="L27" s="58">
        <f t="shared" si="15"/>
        <v>0.16525439839028475</v>
      </c>
      <c r="M27" s="58">
        <f t="shared" si="15"/>
        <v>0.68968271153007665</v>
      </c>
      <c r="N27" s="58">
        <f t="shared" si="15"/>
        <v>0.7570273109292206</v>
      </c>
      <c r="O27" s="58">
        <f t="shared" si="15"/>
        <v>0.13903888511942353</v>
      </c>
      <c r="P27" s="58">
        <f t="shared" si="15"/>
        <v>0.43397647506890713</v>
      </c>
      <c r="Q27" s="58">
        <f t="shared" si="15"/>
        <v>0.41686580802392159</v>
      </c>
      <c r="R27" s="58">
        <f t="shared" si="15"/>
        <v>0.40119305619699125</v>
      </c>
      <c r="S27" s="58">
        <f t="shared" si="15"/>
        <v>0.66423143354838032</v>
      </c>
      <c r="T27" s="58">
        <f t="shared" si="15"/>
        <v>1.1867126939519586</v>
      </c>
      <c r="U27" s="58">
        <f t="shared" si="15"/>
        <v>1.6147821835418061</v>
      </c>
      <c r="V27" s="58">
        <f t="shared" si="15"/>
        <v>1.7511649070158772</v>
      </c>
      <c r="W27" s="58">
        <f t="shared" si="15"/>
        <v>1.8899879940403919</v>
      </c>
      <c r="X27" s="58">
        <f t="shared" si="15"/>
        <v>2.0552423924306766</v>
      </c>
      <c r="Y27" s="58">
        <f t="shared" si="15"/>
        <v>2.7449251039607532</v>
      </c>
      <c r="Z27" s="58">
        <f t="shared" si="15"/>
        <v>3.5019524148899737</v>
      </c>
      <c r="AA27" s="58">
        <f t="shared" si="15"/>
        <v>3.6409913000093974</v>
      </c>
      <c r="AB27" s="58">
        <f t="shared" si="15"/>
        <v>0.40119305619699125</v>
      </c>
      <c r="AC27" s="58">
        <f t="shared" si="15"/>
        <v>1.2135891273448149</v>
      </c>
      <c r="AD27" s="58">
        <f t="shared" si="15"/>
        <v>0.44046020888887039</v>
      </c>
      <c r="AE27" s="58">
        <f t="shared" si="15"/>
        <v>1.5857489075787208</v>
      </c>
      <c r="AF27" s="58">
        <f t="shared" si="15"/>
        <v>1.6147821835418061</v>
      </c>
      <c r="AG27" s="58">
        <f t="shared" si="15"/>
        <v>2.0262091164675913</v>
      </c>
      <c r="AH27" s="58">
        <f t="shared" si="15"/>
        <v>3.6409913000093974</v>
      </c>
    </row>
    <row r="28" spans="1:34">
      <c r="A28" s="9" t="s">
        <v>55</v>
      </c>
      <c r="B28" s="59"/>
      <c r="C28" s="11"/>
      <c r="D28" s="11">
        <v>0.43397647506890713</v>
      </c>
      <c r="E28" s="11">
        <v>-1.7110667044985518E-2</v>
      </c>
      <c r="F28" s="11">
        <v>-1.5672751826930335E-2</v>
      </c>
      <c r="G28" s="11">
        <v>0.26303837735138902</v>
      </c>
      <c r="H28" s="11">
        <v>0.52248126040357834</v>
      </c>
      <c r="I28" s="11">
        <v>0.42806948958984753</v>
      </c>
      <c r="J28" s="11">
        <v>0.13638272347407107</v>
      </c>
      <c r="K28" s="11">
        <v>0.13882308702451457</v>
      </c>
      <c r="L28" s="11">
        <v>0.16525439839028475</v>
      </c>
      <c r="M28" s="11">
        <v>0.68968271153007665</v>
      </c>
      <c r="N28" s="11">
        <v>0.7570273109292206</v>
      </c>
      <c r="O28" s="11">
        <v>0.13903888511942353</v>
      </c>
      <c r="P28" s="11">
        <f>SUM($D28:D28)</f>
        <v>0.43397647506890713</v>
      </c>
      <c r="Q28" s="11">
        <f>SUM($D28:E28)</f>
        <v>0.41686580802392159</v>
      </c>
      <c r="R28" s="11">
        <f>SUM($D28:F28)</f>
        <v>0.40119305619699125</v>
      </c>
      <c r="S28" s="11">
        <f>SUM($D28:G28)</f>
        <v>0.66423143354838032</v>
      </c>
      <c r="T28" s="11">
        <f>SUM($D28:H28)</f>
        <v>1.1867126939519586</v>
      </c>
      <c r="U28" s="11">
        <f>SUM($D28:I28)</f>
        <v>1.6147821835418061</v>
      </c>
      <c r="V28" s="11">
        <f>SUM($D28:J28)</f>
        <v>1.7511649070158772</v>
      </c>
      <c r="W28" s="11">
        <f>SUM($D28:K28)</f>
        <v>1.8899879940403919</v>
      </c>
      <c r="X28" s="11">
        <f>SUM($D28:L28)</f>
        <v>2.0552423924306766</v>
      </c>
      <c r="Y28" s="11">
        <f>SUM($D28:M28)</f>
        <v>2.7449251039607532</v>
      </c>
      <c r="Z28" s="11">
        <f>SUM($D28:N28)</f>
        <v>3.5019524148899737</v>
      </c>
      <c r="AA28" s="11">
        <f>SUM($D28:O28)</f>
        <v>3.6409913000093974</v>
      </c>
      <c r="AB28" s="11">
        <f>SUM(D28:F28)</f>
        <v>0.40119305619699125</v>
      </c>
      <c r="AC28" s="11">
        <f>SUM(G28:I28)</f>
        <v>1.2135891273448149</v>
      </c>
      <c r="AD28" s="11">
        <f>SUM(J28:L28)</f>
        <v>0.44046020888887039</v>
      </c>
      <c r="AE28" s="11">
        <f>SUM(M28:O28)</f>
        <v>1.5857489075787208</v>
      </c>
      <c r="AF28" s="11">
        <f>SUM(AB28:AC28)</f>
        <v>1.6147821835418061</v>
      </c>
      <c r="AG28" s="11">
        <f>SUM(AD28:AE28)</f>
        <v>2.0262091164675913</v>
      </c>
      <c r="AH28" s="11">
        <f>SUM(AF28:AG28)</f>
        <v>3.6409913000093974</v>
      </c>
    </row>
    <row r="29" spans="1:34">
      <c r="A29" s="13" t="s">
        <v>56</v>
      </c>
      <c r="B29" s="60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>
        <f>SUM($D29:D29)</f>
        <v>0</v>
      </c>
      <c r="Q29" s="15">
        <f>SUM($D29:E29)</f>
        <v>0</v>
      </c>
      <c r="R29" s="15">
        <f>SUM($D29:F29)</f>
        <v>0</v>
      </c>
      <c r="S29" s="15">
        <f>SUM($D29:G29)</f>
        <v>0</v>
      </c>
      <c r="T29" s="15">
        <f>SUM($D29:H29)</f>
        <v>0</v>
      </c>
      <c r="U29" s="15">
        <f>SUM($D29:I29)</f>
        <v>0</v>
      </c>
      <c r="V29" s="15">
        <f>SUM($D29:J29)</f>
        <v>0</v>
      </c>
      <c r="W29" s="15">
        <f>SUM($D29:K29)</f>
        <v>0</v>
      </c>
      <c r="X29" s="15">
        <f>SUM($D29:L29)</f>
        <v>0</v>
      </c>
      <c r="Y29" s="15">
        <f>SUM($D29:M29)</f>
        <v>0</v>
      </c>
      <c r="Z29" s="15">
        <f>SUM($D29:N29)</f>
        <v>0</v>
      </c>
      <c r="AA29" s="15">
        <f>SUM($D29:O29)</f>
        <v>0</v>
      </c>
      <c r="AB29" s="15">
        <f t="shared" ref="AB29:AB41" si="16">SUM(D29:F29)</f>
        <v>0</v>
      </c>
      <c r="AC29" s="15">
        <f t="shared" ref="AC29:AC41" si="17">SUM(G29:I29)</f>
        <v>0</v>
      </c>
      <c r="AD29" s="15">
        <f t="shared" ref="AD29:AD41" si="18">SUM(J29:L29)</f>
        <v>0</v>
      </c>
      <c r="AE29" s="15">
        <f t="shared" ref="AE29:AE41" si="19">SUM(M29:O29)</f>
        <v>0</v>
      </c>
      <c r="AF29" s="15">
        <f t="shared" ref="AF29:AF41" si="20">SUM(AB29:AC29)</f>
        <v>0</v>
      </c>
      <c r="AG29" s="15">
        <f t="shared" ref="AG29:AG41" si="21">SUM(AD29:AE29)</f>
        <v>0</v>
      </c>
      <c r="AH29" s="15">
        <f t="shared" ref="AH29:AH41" si="22">SUM(AF29:AG29)</f>
        <v>0</v>
      </c>
    </row>
    <row r="30" spans="1:34" hidden="1">
      <c r="A30" s="13"/>
      <c r="B30" s="60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>
        <f>SUM($D30:D30)</f>
        <v>0</v>
      </c>
      <c r="Q30" s="15">
        <f>SUM($D30:E30)</f>
        <v>0</v>
      </c>
      <c r="R30" s="15">
        <f>SUM($D30:F30)</f>
        <v>0</v>
      </c>
      <c r="S30" s="15">
        <f>SUM($D30:G30)</f>
        <v>0</v>
      </c>
      <c r="T30" s="15">
        <f>SUM($D30:H30)</f>
        <v>0</v>
      </c>
      <c r="U30" s="15">
        <f>SUM($D30:I30)</f>
        <v>0</v>
      </c>
      <c r="V30" s="15">
        <f>SUM($D30:J30)</f>
        <v>0</v>
      </c>
      <c r="W30" s="15">
        <f>SUM($D30:K30)</f>
        <v>0</v>
      </c>
      <c r="X30" s="15">
        <f>SUM($D30:L30)</f>
        <v>0</v>
      </c>
      <c r="Y30" s="15">
        <f>SUM($D30:M30)</f>
        <v>0</v>
      </c>
      <c r="Z30" s="15">
        <f>SUM($D30:N30)</f>
        <v>0</v>
      </c>
      <c r="AA30" s="15">
        <f>SUM($D30:O30)</f>
        <v>0</v>
      </c>
      <c r="AB30" s="15">
        <f t="shared" si="16"/>
        <v>0</v>
      </c>
      <c r="AC30" s="15">
        <f t="shared" si="17"/>
        <v>0</v>
      </c>
      <c r="AD30" s="15">
        <f t="shared" si="18"/>
        <v>0</v>
      </c>
      <c r="AE30" s="15">
        <f t="shared" si="19"/>
        <v>0</v>
      </c>
      <c r="AF30" s="15">
        <f t="shared" si="20"/>
        <v>0</v>
      </c>
      <c r="AG30" s="15">
        <f t="shared" si="21"/>
        <v>0</v>
      </c>
      <c r="AH30" s="15">
        <f t="shared" si="22"/>
        <v>0</v>
      </c>
    </row>
    <row r="31" spans="1:34" hidden="1">
      <c r="A31" s="13"/>
      <c r="B31" s="60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>
        <f>SUM($D31:D31)</f>
        <v>0</v>
      </c>
      <c r="Q31" s="15">
        <f>SUM($D31:E31)</f>
        <v>0</v>
      </c>
      <c r="R31" s="15">
        <f>SUM($D31:F31)</f>
        <v>0</v>
      </c>
      <c r="S31" s="15">
        <f>SUM($D31:G31)</f>
        <v>0</v>
      </c>
      <c r="T31" s="15">
        <f>SUM($D31:H31)</f>
        <v>0</v>
      </c>
      <c r="U31" s="15">
        <f>SUM($D31:I31)</f>
        <v>0</v>
      </c>
      <c r="V31" s="15">
        <f>SUM($D31:J31)</f>
        <v>0</v>
      </c>
      <c r="W31" s="15">
        <f>SUM($D31:K31)</f>
        <v>0</v>
      </c>
      <c r="X31" s="15">
        <f>SUM($D31:L31)</f>
        <v>0</v>
      </c>
      <c r="Y31" s="15">
        <f>SUM($D31:M31)</f>
        <v>0</v>
      </c>
      <c r="Z31" s="15">
        <f>SUM($D31:N31)</f>
        <v>0</v>
      </c>
      <c r="AA31" s="15">
        <f>SUM($D31:O31)</f>
        <v>0</v>
      </c>
      <c r="AB31" s="15">
        <f t="shared" si="16"/>
        <v>0</v>
      </c>
      <c r="AC31" s="15">
        <f t="shared" si="17"/>
        <v>0</v>
      </c>
      <c r="AD31" s="15">
        <f t="shared" si="18"/>
        <v>0</v>
      </c>
      <c r="AE31" s="15">
        <f t="shared" si="19"/>
        <v>0</v>
      </c>
      <c r="AF31" s="15">
        <f t="shared" si="20"/>
        <v>0</v>
      </c>
      <c r="AG31" s="15">
        <f t="shared" si="21"/>
        <v>0</v>
      </c>
      <c r="AH31" s="15">
        <f t="shared" si="22"/>
        <v>0</v>
      </c>
    </row>
    <row r="32" spans="1:34" hidden="1">
      <c r="A32" s="13"/>
      <c r="B32" s="60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>
        <f>SUM($D32:D32)</f>
        <v>0</v>
      </c>
      <c r="Q32" s="15">
        <f>SUM($D32:E32)</f>
        <v>0</v>
      </c>
      <c r="R32" s="15">
        <f>SUM($D32:F32)</f>
        <v>0</v>
      </c>
      <c r="S32" s="15">
        <f>SUM($D32:G32)</f>
        <v>0</v>
      </c>
      <c r="T32" s="15">
        <f>SUM($D32:H32)</f>
        <v>0</v>
      </c>
      <c r="U32" s="15">
        <f>SUM($D32:I32)</f>
        <v>0</v>
      </c>
      <c r="V32" s="15">
        <f>SUM($D32:J32)</f>
        <v>0</v>
      </c>
      <c r="W32" s="15">
        <f>SUM($D32:K32)</f>
        <v>0</v>
      </c>
      <c r="X32" s="15">
        <f>SUM($D32:L32)</f>
        <v>0</v>
      </c>
      <c r="Y32" s="15">
        <f>SUM($D32:M32)</f>
        <v>0</v>
      </c>
      <c r="Z32" s="15">
        <f>SUM($D32:N32)</f>
        <v>0</v>
      </c>
      <c r="AA32" s="15">
        <f>SUM($D32:O32)</f>
        <v>0</v>
      </c>
      <c r="AB32" s="15">
        <f t="shared" si="16"/>
        <v>0</v>
      </c>
      <c r="AC32" s="15">
        <f t="shared" si="17"/>
        <v>0</v>
      </c>
      <c r="AD32" s="15">
        <f t="shared" si="18"/>
        <v>0</v>
      </c>
      <c r="AE32" s="15">
        <f t="shared" si="19"/>
        <v>0</v>
      </c>
      <c r="AF32" s="15">
        <f t="shared" si="20"/>
        <v>0</v>
      </c>
      <c r="AG32" s="15">
        <f t="shared" si="21"/>
        <v>0</v>
      </c>
      <c r="AH32" s="15">
        <f t="shared" si="22"/>
        <v>0</v>
      </c>
    </row>
    <row r="33" spans="1:34" hidden="1">
      <c r="A33" s="13"/>
      <c r="B33" s="60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>
        <f>SUM($D33:D33)</f>
        <v>0</v>
      </c>
      <c r="Q33" s="15">
        <f>SUM($D33:E33)</f>
        <v>0</v>
      </c>
      <c r="R33" s="15">
        <f>SUM($D33:F33)</f>
        <v>0</v>
      </c>
      <c r="S33" s="15">
        <f>SUM($D33:G33)</f>
        <v>0</v>
      </c>
      <c r="T33" s="15">
        <f>SUM($D33:H33)</f>
        <v>0</v>
      </c>
      <c r="U33" s="15">
        <f>SUM($D33:I33)</f>
        <v>0</v>
      </c>
      <c r="V33" s="15">
        <f>SUM($D33:J33)</f>
        <v>0</v>
      </c>
      <c r="W33" s="15">
        <f>SUM($D33:K33)</f>
        <v>0</v>
      </c>
      <c r="X33" s="15">
        <f>SUM($D33:L33)</f>
        <v>0</v>
      </c>
      <c r="Y33" s="15">
        <f>SUM($D33:M33)</f>
        <v>0</v>
      </c>
      <c r="Z33" s="15">
        <f>SUM($D33:N33)</f>
        <v>0</v>
      </c>
      <c r="AA33" s="15">
        <f>SUM($D33:O33)</f>
        <v>0</v>
      </c>
      <c r="AB33" s="15">
        <f t="shared" si="16"/>
        <v>0</v>
      </c>
      <c r="AC33" s="15">
        <f t="shared" si="17"/>
        <v>0</v>
      </c>
      <c r="AD33" s="15">
        <f t="shared" si="18"/>
        <v>0</v>
      </c>
      <c r="AE33" s="15">
        <f t="shared" si="19"/>
        <v>0</v>
      </c>
      <c r="AF33" s="15">
        <f t="shared" si="20"/>
        <v>0</v>
      </c>
      <c r="AG33" s="15">
        <f t="shared" si="21"/>
        <v>0</v>
      </c>
      <c r="AH33" s="15">
        <f t="shared" si="22"/>
        <v>0</v>
      </c>
    </row>
    <row r="34" spans="1:34" hidden="1">
      <c r="A34" s="13"/>
      <c r="B34" s="60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>
        <f>SUM($D34:D34)</f>
        <v>0</v>
      </c>
      <c r="Q34" s="15">
        <f>SUM($D34:E34)</f>
        <v>0</v>
      </c>
      <c r="R34" s="15">
        <f>SUM($D34:F34)</f>
        <v>0</v>
      </c>
      <c r="S34" s="15">
        <f>SUM($D34:G34)</f>
        <v>0</v>
      </c>
      <c r="T34" s="15">
        <f>SUM($D34:H34)</f>
        <v>0</v>
      </c>
      <c r="U34" s="15">
        <f>SUM($D34:I34)</f>
        <v>0</v>
      </c>
      <c r="V34" s="15">
        <f>SUM($D34:J34)</f>
        <v>0</v>
      </c>
      <c r="W34" s="15">
        <f>SUM($D34:K34)</f>
        <v>0</v>
      </c>
      <c r="X34" s="15">
        <f>SUM($D34:L34)</f>
        <v>0</v>
      </c>
      <c r="Y34" s="15">
        <f>SUM($D34:M34)</f>
        <v>0</v>
      </c>
      <c r="Z34" s="15">
        <f>SUM($D34:N34)</f>
        <v>0</v>
      </c>
      <c r="AA34" s="15">
        <f>SUM($D34:O34)</f>
        <v>0</v>
      </c>
      <c r="AB34" s="15">
        <f t="shared" si="16"/>
        <v>0</v>
      </c>
      <c r="AC34" s="15">
        <f t="shared" si="17"/>
        <v>0</v>
      </c>
      <c r="AD34" s="15">
        <f t="shared" si="18"/>
        <v>0</v>
      </c>
      <c r="AE34" s="15">
        <f t="shared" si="19"/>
        <v>0</v>
      </c>
      <c r="AF34" s="15">
        <f t="shared" si="20"/>
        <v>0</v>
      </c>
      <c r="AG34" s="15">
        <f t="shared" si="21"/>
        <v>0</v>
      </c>
      <c r="AH34" s="15">
        <f t="shared" si="22"/>
        <v>0</v>
      </c>
    </row>
    <row r="35" spans="1:34" hidden="1">
      <c r="A35" s="13"/>
      <c r="B35" s="60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>
        <f>SUM($D35:D35)</f>
        <v>0</v>
      </c>
      <c r="Q35" s="15">
        <f>SUM($D35:E35)</f>
        <v>0</v>
      </c>
      <c r="R35" s="15">
        <f>SUM($D35:F35)</f>
        <v>0</v>
      </c>
      <c r="S35" s="15">
        <f>SUM($D35:G35)</f>
        <v>0</v>
      </c>
      <c r="T35" s="15">
        <f>SUM($D35:H35)</f>
        <v>0</v>
      </c>
      <c r="U35" s="15">
        <f>SUM($D35:I35)</f>
        <v>0</v>
      </c>
      <c r="V35" s="15">
        <f>SUM($D35:J35)</f>
        <v>0</v>
      </c>
      <c r="W35" s="15">
        <f>SUM($D35:K35)</f>
        <v>0</v>
      </c>
      <c r="X35" s="15">
        <f>SUM($D35:L35)</f>
        <v>0</v>
      </c>
      <c r="Y35" s="15">
        <f>SUM($D35:M35)</f>
        <v>0</v>
      </c>
      <c r="Z35" s="15">
        <f>SUM($D35:N35)</f>
        <v>0</v>
      </c>
      <c r="AA35" s="15">
        <f>SUM($D35:O35)</f>
        <v>0</v>
      </c>
      <c r="AB35" s="15">
        <f t="shared" si="16"/>
        <v>0</v>
      </c>
      <c r="AC35" s="15">
        <f t="shared" si="17"/>
        <v>0</v>
      </c>
      <c r="AD35" s="15">
        <f t="shared" si="18"/>
        <v>0</v>
      </c>
      <c r="AE35" s="15">
        <f t="shared" si="19"/>
        <v>0</v>
      </c>
      <c r="AF35" s="15">
        <f t="shared" si="20"/>
        <v>0</v>
      </c>
      <c r="AG35" s="15">
        <f t="shared" si="21"/>
        <v>0</v>
      </c>
      <c r="AH35" s="15">
        <f t="shared" si="22"/>
        <v>0</v>
      </c>
    </row>
    <row r="36" spans="1:34" hidden="1">
      <c r="A36" s="13"/>
      <c r="B36" s="60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>
        <f>SUM($D36:D36)</f>
        <v>0</v>
      </c>
      <c r="Q36" s="15">
        <f>SUM($D36:E36)</f>
        <v>0</v>
      </c>
      <c r="R36" s="15">
        <f>SUM($D36:F36)</f>
        <v>0</v>
      </c>
      <c r="S36" s="15">
        <f>SUM($D36:G36)</f>
        <v>0</v>
      </c>
      <c r="T36" s="15">
        <f>SUM($D36:H36)</f>
        <v>0</v>
      </c>
      <c r="U36" s="15">
        <f>SUM($D36:I36)</f>
        <v>0</v>
      </c>
      <c r="V36" s="15">
        <f>SUM($D36:J36)</f>
        <v>0</v>
      </c>
      <c r="W36" s="15">
        <f>SUM($D36:K36)</f>
        <v>0</v>
      </c>
      <c r="X36" s="15">
        <f>SUM($D36:L36)</f>
        <v>0</v>
      </c>
      <c r="Y36" s="15">
        <f>SUM($D36:M36)</f>
        <v>0</v>
      </c>
      <c r="Z36" s="15">
        <f>SUM($D36:N36)</f>
        <v>0</v>
      </c>
      <c r="AA36" s="15">
        <f>SUM($D36:O36)</f>
        <v>0</v>
      </c>
      <c r="AB36" s="15">
        <f t="shared" si="16"/>
        <v>0</v>
      </c>
      <c r="AC36" s="15">
        <f t="shared" si="17"/>
        <v>0</v>
      </c>
      <c r="AD36" s="15">
        <f t="shared" si="18"/>
        <v>0</v>
      </c>
      <c r="AE36" s="15">
        <f t="shared" si="19"/>
        <v>0</v>
      </c>
      <c r="AF36" s="15">
        <f t="shared" si="20"/>
        <v>0</v>
      </c>
      <c r="AG36" s="15">
        <f t="shared" si="21"/>
        <v>0</v>
      </c>
      <c r="AH36" s="15">
        <f t="shared" si="22"/>
        <v>0</v>
      </c>
    </row>
    <row r="37" spans="1:34" hidden="1">
      <c r="A37" s="13"/>
      <c r="B37" s="60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>
        <f>SUM($D37:D37)</f>
        <v>0</v>
      </c>
      <c r="Q37" s="15">
        <f>SUM($D37:E37)</f>
        <v>0</v>
      </c>
      <c r="R37" s="15">
        <f>SUM($D37:F37)</f>
        <v>0</v>
      </c>
      <c r="S37" s="15">
        <f>SUM($D37:G37)</f>
        <v>0</v>
      </c>
      <c r="T37" s="15">
        <f>SUM($D37:H37)</f>
        <v>0</v>
      </c>
      <c r="U37" s="15">
        <f>SUM($D37:I37)</f>
        <v>0</v>
      </c>
      <c r="V37" s="15">
        <f>SUM($D37:J37)</f>
        <v>0</v>
      </c>
      <c r="W37" s="15">
        <f>SUM($D37:K37)</f>
        <v>0</v>
      </c>
      <c r="X37" s="15">
        <f>SUM($D37:L37)</f>
        <v>0</v>
      </c>
      <c r="Y37" s="15">
        <f>SUM($D37:M37)</f>
        <v>0</v>
      </c>
      <c r="Z37" s="15">
        <f>SUM($D37:N37)</f>
        <v>0</v>
      </c>
      <c r="AA37" s="15">
        <f>SUM($D37:O37)</f>
        <v>0</v>
      </c>
      <c r="AB37" s="15">
        <f t="shared" si="16"/>
        <v>0</v>
      </c>
      <c r="AC37" s="15">
        <f t="shared" si="17"/>
        <v>0</v>
      </c>
      <c r="AD37" s="15">
        <f t="shared" si="18"/>
        <v>0</v>
      </c>
      <c r="AE37" s="15">
        <f t="shared" si="19"/>
        <v>0</v>
      </c>
      <c r="AF37" s="15">
        <f t="shared" si="20"/>
        <v>0</v>
      </c>
      <c r="AG37" s="15">
        <f t="shared" si="21"/>
        <v>0</v>
      </c>
      <c r="AH37" s="15">
        <f t="shared" si="22"/>
        <v>0</v>
      </c>
    </row>
    <row r="38" spans="1:34" hidden="1">
      <c r="A38" s="13"/>
      <c r="B38" s="60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>
        <f>SUM($D38:D38)</f>
        <v>0</v>
      </c>
      <c r="Q38" s="15">
        <f>SUM($D38:E38)</f>
        <v>0</v>
      </c>
      <c r="R38" s="15">
        <f>SUM($D38:F38)</f>
        <v>0</v>
      </c>
      <c r="S38" s="15">
        <f>SUM($D38:G38)</f>
        <v>0</v>
      </c>
      <c r="T38" s="15">
        <f>SUM($D38:H38)</f>
        <v>0</v>
      </c>
      <c r="U38" s="15">
        <f>SUM($D38:I38)</f>
        <v>0</v>
      </c>
      <c r="V38" s="15">
        <f>SUM($D38:J38)</f>
        <v>0</v>
      </c>
      <c r="W38" s="15">
        <f>SUM($D38:K38)</f>
        <v>0</v>
      </c>
      <c r="X38" s="15">
        <f>SUM($D38:L38)</f>
        <v>0</v>
      </c>
      <c r="Y38" s="15">
        <f>SUM($D38:M38)</f>
        <v>0</v>
      </c>
      <c r="Z38" s="15">
        <f>SUM($D38:N38)</f>
        <v>0</v>
      </c>
      <c r="AA38" s="15">
        <f>SUM($D38:O38)</f>
        <v>0</v>
      </c>
      <c r="AB38" s="15">
        <f t="shared" si="16"/>
        <v>0</v>
      </c>
      <c r="AC38" s="15">
        <f t="shared" si="17"/>
        <v>0</v>
      </c>
      <c r="AD38" s="15">
        <f t="shared" si="18"/>
        <v>0</v>
      </c>
      <c r="AE38" s="15">
        <f t="shared" si="19"/>
        <v>0</v>
      </c>
      <c r="AF38" s="15">
        <f t="shared" si="20"/>
        <v>0</v>
      </c>
      <c r="AG38" s="15">
        <f t="shared" si="21"/>
        <v>0</v>
      </c>
      <c r="AH38" s="15">
        <f t="shared" si="22"/>
        <v>0</v>
      </c>
    </row>
    <row r="39" spans="1:34" hidden="1">
      <c r="A39" s="13"/>
      <c r="B39" s="60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>
        <f>SUM($D39:D39)</f>
        <v>0</v>
      </c>
      <c r="Q39" s="15">
        <f>SUM($D39:E39)</f>
        <v>0</v>
      </c>
      <c r="R39" s="15">
        <f>SUM($D39:F39)</f>
        <v>0</v>
      </c>
      <c r="S39" s="15">
        <f>SUM($D39:G39)</f>
        <v>0</v>
      </c>
      <c r="T39" s="15">
        <f>SUM($D39:H39)</f>
        <v>0</v>
      </c>
      <c r="U39" s="15">
        <f>SUM($D39:I39)</f>
        <v>0</v>
      </c>
      <c r="V39" s="15">
        <f>SUM($D39:J39)</f>
        <v>0</v>
      </c>
      <c r="W39" s="15">
        <f>SUM($D39:K39)</f>
        <v>0</v>
      </c>
      <c r="X39" s="15">
        <f>SUM($D39:L39)</f>
        <v>0</v>
      </c>
      <c r="Y39" s="15">
        <f>SUM($D39:M39)</f>
        <v>0</v>
      </c>
      <c r="Z39" s="15">
        <f>SUM($D39:N39)</f>
        <v>0</v>
      </c>
      <c r="AA39" s="15">
        <f>SUM($D39:O39)</f>
        <v>0</v>
      </c>
      <c r="AB39" s="15">
        <f t="shared" si="16"/>
        <v>0</v>
      </c>
      <c r="AC39" s="15">
        <f t="shared" si="17"/>
        <v>0</v>
      </c>
      <c r="AD39" s="15">
        <f t="shared" si="18"/>
        <v>0</v>
      </c>
      <c r="AE39" s="15">
        <f t="shared" si="19"/>
        <v>0</v>
      </c>
      <c r="AF39" s="15">
        <f t="shared" si="20"/>
        <v>0</v>
      </c>
      <c r="AG39" s="15">
        <f t="shared" si="21"/>
        <v>0</v>
      </c>
      <c r="AH39" s="15">
        <f t="shared" si="22"/>
        <v>0</v>
      </c>
    </row>
    <row r="40" spans="1:34" hidden="1">
      <c r="A40" s="13"/>
      <c r="B40" s="60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>
        <f>SUM($D40:D40)</f>
        <v>0</v>
      </c>
      <c r="Q40" s="15">
        <f>SUM($D40:E40)</f>
        <v>0</v>
      </c>
      <c r="R40" s="15">
        <f>SUM($D40:F40)</f>
        <v>0</v>
      </c>
      <c r="S40" s="15">
        <f>SUM($D40:G40)</f>
        <v>0</v>
      </c>
      <c r="T40" s="15">
        <f>SUM($D40:H40)</f>
        <v>0</v>
      </c>
      <c r="U40" s="15">
        <f>SUM($D40:I40)</f>
        <v>0</v>
      </c>
      <c r="V40" s="15">
        <f>SUM($D40:J40)</f>
        <v>0</v>
      </c>
      <c r="W40" s="15">
        <f>SUM($D40:K40)</f>
        <v>0</v>
      </c>
      <c r="X40" s="15">
        <f>SUM($D40:L40)</f>
        <v>0</v>
      </c>
      <c r="Y40" s="15">
        <f>SUM($D40:M40)</f>
        <v>0</v>
      </c>
      <c r="Z40" s="15">
        <f>SUM($D40:N40)</f>
        <v>0</v>
      </c>
      <c r="AA40" s="15">
        <f>SUM($D40:O40)</f>
        <v>0</v>
      </c>
      <c r="AB40" s="15">
        <f t="shared" si="16"/>
        <v>0</v>
      </c>
      <c r="AC40" s="15">
        <f t="shared" si="17"/>
        <v>0</v>
      </c>
      <c r="AD40" s="15">
        <f t="shared" si="18"/>
        <v>0</v>
      </c>
      <c r="AE40" s="15">
        <f t="shared" si="19"/>
        <v>0</v>
      </c>
      <c r="AF40" s="15">
        <f t="shared" si="20"/>
        <v>0</v>
      </c>
      <c r="AG40" s="15">
        <f t="shared" si="21"/>
        <v>0</v>
      </c>
      <c r="AH40" s="15">
        <f t="shared" si="22"/>
        <v>0</v>
      </c>
    </row>
    <row r="41" spans="1:34" hidden="1">
      <c r="A41" s="13"/>
      <c r="B41" s="60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>
        <f>SUM($D41:D41)</f>
        <v>0</v>
      </c>
      <c r="Q41" s="15">
        <f>SUM($D41:E41)</f>
        <v>0</v>
      </c>
      <c r="R41" s="15">
        <f>SUM($D41:F41)</f>
        <v>0</v>
      </c>
      <c r="S41" s="15">
        <f>SUM($D41:G41)</f>
        <v>0</v>
      </c>
      <c r="T41" s="15">
        <f>SUM($D41:H41)</f>
        <v>0</v>
      </c>
      <c r="U41" s="15">
        <f>SUM($D41:I41)</f>
        <v>0</v>
      </c>
      <c r="V41" s="15">
        <f>SUM($D41:J41)</f>
        <v>0</v>
      </c>
      <c r="W41" s="15">
        <f>SUM($D41:K41)</f>
        <v>0</v>
      </c>
      <c r="X41" s="15">
        <f>SUM($D41:L41)</f>
        <v>0</v>
      </c>
      <c r="Y41" s="15">
        <f>SUM($D41:M41)</f>
        <v>0</v>
      </c>
      <c r="Z41" s="15">
        <f>SUM($D41:N41)</f>
        <v>0</v>
      </c>
      <c r="AA41" s="15">
        <f>SUM($D41:O41)</f>
        <v>0</v>
      </c>
      <c r="AB41" s="15">
        <f t="shared" si="16"/>
        <v>0</v>
      </c>
      <c r="AC41" s="15">
        <f t="shared" si="17"/>
        <v>0</v>
      </c>
      <c r="AD41" s="15">
        <f t="shared" si="18"/>
        <v>0</v>
      </c>
      <c r="AE41" s="15">
        <f t="shared" si="19"/>
        <v>0</v>
      </c>
      <c r="AF41" s="15">
        <f t="shared" si="20"/>
        <v>0</v>
      </c>
      <c r="AG41" s="15">
        <f t="shared" si="21"/>
        <v>0</v>
      </c>
      <c r="AH41" s="15">
        <f t="shared" si="22"/>
        <v>0</v>
      </c>
    </row>
    <row r="42" spans="1:34">
      <c r="A42" s="61"/>
      <c r="B42" s="62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4">
        <f>SUM($D42:D42)</f>
        <v>0</v>
      </c>
      <c r="Q42" s="64">
        <f>SUM($D42:E42)</f>
        <v>0</v>
      </c>
      <c r="R42" s="64">
        <f>SUM($D42:F42)</f>
        <v>0</v>
      </c>
      <c r="S42" s="64">
        <f>SUM($D42:G42)</f>
        <v>0</v>
      </c>
      <c r="T42" s="64">
        <f>SUM($D42:H42)</f>
        <v>0</v>
      </c>
      <c r="U42" s="64">
        <f>SUM($D42:I42)</f>
        <v>0</v>
      </c>
      <c r="V42" s="64">
        <f>SUM($D42:J42)</f>
        <v>0</v>
      </c>
      <c r="W42" s="64">
        <f>SUM($D42:K42)</f>
        <v>0</v>
      </c>
      <c r="X42" s="64">
        <f>SUM($D42:L42)</f>
        <v>0</v>
      </c>
      <c r="Y42" s="64">
        <f>SUM($D42:M42)</f>
        <v>0</v>
      </c>
      <c r="Z42" s="64">
        <f>SUM($D42:N42)</f>
        <v>0</v>
      </c>
      <c r="AA42" s="64">
        <f>SUM($D42:O42)</f>
        <v>0</v>
      </c>
      <c r="AB42" s="64">
        <f>SUM(D42:F42)</f>
        <v>0</v>
      </c>
      <c r="AC42" s="64">
        <f>SUM(G42:I42)</f>
        <v>0</v>
      </c>
      <c r="AD42" s="64">
        <f>SUM(J42:L42)</f>
        <v>0</v>
      </c>
      <c r="AE42" s="64">
        <f>SUM(M42:O42)</f>
        <v>0</v>
      </c>
      <c r="AF42" s="64">
        <f>SUM(AB42:AC42)</f>
        <v>0</v>
      </c>
      <c r="AG42" s="64">
        <f>SUM(AD42:AE42)</f>
        <v>0</v>
      </c>
      <c r="AH42" s="64">
        <f>SUM(AF42:AG42)</f>
        <v>0</v>
      </c>
    </row>
    <row r="43" spans="1:34">
      <c r="C43" s="65"/>
    </row>
    <row r="45" spans="1:34">
      <c r="A45" s="66" t="s">
        <v>57</v>
      </c>
      <c r="B45" s="67"/>
      <c r="C45" s="68"/>
      <c r="D45" s="69">
        <v>13.807632133832998</v>
      </c>
      <c r="E45" s="69">
        <v>12.0288550018625</v>
      </c>
      <c r="F45" s="69">
        <v>12.888544109601003</v>
      </c>
      <c r="G45" s="69">
        <v>12.712731657879997</v>
      </c>
      <c r="H45" s="69">
        <v>14.807221053559402</v>
      </c>
      <c r="I45" s="69">
        <v>13.677068715757999</v>
      </c>
      <c r="J45" s="69">
        <v>13.66478761415542</v>
      </c>
      <c r="K45" s="69">
        <v>13.625598123780419</v>
      </c>
      <c r="L45" s="69">
        <v>13.367972121234864</v>
      </c>
      <c r="M45" s="69">
        <v>13.275142350310736</v>
      </c>
      <c r="N45" s="69">
        <v>13.042805991470409</v>
      </c>
      <c r="O45" s="69">
        <v>13.754604150362599</v>
      </c>
      <c r="P45" s="70">
        <f>SUM($D45:D45)</f>
        <v>13.807632133832998</v>
      </c>
      <c r="Q45" s="70">
        <f>SUM($D45:E45)</f>
        <v>25.836487135695499</v>
      </c>
      <c r="R45" s="70">
        <f>SUM($D45:F45)</f>
        <v>38.725031245296506</v>
      </c>
      <c r="S45" s="70">
        <f>SUM($D45:G45)</f>
        <v>51.437762903176505</v>
      </c>
      <c r="T45" s="70">
        <f>SUM($D45:H45)</f>
        <v>66.244983956735908</v>
      </c>
      <c r="U45" s="70">
        <f>SUM($D45:I45)</f>
        <v>79.922052672493905</v>
      </c>
      <c r="V45" s="70">
        <f>SUM($D45:J45)</f>
        <v>93.58684028664932</v>
      </c>
      <c r="W45" s="70">
        <f>SUM($D45:K45)</f>
        <v>107.21243841042974</v>
      </c>
      <c r="X45" s="70">
        <f>SUM($D45:L45)</f>
        <v>120.5804105316646</v>
      </c>
      <c r="Y45" s="70">
        <f>SUM($D45:M45)</f>
        <v>133.85555288197534</v>
      </c>
      <c r="Z45" s="70">
        <f>SUM($D45:N45)</f>
        <v>146.89835887344574</v>
      </c>
      <c r="AA45" s="70">
        <f>SUM($D45:O45)</f>
        <v>160.65296302380835</v>
      </c>
      <c r="AB45" s="70">
        <f>SUM(D45:F45)</f>
        <v>38.725031245296506</v>
      </c>
      <c r="AC45" s="70">
        <f>SUM(G45:I45)</f>
        <v>41.197021427197399</v>
      </c>
      <c r="AD45" s="70">
        <f>SUM(J45:L45)</f>
        <v>40.658357859170707</v>
      </c>
      <c r="AE45" s="70">
        <f>SUM(M45:O45)</f>
        <v>40.072552492143743</v>
      </c>
      <c r="AF45" s="70">
        <f>SUM(AB45:AC45)</f>
        <v>79.922052672493905</v>
      </c>
      <c r="AG45" s="70">
        <f>SUM(AD45:AE45)</f>
        <v>80.730910351314449</v>
      </c>
      <c r="AH45" s="70">
        <f>SUM(AF45:AG45)</f>
        <v>160.65296302380835</v>
      </c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H24"/>
  <sheetViews>
    <sheetView showGridLines="0" showZeros="0" zoomScale="110" zoomScaleNormal="110" workbookViewId="0">
      <pane xSplit="2" ySplit="2" topLeftCell="C39" activePane="bottomRight" state="frozen"/>
      <selection pane="bottomRight" activeCell="A39" sqref="A39"/>
      <selection pane="bottomLeft" activeCell="G35" sqref="G35"/>
      <selection pane="topRight" activeCell="G35" sqref="G35"/>
    </sheetView>
  </sheetViews>
  <sheetFormatPr defaultColWidth="9.125" defaultRowHeight="15.6"/>
  <cols>
    <col min="1" max="1" width="34.375" style="12" customWidth="1"/>
    <col min="2" max="2" width="4.125" style="19" bestFit="1" customWidth="1"/>
    <col min="3" max="3" width="6.625" style="12" customWidth="1"/>
    <col min="4" max="5" width="6.75" style="12" bestFit="1" customWidth="1"/>
    <col min="6" max="34" width="6.75" style="12" customWidth="1"/>
    <col min="35" max="16384" width="9.125" style="12"/>
  </cols>
  <sheetData>
    <row r="1" spans="1:34" s="1" customFormat="1" hidden="1">
      <c r="B1" s="2"/>
      <c r="P1" s="1">
        <v>1</v>
      </c>
      <c r="Q1" s="1">
        <v>2</v>
      </c>
      <c r="R1" s="1">
        <v>3</v>
      </c>
      <c r="S1" s="1">
        <v>4</v>
      </c>
      <c r="T1" s="1">
        <v>5</v>
      </c>
      <c r="U1" s="1">
        <v>6</v>
      </c>
      <c r="V1" s="1">
        <v>7</v>
      </c>
      <c r="W1" s="1">
        <v>8</v>
      </c>
      <c r="X1" s="1">
        <v>9</v>
      </c>
      <c r="Y1" s="1">
        <v>10</v>
      </c>
      <c r="Z1" s="1">
        <v>11</v>
      </c>
      <c r="AA1" s="1">
        <v>12</v>
      </c>
      <c r="AB1" s="1">
        <v>3</v>
      </c>
      <c r="AC1" s="1">
        <v>3</v>
      </c>
      <c r="AD1" s="1">
        <v>3</v>
      </c>
      <c r="AE1" s="1">
        <v>3</v>
      </c>
      <c r="AF1" s="1">
        <v>6</v>
      </c>
      <c r="AG1" s="1">
        <v>6</v>
      </c>
      <c r="AH1" s="1">
        <v>12</v>
      </c>
    </row>
    <row r="2" spans="1:34" s="8" customFormat="1" ht="18" customHeight="1">
      <c r="A2" s="3" t="s">
        <v>58</v>
      </c>
      <c r="B2" s="4"/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7" t="s">
        <v>26</v>
      </c>
      <c r="AC2" s="7" t="s">
        <v>27</v>
      </c>
      <c r="AD2" s="7" t="s">
        <v>28</v>
      </c>
      <c r="AE2" s="7" t="s">
        <v>29</v>
      </c>
      <c r="AF2" s="7" t="s">
        <v>30</v>
      </c>
      <c r="AG2" s="7" t="s">
        <v>31</v>
      </c>
      <c r="AH2" s="7" t="s">
        <v>32</v>
      </c>
    </row>
    <row r="3" spans="1:34">
      <c r="A3" s="9" t="s">
        <v>59</v>
      </c>
      <c r="B3" s="10"/>
      <c r="C3" s="11">
        <f>'BS Act'!O83/1000</f>
        <v>27538.136762216935</v>
      </c>
      <c r="D3" s="11">
        <f>'BS Act'!C83/1000</f>
        <v>27485.143379683053</v>
      </c>
      <c r="E3" s="11">
        <f>'BS Act'!D83/1000</f>
        <v>27331.444118141011</v>
      </c>
      <c r="F3" s="11">
        <f>'BS Act'!E83/1000</f>
        <v>26420.458163672043</v>
      </c>
      <c r="G3" s="11">
        <f>'BS Act'!F83/1000</f>
        <v>26527.26609098394</v>
      </c>
      <c r="H3" s="11">
        <f>'BS Act'!G83/1000</f>
        <v>26690.149137485008</v>
      </c>
      <c r="I3" s="11">
        <f>'BS Act'!H83/1000</f>
        <v>26890.441987337188</v>
      </c>
      <c r="J3" s="11">
        <f>'BS Act'!I83/1000</f>
        <v>27918.223745593154</v>
      </c>
      <c r="K3" s="11">
        <f>'BS Act'!J83/1000</f>
        <v>28104.857195945391</v>
      </c>
      <c r="L3" s="11">
        <f>'BS Act'!K83/1000</f>
        <v>28242.651343018861</v>
      </c>
      <c r="M3" s="11">
        <f>'BS Act'!L83/1000</f>
        <v>28441.01331101673</v>
      </c>
      <c r="N3" s="11">
        <f>'BS Act'!M83/1000</f>
        <v>28591.778847255475</v>
      </c>
      <c r="O3" s="11">
        <f>'BS Act'!N83/1000</f>
        <v>28802.641339693746</v>
      </c>
      <c r="P3" s="11">
        <f t="shared" ref="P3:AA5" si="0">D3</f>
        <v>27485.143379683053</v>
      </c>
      <c r="Q3" s="11">
        <f t="shared" si="0"/>
        <v>27331.444118141011</v>
      </c>
      <c r="R3" s="11">
        <f t="shared" si="0"/>
        <v>26420.458163672043</v>
      </c>
      <c r="S3" s="11">
        <f t="shared" si="0"/>
        <v>26527.26609098394</v>
      </c>
      <c r="T3" s="11">
        <f t="shared" si="0"/>
        <v>26690.149137485008</v>
      </c>
      <c r="U3" s="11">
        <f t="shared" si="0"/>
        <v>26890.441987337188</v>
      </c>
      <c r="V3" s="11">
        <f t="shared" si="0"/>
        <v>27918.223745593154</v>
      </c>
      <c r="W3" s="11">
        <f t="shared" si="0"/>
        <v>28104.857195945391</v>
      </c>
      <c r="X3" s="11">
        <f t="shared" si="0"/>
        <v>28242.651343018861</v>
      </c>
      <c r="Y3" s="11">
        <f t="shared" si="0"/>
        <v>28441.01331101673</v>
      </c>
      <c r="Z3" s="11">
        <f t="shared" si="0"/>
        <v>28591.778847255475</v>
      </c>
      <c r="AA3" s="11">
        <f t="shared" si="0"/>
        <v>28802.641339693746</v>
      </c>
      <c r="AB3" s="11">
        <f>R3</f>
        <v>26420.458163672043</v>
      </c>
      <c r="AC3" s="11">
        <f>U3</f>
        <v>26890.441987337188</v>
      </c>
      <c r="AD3" s="11">
        <f>X3</f>
        <v>28242.651343018861</v>
      </c>
      <c r="AE3" s="11">
        <f>AA3</f>
        <v>28802.641339693746</v>
      </c>
      <c r="AF3" s="11">
        <f>AC3</f>
        <v>26890.441987337188</v>
      </c>
      <c r="AG3" s="11">
        <f>AE3</f>
        <v>28802.641339693746</v>
      </c>
      <c r="AH3" s="11">
        <f>AG3</f>
        <v>28802.641339693746</v>
      </c>
    </row>
    <row r="4" spans="1:34" hidden="1">
      <c r="A4" s="13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1">
        <f>'BS Act'!M84/1000</f>
        <v>33699.476045305746</v>
      </c>
      <c r="O4" s="15"/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si="0"/>
        <v>0</v>
      </c>
      <c r="Z4" s="15">
        <f t="shared" si="0"/>
        <v>33699.476045305746</v>
      </c>
      <c r="AA4" s="15">
        <f t="shared" si="0"/>
        <v>0</v>
      </c>
      <c r="AB4" s="15">
        <f>R4</f>
        <v>0</v>
      </c>
      <c r="AC4" s="15">
        <f>U4</f>
        <v>0</v>
      </c>
      <c r="AD4" s="15">
        <f>X4</f>
        <v>0</v>
      </c>
      <c r="AE4" s="15">
        <f>AA4</f>
        <v>0</v>
      </c>
      <c r="AF4" s="15">
        <f>AC4</f>
        <v>0</v>
      </c>
      <c r="AG4" s="15">
        <f>AE4</f>
        <v>0</v>
      </c>
      <c r="AH4" s="15">
        <f>AG4</f>
        <v>0</v>
      </c>
    </row>
    <row r="5" spans="1:34" hidden="1">
      <c r="A5" s="13"/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1">
        <f>'BS Act'!M85/1000</f>
        <v>0</v>
      </c>
      <c r="O5" s="15"/>
      <c r="P5" s="15">
        <f t="shared" si="0"/>
        <v>0</v>
      </c>
      <c r="Q5" s="15">
        <f t="shared" si="0"/>
        <v>0</v>
      </c>
      <c r="R5" s="15">
        <f t="shared" si="0"/>
        <v>0</v>
      </c>
      <c r="S5" s="15">
        <f t="shared" si="0"/>
        <v>0</v>
      </c>
      <c r="T5" s="15">
        <f t="shared" si="0"/>
        <v>0</v>
      </c>
      <c r="U5" s="15">
        <f t="shared" si="0"/>
        <v>0</v>
      </c>
      <c r="V5" s="15">
        <f t="shared" si="0"/>
        <v>0</v>
      </c>
      <c r="W5" s="15">
        <f t="shared" si="0"/>
        <v>0</v>
      </c>
      <c r="X5" s="15">
        <f t="shared" si="0"/>
        <v>0</v>
      </c>
      <c r="Y5" s="15">
        <f t="shared" si="0"/>
        <v>0</v>
      </c>
      <c r="Z5" s="15">
        <f t="shared" si="0"/>
        <v>0</v>
      </c>
      <c r="AA5" s="15">
        <f t="shared" si="0"/>
        <v>0</v>
      </c>
      <c r="AB5" s="15">
        <f>R5</f>
        <v>0</v>
      </c>
      <c r="AC5" s="15">
        <f>U5</f>
        <v>0</v>
      </c>
      <c r="AD5" s="15">
        <f>X5</f>
        <v>0</v>
      </c>
      <c r="AE5" s="15">
        <f>AA5</f>
        <v>0</v>
      </c>
      <c r="AF5" s="15">
        <f>AC5</f>
        <v>0</v>
      </c>
      <c r="AG5" s="15">
        <f>AE5</f>
        <v>0</v>
      </c>
      <c r="AH5" s="15">
        <f>AG5</f>
        <v>0</v>
      </c>
    </row>
    <row r="6" spans="1:34" s="8" customFormat="1" ht="17.100000000000001" thickBot="1">
      <c r="A6" s="16" t="s">
        <v>36</v>
      </c>
      <c r="B6" s="17"/>
      <c r="C6" s="18">
        <f t="shared" ref="C6:AH6" si="1">SUM(C3:C5)</f>
        <v>27538.136762216935</v>
      </c>
      <c r="D6" s="18">
        <f t="shared" si="1"/>
        <v>27485.143379683053</v>
      </c>
      <c r="E6" s="18">
        <f t="shared" si="1"/>
        <v>27331.444118141011</v>
      </c>
      <c r="F6" s="18">
        <f t="shared" si="1"/>
        <v>26420.458163672043</v>
      </c>
      <c r="G6" s="18">
        <f>SUM(G3:G5)</f>
        <v>26527.26609098394</v>
      </c>
      <c r="H6" s="18">
        <f t="shared" si="1"/>
        <v>26690.149137485008</v>
      </c>
      <c r="I6" s="18">
        <f t="shared" si="1"/>
        <v>26890.441987337188</v>
      </c>
      <c r="J6" s="18">
        <f t="shared" si="1"/>
        <v>27918.223745593154</v>
      </c>
      <c r="K6" s="18">
        <f t="shared" si="1"/>
        <v>28104.857195945391</v>
      </c>
      <c r="L6" s="18">
        <f t="shared" si="1"/>
        <v>28242.651343018861</v>
      </c>
      <c r="M6" s="18">
        <f t="shared" ref="M6" si="2">SUM(M3:M5)</f>
        <v>28441.01331101673</v>
      </c>
      <c r="N6" s="18">
        <f t="shared" si="1"/>
        <v>62291.254892561221</v>
      </c>
      <c r="O6" s="18">
        <f t="shared" si="1"/>
        <v>28802.641339693746</v>
      </c>
      <c r="P6" s="18">
        <f t="shared" si="1"/>
        <v>27485.143379683053</v>
      </c>
      <c r="Q6" s="18">
        <f t="shared" si="1"/>
        <v>27331.444118141011</v>
      </c>
      <c r="R6" s="18">
        <f t="shared" si="1"/>
        <v>26420.458163672043</v>
      </c>
      <c r="S6" s="18">
        <f t="shared" si="1"/>
        <v>26527.26609098394</v>
      </c>
      <c r="T6" s="18">
        <f t="shared" si="1"/>
        <v>26690.149137485008</v>
      </c>
      <c r="U6" s="18">
        <f t="shared" si="1"/>
        <v>26890.441987337188</v>
      </c>
      <c r="V6" s="18">
        <f t="shared" si="1"/>
        <v>27918.223745593154</v>
      </c>
      <c r="W6" s="18">
        <f t="shared" si="1"/>
        <v>28104.857195945391</v>
      </c>
      <c r="X6" s="18">
        <f t="shared" si="1"/>
        <v>28242.651343018861</v>
      </c>
      <c r="Y6" s="18">
        <f t="shared" si="1"/>
        <v>28441.01331101673</v>
      </c>
      <c r="Z6" s="18">
        <f t="shared" si="1"/>
        <v>62291.254892561221</v>
      </c>
      <c r="AA6" s="18">
        <f t="shared" si="1"/>
        <v>28802.641339693746</v>
      </c>
      <c r="AB6" s="18">
        <f t="shared" si="1"/>
        <v>26420.458163672043</v>
      </c>
      <c r="AC6" s="18">
        <f t="shared" si="1"/>
        <v>26890.441987337188</v>
      </c>
      <c r="AD6" s="18">
        <f t="shared" si="1"/>
        <v>28242.651343018861</v>
      </c>
      <c r="AE6" s="18">
        <f t="shared" si="1"/>
        <v>28802.641339693746</v>
      </c>
      <c r="AF6" s="18">
        <f t="shared" si="1"/>
        <v>26890.441987337188</v>
      </c>
      <c r="AG6" s="18">
        <f t="shared" si="1"/>
        <v>28802.641339693746</v>
      </c>
      <c r="AH6" s="18">
        <f t="shared" si="1"/>
        <v>28802.641339693746</v>
      </c>
    </row>
    <row r="7" spans="1:34" ht="7.5" customHeight="1" thickTop="1"/>
    <row r="8" spans="1:34" s="8" customFormat="1" ht="16.5">
      <c r="A8" s="20" t="s">
        <v>37</v>
      </c>
      <c r="B8" s="21" t="s">
        <v>38</v>
      </c>
      <c r="C8" s="22"/>
      <c r="D8" s="23">
        <f>IFERROR(AVERAGE(C6,D6),0)</f>
        <v>27511.640070949994</v>
      </c>
      <c r="E8" s="23">
        <f t="shared" ref="E8:O8" si="3">IFERROR(AVERAGE(D6:E6),0)</f>
        <v>27408.29374891203</v>
      </c>
      <c r="F8" s="23">
        <f t="shared" si="3"/>
        <v>26875.951140906527</v>
      </c>
      <c r="G8" s="23">
        <f t="shared" si="3"/>
        <v>26473.862127327993</v>
      </c>
      <c r="H8" s="23">
        <f t="shared" si="3"/>
        <v>26608.707614234474</v>
      </c>
      <c r="I8" s="23">
        <f t="shared" si="3"/>
        <v>26790.295562411098</v>
      </c>
      <c r="J8" s="23">
        <f t="shared" si="3"/>
        <v>27404.332866465171</v>
      </c>
      <c r="K8" s="23">
        <f t="shared" si="3"/>
        <v>28011.540470769272</v>
      </c>
      <c r="L8" s="23">
        <f t="shared" si="3"/>
        <v>28173.754269482124</v>
      </c>
      <c r="M8" s="23">
        <f t="shared" si="3"/>
        <v>28341.832327017793</v>
      </c>
      <c r="N8" s="23">
        <f t="shared" si="3"/>
        <v>45366.134101788979</v>
      </c>
      <c r="O8" s="23">
        <f t="shared" si="3"/>
        <v>45546.948116127482</v>
      </c>
      <c r="P8" s="23">
        <f>IFERROR(AVERAGE($C$6,P6),0)</f>
        <v>27511.640070949994</v>
      </c>
      <c r="Q8" s="23">
        <f t="shared" ref="Q8:AF8" si="4">IFERROR(AVERAGE($C$6,Q6),0)</f>
        <v>27434.790440178971</v>
      </c>
      <c r="R8" s="23">
        <f t="shared" si="4"/>
        <v>26979.297462944487</v>
      </c>
      <c r="S8" s="23">
        <f t="shared" si="4"/>
        <v>27032.701426600437</v>
      </c>
      <c r="T8" s="23">
        <f t="shared" si="4"/>
        <v>27114.142949850971</v>
      </c>
      <c r="U8" s="23">
        <f t="shared" si="4"/>
        <v>27214.289374777061</v>
      </c>
      <c r="V8" s="23">
        <f t="shared" si="4"/>
        <v>27728.180253905044</v>
      </c>
      <c r="W8" s="23">
        <f t="shared" si="4"/>
        <v>27821.496979081163</v>
      </c>
      <c r="X8" s="23">
        <f t="shared" si="4"/>
        <v>27890.394052617899</v>
      </c>
      <c r="Y8" s="23">
        <f t="shared" si="4"/>
        <v>27989.575036616832</v>
      </c>
      <c r="Z8" s="23">
        <f t="shared" si="4"/>
        <v>44914.695827389078</v>
      </c>
      <c r="AA8" s="23">
        <f t="shared" si="4"/>
        <v>28170.389050955338</v>
      </c>
      <c r="AB8" s="23">
        <f>IFERROR(AVERAGE($C$6,AB6),0)</f>
        <v>26979.297462944487</v>
      </c>
      <c r="AC8" s="23">
        <f>IFERROR(AVERAGE(AB$6,AC6),0)</f>
        <v>26655.450075504617</v>
      </c>
      <c r="AD8" s="23">
        <f>IFERROR(AVERAGE(AC$6,AD6),0)</f>
        <v>27566.546665178023</v>
      </c>
      <c r="AE8" s="23">
        <f>IFERROR(AVERAGE(AD$6,AE6),0)</f>
        <v>28522.646341356303</v>
      </c>
      <c r="AF8" s="23">
        <f t="shared" si="4"/>
        <v>27214.289374777061</v>
      </c>
      <c r="AG8" s="23">
        <f>IFERROR(AVERAGE($AF$6,AG6),0)</f>
        <v>27846.541663515469</v>
      </c>
      <c r="AH8" s="23">
        <f>IFERROR(AVERAGE($C$6,AH6),0)</f>
        <v>28170.389050955338</v>
      </c>
    </row>
    <row r="9" spans="1:34" ht="9" customHeight="1">
      <c r="C9" s="19"/>
    </row>
    <row r="10" spans="1:34">
      <c r="A10" s="24" t="s">
        <v>39</v>
      </c>
      <c r="B10" s="25"/>
      <c r="C10" s="26"/>
      <c r="D10" s="27">
        <f>'RB(ROIC)'!D10</f>
        <v>-22.357161873093144</v>
      </c>
      <c r="E10" s="27">
        <f>'RB(ROIC)'!E10</f>
        <v>21.681991770542744</v>
      </c>
      <c r="F10" s="27">
        <f>'RB(ROIC)'!F10</f>
        <v>61.213721821104706</v>
      </c>
      <c r="G10" s="27">
        <f>'RB(ROIC)'!G10</f>
        <v>195.33166698908096</v>
      </c>
      <c r="H10" s="27">
        <f>'RB(ROIC)'!H10</f>
        <v>134.61428986519425</v>
      </c>
      <c r="I10" s="27">
        <f>'RB(ROIC)'!I10</f>
        <v>206.09297930941898</v>
      </c>
      <c r="J10" s="27">
        <f>'RB(ROIC)'!J10</f>
        <v>172.14813767355173</v>
      </c>
      <c r="K10" s="27">
        <f>'RB(ROIC)'!K10</f>
        <v>167.13274185182348</v>
      </c>
      <c r="L10" s="27">
        <f>'RB(ROIC)'!L10</f>
        <v>109.49483851572438</v>
      </c>
      <c r="M10" s="27">
        <f>'RB(ROIC)'!M10</f>
        <v>201.87964139688631</v>
      </c>
      <c r="N10" s="27">
        <f>'RB(ROIC)'!N10</f>
        <v>136.15934390438395</v>
      </c>
      <c r="O10" s="27">
        <f>'RB(ROIC)'!O10</f>
        <v>197.33028764174028</v>
      </c>
      <c r="P10" s="27">
        <f>SUM($D10:D10)</f>
        <v>-22.357161873093144</v>
      </c>
      <c r="Q10" s="27">
        <f>SUM($D10:E10)</f>
        <v>-0.67517010255039978</v>
      </c>
      <c r="R10" s="27">
        <f>SUM($D10:F10)</f>
        <v>60.538551718554302</v>
      </c>
      <c r="S10" s="27">
        <f>SUM($D10:G10)</f>
        <v>255.87021870763527</v>
      </c>
      <c r="T10" s="27">
        <f>SUM($D10:H10)</f>
        <v>390.48450857282955</v>
      </c>
      <c r="U10" s="27">
        <f>SUM($D10:I10)</f>
        <v>596.57748788224853</v>
      </c>
      <c r="V10" s="27">
        <f>SUM($D10:J10)</f>
        <v>768.72562555580021</v>
      </c>
      <c r="W10" s="27">
        <f>SUM($D10:K10)</f>
        <v>935.85836740762375</v>
      </c>
      <c r="X10" s="27">
        <f>SUM($D10:L10)</f>
        <v>1045.353205923348</v>
      </c>
      <c r="Y10" s="27">
        <f>SUM($D10:M10)</f>
        <v>1247.2328473202342</v>
      </c>
      <c r="Z10" s="27">
        <f>SUM($D10:N10)</f>
        <v>1383.3921912246183</v>
      </c>
      <c r="AA10" s="27">
        <f>SUM($D10:O10)</f>
        <v>1580.7224788663586</v>
      </c>
      <c r="AB10" s="27">
        <f>SUM(D10:F10)</f>
        <v>60.538551718554302</v>
      </c>
      <c r="AC10" s="27">
        <f>SUM(G10:I10)</f>
        <v>536.03893616369419</v>
      </c>
      <c r="AD10" s="27">
        <f>SUM(J10:L10)</f>
        <v>448.77571804109959</v>
      </c>
      <c r="AE10" s="27">
        <f>SUM(M10:O10)</f>
        <v>535.36927294301051</v>
      </c>
      <c r="AF10" s="27">
        <f>SUM(AB10:AC10)</f>
        <v>596.57748788224853</v>
      </c>
      <c r="AG10" s="27">
        <f>SUM(AD10:AE10)</f>
        <v>984.14499098411011</v>
      </c>
      <c r="AH10" s="27">
        <f>SUM(AF10:AG10)</f>
        <v>1580.7224788663586</v>
      </c>
    </row>
    <row r="11" spans="1:34">
      <c r="A11" s="28" t="s">
        <v>60</v>
      </c>
      <c r="B11" s="29"/>
      <c r="C11" s="30"/>
      <c r="D11" s="31">
        <f>'RB(ROIC)'!D11</f>
        <v>0</v>
      </c>
      <c r="E11" s="31">
        <f>'RB(ROIC)'!E11</f>
        <v>0</v>
      </c>
      <c r="F11" s="31">
        <f>'RB(ROIC)'!F11</f>
        <v>0</v>
      </c>
      <c r="G11" s="31">
        <f>'RB(ROIC)'!G11</f>
        <v>0</v>
      </c>
      <c r="H11" s="31">
        <f>'RB(ROIC)'!H11</f>
        <v>0</v>
      </c>
      <c r="I11" s="31">
        <f>'RB(ROIC)'!I11</f>
        <v>0</v>
      </c>
      <c r="J11" s="31">
        <f>'RB(ROIC)'!J11</f>
        <v>0</v>
      </c>
      <c r="K11" s="31">
        <f>'RB(ROIC)'!K11</f>
        <v>0</v>
      </c>
      <c r="L11" s="31">
        <f>'RB(ROIC)'!L11</f>
        <v>9.6723259839999987</v>
      </c>
      <c r="M11" s="31">
        <f>'RB(ROIC)'!M11</f>
        <v>0</v>
      </c>
      <c r="N11" s="31">
        <f>'RB(ROIC)'!N11</f>
        <v>0</v>
      </c>
      <c r="O11" s="31">
        <f>'RB(ROIC)'!O11</f>
        <v>0</v>
      </c>
      <c r="P11" s="31">
        <f>SUM($D11:D11)</f>
        <v>0</v>
      </c>
      <c r="Q11" s="31">
        <f>SUM($D11:E11)</f>
        <v>0</v>
      </c>
      <c r="R11" s="31">
        <f>SUM($D11:F11)</f>
        <v>0</v>
      </c>
      <c r="S11" s="31">
        <f>SUM($D11:G11)</f>
        <v>0</v>
      </c>
      <c r="T11" s="31">
        <f>SUM($D11:H11)</f>
        <v>0</v>
      </c>
      <c r="U11" s="31">
        <f>SUM($D11:I11)</f>
        <v>0</v>
      </c>
      <c r="V11" s="31">
        <f>SUM($D11:J11)</f>
        <v>0</v>
      </c>
      <c r="W11" s="31">
        <f>SUM($D11:K11)</f>
        <v>0</v>
      </c>
      <c r="X11" s="31">
        <f>SUM($D11:L11)</f>
        <v>9.6723259839999987</v>
      </c>
      <c r="Y11" s="31">
        <f>SUM($D11:M11)</f>
        <v>9.6723259839999987</v>
      </c>
      <c r="Z11" s="31">
        <f>SUM($D11:N11)</f>
        <v>9.6723259839999987</v>
      </c>
      <c r="AA11" s="31">
        <f>SUM($D11:O11)</f>
        <v>9.6723259839999987</v>
      </c>
      <c r="AB11" s="31">
        <f>SUM(D11:F11)</f>
        <v>0</v>
      </c>
      <c r="AC11" s="31">
        <f>SUM(G11:I11)</f>
        <v>0</v>
      </c>
      <c r="AD11" s="31">
        <f>SUM(J11:L11)</f>
        <v>9.6723259839999987</v>
      </c>
      <c r="AE11" s="31">
        <f>SUM(M11:O11)</f>
        <v>0</v>
      </c>
      <c r="AF11" s="31">
        <f>SUM(AB11:AC11)</f>
        <v>0</v>
      </c>
      <c r="AG11" s="31">
        <f>SUM(AD11:AE11)</f>
        <v>9.6723259839999987</v>
      </c>
      <c r="AH11" s="31">
        <f>SUM(AF11:AG11)</f>
        <v>9.6723259839999987</v>
      </c>
    </row>
    <row r="12" spans="1:34" hidden="1">
      <c r="A12" s="28"/>
      <c r="B12" s="29"/>
      <c r="C12" s="30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>
        <f>SUM($D12:D12)</f>
        <v>0</v>
      </c>
      <c r="Q12" s="31">
        <f>SUM($D12:E12)</f>
        <v>0</v>
      </c>
      <c r="R12" s="31">
        <f>SUM($D12:F12)</f>
        <v>0</v>
      </c>
      <c r="S12" s="31">
        <f>SUM($D12:G12)</f>
        <v>0</v>
      </c>
      <c r="T12" s="31">
        <f>SUM($D12:H12)</f>
        <v>0</v>
      </c>
      <c r="U12" s="31">
        <f>SUM($D12:I12)</f>
        <v>0</v>
      </c>
      <c r="V12" s="31">
        <f>SUM($D12:J12)</f>
        <v>0</v>
      </c>
      <c r="W12" s="31">
        <f>SUM($D12:K12)</f>
        <v>0</v>
      </c>
      <c r="X12" s="31">
        <f>SUM($D12:L12)</f>
        <v>0</v>
      </c>
      <c r="Y12" s="31">
        <f>SUM($D12:M12)</f>
        <v>0</v>
      </c>
      <c r="Z12" s="31">
        <f>SUM($D12:N12)</f>
        <v>0</v>
      </c>
      <c r="AA12" s="31">
        <f>SUM($D12:O12)</f>
        <v>0</v>
      </c>
      <c r="AB12" s="31">
        <f>SUM(D12:F12)</f>
        <v>0</v>
      </c>
      <c r="AC12" s="31">
        <f>SUM(G12:I12)</f>
        <v>0</v>
      </c>
      <c r="AD12" s="31">
        <f>SUM(J12:L12)</f>
        <v>0</v>
      </c>
      <c r="AE12" s="31">
        <f>SUM(M12:O12)</f>
        <v>0</v>
      </c>
      <c r="AF12" s="31">
        <f>SUM(AB12:AC12)</f>
        <v>0</v>
      </c>
      <c r="AG12" s="31">
        <f>SUM(AD12:AE12)</f>
        <v>0</v>
      </c>
      <c r="AH12" s="31">
        <f>SUM(AF12:AG12)</f>
        <v>0</v>
      </c>
    </row>
    <row r="13" spans="1:34" hidden="1">
      <c r="A13" s="28"/>
      <c r="B13" s="29"/>
      <c r="C13" s="30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>
        <f>SUM($D13:D13)</f>
        <v>0</v>
      </c>
      <c r="Q13" s="31">
        <f>SUM($D13:E13)</f>
        <v>0</v>
      </c>
      <c r="R13" s="31">
        <f>SUM($D13:F13)</f>
        <v>0</v>
      </c>
      <c r="S13" s="31">
        <f>SUM($D13:G13)</f>
        <v>0</v>
      </c>
      <c r="T13" s="31">
        <f>SUM($D13:H13)</f>
        <v>0</v>
      </c>
      <c r="U13" s="31">
        <f>SUM($D13:I13)</f>
        <v>0</v>
      </c>
      <c r="V13" s="31">
        <f>SUM($D13:J13)</f>
        <v>0</v>
      </c>
      <c r="W13" s="31">
        <f>SUM($D13:K13)</f>
        <v>0</v>
      </c>
      <c r="X13" s="31">
        <f>SUM($D13:L13)</f>
        <v>0</v>
      </c>
      <c r="Y13" s="31">
        <f>SUM($D13:M13)</f>
        <v>0</v>
      </c>
      <c r="Z13" s="31">
        <f>SUM($D13:N13)</f>
        <v>0</v>
      </c>
      <c r="AA13" s="31">
        <f>SUM($D13:O13)</f>
        <v>0</v>
      </c>
      <c r="AB13" s="31">
        <f>SUM(D13:F13)</f>
        <v>0</v>
      </c>
      <c r="AC13" s="31">
        <f>SUM(G13:I13)</f>
        <v>0</v>
      </c>
      <c r="AD13" s="31">
        <f>SUM(J13:L13)</f>
        <v>0</v>
      </c>
      <c r="AE13" s="31">
        <f>SUM(M13:O13)</f>
        <v>0</v>
      </c>
      <c r="AF13" s="31">
        <f>SUM(AB13:AC13)</f>
        <v>0</v>
      </c>
      <c r="AG13" s="31">
        <f>SUM(AD13:AE13)</f>
        <v>0</v>
      </c>
      <c r="AH13" s="31">
        <f>SUM(AF13:AG13)</f>
        <v>0</v>
      </c>
    </row>
    <row r="14" spans="1:34" hidden="1">
      <c r="A14" s="28"/>
      <c r="B14" s="29"/>
      <c r="C14" s="30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>
        <f>SUM($D14:D14)</f>
        <v>0</v>
      </c>
      <c r="Q14" s="31">
        <f>SUM($D14:E14)</f>
        <v>0</v>
      </c>
      <c r="R14" s="31">
        <f>SUM($D14:F14)</f>
        <v>0</v>
      </c>
      <c r="S14" s="31">
        <f>SUM($D14:G14)</f>
        <v>0</v>
      </c>
      <c r="T14" s="31">
        <f>SUM($D14:H14)</f>
        <v>0</v>
      </c>
      <c r="U14" s="31">
        <f>SUM($D14:I14)</f>
        <v>0</v>
      </c>
      <c r="V14" s="31">
        <f>SUM($D14:J14)</f>
        <v>0</v>
      </c>
      <c r="W14" s="31">
        <f>SUM($D14:K14)</f>
        <v>0</v>
      </c>
      <c r="X14" s="31">
        <f>SUM($D14:L14)</f>
        <v>0</v>
      </c>
      <c r="Y14" s="31">
        <f>SUM($D14:M14)</f>
        <v>0</v>
      </c>
      <c r="Z14" s="31">
        <f>SUM($D14:N14)</f>
        <v>0</v>
      </c>
      <c r="AA14" s="31">
        <f>SUM($D14:O14)</f>
        <v>0</v>
      </c>
      <c r="AB14" s="31">
        <f>SUM(D14:F14)</f>
        <v>0</v>
      </c>
      <c r="AC14" s="31">
        <f>SUM(G14:I14)</f>
        <v>0</v>
      </c>
      <c r="AD14" s="31">
        <f>SUM(J14:L14)</f>
        <v>0</v>
      </c>
      <c r="AE14" s="31">
        <f>SUM(M14:O14)</f>
        <v>0</v>
      </c>
      <c r="AF14" s="31">
        <f>SUM(AB14:AC14)</f>
        <v>0</v>
      </c>
      <c r="AG14" s="31">
        <f>SUM(AD14:AE14)</f>
        <v>0</v>
      </c>
      <c r="AH14" s="31">
        <f>SUM(AF14:AG14)</f>
        <v>0</v>
      </c>
    </row>
    <row r="15" spans="1:34" hidden="1">
      <c r="A15" s="28"/>
      <c r="B15" s="29"/>
      <c r="C15" s="32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>
        <f t="shared" ref="P15:AH15" si="5">-20%</f>
        <v>-0.2</v>
      </c>
      <c r="Q15" s="71">
        <f t="shared" si="5"/>
        <v>-0.2</v>
      </c>
      <c r="R15" s="71">
        <f t="shared" si="5"/>
        <v>-0.2</v>
      </c>
      <c r="S15" s="71">
        <f t="shared" si="5"/>
        <v>-0.2</v>
      </c>
      <c r="T15" s="71">
        <f t="shared" si="5"/>
        <v>-0.2</v>
      </c>
      <c r="U15" s="71">
        <f t="shared" si="5"/>
        <v>-0.2</v>
      </c>
      <c r="V15" s="71">
        <f t="shared" si="5"/>
        <v>-0.2</v>
      </c>
      <c r="W15" s="71">
        <f t="shared" si="5"/>
        <v>-0.2</v>
      </c>
      <c r="X15" s="71">
        <f t="shared" si="5"/>
        <v>-0.2</v>
      </c>
      <c r="Y15" s="71">
        <f t="shared" si="5"/>
        <v>-0.2</v>
      </c>
      <c r="Z15" s="71">
        <f t="shared" si="5"/>
        <v>-0.2</v>
      </c>
      <c r="AA15" s="71">
        <f t="shared" si="5"/>
        <v>-0.2</v>
      </c>
      <c r="AB15" s="71">
        <f t="shared" si="5"/>
        <v>-0.2</v>
      </c>
      <c r="AC15" s="71">
        <f t="shared" si="5"/>
        <v>-0.2</v>
      </c>
      <c r="AD15" s="71">
        <f t="shared" si="5"/>
        <v>-0.2</v>
      </c>
      <c r="AE15" s="71">
        <f t="shared" si="5"/>
        <v>-0.2</v>
      </c>
      <c r="AF15" s="71">
        <f t="shared" si="5"/>
        <v>-0.2</v>
      </c>
      <c r="AG15" s="71">
        <f t="shared" si="5"/>
        <v>-0.2</v>
      </c>
      <c r="AH15" s="71">
        <f t="shared" si="5"/>
        <v>-0.2</v>
      </c>
    </row>
    <row r="16" spans="1:34" s="8" customFormat="1" ht="17.100000000000001" thickBot="1">
      <c r="A16" s="34" t="s">
        <v>44</v>
      </c>
      <c r="B16" s="35"/>
      <c r="C16" s="36"/>
      <c r="D16" s="37">
        <f t="shared" ref="D16:AH16" si="6">SUM(D10:D14)</f>
        <v>-22.357161873093144</v>
      </c>
      <c r="E16" s="37">
        <f t="shared" si="6"/>
        <v>21.681991770542744</v>
      </c>
      <c r="F16" s="37">
        <f t="shared" si="6"/>
        <v>61.213721821104706</v>
      </c>
      <c r="G16" s="37">
        <f t="shared" si="6"/>
        <v>195.33166698908096</v>
      </c>
      <c r="H16" s="37">
        <f t="shared" si="6"/>
        <v>134.61428986519425</v>
      </c>
      <c r="I16" s="37">
        <f t="shared" si="6"/>
        <v>206.09297930941898</v>
      </c>
      <c r="J16" s="37">
        <f t="shared" si="6"/>
        <v>172.14813767355173</v>
      </c>
      <c r="K16" s="37">
        <f t="shared" si="6"/>
        <v>167.13274185182348</v>
      </c>
      <c r="L16" s="37">
        <f t="shared" si="6"/>
        <v>119.16716449972438</v>
      </c>
      <c r="M16" s="37">
        <f t="shared" si="6"/>
        <v>201.87964139688631</v>
      </c>
      <c r="N16" s="37">
        <f t="shared" si="6"/>
        <v>136.15934390438395</v>
      </c>
      <c r="O16" s="37">
        <f t="shared" si="6"/>
        <v>197.33028764174028</v>
      </c>
      <c r="P16" s="37">
        <f t="shared" si="6"/>
        <v>-22.357161873093144</v>
      </c>
      <c r="Q16" s="37">
        <f t="shared" si="6"/>
        <v>-0.67517010255039978</v>
      </c>
      <c r="R16" s="37">
        <f t="shared" si="6"/>
        <v>60.538551718554302</v>
      </c>
      <c r="S16" s="37">
        <f t="shared" si="6"/>
        <v>255.87021870763527</v>
      </c>
      <c r="T16" s="37">
        <f t="shared" si="6"/>
        <v>390.48450857282955</v>
      </c>
      <c r="U16" s="37">
        <f t="shared" si="6"/>
        <v>596.57748788224853</v>
      </c>
      <c r="V16" s="37">
        <f t="shared" si="6"/>
        <v>768.72562555580021</v>
      </c>
      <c r="W16" s="37">
        <f t="shared" si="6"/>
        <v>935.85836740762375</v>
      </c>
      <c r="X16" s="37">
        <f t="shared" si="6"/>
        <v>1055.0255319073481</v>
      </c>
      <c r="Y16" s="37">
        <f t="shared" si="6"/>
        <v>1256.9051733042343</v>
      </c>
      <c r="Z16" s="37">
        <f t="shared" si="6"/>
        <v>1393.0645172086183</v>
      </c>
      <c r="AA16" s="37">
        <f t="shared" si="6"/>
        <v>1590.3948048503587</v>
      </c>
      <c r="AB16" s="37">
        <f t="shared" si="6"/>
        <v>60.538551718554302</v>
      </c>
      <c r="AC16" s="37">
        <f t="shared" si="6"/>
        <v>536.03893616369419</v>
      </c>
      <c r="AD16" s="37">
        <f t="shared" si="6"/>
        <v>458.44804402509959</v>
      </c>
      <c r="AE16" s="37">
        <f t="shared" si="6"/>
        <v>535.36927294301051</v>
      </c>
      <c r="AF16" s="37">
        <f t="shared" si="6"/>
        <v>596.57748788224853</v>
      </c>
      <c r="AG16" s="37">
        <f t="shared" si="6"/>
        <v>993.81731696811016</v>
      </c>
      <c r="AH16" s="37">
        <f t="shared" si="6"/>
        <v>1590.3948048503587</v>
      </c>
    </row>
    <row r="17" spans="1:34" ht="17.100000000000001" thickTop="1">
      <c r="A17" s="72"/>
      <c r="B17" s="73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</row>
    <row r="18" spans="1:34" ht="16.5">
      <c r="A18" s="41" t="s">
        <v>45</v>
      </c>
      <c r="B18" s="42"/>
      <c r="C18" s="43"/>
      <c r="D18" s="75">
        <f t="shared" ref="D18:O18" si="7">D16*12</f>
        <v>-268.28594247711771</v>
      </c>
      <c r="E18" s="75">
        <f t="shared" si="7"/>
        <v>260.18390124651296</v>
      </c>
      <c r="F18" s="75">
        <f t="shared" si="7"/>
        <v>734.56466185325644</v>
      </c>
      <c r="G18" s="75">
        <f t="shared" si="7"/>
        <v>2343.9800038689714</v>
      </c>
      <c r="H18" s="75">
        <f t="shared" si="7"/>
        <v>1615.3714783823311</v>
      </c>
      <c r="I18" s="75">
        <f t="shared" si="7"/>
        <v>2473.1157517130277</v>
      </c>
      <c r="J18" s="75">
        <f t="shared" si="7"/>
        <v>2065.777652082621</v>
      </c>
      <c r="K18" s="75">
        <f t="shared" si="7"/>
        <v>2005.5929022218818</v>
      </c>
      <c r="L18" s="75">
        <f t="shared" si="7"/>
        <v>1430.0059739966925</v>
      </c>
      <c r="M18" s="75">
        <f t="shared" si="7"/>
        <v>2422.5556967626358</v>
      </c>
      <c r="N18" s="75">
        <f t="shared" si="7"/>
        <v>1633.9121268526073</v>
      </c>
      <c r="O18" s="75">
        <f t="shared" si="7"/>
        <v>2367.9634517008835</v>
      </c>
      <c r="P18" s="75">
        <f>P16*12/P$1</f>
        <v>-268.28594247711771</v>
      </c>
      <c r="Q18" s="75">
        <f t="shared" ref="Q18:AH18" si="8">Q16*12/Q$1</f>
        <v>-4.0510206153023987</v>
      </c>
      <c r="R18" s="75">
        <f t="shared" si="8"/>
        <v>242.15420687421724</v>
      </c>
      <c r="S18" s="75">
        <f t="shared" si="8"/>
        <v>767.61065612290577</v>
      </c>
      <c r="T18" s="75">
        <f t="shared" si="8"/>
        <v>937.16282057479089</v>
      </c>
      <c r="U18" s="75">
        <f t="shared" si="8"/>
        <v>1193.1549757644971</v>
      </c>
      <c r="V18" s="75">
        <f t="shared" si="8"/>
        <v>1317.8153580956573</v>
      </c>
      <c r="W18" s="75">
        <f t="shared" si="8"/>
        <v>1403.7875511114357</v>
      </c>
      <c r="X18" s="75">
        <f t="shared" si="8"/>
        <v>1406.7007092097974</v>
      </c>
      <c r="Y18" s="75">
        <f t="shared" si="8"/>
        <v>1508.2862079650811</v>
      </c>
      <c r="Z18" s="75">
        <f t="shared" si="8"/>
        <v>1519.7067460457654</v>
      </c>
      <c r="AA18" s="75">
        <f t="shared" si="8"/>
        <v>1590.3948048503587</v>
      </c>
      <c r="AB18" s="75">
        <f t="shared" si="8"/>
        <v>242.15420687421724</v>
      </c>
      <c r="AC18" s="75">
        <f t="shared" si="8"/>
        <v>2144.1557446547768</v>
      </c>
      <c r="AD18" s="75">
        <f t="shared" si="8"/>
        <v>1833.7921761003984</v>
      </c>
      <c r="AE18" s="75">
        <f t="shared" si="8"/>
        <v>2141.4770917720421</v>
      </c>
      <c r="AF18" s="75">
        <f t="shared" si="8"/>
        <v>1193.1549757644971</v>
      </c>
      <c r="AG18" s="75">
        <f t="shared" si="8"/>
        <v>1987.6346339362201</v>
      </c>
      <c r="AH18" s="75">
        <f t="shared" si="8"/>
        <v>1590.3948048503587</v>
      </c>
    </row>
    <row r="19" spans="1:34">
      <c r="A19" s="28" t="s">
        <v>61</v>
      </c>
      <c r="B19" s="29"/>
      <c r="C19" s="30"/>
      <c r="D19" s="31">
        <f>'RB(ROIC)'!D19</f>
        <v>0</v>
      </c>
      <c r="E19" s="31">
        <f>'RB(ROIC)'!E19</f>
        <v>0</v>
      </c>
      <c r="F19" s="31">
        <f>'RB(ROIC)'!F19</f>
        <v>0</v>
      </c>
      <c r="G19" s="31">
        <f>'RB(ROIC)'!G19</f>
        <v>0</v>
      </c>
      <c r="H19" s="31">
        <f>'RB(ROIC)'!H19</f>
        <v>0</v>
      </c>
      <c r="I19" s="31">
        <f>'RB(ROIC)'!I19</f>
        <v>0</v>
      </c>
      <c r="J19" s="31">
        <f>'RB(ROIC)'!J19</f>
        <v>0</v>
      </c>
      <c r="K19" s="31">
        <f>'RB(ROIC)'!K19</f>
        <v>0</v>
      </c>
      <c r="L19" s="31">
        <f>'RB(ROIC)'!L19</f>
        <v>-9.6723259839999987</v>
      </c>
      <c r="M19" s="31">
        <f>'RB(ROIC)'!M19</f>
        <v>0</v>
      </c>
      <c r="N19" s="31">
        <f>'RB(ROIC)'!N19</f>
        <v>0</v>
      </c>
      <c r="O19" s="31">
        <f>'RB(ROIC)'!O19</f>
        <v>0</v>
      </c>
      <c r="P19" s="31">
        <f>SUM($D19:D19)</f>
        <v>0</v>
      </c>
      <c r="Q19" s="31">
        <f>SUM($D19:E19)</f>
        <v>0</v>
      </c>
      <c r="R19" s="31">
        <f>SUM($D19:F19)</f>
        <v>0</v>
      </c>
      <c r="S19" s="31">
        <f>SUM($D19:G19)</f>
        <v>0</v>
      </c>
      <c r="T19" s="31">
        <f>SUM($D19:H19)</f>
        <v>0</v>
      </c>
      <c r="U19" s="31">
        <f>SUM($D19:I19)</f>
        <v>0</v>
      </c>
      <c r="V19" s="31">
        <f>SUM($D19:J19)</f>
        <v>0</v>
      </c>
      <c r="W19" s="31">
        <f>SUM($D19:K19)</f>
        <v>0</v>
      </c>
      <c r="X19" s="31">
        <f>SUM($D19:L19)</f>
        <v>-9.6723259839999987</v>
      </c>
      <c r="Y19" s="31">
        <f>SUM($D19:M19)</f>
        <v>-9.6723259839999987</v>
      </c>
      <c r="Z19" s="31">
        <f>SUM($D19:N19)</f>
        <v>-9.6723259839999987</v>
      </c>
      <c r="AA19" s="31">
        <f>SUM($D19:O19)</f>
        <v>-9.6723259839999987</v>
      </c>
      <c r="AB19" s="31">
        <f>SUM(D19:F19)</f>
        <v>0</v>
      </c>
      <c r="AC19" s="31">
        <f>SUM(G19:I19)</f>
        <v>0</v>
      </c>
      <c r="AD19" s="31">
        <f>SUM(J19:L19)</f>
        <v>-9.6723259839999987</v>
      </c>
      <c r="AE19" s="31">
        <f>SUM(M19:O19)</f>
        <v>0</v>
      </c>
      <c r="AF19" s="31">
        <f>SUM(AB19:AC19)</f>
        <v>0</v>
      </c>
      <c r="AG19" s="31">
        <f>SUM(AD19:AE19)</f>
        <v>-9.6723259839999987</v>
      </c>
      <c r="AH19" s="31">
        <f>SUM(AF19:AG19)</f>
        <v>-9.6723259839999987</v>
      </c>
    </row>
    <row r="20" spans="1:34">
      <c r="A20" s="28" t="s">
        <v>47</v>
      </c>
      <c r="B20" s="29"/>
      <c r="C20" s="30"/>
      <c r="D20" s="31"/>
      <c r="E20" s="31"/>
      <c r="F20" s="15"/>
      <c r="G20" s="31"/>
      <c r="H20" s="31"/>
      <c r="I20" s="31"/>
      <c r="J20" s="31"/>
      <c r="K20" s="31"/>
      <c r="L20" s="31"/>
      <c r="M20" s="31"/>
      <c r="N20" s="31"/>
      <c r="O20" s="31"/>
      <c r="P20" s="31">
        <f>SUM($D20:D20)</f>
        <v>0</v>
      </c>
      <c r="Q20" s="31">
        <f>SUM($D20:E20)</f>
        <v>0</v>
      </c>
      <c r="R20" s="31">
        <f>SUM($D20:F20)</f>
        <v>0</v>
      </c>
      <c r="S20" s="31">
        <f>SUM($D20:G20)</f>
        <v>0</v>
      </c>
      <c r="T20" s="31">
        <f>SUM($D20:H20)</f>
        <v>0</v>
      </c>
      <c r="U20" s="31">
        <f>SUM($D20:I20)</f>
        <v>0</v>
      </c>
      <c r="V20" s="31">
        <f>SUM($D20:J20)</f>
        <v>0</v>
      </c>
      <c r="W20" s="31">
        <f>SUM($D20:K20)</f>
        <v>0</v>
      </c>
      <c r="X20" s="31">
        <f>SUM($D20:L20)</f>
        <v>0</v>
      </c>
      <c r="Y20" s="31">
        <f>SUM($D20:M20)</f>
        <v>0</v>
      </c>
      <c r="Z20" s="31">
        <f>SUM($D20:N20)</f>
        <v>0</v>
      </c>
      <c r="AA20" s="31">
        <f>SUM($D20:O20)</f>
        <v>0</v>
      </c>
      <c r="AB20" s="31">
        <f>SUM(D20:F20)</f>
        <v>0</v>
      </c>
      <c r="AC20" s="31">
        <f>SUM(G20:I20)</f>
        <v>0</v>
      </c>
      <c r="AD20" s="31">
        <f>SUM(J20:L20)</f>
        <v>0</v>
      </c>
      <c r="AE20" s="31">
        <f>SUM(M20:O20)</f>
        <v>0</v>
      </c>
      <c r="AF20" s="31">
        <f>SUM(AB20:AC20)</f>
        <v>0</v>
      </c>
      <c r="AG20" s="31">
        <f>SUM(AD20:AE20)</f>
        <v>0</v>
      </c>
      <c r="AH20" s="31">
        <f>SUM(AF20:AG20)</f>
        <v>0</v>
      </c>
    </row>
    <row r="21" spans="1:34">
      <c r="A21" s="28" t="s">
        <v>48</v>
      </c>
      <c r="B21" s="29"/>
      <c r="C21" s="30"/>
      <c r="D21" s="31">
        <v>-0.13184464610000002</v>
      </c>
      <c r="E21" s="31">
        <v>28.729868466100001</v>
      </c>
      <c r="F21" s="31">
        <v>8.4568800000000121E-3</v>
      </c>
      <c r="G21" s="31">
        <v>-1.4468426900000002</v>
      </c>
      <c r="H21" s="31">
        <v>-0.13228445999999983</v>
      </c>
      <c r="I21" s="31">
        <v>-0.27459717999999977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f>SUM($D21:D21)</f>
        <v>-0.13184464610000002</v>
      </c>
      <c r="Q21" s="31">
        <f>SUM($D21:E21)</f>
        <v>28.598023820000002</v>
      </c>
      <c r="R21" s="31">
        <f>SUM($D21:F21)</f>
        <v>28.606480700000002</v>
      </c>
      <c r="S21" s="31">
        <f>SUM($D21:G21)</f>
        <v>27.159638010000002</v>
      </c>
      <c r="T21" s="31">
        <f>SUM($D21:H21)</f>
        <v>27.027353550000001</v>
      </c>
      <c r="U21" s="31">
        <f>SUM($D21:I21)</f>
        <v>26.75275637</v>
      </c>
      <c r="V21" s="31">
        <f>SUM($D21:J21)</f>
        <v>26.75275637</v>
      </c>
      <c r="W21" s="31">
        <f>SUM($D21:K21)</f>
        <v>26.75275637</v>
      </c>
      <c r="X21" s="31">
        <f>SUM($D21:L21)</f>
        <v>26.75275637</v>
      </c>
      <c r="Y21" s="31">
        <f>SUM($D21:M21)</f>
        <v>26.75275637</v>
      </c>
      <c r="Z21" s="31">
        <f>SUM($D21:N21)</f>
        <v>26.75275637</v>
      </c>
      <c r="AA21" s="31">
        <f>SUM($D21:O21)</f>
        <v>26.75275637</v>
      </c>
      <c r="AB21" s="31">
        <f>SUM(D21:F21)</f>
        <v>28.606480700000002</v>
      </c>
      <c r="AC21" s="31">
        <f>SUM(G21:I21)</f>
        <v>-1.8537243299999999</v>
      </c>
      <c r="AD21" s="31">
        <f>SUM(J21:L21)</f>
        <v>0</v>
      </c>
      <c r="AE21" s="31">
        <f>SUM(M21:O21)</f>
        <v>0</v>
      </c>
      <c r="AF21" s="31">
        <f>SUM(AB21:AC21)</f>
        <v>26.752756370000004</v>
      </c>
      <c r="AG21" s="31">
        <f>SUM(AD21:AE21)</f>
        <v>0</v>
      </c>
      <c r="AH21" s="31">
        <f>SUM(AF21:AG21)</f>
        <v>26.752756370000004</v>
      </c>
    </row>
    <row r="22" spans="1:34" ht="16.5">
      <c r="A22" s="45" t="s">
        <v>49</v>
      </c>
      <c r="B22" s="46" t="s">
        <v>50</v>
      </c>
      <c r="C22" s="47"/>
      <c r="D22" s="76">
        <f>SUM(D18:D21)</f>
        <v>-268.41778712321769</v>
      </c>
      <c r="E22" s="76">
        <f t="shared" ref="E22:AH22" si="9">SUM(E18:E21)</f>
        <v>288.91376971261298</v>
      </c>
      <c r="F22" s="76">
        <f t="shared" si="9"/>
        <v>734.57311873325648</v>
      </c>
      <c r="G22" s="76">
        <f t="shared" si="9"/>
        <v>2342.5331611789716</v>
      </c>
      <c r="H22" s="76">
        <f t="shared" si="9"/>
        <v>1615.2391939223312</v>
      </c>
      <c r="I22" s="76">
        <f t="shared" si="9"/>
        <v>2472.8411545330277</v>
      </c>
      <c r="J22" s="76">
        <f t="shared" si="9"/>
        <v>2065.777652082621</v>
      </c>
      <c r="K22" s="76">
        <f t="shared" si="9"/>
        <v>2005.5929022218818</v>
      </c>
      <c r="L22" s="76">
        <f t="shared" si="9"/>
        <v>1420.3336480126925</v>
      </c>
      <c r="M22" s="76">
        <f t="shared" si="9"/>
        <v>2422.5556967626358</v>
      </c>
      <c r="N22" s="76">
        <f t="shared" si="9"/>
        <v>1633.9121268526073</v>
      </c>
      <c r="O22" s="76">
        <f t="shared" si="9"/>
        <v>2367.9634517008835</v>
      </c>
      <c r="P22" s="76">
        <f t="shared" si="9"/>
        <v>-268.41778712321769</v>
      </c>
      <c r="Q22" s="76">
        <f t="shared" si="9"/>
        <v>24.547003204697603</v>
      </c>
      <c r="R22" s="76">
        <f t="shared" si="9"/>
        <v>270.76068757421723</v>
      </c>
      <c r="S22" s="76">
        <f t="shared" si="9"/>
        <v>794.77029413290575</v>
      </c>
      <c r="T22" s="76">
        <f t="shared" si="9"/>
        <v>964.19017412479093</v>
      </c>
      <c r="U22" s="76">
        <f t="shared" si="9"/>
        <v>1219.9077321344971</v>
      </c>
      <c r="V22" s="76">
        <f t="shared" si="9"/>
        <v>1344.5681144656573</v>
      </c>
      <c r="W22" s="76">
        <f t="shared" si="9"/>
        <v>1430.5403074814358</v>
      </c>
      <c r="X22" s="76">
        <f t="shared" si="9"/>
        <v>1423.7811395957974</v>
      </c>
      <c r="Y22" s="76">
        <f t="shared" si="9"/>
        <v>1525.3666383510811</v>
      </c>
      <c r="Z22" s="76">
        <f t="shared" si="9"/>
        <v>1536.7871764317654</v>
      </c>
      <c r="AA22" s="76">
        <f t="shared" si="9"/>
        <v>1607.4752352363587</v>
      </c>
      <c r="AB22" s="76">
        <f t="shared" si="9"/>
        <v>270.76068757421723</v>
      </c>
      <c r="AC22" s="76">
        <f t="shared" si="9"/>
        <v>2142.3020203247765</v>
      </c>
      <c r="AD22" s="76">
        <f t="shared" si="9"/>
        <v>1824.1198501163983</v>
      </c>
      <c r="AE22" s="76">
        <f t="shared" si="9"/>
        <v>2141.4770917720421</v>
      </c>
      <c r="AF22" s="76">
        <f t="shared" si="9"/>
        <v>1219.9077321344971</v>
      </c>
      <c r="AG22" s="76">
        <f t="shared" si="9"/>
        <v>1977.96230795222</v>
      </c>
      <c r="AH22" s="76">
        <f t="shared" si="9"/>
        <v>1607.4752352363587</v>
      </c>
    </row>
    <row r="23" spans="1:34" s="80" customFormat="1" ht="16.5">
      <c r="A23" s="77" t="s">
        <v>62</v>
      </c>
      <c r="B23" s="78" t="s">
        <v>52</v>
      </c>
      <c r="C23" s="79"/>
      <c r="D23" s="51">
        <f>IFERROR(D22/D8,0)</f>
        <v>-9.7565171117022786E-3</v>
      </c>
      <c r="E23" s="51">
        <f t="shared" ref="E23:AH23" si="10">IFERROR(E22/E8,0)</f>
        <v>1.0541107460367955E-2</v>
      </c>
      <c r="F23" s="51">
        <f t="shared" si="10"/>
        <v>2.7331985940962658E-2</v>
      </c>
      <c r="G23" s="51">
        <f t="shared" si="10"/>
        <v>8.848475337343624E-2</v>
      </c>
      <c r="H23" s="51">
        <f t="shared" si="10"/>
        <v>6.0703406469025584E-2</v>
      </c>
      <c r="I23" s="51">
        <f t="shared" si="10"/>
        <v>9.2303616015443263E-2</v>
      </c>
      <c r="J23" s="51">
        <f t="shared" si="10"/>
        <v>7.5381424614445705E-2</v>
      </c>
      <c r="K23" s="51">
        <f t="shared" si="10"/>
        <v>7.1598807795478683E-2</v>
      </c>
      <c r="L23" s="51">
        <f t="shared" si="10"/>
        <v>5.0413361117130254E-2</v>
      </c>
      <c r="M23" s="51">
        <f t="shared" si="10"/>
        <v>8.5476325906185466E-2</v>
      </c>
      <c r="N23" s="51">
        <f t="shared" si="10"/>
        <v>3.6016119936218574E-2</v>
      </c>
      <c r="O23" s="51">
        <f t="shared" si="10"/>
        <v>5.1989508620061062E-2</v>
      </c>
      <c r="P23" s="51">
        <f t="shared" si="10"/>
        <v>-9.7565171117022786E-3</v>
      </c>
      <c r="Q23" s="51">
        <f t="shared" si="10"/>
        <v>8.9473995648779855E-4</v>
      </c>
      <c r="R23" s="51">
        <f t="shared" si="10"/>
        <v>1.0035868722901384E-2</v>
      </c>
      <c r="S23" s="51">
        <f t="shared" si="10"/>
        <v>2.9400328202154602E-2</v>
      </c>
      <c r="T23" s="51">
        <f t="shared" si="10"/>
        <v>3.5560414943157571E-2</v>
      </c>
      <c r="U23" s="51">
        <f t="shared" si="10"/>
        <v>4.4825999875827756E-2</v>
      </c>
      <c r="V23" s="51">
        <f t="shared" si="10"/>
        <v>4.8491033387461399E-2</v>
      </c>
      <c r="W23" s="51">
        <f t="shared" si="10"/>
        <v>5.1418523904628553E-2</v>
      </c>
      <c r="X23" s="51">
        <f t="shared" si="10"/>
        <v>5.1049158248165943E-2</v>
      </c>
      <c r="Y23" s="51">
        <f t="shared" si="10"/>
        <v>5.4497670520382999E-2</v>
      </c>
      <c r="Z23" s="51">
        <f t="shared" si="10"/>
        <v>3.4215687051244136E-2</v>
      </c>
      <c r="AA23" s="51">
        <f t="shared" si="10"/>
        <v>5.7062585551399925E-2</v>
      </c>
      <c r="AB23" s="51">
        <f t="shared" si="10"/>
        <v>1.0035868722901384E-2</v>
      </c>
      <c r="AC23" s="51">
        <f t="shared" si="10"/>
        <v>8.0370131221062124E-2</v>
      </c>
      <c r="AD23" s="51">
        <f t="shared" si="10"/>
        <v>6.6171503898260167E-2</v>
      </c>
      <c r="AE23" s="51">
        <f t="shared" si="10"/>
        <v>7.5079887964919143E-2</v>
      </c>
      <c r="AF23" s="51">
        <f t="shared" si="10"/>
        <v>4.4825999875827756E-2</v>
      </c>
      <c r="AG23" s="51">
        <f t="shared" si="10"/>
        <v>7.1030806333259894E-2</v>
      </c>
      <c r="AH23" s="51">
        <f t="shared" si="10"/>
        <v>5.7062585551399925E-2</v>
      </c>
    </row>
    <row r="24" spans="1:34" ht="15" customHeight="1">
      <c r="A24" s="81"/>
      <c r="B24" s="82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fitToPage="1"/>
  </sheetPr>
  <dimension ref="A1:AE155"/>
  <sheetViews>
    <sheetView showZeros="0" tabSelected="1" zoomScale="70" zoomScaleNormal="70" workbookViewId="0">
      <pane xSplit="2" ySplit="5" topLeftCell="C368" activePane="bottomRight" state="frozen"/>
      <selection pane="bottomRight" activeCell="B21" sqref="B21"/>
      <selection pane="bottomLeft" activeCell="E48" sqref="E48"/>
      <selection pane="topRight" activeCell="E48" sqref="E48"/>
    </sheetView>
  </sheetViews>
  <sheetFormatPr defaultColWidth="9.125" defaultRowHeight="20.25" customHeight="1" outlineLevelRow="1"/>
  <cols>
    <col min="1" max="1" width="12.875" style="107" customWidth="1"/>
    <col min="2" max="2" width="44.875" style="107" bestFit="1" customWidth="1"/>
    <col min="3" max="13" width="14.625" style="86" customWidth="1"/>
    <col min="14" max="14" width="14.625" style="87" customWidth="1"/>
    <col min="15" max="15" width="15.25" style="87" customWidth="1"/>
    <col min="16" max="16" width="14.875" style="86" bestFit="1" customWidth="1"/>
    <col min="17" max="17" width="11.375" style="88" bestFit="1" customWidth="1"/>
    <col min="18" max="18" width="9.25" style="88" bestFit="1" customWidth="1"/>
    <col min="19" max="27" width="9.625" style="88" bestFit="1" customWidth="1"/>
    <col min="28" max="28" width="10.375" style="88" bestFit="1" customWidth="1"/>
    <col min="29" max="31" width="9.25" style="88" bestFit="1" customWidth="1"/>
    <col min="32" max="16384" width="9.125" style="86"/>
  </cols>
  <sheetData>
    <row r="1" spans="1:31" ht="20.25" customHeight="1">
      <c r="A1" s="84" t="s">
        <v>63</v>
      </c>
      <c r="B1" s="85"/>
    </row>
    <row r="2" spans="1:31" ht="20.25" customHeight="1">
      <c r="A2" s="89" t="s">
        <v>64</v>
      </c>
      <c r="B2" s="90"/>
      <c r="C2" s="91"/>
      <c r="D2" s="92"/>
    </row>
    <row r="3" spans="1:31" ht="20.25" customHeight="1">
      <c r="A3" s="85"/>
      <c r="B3" s="90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3" t="s">
        <v>65</v>
      </c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</row>
    <row r="4" spans="1:31" s="96" customFormat="1" ht="20.25" customHeight="1">
      <c r="A4" s="211" t="s">
        <v>66</v>
      </c>
      <c r="B4" s="212"/>
      <c r="C4" s="215" t="s">
        <v>67</v>
      </c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95" t="s">
        <v>68</v>
      </c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</row>
    <row r="5" spans="1:31" s="96" customFormat="1" ht="20.25" customHeight="1">
      <c r="A5" s="213"/>
      <c r="B5" s="214"/>
      <c r="C5" s="98" t="s">
        <v>69</v>
      </c>
      <c r="D5" s="98" t="s">
        <v>70</v>
      </c>
      <c r="E5" s="98" t="s">
        <v>71</v>
      </c>
      <c r="F5" s="98" t="s">
        <v>72</v>
      </c>
      <c r="G5" s="98" t="s">
        <v>73</v>
      </c>
      <c r="H5" s="98" t="s">
        <v>74</v>
      </c>
      <c r="I5" s="98" t="s">
        <v>75</v>
      </c>
      <c r="J5" s="98" t="s">
        <v>76</v>
      </c>
      <c r="K5" s="98" t="s">
        <v>77</v>
      </c>
      <c r="L5" s="98" t="s">
        <v>78</v>
      </c>
      <c r="M5" s="98" t="s">
        <v>79</v>
      </c>
      <c r="N5" s="99" t="s">
        <v>80</v>
      </c>
      <c r="O5" s="100">
        <v>2021</v>
      </c>
      <c r="P5" s="101" t="s">
        <v>81</v>
      </c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</row>
    <row r="6" spans="1:31" s="107" customFormat="1" ht="20.25" customHeight="1">
      <c r="A6" s="102" t="s">
        <v>82</v>
      </c>
      <c r="B6" s="103"/>
      <c r="C6" s="183"/>
      <c r="D6" s="183"/>
      <c r="E6" s="183"/>
      <c r="F6" s="183"/>
      <c r="G6" s="183"/>
      <c r="H6" s="183"/>
      <c r="I6" s="194"/>
      <c r="J6" s="194"/>
      <c r="K6" s="194"/>
      <c r="L6" s="194"/>
      <c r="M6" s="194"/>
      <c r="N6" s="195"/>
      <c r="O6" s="104"/>
      <c r="P6" s="105"/>
      <c r="Q6" s="97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</row>
    <row r="7" spans="1:31" s="107" customFormat="1" ht="20.25" customHeight="1">
      <c r="A7" s="108" t="s">
        <v>83</v>
      </c>
      <c r="B7" s="109"/>
      <c r="C7" s="110">
        <v>681577.12358826993</v>
      </c>
      <c r="D7" s="110">
        <v>614893.06712428003</v>
      </c>
      <c r="E7" s="110">
        <v>503046.78902340744</v>
      </c>
      <c r="F7" s="110">
        <v>385180.72070462903</v>
      </c>
      <c r="G7" s="110">
        <v>459520.1413701711</v>
      </c>
      <c r="H7" s="110">
        <v>546809.11912930396</v>
      </c>
      <c r="I7" s="111">
        <v>889972.38474892406</v>
      </c>
      <c r="J7" s="111">
        <v>946425.99946841167</v>
      </c>
      <c r="K7" s="111">
        <v>1013435.422351312</v>
      </c>
      <c r="L7" s="111">
        <v>1027752.1388137715</v>
      </c>
      <c r="M7" s="111">
        <v>1951282.8029522272</v>
      </c>
      <c r="N7" s="111">
        <v>1737956.0588753619</v>
      </c>
      <c r="O7" s="111">
        <v>2307677.3703215304</v>
      </c>
      <c r="P7" s="112">
        <v>-569721.31144616846</v>
      </c>
      <c r="Q7" s="97" t="s">
        <v>84</v>
      </c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</row>
    <row r="8" spans="1:31" s="107" customFormat="1" ht="20.25" customHeight="1">
      <c r="A8" s="108" t="s">
        <v>85</v>
      </c>
      <c r="B8" s="109"/>
      <c r="C8" s="110">
        <v>3012159.0331347222</v>
      </c>
      <c r="D8" s="110">
        <v>3117176.7438573386</v>
      </c>
      <c r="E8" s="110">
        <v>3220370.636919809</v>
      </c>
      <c r="F8" s="110">
        <v>3339669.1800400601</v>
      </c>
      <c r="G8" s="110">
        <v>3301512.3944468237</v>
      </c>
      <c r="H8" s="110">
        <v>3330742.7879272471</v>
      </c>
      <c r="I8" s="111">
        <v>3509615.1571690636</v>
      </c>
      <c r="J8" s="111">
        <v>3553478.2480562278</v>
      </c>
      <c r="K8" s="111">
        <v>3461103.702572546</v>
      </c>
      <c r="L8" s="111">
        <v>3633620.9438364566</v>
      </c>
      <c r="M8" s="111">
        <v>3126672.9290442048</v>
      </c>
      <c r="N8" s="111">
        <v>3388308.0211979668</v>
      </c>
      <c r="O8" s="111">
        <v>2779277.6458827099</v>
      </c>
      <c r="P8" s="112">
        <v>609030.37531525688</v>
      </c>
      <c r="Q8" s="97" t="s">
        <v>86</v>
      </c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</row>
    <row r="9" spans="1:31" s="107" customFormat="1" ht="20.25" customHeight="1">
      <c r="A9" s="114" t="s">
        <v>87</v>
      </c>
      <c r="B9" s="115"/>
      <c r="C9" s="110">
        <v>237587.64238</v>
      </c>
      <c r="D9" s="110">
        <v>261618.32606999998</v>
      </c>
      <c r="E9" s="110">
        <v>276775.81757000001</v>
      </c>
      <c r="F9" s="110">
        <v>404141.73733999999</v>
      </c>
      <c r="G9" s="110">
        <v>525009.69191000005</v>
      </c>
      <c r="H9" s="110">
        <v>421954.56401352579</v>
      </c>
      <c r="I9" s="110">
        <v>473850.99679161882</v>
      </c>
      <c r="J9" s="110">
        <v>470176.50982733746</v>
      </c>
      <c r="K9" s="110">
        <v>471243.54213242664</v>
      </c>
      <c r="L9" s="110">
        <v>370033.94294792053</v>
      </c>
      <c r="M9" s="110">
        <v>348538.54240298888</v>
      </c>
      <c r="N9" s="110">
        <v>451108.56715268065</v>
      </c>
      <c r="O9" s="110">
        <v>199870.255172</v>
      </c>
      <c r="P9" s="112">
        <v>251238.31198068065</v>
      </c>
      <c r="Q9" s="97" t="s">
        <v>88</v>
      </c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</row>
    <row r="10" spans="1:31" s="107" customFormat="1" ht="20.25" customHeight="1">
      <c r="A10" s="116" t="s">
        <v>89</v>
      </c>
      <c r="B10" s="109"/>
      <c r="C10" s="110">
        <v>33.599239999999995</v>
      </c>
      <c r="D10" s="110">
        <v>56.34863</v>
      </c>
      <c r="E10" s="110">
        <v>81.535449999999997</v>
      </c>
      <c r="F10" s="110">
        <v>105.90978999999999</v>
      </c>
      <c r="G10" s="110">
        <v>131.09661</v>
      </c>
      <c r="H10" s="110">
        <v>155.47095000000002</v>
      </c>
      <c r="I10" s="111">
        <v>155.47095000000002</v>
      </c>
      <c r="J10" s="111">
        <v>155.47095000000002</v>
      </c>
      <c r="K10" s="111">
        <v>155.47095000000002</v>
      </c>
      <c r="L10" s="111">
        <v>155.47095000000002</v>
      </c>
      <c r="M10" s="111">
        <v>155.47095000000002</v>
      </c>
      <c r="N10" s="111">
        <v>155.47095000000002</v>
      </c>
      <c r="O10" s="111">
        <v>208.11157</v>
      </c>
      <c r="P10" s="112"/>
      <c r="Q10" s="97" t="s">
        <v>90</v>
      </c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</row>
    <row r="11" spans="1:31" s="107" customFormat="1" ht="20.25" customHeight="1">
      <c r="A11" s="196" t="s">
        <v>91</v>
      </c>
      <c r="B11" s="197"/>
      <c r="C11" s="110">
        <v>0</v>
      </c>
      <c r="D11" s="110">
        <v>0</v>
      </c>
      <c r="E11" s="110">
        <v>0</v>
      </c>
      <c r="F11" s="110">
        <v>0</v>
      </c>
      <c r="G11" s="110">
        <v>0</v>
      </c>
      <c r="H11" s="110">
        <v>0</v>
      </c>
      <c r="I11" s="198">
        <v>0</v>
      </c>
      <c r="J11" s="198">
        <v>0</v>
      </c>
      <c r="K11" s="198">
        <v>0</v>
      </c>
      <c r="L11" s="198">
        <v>0</v>
      </c>
      <c r="M11" s="198">
        <v>0</v>
      </c>
      <c r="N11" s="198">
        <v>0</v>
      </c>
      <c r="O11" s="198">
        <v>0</v>
      </c>
      <c r="P11" s="112">
        <v>0</v>
      </c>
      <c r="Q11" s="97" t="s">
        <v>92</v>
      </c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</row>
    <row r="12" spans="1:31" s="107" customFormat="1" ht="20.25" customHeight="1">
      <c r="A12" s="108" t="s">
        <v>93</v>
      </c>
      <c r="B12" s="109"/>
      <c r="C12" s="110">
        <v>0</v>
      </c>
      <c r="D12" s="110">
        <v>0</v>
      </c>
      <c r="E12" s="110">
        <v>0</v>
      </c>
      <c r="F12" s="110">
        <v>0</v>
      </c>
      <c r="G12" s="110">
        <v>0</v>
      </c>
      <c r="H12" s="110">
        <v>0</v>
      </c>
      <c r="I12" s="204"/>
      <c r="J12" s="204"/>
      <c r="K12" s="204"/>
      <c r="L12" s="204"/>
      <c r="M12" s="204"/>
      <c r="N12" s="204"/>
      <c r="O12" s="111">
        <v>0</v>
      </c>
      <c r="P12" s="112">
        <v>0</v>
      </c>
      <c r="Q12" s="97" t="s">
        <v>94</v>
      </c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</row>
    <row r="13" spans="1:31" s="107" customFormat="1" ht="20.25" customHeight="1">
      <c r="A13" s="108" t="s">
        <v>95</v>
      </c>
      <c r="B13" s="109"/>
      <c r="C13" s="110">
        <v>0</v>
      </c>
      <c r="D13" s="110">
        <v>0</v>
      </c>
      <c r="E13" s="110">
        <v>0</v>
      </c>
      <c r="F13" s="110">
        <v>0</v>
      </c>
      <c r="G13" s="110">
        <v>0</v>
      </c>
      <c r="H13" s="110">
        <v>0</v>
      </c>
      <c r="I13" s="111">
        <v>0</v>
      </c>
      <c r="J13" s="111">
        <v>0</v>
      </c>
      <c r="K13" s="111">
        <v>0</v>
      </c>
      <c r="L13" s="111">
        <v>0</v>
      </c>
      <c r="M13" s="111">
        <v>0</v>
      </c>
      <c r="N13" s="111">
        <v>0</v>
      </c>
      <c r="O13" s="111">
        <v>0</v>
      </c>
      <c r="P13" s="112">
        <v>0</v>
      </c>
      <c r="Q13" s="97" t="s">
        <v>96</v>
      </c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</row>
    <row r="14" spans="1:31" s="107" customFormat="1" ht="20.25" customHeight="1">
      <c r="A14" s="108" t="s">
        <v>97</v>
      </c>
      <c r="B14" s="109"/>
      <c r="C14" s="110">
        <v>0</v>
      </c>
      <c r="D14" s="110">
        <v>0</v>
      </c>
      <c r="E14" s="110">
        <v>0</v>
      </c>
      <c r="F14" s="110">
        <v>0</v>
      </c>
      <c r="G14" s="110">
        <v>0</v>
      </c>
      <c r="H14" s="110">
        <v>0</v>
      </c>
      <c r="I14" s="111">
        <v>0</v>
      </c>
      <c r="J14" s="111">
        <v>0</v>
      </c>
      <c r="K14" s="111">
        <v>0</v>
      </c>
      <c r="L14" s="111">
        <v>0</v>
      </c>
      <c r="M14" s="111">
        <v>0</v>
      </c>
      <c r="N14" s="111">
        <v>0</v>
      </c>
      <c r="O14" s="111">
        <v>0</v>
      </c>
      <c r="P14" s="112">
        <v>0</v>
      </c>
      <c r="Q14" s="97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</row>
    <row r="15" spans="1:31" s="107" customFormat="1" ht="20.25" customHeight="1">
      <c r="A15" s="119"/>
      <c r="B15" s="120" t="s">
        <v>98</v>
      </c>
      <c r="C15" s="110">
        <v>1564931.872658418</v>
      </c>
      <c r="D15" s="110">
        <v>1498961.3696407042</v>
      </c>
      <c r="E15" s="110">
        <v>1567446.173211562</v>
      </c>
      <c r="F15" s="110">
        <v>1384655.5861332491</v>
      </c>
      <c r="G15" s="110">
        <v>1293115.2194650732</v>
      </c>
      <c r="H15" s="110">
        <v>1246945.1331279827</v>
      </c>
      <c r="I15" s="111">
        <v>1556069.6942293399</v>
      </c>
      <c r="J15" s="111">
        <v>1471276.2573934891</v>
      </c>
      <c r="K15" s="111">
        <v>1483065.2416249905</v>
      </c>
      <c r="L15" s="111">
        <v>1342828.9767575555</v>
      </c>
      <c r="M15" s="111">
        <v>1347201.736060428</v>
      </c>
      <c r="N15" s="111">
        <v>1294408.2609298276</v>
      </c>
      <c r="O15" s="111">
        <v>1529514.525392255</v>
      </c>
      <c r="P15" s="112">
        <v>-235106.26446242747</v>
      </c>
      <c r="Q15" s="97" t="s">
        <v>99</v>
      </c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</row>
    <row r="16" spans="1:31" s="107" customFormat="1" ht="20.25" customHeight="1">
      <c r="A16" s="119"/>
      <c r="B16" s="120" t="s">
        <v>100</v>
      </c>
      <c r="C16" s="110">
        <v>455257.10436054395</v>
      </c>
      <c r="D16" s="110">
        <v>472030.89819373999</v>
      </c>
      <c r="E16" s="110">
        <v>488072.68247983651</v>
      </c>
      <c r="F16" s="110">
        <v>539479.96944240446</v>
      </c>
      <c r="G16" s="110">
        <v>510783.67066497949</v>
      </c>
      <c r="H16" s="110">
        <v>509938.83376901445</v>
      </c>
      <c r="I16" s="111">
        <v>617772.14756514668</v>
      </c>
      <c r="J16" s="111">
        <v>626648.29366310162</v>
      </c>
      <c r="K16" s="111">
        <v>620570.18026625691</v>
      </c>
      <c r="L16" s="111">
        <v>634383.46811363404</v>
      </c>
      <c r="M16" s="111">
        <v>558968.78162092192</v>
      </c>
      <c r="N16" s="111">
        <v>613554.86332179618</v>
      </c>
      <c r="O16" s="111">
        <v>430060.82250393496</v>
      </c>
      <c r="P16" s="112">
        <v>183494.04081786121</v>
      </c>
      <c r="Q16" s="97" t="s">
        <v>101</v>
      </c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</row>
    <row r="17" spans="1:31" s="107" customFormat="1" ht="20.25" customHeight="1">
      <c r="A17" s="119"/>
      <c r="B17" s="120" t="s">
        <v>102</v>
      </c>
      <c r="C17" s="110">
        <v>697614.59855967003</v>
      </c>
      <c r="D17" s="110">
        <v>866061.3577984001</v>
      </c>
      <c r="E17" s="110">
        <v>942317.20880008244</v>
      </c>
      <c r="F17" s="110">
        <v>1021968.2301994461</v>
      </c>
      <c r="G17" s="110">
        <v>1071541.228509566</v>
      </c>
      <c r="H17" s="110">
        <v>1076237.248272195</v>
      </c>
      <c r="I17" s="111">
        <v>1036130.9076195696</v>
      </c>
      <c r="J17" s="111">
        <v>1044136.779771632</v>
      </c>
      <c r="K17" s="111">
        <v>1043850.0068796894</v>
      </c>
      <c r="L17" s="111">
        <v>1000116.3093411988</v>
      </c>
      <c r="M17" s="111">
        <v>926275.57745463517</v>
      </c>
      <c r="N17" s="111">
        <v>963584.06598347414</v>
      </c>
      <c r="O17" s="111">
        <v>670758.15385423251</v>
      </c>
      <c r="P17" s="112">
        <v>292825.91212924162</v>
      </c>
      <c r="Q17" s="97" t="s">
        <v>103</v>
      </c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</row>
    <row r="18" spans="1:31" s="107" customFormat="1" ht="20.25" customHeight="1">
      <c r="A18" s="119"/>
      <c r="B18" s="120" t="s">
        <v>104</v>
      </c>
      <c r="C18" s="110">
        <v>550260.23991000012</v>
      </c>
      <c r="D18" s="110">
        <v>553333.63104000001</v>
      </c>
      <c r="E18" s="110">
        <v>555913.99399999995</v>
      </c>
      <c r="F18" s="110">
        <v>550852.77331000008</v>
      </c>
      <c r="G18" s="110">
        <v>551153.18131000001</v>
      </c>
      <c r="H18" s="110">
        <v>546203.43498000002</v>
      </c>
      <c r="I18" s="111">
        <v>706975.58722513961</v>
      </c>
      <c r="J18" s="111">
        <v>722876.61066612101</v>
      </c>
      <c r="K18" s="111">
        <v>729174.40823848743</v>
      </c>
      <c r="L18" s="111">
        <v>738267.16946031107</v>
      </c>
      <c r="M18" s="111">
        <v>628081.42280866834</v>
      </c>
      <c r="N18" s="111">
        <v>696879.84836977278</v>
      </c>
      <c r="O18" s="111">
        <v>549702.7668199999</v>
      </c>
      <c r="P18" s="112">
        <v>147177.08154977288</v>
      </c>
      <c r="Q18" s="97" t="s">
        <v>105</v>
      </c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</row>
    <row r="19" spans="1:31" s="107" customFormat="1" ht="20.25" customHeight="1">
      <c r="A19" s="119"/>
      <c r="B19" s="120" t="s">
        <v>106</v>
      </c>
      <c r="C19" s="110">
        <v>271652.00459000003</v>
      </c>
      <c r="D19" s="110">
        <v>277689.23608000006</v>
      </c>
      <c r="E19" s="110">
        <v>296510.15700999997</v>
      </c>
      <c r="F19" s="110">
        <v>296071.32331000001</v>
      </c>
      <c r="G19" s="110">
        <v>290200.32296999998</v>
      </c>
      <c r="H19" s="110">
        <v>295549.88267000002</v>
      </c>
      <c r="I19" s="111">
        <v>337020.03959276376</v>
      </c>
      <c r="J19" s="111">
        <v>344768.01340594189</v>
      </c>
      <c r="K19" s="111">
        <v>334374.14681853063</v>
      </c>
      <c r="L19" s="111">
        <v>347163.04331344971</v>
      </c>
      <c r="M19" s="111">
        <v>292916.97881685087</v>
      </c>
      <c r="N19" s="111">
        <v>332430.96907786134</v>
      </c>
      <c r="O19" s="111">
        <v>265226.9252</v>
      </c>
      <c r="P19" s="112">
        <v>67204.043877861346</v>
      </c>
      <c r="Q19" s="97" t="s">
        <v>107</v>
      </c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</row>
    <row r="20" spans="1:31" s="107" customFormat="1" ht="20.25" customHeight="1">
      <c r="A20" s="108"/>
      <c r="B20" s="109" t="s">
        <v>108</v>
      </c>
      <c r="C20" s="110">
        <v>298729.22798820003</v>
      </c>
      <c r="D20" s="110">
        <v>302174.02647799999</v>
      </c>
      <c r="E20" s="110">
        <v>241849.63494680199</v>
      </c>
      <c r="F20" s="110">
        <v>257847.16806181698</v>
      </c>
      <c r="G20" s="110">
        <v>279884.87040495948</v>
      </c>
      <c r="H20" s="110">
        <v>231014.57805799699</v>
      </c>
      <c r="I20" s="111">
        <v>254925.84458153462</v>
      </c>
      <c r="J20" s="111">
        <v>254261.21721468505</v>
      </c>
      <c r="K20" s="111">
        <v>253888.3007497646</v>
      </c>
      <c r="L20" s="111">
        <v>253564.02482774219</v>
      </c>
      <c r="M20" s="111">
        <v>247497.51446541317</v>
      </c>
      <c r="N20" s="111">
        <v>254079.24358530319</v>
      </c>
      <c r="O20" s="111">
        <v>287534.48368800001</v>
      </c>
      <c r="P20" s="112">
        <v>-33455.240102696815</v>
      </c>
      <c r="Q20" s="97" t="s">
        <v>109</v>
      </c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</row>
    <row r="21" spans="1:31" s="107" customFormat="1" ht="20.25" customHeight="1">
      <c r="A21" s="108" t="s">
        <v>110</v>
      </c>
      <c r="B21" s="109"/>
      <c r="C21" s="110">
        <v>303554.30597896408</v>
      </c>
      <c r="D21" s="110">
        <v>304930.08882501494</v>
      </c>
      <c r="E21" s="110">
        <v>345131.81551011273</v>
      </c>
      <c r="F21" s="110">
        <v>404604.2078114645</v>
      </c>
      <c r="G21" s="110">
        <v>397194.10353856481</v>
      </c>
      <c r="H21" s="110">
        <v>431920.32249728037</v>
      </c>
      <c r="I21" s="111">
        <v>507727.86964986537</v>
      </c>
      <c r="J21" s="111">
        <v>524346.45246702631</v>
      </c>
      <c r="K21" s="111">
        <v>435586.27369445626</v>
      </c>
      <c r="L21" s="111">
        <v>499089.20760029613</v>
      </c>
      <c r="M21" s="111">
        <v>392579.79485496442</v>
      </c>
      <c r="N21" s="111">
        <v>493922.77573734842</v>
      </c>
      <c r="O21" s="111">
        <v>293157.73288543749</v>
      </c>
      <c r="P21" s="112">
        <v>200765.04285191093</v>
      </c>
      <c r="Q21" s="97" t="s">
        <v>111</v>
      </c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</row>
    <row r="22" spans="1:31" s="107" customFormat="1" ht="20.25" customHeight="1" thickBot="1">
      <c r="A22" s="121"/>
      <c r="B22" s="122" t="s">
        <v>112</v>
      </c>
      <c r="C22" s="158">
        <v>8073356.7523887884</v>
      </c>
      <c r="D22" s="158">
        <v>8268925.0937374793</v>
      </c>
      <c r="E22" s="158">
        <v>8437516.4449216109</v>
      </c>
      <c r="F22" s="158">
        <v>8584576.8061430696</v>
      </c>
      <c r="G22" s="158">
        <v>8680045.9212001376</v>
      </c>
      <c r="H22" s="158">
        <v>8637471.3753945474</v>
      </c>
      <c r="I22" s="123">
        <v>9890216.1001229659</v>
      </c>
      <c r="J22" s="123">
        <v>9958549.8528839722</v>
      </c>
      <c r="K22" s="123">
        <v>9846446.6962784585</v>
      </c>
      <c r="L22" s="123">
        <v>9846974.6959623359</v>
      </c>
      <c r="M22" s="123">
        <v>9820171.5514313038</v>
      </c>
      <c r="N22" s="123">
        <v>10226388.145181393</v>
      </c>
      <c r="O22" s="123">
        <v>9312988.7932900991</v>
      </c>
      <c r="P22" s="112">
        <v>913399.35189129412</v>
      </c>
      <c r="Q22" s="97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</row>
    <row r="23" spans="1:31" s="107" customFormat="1" ht="20.25" customHeight="1" thickTop="1">
      <c r="A23" s="124" t="s">
        <v>113</v>
      </c>
      <c r="B23" s="125"/>
      <c r="C23" s="110">
        <v>418021.1415531385</v>
      </c>
      <c r="D23" s="110">
        <v>415136.78971972462</v>
      </c>
      <c r="E23" s="110">
        <v>409260.58095474943</v>
      </c>
      <c r="F23" s="110">
        <v>418616.93090103427</v>
      </c>
      <c r="G23" s="110">
        <v>415605.86563345109</v>
      </c>
      <c r="H23" s="110">
        <v>414204.5451837274</v>
      </c>
      <c r="I23" s="199">
        <v>414204.5451837274</v>
      </c>
      <c r="J23" s="199">
        <v>414204.5451837274</v>
      </c>
      <c r="K23" s="199">
        <v>414204.5451837274</v>
      </c>
      <c r="L23" s="199">
        <v>414204.5451837274</v>
      </c>
      <c r="M23" s="199">
        <v>414204.5451837274</v>
      </c>
      <c r="N23" s="199">
        <v>414204.5451837274</v>
      </c>
      <c r="O23" s="110">
        <v>415277.72810322739</v>
      </c>
      <c r="P23" s="112">
        <v>-1073.1829194999882</v>
      </c>
      <c r="Q23" s="97" t="s">
        <v>114</v>
      </c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</row>
    <row r="24" spans="1:31" s="107" customFormat="1" ht="20.25" customHeight="1">
      <c r="A24" s="126" t="s">
        <v>115</v>
      </c>
      <c r="B24" s="127"/>
      <c r="C24" s="184">
        <v>0</v>
      </c>
      <c r="D24" s="184">
        <v>0</v>
      </c>
      <c r="E24" s="184">
        <v>0</v>
      </c>
      <c r="F24" s="184">
        <v>0</v>
      </c>
      <c r="G24" s="184">
        <v>0</v>
      </c>
      <c r="H24" s="184">
        <v>0</v>
      </c>
      <c r="I24" s="200">
        <v>0</v>
      </c>
      <c r="J24" s="200">
        <v>0</v>
      </c>
      <c r="K24" s="200">
        <v>0</v>
      </c>
      <c r="L24" s="200">
        <v>0</v>
      </c>
      <c r="M24" s="200">
        <v>0</v>
      </c>
      <c r="N24" s="200">
        <v>0</v>
      </c>
      <c r="O24" s="111">
        <v>0</v>
      </c>
      <c r="P24" s="112">
        <v>0</v>
      </c>
      <c r="Q24" s="97" t="s">
        <v>116</v>
      </c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</row>
    <row r="25" spans="1:31" s="107" customFormat="1" ht="20.25" customHeight="1">
      <c r="A25" s="102" t="s">
        <v>117</v>
      </c>
      <c r="B25" s="128"/>
      <c r="C25" s="184">
        <v>0</v>
      </c>
      <c r="D25" s="184">
        <v>0</v>
      </c>
      <c r="E25" s="184">
        <v>0</v>
      </c>
      <c r="F25" s="184">
        <v>0</v>
      </c>
      <c r="G25" s="184">
        <v>0</v>
      </c>
      <c r="H25" s="184">
        <v>0</v>
      </c>
      <c r="I25" s="200">
        <v>0</v>
      </c>
      <c r="J25" s="200">
        <v>0</v>
      </c>
      <c r="K25" s="200">
        <v>0</v>
      </c>
      <c r="L25" s="200">
        <v>0</v>
      </c>
      <c r="M25" s="200">
        <v>0</v>
      </c>
      <c r="N25" s="200">
        <v>0</v>
      </c>
      <c r="O25" s="111">
        <v>0</v>
      </c>
      <c r="P25" s="112">
        <v>0</v>
      </c>
      <c r="Q25" s="97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</row>
    <row r="26" spans="1:31" s="107" customFormat="1" ht="20.25" customHeight="1">
      <c r="A26" s="129" t="s">
        <v>118</v>
      </c>
      <c r="B26" s="127"/>
      <c r="C26" s="110">
        <v>1295067.09253</v>
      </c>
      <c r="D26" s="110">
        <v>1295617.31856</v>
      </c>
      <c r="E26" s="110">
        <v>1295787.31856</v>
      </c>
      <c r="F26" s="110">
        <v>1295787.31856</v>
      </c>
      <c r="G26" s="110">
        <v>1258571.7382799999</v>
      </c>
      <c r="H26" s="110">
        <v>1295870.31856</v>
      </c>
      <c r="I26" s="111">
        <v>1292835.21517</v>
      </c>
      <c r="J26" s="111">
        <v>1292835.21517</v>
      </c>
      <c r="K26" s="111">
        <v>1292835.21517</v>
      </c>
      <c r="L26" s="111">
        <v>1292835.21517</v>
      </c>
      <c r="M26" s="111">
        <v>1292835.21517</v>
      </c>
      <c r="N26" s="111">
        <v>1292835.21517</v>
      </c>
      <c r="O26" s="111">
        <v>1295067.09253</v>
      </c>
      <c r="P26" s="112">
        <v>-2231.8773600000422</v>
      </c>
      <c r="Q26" s="97" t="s">
        <v>119</v>
      </c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</row>
    <row r="27" spans="1:31" s="107" customFormat="1" ht="20.25" customHeight="1">
      <c r="A27" s="129" t="s">
        <v>120</v>
      </c>
      <c r="B27" s="127"/>
      <c r="C27" s="110">
        <v>5109978.6847834522</v>
      </c>
      <c r="D27" s="110">
        <v>5107475.0389164928</v>
      </c>
      <c r="E27" s="110">
        <v>5111572.0593306236</v>
      </c>
      <c r="F27" s="110">
        <v>5111757.2841515262</v>
      </c>
      <c r="G27" s="110">
        <v>5112512.9829153158</v>
      </c>
      <c r="H27" s="110">
        <v>5124057.8750531217</v>
      </c>
      <c r="I27" s="111">
        <v>5103352.6807667939</v>
      </c>
      <c r="J27" s="111">
        <v>5103352.6807667939</v>
      </c>
      <c r="K27" s="111">
        <v>5103352.6807667939</v>
      </c>
      <c r="L27" s="111">
        <v>5107316.0823583938</v>
      </c>
      <c r="M27" s="111">
        <v>5107316.0823583938</v>
      </c>
      <c r="N27" s="111">
        <v>5124316.0823583938</v>
      </c>
      <c r="O27" s="111">
        <v>5113337.4281633152</v>
      </c>
      <c r="P27" s="112">
        <v>10978.654195078649</v>
      </c>
      <c r="Q27" s="97" t="s">
        <v>121</v>
      </c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</row>
    <row r="28" spans="1:31" s="107" customFormat="1" ht="20.25" customHeight="1">
      <c r="A28" s="129" t="s">
        <v>122</v>
      </c>
      <c r="B28" s="127"/>
      <c r="C28" s="110">
        <v>46090875.879335366</v>
      </c>
      <c r="D28" s="110">
        <v>46085488.80452022</v>
      </c>
      <c r="E28" s="110">
        <v>46190655.857019618</v>
      </c>
      <c r="F28" s="110">
        <v>46200911.871651508</v>
      </c>
      <c r="G28" s="110">
        <v>46193161.729953125</v>
      </c>
      <c r="H28" s="110">
        <v>46260339.198178269</v>
      </c>
      <c r="I28" s="111">
        <v>46296914.944532156</v>
      </c>
      <c r="J28" s="111">
        <v>46314162.103882156</v>
      </c>
      <c r="K28" s="111">
        <v>46481795.392216995</v>
      </c>
      <c r="L28" s="111">
        <v>46504292.845631927</v>
      </c>
      <c r="M28" s="111">
        <v>46545223.528755859</v>
      </c>
      <c r="N28" s="111">
        <v>46602392.588542804</v>
      </c>
      <c r="O28" s="111">
        <v>46079530.926617645</v>
      </c>
      <c r="P28" s="112">
        <v>522861.66192515939</v>
      </c>
      <c r="Q28" s="97" t="s">
        <v>123</v>
      </c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</row>
    <row r="29" spans="1:31" s="107" customFormat="1" ht="20.25" customHeight="1">
      <c r="A29" s="129" t="s">
        <v>124</v>
      </c>
      <c r="B29" s="127"/>
      <c r="C29" s="110">
        <v>254827.85234360001</v>
      </c>
      <c r="D29" s="110">
        <v>251686.54080300001</v>
      </c>
      <c r="E29" s="110">
        <v>244531.54232606399</v>
      </c>
      <c r="F29" s="110">
        <v>245544.74442645602</v>
      </c>
      <c r="G29" s="110">
        <v>237154.01000779797</v>
      </c>
      <c r="H29" s="110">
        <v>241276.27131602549</v>
      </c>
      <c r="I29" s="111">
        <v>239149.96427904407</v>
      </c>
      <c r="J29" s="111">
        <v>239149.96427904407</v>
      </c>
      <c r="K29" s="111">
        <v>239149.96427904407</v>
      </c>
      <c r="L29" s="111">
        <v>239149.96427904407</v>
      </c>
      <c r="M29" s="111">
        <v>239149.96427904407</v>
      </c>
      <c r="N29" s="111">
        <v>239149.96427904407</v>
      </c>
      <c r="O29" s="111">
        <v>256825.0857696</v>
      </c>
      <c r="P29" s="112">
        <v>-17675.121490555932</v>
      </c>
      <c r="Q29" s="97" t="s">
        <v>125</v>
      </c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</row>
    <row r="30" spans="1:31" s="107" customFormat="1" ht="20.25" customHeight="1">
      <c r="A30" s="129" t="s">
        <v>126</v>
      </c>
      <c r="B30" s="127"/>
      <c r="C30" s="110">
        <v>584531.01020509808</v>
      </c>
      <c r="D30" s="110">
        <v>583682.84925815801</v>
      </c>
      <c r="E30" s="110">
        <v>584549.29065797443</v>
      </c>
      <c r="F30" s="110">
        <v>584896.19861107646</v>
      </c>
      <c r="G30" s="110">
        <v>583206.03474084742</v>
      </c>
      <c r="H30" s="110">
        <v>583993.86958769907</v>
      </c>
      <c r="I30" s="111">
        <v>583853.38324230688</v>
      </c>
      <c r="J30" s="111">
        <v>583853.38324230688</v>
      </c>
      <c r="K30" s="111">
        <v>583853.38324230688</v>
      </c>
      <c r="L30" s="111">
        <v>586604.58045179804</v>
      </c>
      <c r="M30" s="111">
        <v>586604.58045179804</v>
      </c>
      <c r="N30" s="111">
        <v>586604.58045179804</v>
      </c>
      <c r="O30" s="111">
        <v>581114.05648017256</v>
      </c>
      <c r="P30" s="112">
        <v>5490.5239716254873</v>
      </c>
      <c r="Q30" s="97" t="s">
        <v>127</v>
      </c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</row>
    <row r="31" spans="1:31" s="107" customFormat="1" ht="20.25" customHeight="1">
      <c r="A31" s="129" t="s">
        <v>128</v>
      </c>
      <c r="B31" s="127"/>
      <c r="C31" s="110">
        <v>1630228.225315392</v>
      </c>
      <c r="D31" s="110">
        <v>1612195.5785604073</v>
      </c>
      <c r="E31" s="110">
        <v>1661771.6901046815</v>
      </c>
      <c r="F31" s="110">
        <v>1659349.4783639875</v>
      </c>
      <c r="G31" s="110">
        <v>1707506.4053609269</v>
      </c>
      <c r="H31" s="110">
        <v>1721221.9008233547</v>
      </c>
      <c r="I31" s="111">
        <v>1731122.9355544453</v>
      </c>
      <c r="J31" s="111">
        <v>1727647.6735544456</v>
      </c>
      <c r="K31" s="111">
        <v>1733824.1055544452</v>
      </c>
      <c r="L31" s="111">
        <v>1727552.3719031005</v>
      </c>
      <c r="M31" s="111">
        <v>1725450.4489031003</v>
      </c>
      <c r="N31" s="111">
        <v>1683129.4998409455</v>
      </c>
      <c r="O31" s="111">
        <v>1648988.8437160896</v>
      </c>
      <c r="P31" s="112">
        <v>34140.656124855857</v>
      </c>
      <c r="Q31" s="97" t="s">
        <v>129</v>
      </c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</row>
    <row r="32" spans="1:31" s="107" customFormat="1" ht="20.25" customHeight="1">
      <c r="A32" s="129" t="s">
        <v>130</v>
      </c>
      <c r="B32" s="127"/>
      <c r="C32" s="110">
        <v>605662.90942056</v>
      </c>
      <c r="D32" s="110">
        <v>668243.31599100004</v>
      </c>
      <c r="E32" s="110">
        <v>662355.79941477708</v>
      </c>
      <c r="F32" s="110">
        <v>722656.55113708857</v>
      </c>
      <c r="G32" s="110">
        <v>776013.47316697554</v>
      </c>
      <c r="H32" s="110">
        <v>796300.28900741739</v>
      </c>
      <c r="I32" s="111">
        <v>774486.29835249984</v>
      </c>
      <c r="J32" s="111">
        <v>787236.64118249982</v>
      </c>
      <c r="K32" s="111">
        <v>646380.57718249981</v>
      </c>
      <c r="L32" s="111">
        <v>643861.22837999987</v>
      </c>
      <c r="M32" s="111">
        <v>624519.56037999981</v>
      </c>
      <c r="N32" s="111">
        <v>563944.25647999987</v>
      </c>
      <c r="O32" s="111">
        <v>540343.5101038001</v>
      </c>
      <c r="P32" s="112">
        <v>23600.746376199764</v>
      </c>
      <c r="Q32" s="97" t="s">
        <v>131</v>
      </c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</row>
    <row r="33" spans="1:31" s="107" customFormat="1" ht="20.25" customHeight="1">
      <c r="A33" s="129" t="s">
        <v>132</v>
      </c>
      <c r="B33" s="127"/>
      <c r="C33" s="110">
        <v>44007.535340000002</v>
      </c>
      <c r="D33" s="110">
        <v>44007.535340000002</v>
      </c>
      <c r="E33" s="110">
        <v>44846.989860000001</v>
      </c>
      <c r="F33" s="110">
        <v>44846.989860000001</v>
      </c>
      <c r="G33" s="110">
        <v>44846.989860000001</v>
      </c>
      <c r="H33" s="110">
        <v>44846.989860000001</v>
      </c>
      <c r="I33" s="111">
        <v>44846.989860000001</v>
      </c>
      <c r="J33" s="111">
        <v>44846.989860000001</v>
      </c>
      <c r="K33" s="111">
        <v>44846.989860000001</v>
      </c>
      <c r="L33" s="111">
        <v>44846.989860000001</v>
      </c>
      <c r="M33" s="111">
        <v>44846.989860000001</v>
      </c>
      <c r="N33" s="111">
        <v>44846.989860000001</v>
      </c>
      <c r="O33" s="111">
        <v>52262.256279200003</v>
      </c>
      <c r="P33" s="112">
        <v>-7415.2664192000011</v>
      </c>
      <c r="Q33" s="97" t="s">
        <v>133</v>
      </c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</row>
    <row r="34" spans="1:31" s="107" customFormat="1" ht="20.25" customHeight="1" thickBot="1">
      <c r="A34" s="121"/>
      <c r="B34" s="122" t="s">
        <v>134</v>
      </c>
      <c r="C34" s="158">
        <v>55615179.189273462</v>
      </c>
      <c r="D34" s="158">
        <v>55648396.981949277</v>
      </c>
      <c r="E34" s="158">
        <v>55796070.547273733</v>
      </c>
      <c r="F34" s="158">
        <v>55865750.436761647</v>
      </c>
      <c r="G34" s="158">
        <v>55912973.364284992</v>
      </c>
      <c r="H34" s="158">
        <v>56067906.712385885</v>
      </c>
      <c r="I34" s="123">
        <v>56066562.411757246</v>
      </c>
      <c r="J34" s="123">
        <v>56093084.651937239</v>
      </c>
      <c r="K34" s="123">
        <v>56126038.308272086</v>
      </c>
      <c r="L34" s="123">
        <v>56146459.278034262</v>
      </c>
      <c r="M34" s="123">
        <v>56165946.370158188</v>
      </c>
      <c r="N34" s="123">
        <v>56137219.176982984</v>
      </c>
      <c r="O34" s="123">
        <v>55567469.199659824</v>
      </c>
      <c r="P34" s="112">
        <v>569749.97732315958</v>
      </c>
      <c r="Q34" s="97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</row>
    <row r="35" spans="1:31" s="107" customFormat="1" ht="20.25" customHeight="1" thickTop="1">
      <c r="A35" s="129" t="s">
        <v>135</v>
      </c>
      <c r="B35" s="127"/>
      <c r="C35" s="110">
        <v>-37326107.349325873</v>
      </c>
      <c r="D35" s="110">
        <v>-37429607.465424739</v>
      </c>
      <c r="E35" s="110">
        <v>-37608717.422173724</v>
      </c>
      <c r="F35" s="110">
        <v>-37745327.692368343</v>
      </c>
      <c r="G35" s="110">
        <v>-37832590.225571528</v>
      </c>
      <c r="H35" s="110">
        <v>-38046879.107446641</v>
      </c>
      <c r="I35" s="111">
        <v>-38138773.530019484</v>
      </c>
      <c r="J35" s="111">
        <v>-38299184.776280433</v>
      </c>
      <c r="K35" s="111">
        <v>-38451825.831792027</v>
      </c>
      <c r="L35" s="111">
        <v>-38590403.045730196</v>
      </c>
      <c r="M35" s="111">
        <v>-38742132.600946605</v>
      </c>
      <c r="N35" s="200">
        <v>-38896748.117715307</v>
      </c>
      <c r="O35" s="130">
        <v>-37203598.151074849</v>
      </c>
      <c r="P35" s="112">
        <v>-1693149.9666404575</v>
      </c>
      <c r="Q35" s="97" t="s">
        <v>136</v>
      </c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</row>
    <row r="36" spans="1:31" s="107" customFormat="1" ht="20.25" customHeight="1">
      <c r="A36" s="121"/>
      <c r="B36" s="122" t="s">
        <v>137</v>
      </c>
      <c r="C36" s="185">
        <v>18289071.839947589</v>
      </c>
      <c r="D36" s="185">
        <v>18218789.516524538</v>
      </c>
      <c r="E36" s="185">
        <v>18187353.125100009</v>
      </c>
      <c r="F36" s="185">
        <v>18120422.744393304</v>
      </c>
      <c r="G36" s="185">
        <v>18080383.138713464</v>
      </c>
      <c r="H36" s="185">
        <v>18021027.604939245</v>
      </c>
      <c r="I36" s="131">
        <v>17927788.881737761</v>
      </c>
      <c r="J36" s="131">
        <v>17793899.875656806</v>
      </c>
      <c r="K36" s="131">
        <v>17674212.476480059</v>
      </c>
      <c r="L36" s="131">
        <v>17556056.232304066</v>
      </c>
      <c r="M36" s="131">
        <v>17423813.769211583</v>
      </c>
      <c r="N36" s="131">
        <v>17240471.059267677</v>
      </c>
      <c r="O36" s="131">
        <v>18363871.048584975</v>
      </c>
      <c r="P36" s="112">
        <v>-1123399.9893172979</v>
      </c>
      <c r="Q36" s="97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</row>
    <row r="37" spans="1:31" s="107" customFormat="1" ht="20.25" customHeight="1">
      <c r="A37" s="132" t="s">
        <v>138</v>
      </c>
      <c r="B37" s="133"/>
      <c r="C37" s="184">
        <v>0</v>
      </c>
      <c r="D37" s="184">
        <v>0</v>
      </c>
      <c r="E37" s="184">
        <v>0</v>
      </c>
      <c r="F37" s="184">
        <v>0</v>
      </c>
      <c r="G37" s="184">
        <v>0</v>
      </c>
      <c r="H37" s="184">
        <v>0</v>
      </c>
      <c r="I37" s="200"/>
      <c r="J37" s="200"/>
      <c r="K37" s="200"/>
      <c r="L37" s="200"/>
      <c r="M37" s="200"/>
      <c r="N37" s="200"/>
      <c r="O37" s="111">
        <v>0</v>
      </c>
      <c r="P37" s="112">
        <v>0</v>
      </c>
      <c r="Q37" s="97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</row>
    <row r="38" spans="1:31" s="107" customFormat="1" ht="20.25" customHeight="1">
      <c r="A38" s="102" t="s">
        <v>139</v>
      </c>
      <c r="B38" s="127"/>
      <c r="C38" s="184">
        <v>0</v>
      </c>
      <c r="D38" s="184">
        <v>0</v>
      </c>
      <c r="E38" s="184">
        <v>0</v>
      </c>
      <c r="F38" s="184">
        <v>0</v>
      </c>
      <c r="G38" s="184">
        <v>0</v>
      </c>
      <c r="H38" s="184">
        <v>0</v>
      </c>
      <c r="I38" s="200"/>
      <c r="J38" s="200"/>
      <c r="K38" s="200"/>
      <c r="L38" s="200"/>
      <c r="M38" s="200"/>
      <c r="N38" s="200"/>
      <c r="O38" s="111">
        <v>0</v>
      </c>
      <c r="P38" s="112">
        <v>0</v>
      </c>
      <c r="Q38" s="97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</row>
    <row r="39" spans="1:31" s="107" customFormat="1" ht="20.25" customHeight="1">
      <c r="A39" s="129" t="s">
        <v>140</v>
      </c>
      <c r="B39" s="127"/>
      <c r="C39" s="110">
        <v>5388684.4293755414</v>
      </c>
      <c r="D39" s="110">
        <v>5246176.2743282374</v>
      </c>
      <c r="E39" s="110">
        <v>5241567.7086820332</v>
      </c>
      <c r="F39" s="110">
        <v>5139141.4061427461</v>
      </c>
      <c r="G39" s="110">
        <v>5149735.5071569225</v>
      </c>
      <c r="H39" s="110">
        <v>5112799.5391872479</v>
      </c>
      <c r="I39" s="199">
        <v>5112799.5391872479</v>
      </c>
      <c r="J39" s="199">
        <v>5112799.5391872479</v>
      </c>
      <c r="K39" s="199">
        <v>5112799.5391872479</v>
      </c>
      <c r="L39" s="199">
        <v>5112799.5391872479</v>
      </c>
      <c r="M39" s="199">
        <v>5112799.5391872479</v>
      </c>
      <c r="N39" s="199">
        <v>5112799.5391872479</v>
      </c>
      <c r="O39" s="111">
        <v>5428976.1754755238</v>
      </c>
      <c r="P39" s="112">
        <v>-316176.63628827594</v>
      </c>
      <c r="Q39" s="97" t="s">
        <v>141</v>
      </c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113"/>
      <c r="AE39" s="113"/>
    </row>
    <row r="40" spans="1:31" s="107" customFormat="1" ht="20.25" customHeight="1">
      <c r="A40" s="129" t="s">
        <v>142</v>
      </c>
      <c r="B40" s="127"/>
      <c r="C40" s="110">
        <v>194975.41891116719</v>
      </c>
      <c r="D40" s="110">
        <v>191457.18146814484</v>
      </c>
      <c r="E40" s="110">
        <v>179234.92700220822</v>
      </c>
      <c r="F40" s="110">
        <v>153744.86733285862</v>
      </c>
      <c r="G40" s="110">
        <v>123764.27110167852</v>
      </c>
      <c r="H40" s="110">
        <v>92964.922475197571</v>
      </c>
      <c r="I40" s="111">
        <v>71095.20216250098</v>
      </c>
      <c r="J40" s="111">
        <v>69468.696349139747</v>
      </c>
      <c r="K40" s="111">
        <v>69214.69537816332</v>
      </c>
      <c r="L40" s="111">
        <v>69358.873119069613</v>
      </c>
      <c r="M40" s="111">
        <v>70076.874415555954</v>
      </c>
      <c r="N40" s="200">
        <v>70171.473403200624</v>
      </c>
      <c r="O40" s="111">
        <v>228543.55538768001</v>
      </c>
      <c r="P40" s="112">
        <v>-158372.08198447939</v>
      </c>
      <c r="Q40" s="97" t="s">
        <v>143</v>
      </c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</row>
    <row r="41" spans="1:31" s="107" customFormat="1" ht="20.25" customHeight="1">
      <c r="A41" s="129" t="s">
        <v>144</v>
      </c>
      <c r="B41" s="127"/>
      <c r="C41" s="110">
        <v>686331.80390090402</v>
      </c>
      <c r="D41" s="110">
        <v>688369.81946552126</v>
      </c>
      <c r="E41" s="110">
        <v>718664.42514389718</v>
      </c>
      <c r="F41" s="110">
        <v>722652.15468467423</v>
      </c>
      <c r="G41" s="110">
        <v>734904.55419707205</v>
      </c>
      <c r="H41" s="110">
        <v>757057.25284799328</v>
      </c>
      <c r="I41" s="111">
        <v>782885.14076204621</v>
      </c>
      <c r="J41" s="111">
        <v>798385.27240931895</v>
      </c>
      <c r="K41" s="111">
        <v>830495.50463367498</v>
      </c>
      <c r="L41" s="111">
        <v>844434.79775500076</v>
      </c>
      <c r="M41" s="111">
        <v>858409.76587632648</v>
      </c>
      <c r="N41" s="200">
        <v>876340.91792246222</v>
      </c>
      <c r="O41" s="111">
        <v>650848.65411</v>
      </c>
      <c r="P41" s="112">
        <v>225492.26381246222</v>
      </c>
      <c r="Q41" s="97" t="s">
        <v>145</v>
      </c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</row>
    <row r="42" spans="1:31" s="107" customFormat="1" ht="20.25" customHeight="1" thickBot="1">
      <c r="A42" s="121"/>
      <c r="B42" s="122" t="s">
        <v>146</v>
      </c>
      <c r="C42" s="158">
        <v>6269991.6521876128</v>
      </c>
      <c r="D42" s="158">
        <v>6126003.2752619032</v>
      </c>
      <c r="E42" s="158">
        <v>6139467.0608281391</v>
      </c>
      <c r="F42" s="158">
        <v>6015538.4281602791</v>
      </c>
      <c r="G42" s="158">
        <v>6008404.3324556733</v>
      </c>
      <c r="H42" s="158">
        <v>5962821.714510439</v>
      </c>
      <c r="I42" s="123">
        <v>5966779.8821117952</v>
      </c>
      <c r="J42" s="123">
        <v>5980653.5079457061</v>
      </c>
      <c r="K42" s="123">
        <v>6012509.7391990861</v>
      </c>
      <c r="L42" s="123">
        <v>6026593.2100613182</v>
      </c>
      <c r="M42" s="123">
        <v>6041286.1794791305</v>
      </c>
      <c r="N42" s="123">
        <v>6059311.9305129107</v>
      </c>
      <c r="O42" s="123">
        <v>6308368.3849732038</v>
      </c>
      <c r="P42" s="112">
        <v>-249056.45446029305</v>
      </c>
      <c r="Q42" s="97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</row>
    <row r="43" spans="1:31" s="107" customFormat="1" ht="20.25" customHeight="1" thickTop="1">
      <c r="A43" s="134" t="s">
        <v>147</v>
      </c>
      <c r="B43" s="135"/>
      <c r="C43" s="186">
        <v>33050441.386077128</v>
      </c>
      <c r="D43" s="186">
        <v>33028854.675243646</v>
      </c>
      <c r="E43" s="186">
        <v>33173597.211804505</v>
      </c>
      <c r="F43" s="186">
        <v>33139154.909597687</v>
      </c>
      <c r="G43" s="186">
        <v>33184439.258002724</v>
      </c>
      <c r="H43" s="186">
        <v>33035525.240027957</v>
      </c>
      <c r="I43" s="136">
        <v>34198989.409156248</v>
      </c>
      <c r="J43" s="136">
        <v>34147307.781670213</v>
      </c>
      <c r="K43" s="136">
        <v>33947373.457141332</v>
      </c>
      <c r="L43" s="136">
        <v>33843828.683511451</v>
      </c>
      <c r="M43" s="136">
        <v>33699476.045305744</v>
      </c>
      <c r="N43" s="136">
        <v>33940375.680145711</v>
      </c>
      <c r="O43" s="136">
        <v>34400505.95495151</v>
      </c>
      <c r="P43" s="112">
        <v>-460130.27480579913</v>
      </c>
      <c r="Q43" s="97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</row>
    <row r="44" spans="1:31" s="107" customFormat="1" ht="20.25" customHeight="1">
      <c r="C44" s="201"/>
      <c r="F44" s="201"/>
      <c r="G44" s="201"/>
      <c r="Q44" s="97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</row>
    <row r="45" spans="1:31" s="107" customFormat="1" ht="20.25" customHeight="1"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Q45" s="97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</row>
    <row r="46" spans="1:31" s="107" customFormat="1" ht="20.25" customHeight="1">
      <c r="A46" s="137"/>
      <c r="B46" s="137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9"/>
      <c r="Q46" s="97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</row>
    <row r="47" spans="1:31" s="96" customFormat="1" ht="20.25" customHeight="1">
      <c r="A47" s="211" t="s">
        <v>148</v>
      </c>
      <c r="B47" s="212"/>
      <c r="C47" s="215" t="s">
        <v>67</v>
      </c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95" t="s">
        <v>68</v>
      </c>
      <c r="Q47" s="97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</row>
    <row r="48" spans="1:31" s="96" customFormat="1" ht="20.25" customHeight="1">
      <c r="A48" s="213"/>
      <c r="B48" s="214"/>
      <c r="C48" s="98" t="s">
        <v>69</v>
      </c>
      <c r="D48" s="98" t="s">
        <v>70</v>
      </c>
      <c r="E48" s="98" t="s">
        <v>71</v>
      </c>
      <c r="F48" s="98" t="s">
        <v>72</v>
      </c>
      <c r="G48" s="98" t="s">
        <v>73</v>
      </c>
      <c r="H48" s="98" t="s">
        <v>74</v>
      </c>
      <c r="I48" s="98" t="s">
        <v>75</v>
      </c>
      <c r="J48" s="98" t="s">
        <v>76</v>
      </c>
      <c r="K48" s="98" t="s">
        <v>77</v>
      </c>
      <c r="L48" s="98" t="s">
        <v>78</v>
      </c>
      <c r="M48" s="98" t="s">
        <v>79</v>
      </c>
      <c r="N48" s="99" t="s">
        <v>80</v>
      </c>
      <c r="O48" s="100">
        <v>2021</v>
      </c>
      <c r="Q48" s="97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</row>
    <row r="49" spans="1:31" s="107" customFormat="1" ht="20.25" customHeight="1">
      <c r="A49" s="140" t="s">
        <v>149</v>
      </c>
      <c r="B49" s="103"/>
      <c r="C49" s="187"/>
      <c r="D49" s="187"/>
      <c r="E49" s="187"/>
      <c r="F49" s="187"/>
      <c r="G49" s="187"/>
      <c r="H49" s="187"/>
      <c r="I49" s="202"/>
      <c r="J49" s="202"/>
      <c r="K49" s="202"/>
      <c r="L49" s="202"/>
      <c r="M49" s="202"/>
      <c r="N49" s="203"/>
      <c r="O49" s="141"/>
      <c r="P49" s="112">
        <v>0</v>
      </c>
      <c r="Q49" s="97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</row>
    <row r="50" spans="1:31" s="107" customFormat="1" ht="20.25" customHeight="1">
      <c r="A50" s="108" t="s">
        <v>150</v>
      </c>
      <c r="B50" s="103"/>
      <c r="C50" s="110">
        <v>437399.46279045398</v>
      </c>
      <c r="D50" s="110">
        <v>439553.46094825002</v>
      </c>
      <c r="E50" s="110">
        <v>459524.73296080751</v>
      </c>
      <c r="F50" s="110">
        <v>1456885.7648659502</v>
      </c>
      <c r="G50" s="110">
        <v>1191037.8961768441</v>
      </c>
      <c r="H50" s="110">
        <v>655830.61722288455</v>
      </c>
      <c r="I50" s="204">
        <v>1354286.3177693319</v>
      </c>
      <c r="J50" s="204">
        <v>1064330.3583696377</v>
      </c>
      <c r="K50" s="204">
        <v>786293.82095925929</v>
      </c>
      <c r="L50" s="204">
        <v>428874.71376961499</v>
      </c>
      <c r="M50" s="204">
        <v>412964.74971961504</v>
      </c>
      <c r="N50" s="204">
        <v>409719.43366961501</v>
      </c>
      <c r="O50" s="111">
        <v>1710609.6827861825</v>
      </c>
      <c r="P50" s="112">
        <v>-1300890.2491165674</v>
      </c>
      <c r="Q50" s="97" t="s">
        <v>151</v>
      </c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</row>
    <row r="51" spans="1:31" s="107" customFormat="1" ht="20.25" customHeight="1">
      <c r="A51" s="108" t="s">
        <v>152</v>
      </c>
      <c r="B51" s="103"/>
      <c r="C51" s="110">
        <v>0</v>
      </c>
      <c r="D51" s="110">
        <v>0</v>
      </c>
      <c r="E51" s="110">
        <v>0</v>
      </c>
      <c r="F51" s="110">
        <v>0</v>
      </c>
      <c r="G51" s="110">
        <v>0</v>
      </c>
      <c r="H51" s="110">
        <v>0</v>
      </c>
      <c r="I51" s="111">
        <v>0</v>
      </c>
      <c r="J51" s="111">
        <v>0</v>
      </c>
      <c r="K51" s="111">
        <v>0</v>
      </c>
      <c r="L51" s="111">
        <v>0</v>
      </c>
      <c r="M51" s="111">
        <v>0</v>
      </c>
      <c r="N51" s="200">
        <v>0</v>
      </c>
      <c r="O51" s="111">
        <v>0</v>
      </c>
      <c r="P51" s="112">
        <v>0</v>
      </c>
      <c r="Q51" s="97" t="s">
        <v>153</v>
      </c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</row>
    <row r="52" spans="1:31" s="107" customFormat="1" ht="20.25" customHeight="1">
      <c r="A52" s="108" t="s">
        <v>154</v>
      </c>
      <c r="B52" s="103"/>
      <c r="C52" s="110">
        <v>1399955.3755210422</v>
      </c>
      <c r="D52" s="110">
        <v>1511335.6301410662</v>
      </c>
      <c r="E52" s="110">
        <v>1498278.8202831312</v>
      </c>
      <c r="F52" s="110">
        <v>1298083.3753915725</v>
      </c>
      <c r="G52" s="110">
        <v>1385271.0153181951</v>
      </c>
      <c r="H52" s="110">
        <v>1453884.7753039538</v>
      </c>
      <c r="I52" s="111">
        <v>1378145.1069447713</v>
      </c>
      <c r="J52" s="111">
        <v>1407575.4885938028</v>
      </c>
      <c r="K52" s="111">
        <v>1319006.5140768376</v>
      </c>
      <c r="L52" s="111">
        <v>1420570.0841630124</v>
      </c>
      <c r="M52" s="111">
        <v>1206309.1029129161</v>
      </c>
      <c r="N52" s="111">
        <v>1331832.8171086435</v>
      </c>
      <c r="O52" s="111">
        <v>1331798.0652654776</v>
      </c>
      <c r="P52" s="112">
        <v>34.751843165839091</v>
      </c>
      <c r="Q52" s="97" t="s">
        <v>155</v>
      </c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</row>
    <row r="53" spans="1:31" s="107" customFormat="1" ht="20.25" customHeight="1">
      <c r="A53" s="114" t="s">
        <v>156</v>
      </c>
      <c r="B53" s="142"/>
      <c r="C53" s="110">
        <v>150229.65500999999</v>
      </c>
      <c r="D53" s="110">
        <v>157493.09612485798</v>
      </c>
      <c r="E53" s="110">
        <v>167218.05306999999</v>
      </c>
      <c r="F53" s="110">
        <v>214246.11100427501</v>
      </c>
      <c r="G53" s="110">
        <v>230884.06114781101</v>
      </c>
      <c r="H53" s="110">
        <v>232375.76543929358</v>
      </c>
      <c r="I53" s="110">
        <v>193041.53650539264</v>
      </c>
      <c r="J53" s="110">
        <v>180200.97288958091</v>
      </c>
      <c r="K53" s="110">
        <v>186145.55056703478</v>
      </c>
      <c r="L53" s="110">
        <v>150283.38126728084</v>
      </c>
      <c r="M53" s="110">
        <v>121550.8697351001</v>
      </c>
      <c r="N53" s="110">
        <v>157483.08149405679</v>
      </c>
      <c r="O53" s="110">
        <v>182037.56940000001</v>
      </c>
      <c r="P53" s="112">
        <v>-24554.487905943213</v>
      </c>
      <c r="Q53" s="97" t="s">
        <v>157</v>
      </c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</row>
    <row r="54" spans="1:31" s="107" customFormat="1" ht="20.25" customHeight="1">
      <c r="A54" s="108" t="s">
        <v>158</v>
      </c>
      <c r="B54" s="103"/>
      <c r="C54" s="110">
        <v>34877.704450000005</v>
      </c>
      <c r="D54" s="110">
        <v>34621.041530000002</v>
      </c>
      <c r="E54" s="110">
        <v>52732.940950000004</v>
      </c>
      <c r="F54" s="110">
        <v>22537.446690000001</v>
      </c>
      <c r="G54" s="110">
        <v>49295.545850000002</v>
      </c>
      <c r="H54" s="110">
        <v>30914.105199999998</v>
      </c>
      <c r="I54" s="111">
        <v>30914.105199999998</v>
      </c>
      <c r="J54" s="111">
        <v>30914.105199999998</v>
      </c>
      <c r="K54" s="111">
        <v>30914.105199999998</v>
      </c>
      <c r="L54" s="111">
        <v>30914.105199999998</v>
      </c>
      <c r="M54" s="111">
        <v>30914.105199999998</v>
      </c>
      <c r="N54" s="111">
        <v>30914.105199999998</v>
      </c>
      <c r="O54" s="111">
        <v>22837.978210000001</v>
      </c>
      <c r="P54" s="112"/>
      <c r="Q54" s="97" t="s">
        <v>159</v>
      </c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</row>
    <row r="55" spans="1:31" s="107" customFormat="1" ht="20.25" customHeight="1">
      <c r="A55" s="108" t="s">
        <v>160</v>
      </c>
      <c r="B55" s="103"/>
      <c r="C55" s="110">
        <v>20235.837</v>
      </c>
      <c r="D55" s="110">
        <v>20235.837</v>
      </c>
      <c r="E55" s="110">
        <v>20235.837</v>
      </c>
      <c r="F55" s="110">
        <v>20235.837</v>
      </c>
      <c r="G55" s="110">
        <v>20235.837</v>
      </c>
      <c r="H55" s="110">
        <v>20235.837</v>
      </c>
      <c r="I55" s="111">
        <v>20235.837</v>
      </c>
      <c r="J55" s="111">
        <v>20235.837</v>
      </c>
      <c r="K55" s="111">
        <v>20235.837</v>
      </c>
      <c r="L55" s="111">
        <v>20235.837</v>
      </c>
      <c r="M55" s="111">
        <v>20235.837</v>
      </c>
      <c r="N55" s="111">
        <v>20235.837</v>
      </c>
      <c r="O55" s="111">
        <v>20235.837</v>
      </c>
      <c r="P55" s="112">
        <v>0</v>
      </c>
      <c r="Q55" s="97" t="s">
        <v>161</v>
      </c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</row>
    <row r="56" spans="1:31" s="107" customFormat="1" ht="20.25" customHeight="1">
      <c r="A56" s="117" t="s">
        <v>162</v>
      </c>
      <c r="B56" s="143"/>
      <c r="C56" s="110">
        <v>0</v>
      </c>
      <c r="D56" s="110">
        <v>0</v>
      </c>
      <c r="E56" s="110">
        <v>0</v>
      </c>
      <c r="F56" s="110">
        <v>0</v>
      </c>
      <c r="G56" s="110">
        <v>0</v>
      </c>
      <c r="H56" s="110">
        <v>0</v>
      </c>
      <c r="I56" s="198">
        <v>0</v>
      </c>
      <c r="J56" s="198">
        <v>0</v>
      </c>
      <c r="K56" s="198">
        <v>0</v>
      </c>
      <c r="L56" s="198">
        <v>0</v>
      </c>
      <c r="M56" s="198">
        <v>0</v>
      </c>
      <c r="N56" s="198">
        <v>0</v>
      </c>
      <c r="O56" s="118">
        <v>0</v>
      </c>
      <c r="P56" s="112">
        <v>0</v>
      </c>
      <c r="Q56" s="97" t="s">
        <v>163</v>
      </c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</row>
    <row r="57" spans="1:31" s="107" customFormat="1" ht="20.25" customHeight="1">
      <c r="A57" s="108" t="s">
        <v>164</v>
      </c>
      <c r="B57" s="103"/>
      <c r="C57" s="110">
        <v>0</v>
      </c>
      <c r="D57" s="110">
        <v>0</v>
      </c>
      <c r="E57" s="110">
        <v>0</v>
      </c>
      <c r="F57" s="110">
        <v>0</v>
      </c>
      <c r="G57" s="110">
        <v>0</v>
      </c>
      <c r="H57" s="110">
        <v>0</v>
      </c>
      <c r="I57" s="118"/>
      <c r="J57" s="118"/>
      <c r="K57" s="118"/>
      <c r="L57" s="118"/>
      <c r="M57" s="118"/>
      <c r="N57" s="118"/>
      <c r="O57" s="111">
        <v>0</v>
      </c>
      <c r="P57" s="112">
        <v>0</v>
      </c>
      <c r="Q57" s="97" t="s">
        <v>165</v>
      </c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</row>
    <row r="58" spans="1:31" s="107" customFormat="1" ht="20.25" customHeight="1">
      <c r="A58" s="108" t="s">
        <v>166</v>
      </c>
      <c r="B58" s="103"/>
      <c r="C58" s="110">
        <v>304696.76019094198</v>
      </c>
      <c r="D58" s="110">
        <v>304589.02962415537</v>
      </c>
      <c r="E58" s="110">
        <v>1306259.1585733914</v>
      </c>
      <c r="F58" s="110">
        <v>318399.42151156848</v>
      </c>
      <c r="G58" s="110">
        <v>377292.15670992469</v>
      </c>
      <c r="H58" s="110">
        <v>399121.79870413843</v>
      </c>
      <c r="I58" s="111">
        <v>425245.43018636823</v>
      </c>
      <c r="J58" s="111">
        <v>448044.08688087075</v>
      </c>
      <c r="K58" s="111">
        <v>470891.572213048</v>
      </c>
      <c r="L58" s="111">
        <v>476928.54551122908</v>
      </c>
      <c r="M58" s="111">
        <v>478052.74416094646</v>
      </c>
      <c r="N58" s="111">
        <v>309131.59254066378</v>
      </c>
      <c r="O58" s="111">
        <v>220722.74663670271</v>
      </c>
      <c r="P58" s="112">
        <v>88408.845903961075</v>
      </c>
      <c r="Q58" s="97" t="s">
        <v>167</v>
      </c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</row>
    <row r="59" spans="1:31" s="107" customFormat="1" ht="20.25" customHeight="1">
      <c r="A59" s="108" t="s">
        <v>168</v>
      </c>
      <c r="B59" s="103"/>
      <c r="C59" s="110">
        <v>21110.171539999999</v>
      </c>
      <c r="D59" s="110">
        <v>23542.10282</v>
      </c>
      <c r="E59" s="110">
        <v>33345.388330000002</v>
      </c>
      <c r="F59" s="110">
        <v>53990.083020000005</v>
      </c>
      <c r="G59" s="110">
        <v>49734.979070000001</v>
      </c>
      <c r="H59" s="110">
        <v>70491.210160000002</v>
      </c>
      <c r="I59" s="111">
        <v>78664.877665843771</v>
      </c>
      <c r="J59" s="111">
        <v>97962.163660682214</v>
      </c>
      <c r="K59" s="111">
        <v>110156.95212975339</v>
      </c>
      <c r="L59" s="111">
        <v>123676.88537790244</v>
      </c>
      <c r="M59" s="111">
        <v>146955.57893587276</v>
      </c>
      <c r="N59" s="111">
        <v>174714.52133526868</v>
      </c>
      <c r="O59" s="111">
        <v>16173.40891</v>
      </c>
      <c r="P59" s="112">
        <v>158541.11242526869</v>
      </c>
      <c r="Q59" s="97" t="s">
        <v>169</v>
      </c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</row>
    <row r="60" spans="1:31" s="107" customFormat="1" ht="20.25" customHeight="1">
      <c r="A60" s="108" t="s">
        <v>170</v>
      </c>
      <c r="B60" s="103"/>
      <c r="C60" s="110">
        <v>163655.486943856</v>
      </c>
      <c r="D60" s="110">
        <v>161024.5307656622</v>
      </c>
      <c r="E60" s="110">
        <v>169497.49898545601</v>
      </c>
      <c r="F60" s="110">
        <v>168915.32462706251</v>
      </c>
      <c r="G60" s="110">
        <v>174030.74793817301</v>
      </c>
      <c r="H60" s="110">
        <v>173612.78802516698</v>
      </c>
      <c r="I60" s="111">
        <v>174192.30126484501</v>
      </c>
      <c r="J60" s="111">
        <v>173805.12833198576</v>
      </c>
      <c r="K60" s="111">
        <v>173239.84762590544</v>
      </c>
      <c r="L60" s="111">
        <v>171748.99505413452</v>
      </c>
      <c r="M60" s="111">
        <v>176361.10608050966</v>
      </c>
      <c r="N60" s="111">
        <v>176362.42510472113</v>
      </c>
      <c r="O60" s="111">
        <v>157244.94028567249</v>
      </c>
      <c r="P60" s="112"/>
      <c r="Q60" s="97" t="s">
        <v>171</v>
      </c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</row>
    <row r="61" spans="1:31" s="107" customFormat="1" ht="20.25" customHeight="1">
      <c r="A61" s="108" t="s">
        <v>172</v>
      </c>
      <c r="B61" s="103"/>
      <c r="C61" s="110">
        <v>567840.95475386421</v>
      </c>
      <c r="D61" s="110">
        <v>618175.16983812675</v>
      </c>
      <c r="E61" s="110">
        <v>604252.48425820644</v>
      </c>
      <c r="F61" s="110">
        <v>673104.15546696261</v>
      </c>
      <c r="G61" s="110">
        <v>591600.02572887356</v>
      </c>
      <c r="H61" s="110">
        <v>726537.81958284439</v>
      </c>
      <c r="I61" s="118">
        <v>688783.07977346994</v>
      </c>
      <c r="J61" s="118">
        <v>693525.27624446515</v>
      </c>
      <c r="K61" s="118">
        <v>681636.08476914826</v>
      </c>
      <c r="L61" s="118">
        <v>696466.60636800469</v>
      </c>
      <c r="M61" s="118">
        <v>645373.0967519267</v>
      </c>
      <c r="N61" s="118">
        <v>687681.05309220322</v>
      </c>
      <c r="O61" s="111">
        <v>727505.42171343253</v>
      </c>
      <c r="P61" s="112">
        <v>-39824.368621229311</v>
      </c>
      <c r="Q61" s="97" t="s">
        <v>173</v>
      </c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</row>
    <row r="62" spans="1:31" s="107" customFormat="1" ht="20.25" customHeight="1" thickBot="1">
      <c r="A62" s="140"/>
      <c r="B62" s="103" t="s">
        <v>174</v>
      </c>
      <c r="C62" s="158">
        <v>3100001.4082001583</v>
      </c>
      <c r="D62" s="158">
        <v>3270569.8987921188</v>
      </c>
      <c r="E62" s="158">
        <v>4311344.9144109925</v>
      </c>
      <c r="F62" s="158">
        <v>4226397.5195773905</v>
      </c>
      <c r="G62" s="158">
        <v>4069382.2649398209</v>
      </c>
      <c r="H62" s="158">
        <v>3763004.7166382819</v>
      </c>
      <c r="I62" s="123">
        <v>4343508.5923100226</v>
      </c>
      <c r="J62" s="123">
        <v>4116593.4171710252</v>
      </c>
      <c r="K62" s="123">
        <v>3778520.2845409871</v>
      </c>
      <c r="L62" s="123">
        <v>3519699.1537111793</v>
      </c>
      <c r="M62" s="123">
        <v>3238717.1904968871</v>
      </c>
      <c r="N62" s="123">
        <v>3298074.8665451724</v>
      </c>
      <c r="O62" s="123">
        <v>4389165.6502074674</v>
      </c>
      <c r="P62" s="112">
        <v>-1091090.783662295</v>
      </c>
      <c r="Q62" s="97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</row>
    <row r="63" spans="1:31" s="107" customFormat="1" ht="20.25" customHeight="1" thickTop="1">
      <c r="A63" s="144" t="s">
        <v>175</v>
      </c>
      <c r="B63" s="103"/>
      <c r="C63" s="188">
        <v>0</v>
      </c>
      <c r="D63" s="188">
        <v>0</v>
      </c>
      <c r="E63" s="188">
        <v>0</v>
      </c>
      <c r="F63" s="188">
        <v>0</v>
      </c>
      <c r="G63" s="188">
        <v>0</v>
      </c>
      <c r="H63" s="188">
        <v>0</v>
      </c>
      <c r="I63" s="145">
        <v>0</v>
      </c>
      <c r="J63" s="145">
        <v>0</v>
      </c>
      <c r="K63" s="145">
        <v>0</v>
      </c>
      <c r="L63" s="145">
        <v>0</v>
      </c>
      <c r="M63" s="145">
        <v>0</v>
      </c>
      <c r="N63" s="145">
        <v>0</v>
      </c>
      <c r="O63" s="145">
        <v>0</v>
      </c>
      <c r="P63" s="112"/>
      <c r="Q63" s="97" t="s">
        <v>176</v>
      </c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</row>
    <row r="64" spans="1:31" ht="20.25" customHeight="1">
      <c r="A64" s="140" t="s">
        <v>177</v>
      </c>
      <c r="B64" s="103"/>
      <c r="C64" s="110">
        <v>0</v>
      </c>
      <c r="D64" s="110">
        <v>0</v>
      </c>
      <c r="E64" s="110">
        <v>0</v>
      </c>
      <c r="F64" s="110">
        <v>0</v>
      </c>
      <c r="G64" s="110">
        <v>0</v>
      </c>
      <c r="H64" s="110">
        <v>0</v>
      </c>
      <c r="I64" s="111">
        <v>0</v>
      </c>
      <c r="J64" s="111">
        <v>0</v>
      </c>
      <c r="K64" s="111">
        <v>0</v>
      </c>
      <c r="L64" s="111">
        <v>0</v>
      </c>
      <c r="M64" s="111">
        <v>0</v>
      </c>
      <c r="N64" s="111">
        <v>0</v>
      </c>
      <c r="O64" s="111">
        <v>0</v>
      </c>
      <c r="P64" s="112">
        <v>0</v>
      </c>
      <c r="Q64" s="97" t="s">
        <v>178</v>
      </c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</row>
    <row r="65" spans="1:31" s="107" customFormat="1" ht="20.25" customHeight="1">
      <c r="A65" s="140" t="s">
        <v>179</v>
      </c>
      <c r="B65" s="103"/>
      <c r="C65" s="110">
        <v>0</v>
      </c>
      <c r="D65" s="110">
        <v>0</v>
      </c>
      <c r="E65" s="110">
        <v>0</v>
      </c>
      <c r="F65" s="110">
        <v>0</v>
      </c>
      <c r="G65" s="110">
        <v>0</v>
      </c>
      <c r="H65" s="110">
        <v>0</v>
      </c>
      <c r="I65" s="111">
        <v>0</v>
      </c>
      <c r="J65" s="111">
        <v>0</v>
      </c>
      <c r="K65" s="111">
        <v>0</v>
      </c>
      <c r="L65" s="111">
        <v>0</v>
      </c>
      <c r="M65" s="111">
        <v>0</v>
      </c>
      <c r="N65" s="111">
        <v>0</v>
      </c>
      <c r="O65" s="111">
        <v>0</v>
      </c>
      <c r="P65" s="112">
        <v>0</v>
      </c>
      <c r="Q65" s="97" t="s">
        <v>180</v>
      </c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</row>
    <row r="66" spans="1:31" s="107" customFormat="1" ht="20.25" customHeight="1">
      <c r="A66" s="146" t="s">
        <v>181</v>
      </c>
      <c r="B66" s="103"/>
      <c r="C66" s="110">
        <v>219491.65442888599</v>
      </c>
      <c r="D66" s="110">
        <v>214215.544850006</v>
      </c>
      <c r="E66" s="110">
        <v>217739.8211702735</v>
      </c>
      <c r="F66" s="110">
        <v>181223.95399188751</v>
      </c>
      <c r="G66" s="110">
        <v>179625.713256413</v>
      </c>
      <c r="H66" s="110">
        <v>184227.4056687605</v>
      </c>
      <c r="I66" s="111">
        <v>181893.92823549293</v>
      </c>
      <c r="J66" s="111">
        <v>181893.92823549293</v>
      </c>
      <c r="K66" s="111">
        <v>181893.92823549293</v>
      </c>
      <c r="L66" s="111">
        <v>146274.60681208305</v>
      </c>
      <c r="M66" s="111">
        <v>146274.60681208305</v>
      </c>
      <c r="N66" s="111">
        <v>146274.60681208305</v>
      </c>
      <c r="O66" s="111">
        <v>220229.48537780749</v>
      </c>
      <c r="P66" s="112">
        <v>-73954.878565724444</v>
      </c>
      <c r="Q66" s="97" t="s">
        <v>182</v>
      </c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</row>
    <row r="67" spans="1:31" s="107" customFormat="1" ht="20.25" customHeight="1">
      <c r="A67" s="140" t="s">
        <v>183</v>
      </c>
      <c r="B67" s="103"/>
      <c r="C67" s="110">
        <v>564107.75530999992</v>
      </c>
      <c r="D67" s="110">
        <v>567436.63500999997</v>
      </c>
      <c r="E67" s="110">
        <v>570765.51471000002</v>
      </c>
      <c r="F67" s="110">
        <v>572098.26106999989</v>
      </c>
      <c r="G67" s="110">
        <v>575427.14076999994</v>
      </c>
      <c r="H67" s="110">
        <v>578756.02046999987</v>
      </c>
      <c r="I67" s="111">
        <v>581613.97482017754</v>
      </c>
      <c r="J67" s="111">
        <v>584471.92917035508</v>
      </c>
      <c r="K67" s="111">
        <v>587329.88352053275</v>
      </c>
      <c r="L67" s="111">
        <v>590187.8378707103</v>
      </c>
      <c r="M67" s="111">
        <v>593045.79222088784</v>
      </c>
      <c r="N67" s="111">
        <v>577055.38288901397</v>
      </c>
      <c r="O67" s="111">
        <v>560778.87560999999</v>
      </c>
      <c r="P67" s="112">
        <v>16276.507279013982</v>
      </c>
      <c r="Q67" s="97" t="s">
        <v>184</v>
      </c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</row>
    <row r="68" spans="1:31" s="107" customFormat="1" ht="20.25" customHeight="1">
      <c r="A68" s="140" t="s">
        <v>185</v>
      </c>
      <c r="B68" s="103"/>
      <c r="C68" s="110">
        <v>1173233.7705034099</v>
      </c>
      <c r="D68" s="110">
        <v>1151672.1645517063</v>
      </c>
      <c r="E68" s="110">
        <v>1161478.5979017101</v>
      </c>
      <c r="F68" s="110">
        <v>1151326.8966851998</v>
      </c>
      <c r="G68" s="110">
        <v>1189703.7281145859</v>
      </c>
      <c r="H68" s="110">
        <v>1184078.8181787105</v>
      </c>
      <c r="I68" s="111">
        <v>1173079.0286734849</v>
      </c>
      <c r="J68" s="111">
        <v>1158792.0953412023</v>
      </c>
      <c r="K68" s="111">
        <v>1156282.068225234</v>
      </c>
      <c r="L68" s="111">
        <v>1145932.158155656</v>
      </c>
      <c r="M68" s="111">
        <v>1129102.8486991199</v>
      </c>
      <c r="N68" s="111">
        <v>1115673.1215479737</v>
      </c>
      <c r="O68" s="111">
        <v>1178058.5910891553</v>
      </c>
      <c r="P68" s="112"/>
      <c r="Q68" s="97" t="s">
        <v>186</v>
      </c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</row>
    <row r="69" spans="1:31" s="107" customFormat="1" ht="20.25" customHeight="1">
      <c r="A69" s="140"/>
      <c r="B69" s="103"/>
      <c r="C69" s="110">
        <v>0</v>
      </c>
      <c r="D69" s="110">
        <v>0</v>
      </c>
      <c r="E69" s="110">
        <v>0</v>
      </c>
      <c r="F69" s="110">
        <v>0</v>
      </c>
      <c r="G69" s="110">
        <v>0</v>
      </c>
      <c r="H69" s="110">
        <v>0</v>
      </c>
      <c r="I69" s="111"/>
      <c r="J69" s="111"/>
      <c r="K69" s="111"/>
      <c r="L69" s="111"/>
      <c r="M69" s="111"/>
      <c r="N69" s="111"/>
      <c r="O69" s="111">
        <v>0</v>
      </c>
      <c r="P69" s="112"/>
      <c r="Q69" s="97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</row>
    <row r="70" spans="1:31" s="107" customFormat="1" ht="20.25" customHeight="1">
      <c r="A70" s="140" t="s">
        <v>187</v>
      </c>
      <c r="B70" s="103"/>
      <c r="C70" s="110">
        <v>508463.41795162181</v>
      </c>
      <c r="D70" s="110">
        <v>493516.31389879802</v>
      </c>
      <c r="E70" s="110">
        <v>491810.19992742297</v>
      </c>
      <c r="F70" s="110">
        <v>480842.18132810539</v>
      </c>
      <c r="G70" s="110">
        <v>480151.27330856788</v>
      </c>
      <c r="H70" s="110">
        <v>435016.29184647708</v>
      </c>
      <c r="I70" s="118">
        <v>670.13952391424289</v>
      </c>
      <c r="J70" s="118">
        <v>699.21580674838401</v>
      </c>
      <c r="K70" s="118">
        <v>695.94960022699865</v>
      </c>
      <c r="L70" s="118">
        <v>721.61594509526287</v>
      </c>
      <c r="M70" s="118">
        <v>556.75982129103409</v>
      </c>
      <c r="N70" s="118">
        <v>656.36265772073773</v>
      </c>
      <c r="O70" s="111">
        <v>514136.59045013034</v>
      </c>
      <c r="P70" s="112">
        <v>-513480.2277924096</v>
      </c>
      <c r="Q70" s="97" t="s">
        <v>188</v>
      </c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</row>
    <row r="71" spans="1:31" s="107" customFormat="1" ht="20.25" customHeight="1" thickBot="1">
      <c r="A71" s="147"/>
      <c r="B71" s="103" t="s">
        <v>189</v>
      </c>
      <c r="C71" s="158">
        <v>5565298.0063940762</v>
      </c>
      <c r="D71" s="158">
        <v>5697410.557102629</v>
      </c>
      <c r="E71" s="158">
        <v>6753139.048120399</v>
      </c>
      <c r="F71" s="158">
        <v>6611888.8126525832</v>
      </c>
      <c r="G71" s="158">
        <v>6494290.120389387</v>
      </c>
      <c r="H71" s="158">
        <v>6145083.2528022304</v>
      </c>
      <c r="I71" s="123">
        <v>6280765.6635630913</v>
      </c>
      <c r="J71" s="123">
        <v>6042450.585724825</v>
      </c>
      <c r="K71" s="123">
        <v>5704722.1141224736</v>
      </c>
      <c r="L71" s="123">
        <v>5402815.3724947236</v>
      </c>
      <c r="M71" s="123">
        <v>5107697.1980502689</v>
      </c>
      <c r="N71" s="123">
        <v>5137734.3404519642</v>
      </c>
      <c r="O71" s="123">
        <v>6862369.19273456</v>
      </c>
      <c r="P71" s="112">
        <v>-1724634.8522825958</v>
      </c>
      <c r="Q71" s="97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</row>
    <row r="72" spans="1:31" s="107" customFormat="1" ht="20.25" customHeight="1" thickTop="1">
      <c r="A72" s="148" t="s">
        <v>190</v>
      </c>
      <c r="B72" s="109"/>
      <c r="C72" s="110"/>
      <c r="D72" s="110"/>
      <c r="E72" s="110"/>
      <c r="F72" s="110"/>
      <c r="G72" s="110"/>
      <c r="H72" s="110"/>
      <c r="I72" s="111"/>
      <c r="J72" s="111"/>
      <c r="K72" s="111"/>
      <c r="L72" s="111"/>
      <c r="M72" s="111"/>
      <c r="N72" s="200"/>
      <c r="O72" s="111">
        <v>0</v>
      </c>
      <c r="P72" s="112">
        <v>0</v>
      </c>
      <c r="Q72" s="97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</row>
    <row r="73" spans="1:31" s="107" customFormat="1" ht="20.25" customHeight="1">
      <c r="A73" s="108" t="s">
        <v>191</v>
      </c>
      <c r="B73" s="109"/>
      <c r="C73" s="110"/>
      <c r="D73" s="110"/>
      <c r="E73" s="110"/>
      <c r="F73" s="110"/>
      <c r="G73" s="110"/>
      <c r="H73" s="110"/>
      <c r="I73" s="111">
        <v>0</v>
      </c>
      <c r="J73" s="111">
        <v>0</v>
      </c>
      <c r="K73" s="111">
        <v>0</v>
      </c>
      <c r="L73" s="111">
        <v>0</v>
      </c>
      <c r="M73" s="111">
        <v>0</v>
      </c>
      <c r="N73" s="111">
        <v>0</v>
      </c>
      <c r="O73" s="111">
        <v>0</v>
      </c>
      <c r="P73" s="112">
        <v>0</v>
      </c>
      <c r="Q73" s="97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</row>
    <row r="74" spans="1:31" s="107" customFormat="1" ht="20.25" customHeight="1">
      <c r="A74" s="114" t="s">
        <v>192</v>
      </c>
      <c r="B74" s="115"/>
      <c r="C74" s="110">
        <v>2462811.5999899996</v>
      </c>
      <c r="D74" s="110">
        <v>2462811.5999899996</v>
      </c>
      <c r="E74" s="110">
        <v>2462811.5999899996</v>
      </c>
      <c r="F74" s="110">
        <v>2462811.5999899996</v>
      </c>
      <c r="G74" s="110">
        <v>2462811.5999899996</v>
      </c>
      <c r="H74" s="110">
        <v>2462811.5999899996</v>
      </c>
      <c r="I74" s="110">
        <v>2462811.5999899996</v>
      </c>
      <c r="J74" s="110">
        <v>2462811.5999899996</v>
      </c>
      <c r="K74" s="110">
        <v>2462811.5999899996</v>
      </c>
      <c r="L74" s="110">
        <v>2462811.5999899996</v>
      </c>
      <c r="M74" s="110">
        <v>2462811.5999899996</v>
      </c>
      <c r="N74" s="110">
        <v>2462811.5999899996</v>
      </c>
      <c r="O74" s="110">
        <v>2462811.5999899996</v>
      </c>
      <c r="P74" s="112">
        <v>0</v>
      </c>
      <c r="Q74" s="97" t="s">
        <v>193</v>
      </c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</row>
    <row r="75" spans="1:31" s="107" customFormat="1" ht="20.25" customHeight="1">
      <c r="A75" s="114" t="s">
        <v>194</v>
      </c>
      <c r="B75" s="115"/>
      <c r="C75" s="110">
        <v>17177166.930149999</v>
      </c>
      <c r="D75" s="110">
        <v>17177166.930149999</v>
      </c>
      <c r="E75" s="110">
        <v>17177166.930149999</v>
      </c>
      <c r="F75" s="110">
        <v>17177166.930149999</v>
      </c>
      <c r="G75" s="110">
        <v>17177166.930149999</v>
      </c>
      <c r="H75" s="110">
        <v>17177166.930149999</v>
      </c>
      <c r="I75" s="110">
        <v>17177166.930149999</v>
      </c>
      <c r="J75" s="110">
        <v>17177166.930149999</v>
      </c>
      <c r="K75" s="110">
        <v>17177166.930149999</v>
      </c>
      <c r="L75" s="110">
        <v>17177166.930149999</v>
      </c>
      <c r="M75" s="110">
        <v>17177166.930149999</v>
      </c>
      <c r="N75" s="110">
        <v>17177166.930149999</v>
      </c>
      <c r="O75" s="110">
        <v>17177166.930149999</v>
      </c>
      <c r="P75" s="112">
        <v>0</v>
      </c>
      <c r="Q75" s="97" t="s">
        <v>195</v>
      </c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</row>
    <row r="76" spans="1:31" s="107" customFormat="1" ht="20.25" customHeight="1">
      <c r="A76" s="108" t="s">
        <v>196</v>
      </c>
      <c r="B76" s="109"/>
      <c r="C76" s="110">
        <v>67130.174843009911</v>
      </c>
      <c r="D76" s="110">
        <v>63672.834048965007</v>
      </c>
      <c r="E76" s="110">
        <v>65949.663262110116</v>
      </c>
      <c r="F76" s="110">
        <v>65541.892206850913</v>
      </c>
      <c r="G76" s="110">
        <v>64813.730353672116</v>
      </c>
      <c r="H76" s="110">
        <v>68852.361292685004</v>
      </c>
      <c r="I76" s="111">
        <v>68852.361292685004</v>
      </c>
      <c r="J76" s="111">
        <v>68852.361292685004</v>
      </c>
      <c r="K76" s="111">
        <v>68852.361292685004</v>
      </c>
      <c r="L76" s="111">
        <v>68852.361292685004</v>
      </c>
      <c r="M76" s="111">
        <v>68852.361292685004</v>
      </c>
      <c r="N76" s="111">
        <v>68852.361292685004</v>
      </c>
      <c r="O76" s="111">
        <v>67172.937068415704</v>
      </c>
      <c r="P76" s="112">
        <v>1679.4242242692999</v>
      </c>
      <c r="Q76" s="97" t="s">
        <v>197</v>
      </c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</row>
    <row r="77" spans="1:31" s="107" customFormat="1" ht="20.25" customHeight="1">
      <c r="A77" s="108" t="s">
        <v>198</v>
      </c>
      <c r="B77" s="109"/>
      <c r="C77" s="110">
        <v>538175.655519019</v>
      </c>
      <c r="D77" s="110">
        <v>387490.69044475065</v>
      </c>
      <c r="E77" s="110">
        <v>401251.18233706692</v>
      </c>
      <c r="F77" s="110">
        <v>305810.84370228398</v>
      </c>
      <c r="G77" s="110">
        <v>326978.70512996014</v>
      </c>
      <c r="H77" s="110">
        <v>310938.88462474628</v>
      </c>
      <c r="I77" s="111">
        <v>63264.139641030459</v>
      </c>
      <c r="J77" s="111">
        <v>63264.139641031157</v>
      </c>
      <c r="K77" s="111">
        <v>63264.139641031856</v>
      </c>
      <c r="L77" s="111">
        <v>39174.200795497745</v>
      </c>
      <c r="M77" s="111">
        <v>39899.805937860627</v>
      </c>
      <c r="N77" s="111">
        <v>40625.384729526704</v>
      </c>
      <c r="O77" s="111">
        <v>576348.66727135458</v>
      </c>
      <c r="P77" s="112">
        <v>-535723.28254182788</v>
      </c>
      <c r="Q77" s="97" t="s">
        <v>199</v>
      </c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</row>
    <row r="78" spans="1:31" s="107" customFormat="1" ht="20.25" customHeight="1">
      <c r="A78" s="119" t="s">
        <v>200</v>
      </c>
      <c r="B78" s="120"/>
      <c r="C78" s="110">
        <v>-429285.98627000005</v>
      </c>
      <c r="D78" s="110">
        <v>-428325.5601</v>
      </c>
      <c r="E78" s="110">
        <v>-428978.92203000002</v>
      </c>
      <c r="F78" s="110">
        <v>-428774.75710000005</v>
      </c>
      <c r="G78" s="110">
        <v>-428433.20502000005</v>
      </c>
      <c r="H78" s="110">
        <v>-429445.68924000004</v>
      </c>
      <c r="I78" s="199">
        <v>-388723.75459000003</v>
      </c>
      <c r="J78" s="199">
        <v>-388723.75459000003</v>
      </c>
      <c r="K78" s="199">
        <v>-388723.75459000003</v>
      </c>
      <c r="L78" s="199">
        <v>-388723.75459000003</v>
      </c>
      <c r="M78" s="199">
        <v>-388723.75459000003</v>
      </c>
      <c r="N78" s="199">
        <v>-388723.75459000003</v>
      </c>
      <c r="O78" s="111">
        <v>-429404.16686</v>
      </c>
      <c r="P78" s="112">
        <v>40680.412269999972</v>
      </c>
      <c r="Q78" s="97" t="s">
        <v>201</v>
      </c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</row>
    <row r="79" spans="1:31" s="107" customFormat="1" ht="20.25" customHeight="1">
      <c r="A79" s="119" t="s">
        <v>202</v>
      </c>
      <c r="B79" s="120"/>
      <c r="C79" s="110">
        <v>0</v>
      </c>
      <c r="D79" s="110">
        <v>0</v>
      </c>
      <c r="E79" s="110">
        <v>0</v>
      </c>
      <c r="F79" s="110">
        <v>0</v>
      </c>
      <c r="G79" s="110">
        <v>0</v>
      </c>
      <c r="H79" s="110">
        <v>0</v>
      </c>
      <c r="I79" s="111">
        <v>0</v>
      </c>
      <c r="J79" s="111">
        <v>0</v>
      </c>
      <c r="K79" s="111">
        <v>0</v>
      </c>
      <c r="L79" s="111">
        <v>0</v>
      </c>
      <c r="M79" s="111">
        <v>0</v>
      </c>
      <c r="N79" s="111">
        <v>0</v>
      </c>
      <c r="O79" s="111">
        <v>0</v>
      </c>
      <c r="P79" s="112">
        <v>0</v>
      </c>
      <c r="Q79" s="97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</row>
    <row r="80" spans="1:31" s="107" customFormat="1" ht="20.25" customHeight="1">
      <c r="A80" s="114"/>
      <c r="B80" s="115" t="s">
        <v>203</v>
      </c>
      <c r="C80" s="110">
        <v>246281.16</v>
      </c>
      <c r="D80" s="110">
        <v>246281.16</v>
      </c>
      <c r="E80" s="110">
        <v>246281.16</v>
      </c>
      <c r="F80" s="110">
        <v>246281.16</v>
      </c>
      <c r="G80" s="110">
        <v>246281.16</v>
      </c>
      <c r="H80" s="110">
        <v>246281.16</v>
      </c>
      <c r="I80" s="110">
        <v>246281.16000000003</v>
      </c>
      <c r="J80" s="110">
        <v>246281.16000000003</v>
      </c>
      <c r="K80" s="110">
        <v>246281.16000000003</v>
      </c>
      <c r="L80" s="110">
        <v>246281.16000000003</v>
      </c>
      <c r="M80" s="110">
        <v>246281.16000000003</v>
      </c>
      <c r="N80" s="110">
        <v>246281.16000000003</v>
      </c>
      <c r="O80" s="110">
        <v>246281.16</v>
      </c>
      <c r="P80" s="112">
        <v>0</v>
      </c>
      <c r="Q80" s="97" t="s">
        <v>204</v>
      </c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</row>
    <row r="81" spans="1:31" s="107" customFormat="1" ht="20.25" customHeight="1">
      <c r="A81" s="108"/>
      <c r="B81" s="109" t="s">
        <v>205</v>
      </c>
      <c r="C81" s="110">
        <v>0</v>
      </c>
      <c r="D81" s="110">
        <v>0</v>
      </c>
      <c r="E81" s="110">
        <v>0</v>
      </c>
      <c r="F81" s="110">
        <v>0</v>
      </c>
      <c r="G81" s="110">
        <v>0</v>
      </c>
      <c r="H81" s="110">
        <v>0</v>
      </c>
      <c r="I81" s="111">
        <v>0</v>
      </c>
      <c r="J81" s="111">
        <v>0</v>
      </c>
      <c r="K81" s="111">
        <v>0</v>
      </c>
      <c r="L81" s="111">
        <v>0</v>
      </c>
      <c r="M81" s="111">
        <v>0</v>
      </c>
      <c r="N81" s="111">
        <v>0</v>
      </c>
      <c r="O81" s="111">
        <v>0</v>
      </c>
      <c r="P81" s="112">
        <v>0</v>
      </c>
      <c r="Q81" s="97" t="s">
        <v>206</v>
      </c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</row>
    <row r="82" spans="1:31" s="107" customFormat="1" ht="20.25" customHeight="1">
      <c r="A82" s="119" t="s">
        <v>207</v>
      </c>
      <c r="B82" s="120"/>
      <c r="C82" s="110">
        <v>7422863.8454510272</v>
      </c>
      <c r="D82" s="110">
        <v>7422346.4636073019</v>
      </c>
      <c r="E82" s="110">
        <v>6495976.5499628671</v>
      </c>
      <c r="F82" s="110">
        <v>6698428.4220348084</v>
      </c>
      <c r="G82" s="110">
        <v>6840530.2168813786</v>
      </c>
      <c r="H82" s="110">
        <v>7053836.7405197602</v>
      </c>
      <c r="I82" s="111">
        <v>8288571.3091094373</v>
      </c>
      <c r="J82" s="111">
        <v>8475204.7594616767</v>
      </c>
      <c r="K82" s="111">
        <v>8612998.9065351468</v>
      </c>
      <c r="L82" s="111">
        <v>8835450.813378552</v>
      </c>
      <c r="M82" s="111">
        <v>8985490.7444749307</v>
      </c>
      <c r="N82" s="111">
        <v>9195627.6581215356</v>
      </c>
      <c r="O82" s="111">
        <v>7437759.6345971664</v>
      </c>
      <c r="P82" s="112">
        <v>1757868.0235243691</v>
      </c>
      <c r="Q82" s="97" t="s">
        <v>208</v>
      </c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</row>
    <row r="83" spans="1:31" s="107" customFormat="1" ht="20.25" customHeight="1">
      <c r="A83" s="147"/>
      <c r="B83" s="103" t="s">
        <v>209</v>
      </c>
      <c r="C83" s="189">
        <v>27485143.379683055</v>
      </c>
      <c r="D83" s="189">
        <v>27331444.11814101</v>
      </c>
      <c r="E83" s="189">
        <v>26420458.163672045</v>
      </c>
      <c r="F83" s="189">
        <v>26527266.090983938</v>
      </c>
      <c r="G83" s="189">
        <v>26690149.137485009</v>
      </c>
      <c r="H83" s="189">
        <v>26890441.987337187</v>
      </c>
      <c r="I83" s="149">
        <v>27918223.745593153</v>
      </c>
      <c r="J83" s="149">
        <v>28104857.19594539</v>
      </c>
      <c r="K83" s="149">
        <v>28242651.34301886</v>
      </c>
      <c r="L83" s="149">
        <v>28441013.311016731</v>
      </c>
      <c r="M83" s="149">
        <v>28591778.847255476</v>
      </c>
      <c r="N83" s="149">
        <v>28802641.339693747</v>
      </c>
      <c r="O83" s="149">
        <v>27538136.762216933</v>
      </c>
      <c r="P83" s="112">
        <v>1264504.5774768144</v>
      </c>
      <c r="Q83" s="97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</row>
    <row r="84" spans="1:31" s="107" customFormat="1" ht="20.25" customHeight="1" thickBot="1">
      <c r="A84" s="148" t="s">
        <v>210</v>
      </c>
      <c r="B84" s="150"/>
      <c r="C84" s="190">
        <v>33050441.386077132</v>
      </c>
      <c r="D84" s="190">
        <v>33028854.675243638</v>
      </c>
      <c r="E84" s="190">
        <v>33173597.211792443</v>
      </c>
      <c r="F84" s="190">
        <v>33139154.903636523</v>
      </c>
      <c r="G84" s="190">
        <v>33184439.257874396</v>
      </c>
      <c r="H84" s="190">
        <v>33035525.240139417</v>
      </c>
      <c r="I84" s="151">
        <v>34198989.409156248</v>
      </c>
      <c r="J84" s="151">
        <v>34147307.781670213</v>
      </c>
      <c r="K84" s="151">
        <v>33947373.457141332</v>
      </c>
      <c r="L84" s="151">
        <v>33843828.683511451</v>
      </c>
      <c r="M84" s="151">
        <v>33699476.045305744</v>
      </c>
      <c r="N84" s="151">
        <v>33940375.680145711</v>
      </c>
      <c r="O84" s="151">
        <v>34400505.954951495</v>
      </c>
      <c r="P84" s="112">
        <v>-460130.27480578423</v>
      </c>
      <c r="Q84" s="97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</row>
    <row r="85" spans="1:31" s="107" customFormat="1" ht="20.25" customHeight="1" thickTop="1">
      <c r="A85" s="148" t="s">
        <v>211</v>
      </c>
      <c r="B85" s="103"/>
      <c r="C85" s="191"/>
      <c r="D85" s="191"/>
      <c r="E85" s="191"/>
      <c r="F85" s="191"/>
      <c r="G85" s="191"/>
      <c r="H85" s="191"/>
      <c r="I85" s="152"/>
      <c r="J85" s="152"/>
      <c r="K85" s="152"/>
      <c r="L85" s="152"/>
      <c r="M85" s="152"/>
      <c r="N85" s="205"/>
      <c r="O85" s="152"/>
      <c r="P85" s="112">
        <v>0</v>
      </c>
      <c r="Q85" s="97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</row>
    <row r="86" spans="1:31" s="107" customFormat="1" ht="20.25" customHeight="1">
      <c r="A86" s="153"/>
      <c r="B86" s="154"/>
      <c r="C86" s="192"/>
      <c r="D86" s="192"/>
      <c r="E86" s="192"/>
      <c r="F86" s="192"/>
      <c r="G86" s="192"/>
      <c r="H86" s="192"/>
      <c r="I86" s="155"/>
      <c r="J86" s="155"/>
      <c r="K86" s="155"/>
      <c r="L86" s="155"/>
      <c r="M86" s="155"/>
      <c r="N86" s="206"/>
      <c r="O86" s="155"/>
      <c r="P86" s="112">
        <v>0</v>
      </c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</row>
    <row r="87" spans="1:31" s="107" customFormat="1" ht="20.25" customHeight="1">
      <c r="C87" s="210"/>
      <c r="D87" s="210"/>
      <c r="E87" s="210"/>
      <c r="F87" s="210"/>
      <c r="G87" s="210"/>
      <c r="H87" s="210"/>
      <c r="I87" s="210">
        <v>-350779.5078542009</v>
      </c>
      <c r="J87" s="210">
        <v>-350779.50785420835</v>
      </c>
      <c r="K87" s="210">
        <v>-350779.50785419345</v>
      </c>
      <c r="L87" s="210">
        <v>-255572.97135442495</v>
      </c>
      <c r="M87" s="210">
        <v>-255572.9713544324</v>
      </c>
      <c r="N87" s="210">
        <v>-255572.9713544175</v>
      </c>
      <c r="O87" s="138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</row>
    <row r="88" spans="1:31" s="107" customFormat="1" ht="20.25" customHeight="1">
      <c r="B88" s="156" t="s">
        <v>212</v>
      </c>
      <c r="C88" s="157">
        <v>0</v>
      </c>
      <c r="D88" s="157">
        <v>0</v>
      </c>
      <c r="E88" s="157">
        <v>1.2062489986419678E-5</v>
      </c>
      <c r="F88" s="157">
        <v>5.9611648321151733E-3</v>
      </c>
      <c r="G88" s="157">
        <v>1.2832880020141602E-4</v>
      </c>
      <c r="H88" s="157">
        <v>-1.1146068572998047E-4</v>
      </c>
      <c r="I88" s="157">
        <v>0</v>
      </c>
      <c r="J88" s="157">
        <v>0</v>
      </c>
      <c r="K88" s="157">
        <v>0</v>
      </c>
      <c r="L88" s="157">
        <v>0</v>
      </c>
      <c r="M88" s="157">
        <v>0</v>
      </c>
      <c r="N88" s="157">
        <v>0</v>
      </c>
      <c r="O88" s="157">
        <v>9.9986791610717773E-6</v>
      </c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</row>
    <row r="89" spans="1:31" s="107" customFormat="1" ht="20.25" customHeight="1">
      <c r="B89" s="159" t="s">
        <v>213</v>
      </c>
      <c r="C89" s="160">
        <v>140450.76413999998</v>
      </c>
      <c r="D89" s="160">
        <v>140450.76413999998</v>
      </c>
      <c r="E89" s="160">
        <v>140450.76413999998</v>
      </c>
      <c r="F89" s="160">
        <v>140450.76413999998</v>
      </c>
      <c r="G89" s="160">
        <v>140450.76413999998</v>
      </c>
      <c r="H89" s="160">
        <v>140450.76413999998</v>
      </c>
      <c r="I89" s="160">
        <v>140450.76413999998</v>
      </c>
      <c r="J89" s="160">
        <v>140450.76413999998</v>
      </c>
      <c r="K89" s="160">
        <v>140450.76413999998</v>
      </c>
      <c r="L89" s="160">
        <v>140450.76413999998</v>
      </c>
      <c r="M89" s="160">
        <v>140450.76413999998</v>
      </c>
      <c r="N89" s="161">
        <v>140450.76413999998</v>
      </c>
      <c r="O89" s="162"/>
    </row>
    <row r="90" spans="1:31" s="107" customFormat="1" ht="20.25" customHeight="1">
      <c r="B90" s="159" t="s">
        <v>214</v>
      </c>
      <c r="C90" s="160">
        <v>135980.61970991819</v>
      </c>
      <c r="D90" s="160">
        <v>131767.64195820742</v>
      </c>
      <c r="E90" s="160">
        <v>143394.13466129074</v>
      </c>
      <c r="F90" s="160">
        <v>122231.81663622949</v>
      </c>
      <c r="G90" s="160">
        <v>156565.10665266373</v>
      </c>
      <c r="H90" s="160">
        <v>148028.81224869887</v>
      </c>
      <c r="I90" s="160">
        <v>136256.18084375869</v>
      </c>
      <c r="J90" s="160">
        <v>151764.26742461932</v>
      </c>
      <c r="K90" s="160">
        <v>145490.31647621657</v>
      </c>
      <c r="L90" s="160">
        <v>183682.90461917</v>
      </c>
      <c r="M90" s="160">
        <v>180389.56959495312</v>
      </c>
      <c r="N90" s="161">
        <v>168522.47767865512</v>
      </c>
      <c r="O90" s="162"/>
    </row>
    <row r="91" spans="1:31" s="107" customFormat="1" ht="20.25" customHeight="1">
      <c r="C91" s="138"/>
      <c r="D91" s="138"/>
      <c r="E91" s="138"/>
      <c r="F91" s="138"/>
      <c r="G91" s="138"/>
      <c r="H91" s="138"/>
      <c r="I91" s="138"/>
      <c r="J91" s="138"/>
      <c r="K91" s="138"/>
      <c r="L91" s="138"/>
      <c r="M91" s="138"/>
      <c r="N91" s="138"/>
      <c r="O91" s="16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</row>
    <row r="92" spans="1:31" s="96" customFormat="1" ht="20.25" customHeight="1" outlineLevel="1">
      <c r="A92" s="86"/>
      <c r="B92" s="164" t="s">
        <v>215</v>
      </c>
      <c r="C92" s="165" t="s">
        <v>69</v>
      </c>
      <c r="D92" s="165" t="s">
        <v>70</v>
      </c>
      <c r="E92" s="165" t="s">
        <v>71</v>
      </c>
      <c r="F92" s="165" t="s">
        <v>72</v>
      </c>
      <c r="G92" s="165" t="s">
        <v>73</v>
      </c>
      <c r="H92" s="165" t="s">
        <v>74</v>
      </c>
      <c r="I92" s="165" t="s">
        <v>75</v>
      </c>
      <c r="J92" s="165" t="s">
        <v>76</v>
      </c>
      <c r="K92" s="165" t="s">
        <v>77</v>
      </c>
      <c r="L92" s="165" t="s">
        <v>78</v>
      </c>
      <c r="M92" s="165" t="s">
        <v>79</v>
      </c>
      <c r="N92" s="165" t="s">
        <v>80</v>
      </c>
      <c r="O92" s="166">
        <v>2022</v>
      </c>
      <c r="P92" s="166" t="s">
        <v>1</v>
      </c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</row>
    <row r="93" spans="1:31" s="107" customFormat="1" ht="20.25" customHeight="1" outlineLevel="1">
      <c r="A93" s="86"/>
      <c r="B93" s="167" t="s">
        <v>216</v>
      </c>
      <c r="C93" s="207">
        <v>24673461.181667447</v>
      </c>
      <c r="D93" s="207">
        <v>24673461.181667447</v>
      </c>
      <c r="E93" s="168">
        <v>24673461.181667447</v>
      </c>
      <c r="F93" s="168">
        <v>24673461.181667447</v>
      </c>
      <c r="G93" s="168">
        <v>24673461.181667447</v>
      </c>
      <c r="H93" s="168">
        <v>24673461.181667447</v>
      </c>
      <c r="I93" s="168">
        <v>24903050.525334112</v>
      </c>
      <c r="J93" s="168">
        <v>24903050.525334112</v>
      </c>
      <c r="K93" s="168">
        <v>24903050.525334112</v>
      </c>
      <c r="L93" s="168">
        <v>24903050.525334112</v>
      </c>
      <c r="M93" s="168">
        <v>24903050.525334112</v>
      </c>
      <c r="N93" s="168">
        <v>24903050.525334112</v>
      </c>
      <c r="O93" s="111">
        <v>24788255.853500783</v>
      </c>
      <c r="P93" s="111">
        <v>23857820.539669342</v>
      </c>
      <c r="Q93" s="112">
        <v>1045229.98566477</v>
      </c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</row>
    <row r="94" spans="1:31" s="107" customFormat="1" ht="20.25" customHeight="1" outlineLevel="1">
      <c r="A94" s="86"/>
      <c r="B94" s="167" t="s">
        <v>217</v>
      </c>
      <c r="C94" s="207">
        <v>1115617.33042</v>
      </c>
      <c r="D94" s="207">
        <v>1113408.7546399999</v>
      </c>
      <c r="E94" s="168">
        <v>1110574.9028999999</v>
      </c>
      <c r="F94" s="168">
        <v>1107653.8788399999</v>
      </c>
      <c r="G94" s="168">
        <v>1104586.1448599999</v>
      </c>
      <c r="H94" s="168">
        <v>1101672.88374</v>
      </c>
      <c r="I94" s="168">
        <v>1099626.2227700001</v>
      </c>
      <c r="J94" s="168">
        <v>1097579.56183</v>
      </c>
      <c r="K94" s="168">
        <v>1095532.9008899999</v>
      </c>
      <c r="L94" s="168">
        <v>1093487.2399500001</v>
      </c>
      <c r="M94" s="168">
        <v>1091441.57901</v>
      </c>
      <c r="N94" s="168">
        <v>1089395.9180700001</v>
      </c>
      <c r="O94" s="111">
        <v>1101714.7764933333</v>
      </c>
      <c r="P94" s="111">
        <v>1118618.12473</v>
      </c>
      <c r="Q94" s="112">
        <v>-29222.206659999909</v>
      </c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</row>
    <row r="95" spans="1:31" s="107" customFormat="1" ht="20.25" customHeight="1" outlineLevel="1">
      <c r="A95" s="86"/>
      <c r="B95" s="167" t="s">
        <v>218</v>
      </c>
      <c r="C95" s="207">
        <v>8057359.4866987886</v>
      </c>
      <c r="D95" s="207">
        <v>8264023.1960274801</v>
      </c>
      <c r="E95" s="209">
        <v>8429802.8288016133</v>
      </c>
      <c r="F95" s="209">
        <v>8573730.4429430701</v>
      </c>
      <c r="G95" s="209">
        <v>8670146.6011801399</v>
      </c>
      <c r="H95" s="209">
        <v>8630855.483214546</v>
      </c>
      <c r="I95" s="209">
        <v>9886940.3828929663</v>
      </c>
      <c r="J95" s="209">
        <v>9955274.1356539726</v>
      </c>
      <c r="K95" s="209">
        <v>9843170.9790484589</v>
      </c>
      <c r="L95" s="209">
        <v>9843698.9787323363</v>
      </c>
      <c r="M95" s="209">
        <v>9816895.8342013024</v>
      </c>
      <c r="N95" s="209">
        <v>10223112.427951392</v>
      </c>
      <c r="O95" s="111">
        <v>9182917.5647788402</v>
      </c>
      <c r="P95" s="111">
        <v>9288877.0221072994</v>
      </c>
      <c r="Q95" s="112">
        <v>934235.40584409237</v>
      </c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</row>
    <row r="96" spans="1:31" s="107" customFormat="1" ht="20.25" customHeight="1" outlineLevel="1">
      <c r="A96" s="86"/>
      <c r="B96" s="167" t="s">
        <v>219</v>
      </c>
      <c r="C96" s="207">
        <v>1630228.225315392</v>
      </c>
      <c r="D96" s="207">
        <v>1612195.5785604073</v>
      </c>
      <c r="E96" s="168">
        <v>1661771.6901046815</v>
      </c>
      <c r="F96" s="168">
        <v>1659349.4783639875</v>
      </c>
      <c r="G96" s="168">
        <v>1707506.4053609269</v>
      </c>
      <c r="H96" s="168">
        <v>1721221.9008233547</v>
      </c>
      <c r="I96" s="168">
        <v>1731122.9355544453</v>
      </c>
      <c r="J96" s="168">
        <v>1727647.6735544456</v>
      </c>
      <c r="K96" s="168">
        <v>1733824.1055544452</v>
      </c>
      <c r="L96" s="168">
        <v>1727552.3719031005</v>
      </c>
      <c r="M96" s="168">
        <v>1725450.4489031003</v>
      </c>
      <c r="N96" s="168">
        <v>1683129.4998409455</v>
      </c>
      <c r="O96" s="111">
        <v>1693416.692819936</v>
      </c>
      <c r="P96" s="111">
        <v>1648988.8437160896</v>
      </c>
      <c r="Q96" s="112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</row>
    <row r="97" spans="1:31" s="107" customFormat="1" ht="20.25" customHeight="1" outlineLevel="1">
      <c r="A97" s="86"/>
      <c r="B97" s="167" t="s">
        <v>220</v>
      </c>
      <c r="C97" s="207">
        <v>716162.02758880006</v>
      </c>
      <c r="D97" s="207">
        <v>717752.83757652191</v>
      </c>
      <c r="E97" s="168">
        <v>749516.43190927187</v>
      </c>
      <c r="F97" s="168">
        <v>752198.51155078446</v>
      </c>
      <c r="G97" s="168">
        <v>765248.47942299547</v>
      </c>
      <c r="H97" s="168">
        <v>788248.33333470649</v>
      </c>
      <c r="I97" s="168">
        <v>820212.50686719129</v>
      </c>
      <c r="J97" s="168">
        <v>835712.63851446402</v>
      </c>
      <c r="K97" s="168">
        <v>867822.87073882006</v>
      </c>
      <c r="L97" s="168">
        <v>881762.16386014584</v>
      </c>
      <c r="M97" s="168">
        <v>895737.13198147155</v>
      </c>
      <c r="N97" s="168">
        <v>928246.26845904731</v>
      </c>
      <c r="O97" s="111">
        <v>809885.01681701839</v>
      </c>
      <c r="P97" s="111">
        <v>680709.9872188</v>
      </c>
      <c r="Q97" s="112">
        <v>247536.28124024731</v>
      </c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</row>
    <row r="98" spans="1:31" ht="19.5" customHeight="1" outlineLevel="1">
      <c r="A98" s="86"/>
      <c r="B98" s="167" t="s">
        <v>221</v>
      </c>
      <c r="C98" s="207">
        <v>4862088.1899999995</v>
      </c>
      <c r="D98" s="207">
        <v>4862088.1899999995</v>
      </c>
      <c r="E98" s="168">
        <v>4862088.1899999995</v>
      </c>
      <c r="F98" s="168">
        <v>4862088.1899999995</v>
      </c>
      <c r="G98" s="168">
        <v>4862088.1899999995</v>
      </c>
      <c r="H98" s="168">
        <v>4862088.1899999995</v>
      </c>
      <c r="I98" s="168">
        <v>4862088.1899999995</v>
      </c>
      <c r="J98" s="168">
        <v>4862088.1899999995</v>
      </c>
      <c r="K98" s="168">
        <v>4862088.1899999995</v>
      </c>
      <c r="L98" s="168">
        <v>4862088.1899999995</v>
      </c>
      <c r="M98" s="168">
        <v>4862088.1899999995</v>
      </c>
      <c r="N98" s="168">
        <v>4862088.1899999995</v>
      </c>
      <c r="O98" s="169">
        <v>4862088.1899999985</v>
      </c>
      <c r="P98" s="111">
        <v>4890240</v>
      </c>
      <c r="Q98" s="112">
        <v>-28151.810000000522</v>
      </c>
    </row>
    <row r="99" spans="1:31" ht="20.25" customHeight="1" outlineLevel="1" thickBot="1">
      <c r="A99" s="86"/>
      <c r="B99" s="170" t="s">
        <v>222</v>
      </c>
      <c r="C99" s="171">
        <v>41054916.441690423</v>
      </c>
      <c r="D99" s="171">
        <v>41242929.738471851</v>
      </c>
      <c r="E99" s="171">
        <v>41487215.225383006</v>
      </c>
      <c r="F99" s="171">
        <v>41628481.683365285</v>
      </c>
      <c r="G99" s="171">
        <v>41783037.002491504</v>
      </c>
      <c r="H99" s="171">
        <v>41777547.972780056</v>
      </c>
      <c r="I99" s="171">
        <v>43303040.763418712</v>
      </c>
      <c r="J99" s="171">
        <v>43381352.724886991</v>
      </c>
      <c r="K99" s="171">
        <v>43305489.571565837</v>
      </c>
      <c r="L99" s="171">
        <v>43311639.469779693</v>
      </c>
      <c r="M99" s="171">
        <v>43294663.709429979</v>
      </c>
      <c r="N99" s="171">
        <v>43689022.829655491</v>
      </c>
      <c r="O99" s="171">
        <v>42438278.094409913</v>
      </c>
      <c r="P99" s="171">
        <v>41485254.517441534</v>
      </c>
      <c r="Q99" s="112">
        <v>2203768.3122139573</v>
      </c>
    </row>
    <row r="100" spans="1:31" s="107" customFormat="1" ht="20.25" customHeight="1" outlineLevel="1" thickTop="1">
      <c r="B100" s="159" t="s">
        <v>223</v>
      </c>
      <c r="C100" s="172">
        <v>-430338.07575111091</v>
      </c>
      <c r="D100" s="172">
        <v>188013.29678142816</v>
      </c>
      <c r="E100" s="172">
        <v>244285.48691115528</v>
      </c>
      <c r="F100" s="172">
        <v>141266.45798227936</v>
      </c>
      <c r="G100" s="172">
        <v>154555.31912621856</v>
      </c>
      <c r="H100" s="172">
        <v>175408.61427539587</v>
      </c>
      <c r="I100" s="172">
        <v>1525492.7906386554</v>
      </c>
      <c r="J100" s="172">
        <v>78311.961468279362</v>
      </c>
      <c r="K100" s="172">
        <v>-75863.153321154416</v>
      </c>
      <c r="L100" s="172">
        <v>6149.8982138559222</v>
      </c>
      <c r="M100" s="172">
        <v>-16975.760349713266</v>
      </c>
      <c r="N100" s="172">
        <v>394359.12022551149</v>
      </c>
      <c r="O100" s="173"/>
      <c r="P100" s="173">
        <v>2203768.3122139573</v>
      </c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</row>
    <row r="101" spans="1:31" ht="20.25" customHeight="1" outlineLevel="1">
      <c r="C101" s="174">
        <v>0</v>
      </c>
      <c r="D101" s="174">
        <v>0</v>
      </c>
      <c r="E101" s="174">
        <v>0</v>
      </c>
      <c r="F101" s="174">
        <v>0</v>
      </c>
      <c r="G101" s="174">
        <v>0</v>
      </c>
      <c r="H101" s="174">
        <v>0</v>
      </c>
      <c r="I101" s="174">
        <v>0</v>
      </c>
      <c r="J101" s="174">
        <v>0</v>
      </c>
      <c r="K101" s="174">
        <v>0</v>
      </c>
      <c r="L101" s="174">
        <v>0</v>
      </c>
      <c r="M101" s="174">
        <v>0</v>
      </c>
      <c r="N101" s="174">
        <v>0</v>
      </c>
      <c r="O101" s="174">
        <v>0</v>
      </c>
      <c r="P101" s="107"/>
    </row>
    <row r="102" spans="1:31" s="87" customFormat="1" ht="20.25" customHeight="1">
      <c r="A102" s="107"/>
      <c r="B102" s="175" t="s">
        <v>224</v>
      </c>
      <c r="C102" s="176">
        <v>-0.25979999918490648</v>
      </c>
      <c r="D102" s="176">
        <v>3.2596290111541748E-9</v>
      </c>
      <c r="E102" s="176">
        <v>-1763.8634466329822</v>
      </c>
      <c r="F102" s="176">
        <v>-1020.3785037103225</v>
      </c>
      <c r="G102" s="176">
        <v>-14996.935745447874</v>
      </c>
      <c r="H102" s="176">
        <v>-19308.806343885139</v>
      </c>
      <c r="I102" s="176">
        <v>350964.34538390755</v>
      </c>
      <c r="J102" s="176">
        <v>350964.34538391262</v>
      </c>
      <c r="K102" s="176">
        <v>350964.34538389789</v>
      </c>
      <c r="L102" s="176">
        <v>255757.80888413108</v>
      </c>
      <c r="M102" s="176">
        <v>255757.80888413981</v>
      </c>
      <c r="N102" s="176">
        <v>255757.8088841245</v>
      </c>
      <c r="O102" s="86"/>
      <c r="P102" s="86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</row>
    <row r="103" spans="1:31" ht="20.25" customHeight="1">
      <c r="C103" s="177">
        <v>0</v>
      </c>
      <c r="D103" s="177">
        <v>0</v>
      </c>
      <c r="E103" s="177">
        <v>0</v>
      </c>
      <c r="F103" s="177">
        <v>0</v>
      </c>
      <c r="G103" s="177">
        <v>0</v>
      </c>
      <c r="H103" s="177">
        <v>0</v>
      </c>
      <c r="I103" s="177">
        <v>0</v>
      </c>
      <c r="J103" s="177">
        <v>0</v>
      </c>
      <c r="K103" s="177">
        <v>0</v>
      </c>
      <c r="L103" s="177">
        <v>0</v>
      </c>
      <c r="M103" s="177">
        <v>0</v>
      </c>
      <c r="N103" s="177">
        <v>0</v>
      </c>
    </row>
    <row r="104" spans="1:31" ht="20.25" hidden="1" customHeight="1" outlineLevel="1" collapsed="1">
      <c r="B104" s="178" t="s">
        <v>225</v>
      </c>
      <c r="C104" s="178">
        <v>12839123.926100368</v>
      </c>
      <c r="D104" s="178">
        <v>13103213.183989016</v>
      </c>
      <c r="E104" s="178">
        <v>13678090.741942327</v>
      </c>
      <c r="F104" s="178">
        <v>13866780.670160094</v>
      </c>
      <c r="G104" s="178">
        <v>13888014.940136669</v>
      </c>
      <c r="H104" s="178">
        <v>12486789.201173782</v>
      </c>
      <c r="I104" s="178">
        <v>15217888.535412034</v>
      </c>
      <c r="J104" s="178">
        <v>15072711.872510904</v>
      </c>
      <c r="K104" s="178">
        <v>14785687.894820556</v>
      </c>
      <c r="L104" s="178">
        <v>14663176.729723766</v>
      </c>
      <c r="M104" s="178">
        <v>14338987.459296051</v>
      </c>
      <c r="N104" s="178">
        <v>14913613.890132932</v>
      </c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</row>
    <row r="105" spans="1:31" ht="20.25" hidden="1" customHeight="1" outlineLevel="1">
      <c r="B105" s="168" t="s">
        <v>226</v>
      </c>
      <c r="C105" s="168">
        <v>-4596772.59191</v>
      </c>
      <c r="D105" s="168">
        <v>-4668498.0109700002</v>
      </c>
      <c r="E105" s="168">
        <v>-5057968.0822700001</v>
      </c>
      <c r="F105" s="168">
        <v>-5109932.2342299996</v>
      </c>
      <c r="G105" s="168">
        <v>-4972795.1069799997</v>
      </c>
      <c r="H105" s="168">
        <v>-4420215.0501800003</v>
      </c>
      <c r="I105" s="168">
        <v>-5542195.7622995107</v>
      </c>
      <c r="J105" s="168">
        <v>-5313177.2600565217</v>
      </c>
      <c r="K105" s="168">
        <v>-5144530.3899200745</v>
      </c>
      <c r="L105" s="168">
        <v>-4983298.6369964667</v>
      </c>
      <c r="M105" s="168">
        <v>-4689205.8461240027</v>
      </c>
      <c r="N105" s="168">
        <v>-4869482.7751270765</v>
      </c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</row>
    <row r="106" spans="1:31" ht="20.25" hidden="1" customHeight="1" outlineLevel="1">
      <c r="B106" s="179" t="s">
        <v>227</v>
      </c>
      <c r="C106" s="179">
        <v>8242351.3341903677</v>
      </c>
      <c r="D106" s="179">
        <v>8434715.1730190162</v>
      </c>
      <c r="E106" s="179">
        <v>8620122.6596723273</v>
      </c>
      <c r="F106" s="179">
        <v>8756848.4359300956</v>
      </c>
      <c r="G106" s="179">
        <v>8915219.8331566695</v>
      </c>
      <c r="H106" s="179">
        <v>8066574.1509937821</v>
      </c>
      <c r="I106" s="179">
        <v>9675692.7731125243</v>
      </c>
      <c r="J106" s="179">
        <v>9759534.6124543827</v>
      </c>
      <c r="K106" s="179">
        <v>9641157.5049004816</v>
      </c>
      <c r="L106" s="179">
        <v>9679878.0927272998</v>
      </c>
      <c r="M106" s="179">
        <v>9649781.6131720487</v>
      </c>
      <c r="N106" s="179">
        <v>10044131.115005855</v>
      </c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</row>
    <row r="107" spans="1:31" ht="20.25" hidden="1" customHeight="1" outlineLevel="1">
      <c r="B107" s="168" t="s">
        <v>228</v>
      </c>
      <c r="C107" s="168">
        <v>-3263.0196199999191</v>
      </c>
      <c r="D107" s="168">
        <v>-3263.0196199994534</v>
      </c>
      <c r="E107" s="168">
        <v>-2824.1645638117634</v>
      </c>
      <c r="F107" s="168">
        <v>-5754.0084432252279</v>
      </c>
      <c r="G107" s="168">
        <v>-5869.8917280527567</v>
      </c>
      <c r="H107" s="168">
        <v>-8064.3773339368236</v>
      </c>
      <c r="I107" s="168">
        <v>-3460.5547597061677</v>
      </c>
      <c r="J107" s="168">
        <v>-3460.5547597061677</v>
      </c>
      <c r="K107" s="168">
        <v>-3460.5547597057021</v>
      </c>
      <c r="L107" s="168">
        <v>-3460.5547597057021</v>
      </c>
      <c r="M107" s="168">
        <v>-3460.5547597080304</v>
      </c>
      <c r="N107" s="168">
        <v>-3460.5547597075647</v>
      </c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</row>
    <row r="108" spans="1:31" ht="20.25" hidden="1" customHeight="1" outlineLevel="1">
      <c r="B108" s="168"/>
      <c r="C108" s="168">
        <v>8239088.3145703673</v>
      </c>
      <c r="D108" s="168">
        <v>8431452.1533990167</v>
      </c>
      <c r="E108" s="168">
        <v>8617298.495108515</v>
      </c>
      <c r="F108" s="168">
        <v>8751094.4274868704</v>
      </c>
      <c r="G108" s="168">
        <v>8909349.9414286166</v>
      </c>
      <c r="H108" s="168">
        <v>8058509.7736598449</v>
      </c>
      <c r="I108" s="168">
        <v>9672232.2183528189</v>
      </c>
      <c r="J108" s="168">
        <v>9756074.0576946773</v>
      </c>
      <c r="K108" s="168">
        <v>9637696.9501407761</v>
      </c>
      <c r="L108" s="168">
        <v>9676417.5379675943</v>
      </c>
      <c r="M108" s="168">
        <v>9646321.0584123414</v>
      </c>
      <c r="N108" s="168">
        <v>10040670.560246147</v>
      </c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</row>
    <row r="109" spans="1:31" ht="20.25" hidden="1" customHeight="1" outlineLevel="1">
      <c r="B109" s="179" t="s">
        <v>224</v>
      </c>
      <c r="C109" s="179">
        <v>-135980.359909919</v>
      </c>
      <c r="D109" s="179">
        <v>-131767.64195821068</v>
      </c>
      <c r="E109" s="179">
        <v>-141630.27121465775</v>
      </c>
      <c r="F109" s="179">
        <v>-121211.43813251916</v>
      </c>
      <c r="G109" s="179">
        <v>-141568.17090721586</v>
      </c>
      <c r="H109" s="179">
        <v>-138877.14419751833</v>
      </c>
      <c r="I109" s="179">
        <v>-487220.52622766624</v>
      </c>
      <c r="J109" s="179">
        <v>-502728.61280853197</v>
      </c>
      <c r="K109" s="179">
        <v>-496454.66186011443</v>
      </c>
      <c r="L109" s="179">
        <v>-439440.71350330109</v>
      </c>
      <c r="M109" s="179">
        <v>-436147.37847909296</v>
      </c>
      <c r="N109" s="179">
        <v>-424280.28656277963</v>
      </c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</row>
    <row r="110" spans="1:31" ht="20.25" hidden="1" customHeight="1" outlineLevel="1">
      <c r="B110" s="168"/>
      <c r="C110" s="168">
        <v>8103107.9546604482</v>
      </c>
      <c r="D110" s="168">
        <v>8299684.5114408061</v>
      </c>
      <c r="E110" s="168">
        <v>8475668.2238938566</v>
      </c>
      <c r="F110" s="168">
        <v>8629882.9893543515</v>
      </c>
      <c r="G110" s="168">
        <v>8767781.7705214005</v>
      </c>
      <c r="H110" s="168">
        <v>7919632.6294623269</v>
      </c>
      <c r="I110" s="168">
        <v>9185011.6921251528</v>
      </c>
      <c r="J110" s="168">
        <v>9253345.4448861461</v>
      </c>
      <c r="K110" s="168">
        <v>9141242.2882806621</v>
      </c>
      <c r="L110" s="168">
        <v>9236976.8244642932</v>
      </c>
      <c r="M110" s="168">
        <v>9210173.6799332481</v>
      </c>
      <c r="N110" s="168">
        <v>9616390.2736833673</v>
      </c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</row>
    <row r="111" spans="1:31" ht="20.25" hidden="1" customHeight="1" outlineLevel="1">
      <c r="B111" s="180"/>
      <c r="C111" s="181">
        <v>-45748.467961659655</v>
      </c>
      <c r="D111" s="181">
        <v>-35661.315413326025</v>
      </c>
      <c r="E111" s="181">
        <v>-45865.395092243329</v>
      </c>
      <c r="F111" s="181">
        <v>-56152.546411281452</v>
      </c>
      <c r="G111" s="181">
        <v>-97635.169341260567</v>
      </c>
      <c r="H111" s="181">
        <v>-49949.706986115314</v>
      </c>
      <c r="I111" s="181">
        <v>701928.69076781347</v>
      </c>
      <c r="J111" s="181">
        <v>701928.69076782651</v>
      </c>
      <c r="K111" s="181">
        <v>701928.69076779671</v>
      </c>
      <c r="L111" s="181">
        <v>606722.15426804312</v>
      </c>
      <c r="M111" s="181">
        <v>606722.15426805429</v>
      </c>
      <c r="N111" s="181">
        <v>606722.15426802449</v>
      </c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</row>
    <row r="112" spans="1:31" ht="20.25" customHeight="1" collapsed="1"/>
    <row r="116" spans="1:16" s="107" customFormat="1" ht="20.25" customHeight="1">
      <c r="A116" s="86"/>
      <c r="B116" s="164" t="s">
        <v>229</v>
      </c>
      <c r="C116" s="165" t="s">
        <v>69</v>
      </c>
      <c r="D116" s="165" t="s">
        <v>70</v>
      </c>
      <c r="E116" s="165" t="s">
        <v>71</v>
      </c>
      <c r="F116" s="165" t="s">
        <v>72</v>
      </c>
      <c r="G116" s="165" t="s">
        <v>73</v>
      </c>
      <c r="H116" s="165" t="s">
        <v>74</v>
      </c>
      <c r="I116" s="165" t="s">
        <v>75</v>
      </c>
      <c r="J116" s="165" t="s">
        <v>76</v>
      </c>
      <c r="K116" s="165" t="s">
        <v>77</v>
      </c>
      <c r="L116" s="165" t="s">
        <v>78</v>
      </c>
      <c r="M116" s="165" t="s">
        <v>79</v>
      </c>
      <c r="N116" s="165" t="s">
        <v>80</v>
      </c>
      <c r="O116" s="166">
        <v>2022</v>
      </c>
      <c r="P116" s="86"/>
    </row>
    <row r="117" spans="1:16" s="86" customFormat="1" ht="20.25" customHeight="1">
      <c r="A117" s="193" t="s">
        <v>230</v>
      </c>
      <c r="B117" s="167" t="s">
        <v>231</v>
      </c>
      <c r="C117" s="208">
        <v>826696.04080999992</v>
      </c>
      <c r="D117" s="208">
        <v>828314.93532000005</v>
      </c>
      <c r="E117" s="208">
        <v>832462.65185999998</v>
      </c>
      <c r="F117" s="208">
        <v>832387.20453999995</v>
      </c>
      <c r="G117" s="208">
        <v>874033.06010999996</v>
      </c>
      <c r="H117" s="208">
        <v>883021.4977999999</v>
      </c>
      <c r="I117" s="111">
        <v>821152.19</v>
      </c>
      <c r="J117" s="111">
        <v>820970.29399999999</v>
      </c>
      <c r="K117" s="111">
        <v>820698.36</v>
      </c>
      <c r="L117" s="111">
        <v>820342.68299999996</v>
      </c>
      <c r="M117" s="111">
        <v>820002.84700000007</v>
      </c>
      <c r="N117" s="111">
        <v>820002.84700000007</v>
      </c>
      <c r="O117" s="111">
        <v>833340.38428666664</v>
      </c>
    </row>
    <row r="118" spans="1:16" s="86" customFormat="1" ht="20.25" customHeight="1">
      <c r="A118" s="193" t="s">
        <v>232</v>
      </c>
      <c r="B118" s="167" t="s">
        <v>233</v>
      </c>
      <c r="C118" s="208">
        <v>582465.85320976598</v>
      </c>
      <c r="D118" s="208">
        <v>571040.69603366125</v>
      </c>
      <c r="E118" s="208">
        <v>612951.84780764999</v>
      </c>
      <c r="F118" s="208">
        <v>613009.269462</v>
      </c>
      <c r="G118" s="208">
        <v>623422.34368269995</v>
      </c>
      <c r="H118" s="208">
        <v>627639.39856664999</v>
      </c>
      <c r="I118" s="111">
        <v>644426.35612999497</v>
      </c>
      <c r="J118" s="111">
        <v>644426.35612999497</v>
      </c>
      <c r="K118" s="111">
        <v>644426.35612999497</v>
      </c>
      <c r="L118" s="111">
        <v>644146.55447864998</v>
      </c>
      <c r="M118" s="111">
        <v>644146.55447864998</v>
      </c>
      <c r="N118" s="111">
        <v>604165.08586905501</v>
      </c>
      <c r="O118" s="111">
        <v>621355.55599823047</v>
      </c>
    </row>
    <row r="119" spans="1:16" s="86" customFormat="1" ht="20.25" customHeight="1">
      <c r="A119" s="193" t="s">
        <v>234</v>
      </c>
      <c r="B119" s="167" t="s">
        <v>235</v>
      </c>
      <c r="C119" s="208">
        <v>25239.013428826001</v>
      </c>
      <c r="D119" s="208">
        <v>24745.716257746</v>
      </c>
      <c r="E119" s="208">
        <v>27341.389854531499</v>
      </c>
      <c r="F119" s="208">
        <v>27177.791223237498</v>
      </c>
      <c r="G119" s="208">
        <v>26937.527356977</v>
      </c>
      <c r="H119" s="208">
        <v>27256.1570254545</v>
      </c>
      <c r="I119" s="111">
        <v>27043.23966207555</v>
      </c>
      <c r="J119" s="111">
        <v>27043.23966207555</v>
      </c>
      <c r="K119" s="111">
        <v>27043.23966207555</v>
      </c>
      <c r="L119" s="111">
        <v>27043.23966207555</v>
      </c>
      <c r="M119" s="111">
        <v>27043.23966207555</v>
      </c>
      <c r="N119" s="111">
        <v>27043.23966207555</v>
      </c>
      <c r="O119" s="111">
        <v>26746.419426602151</v>
      </c>
    </row>
    <row r="120" spans="1:16" s="86" customFormat="1" ht="20.25" customHeight="1">
      <c r="A120" s="193" t="s">
        <v>236</v>
      </c>
      <c r="B120" s="167" t="s">
        <v>237</v>
      </c>
      <c r="C120" s="208">
        <v>193147.14428859999</v>
      </c>
      <c r="D120" s="208">
        <v>185456.9851055</v>
      </c>
      <c r="E120" s="208">
        <v>183906.9270388</v>
      </c>
      <c r="F120" s="208">
        <v>181241.3200494</v>
      </c>
      <c r="G120" s="208">
        <v>176091.66164619999</v>
      </c>
      <c r="H120" s="208">
        <v>176217.2812046</v>
      </c>
      <c r="I120" s="111">
        <v>214682.54570126001</v>
      </c>
      <c r="J120" s="111">
        <v>211389.17970126003</v>
      </c>
      <c r="K120" s="111">
        <v>217837.54570126001</v>
      </c>
      <c r="L120" s="111">
        <v>212201.29070126</v>
      </c>
      <c r="M120" s="111">
        <v>210570.75970125999</v>
      </c>
      <c r="N120" s="111">
        <v>208231.27924870001</v>
      </c>
      <c r="O120" s="111">
        <v>197581.16000734168</v>
      </c>
    </row>
    <row r="121" spans="1:16" s="86" customFormat="1" ht="20.25" customHeight="1">
      <c r="A121" s="193" t="s">
        <v>238</v>
      </c>
      <c r="B121" s="167" t="s">
        <v>239</v>
      </c>
      <c r="C121" s="208">
        <v>2404.6180482</v>
      </c>
      <c r="D121" s="208">
        <v>2361.6903134999998</v>
      </c>
      <c r="E121" s="208">
        <v>4653.3180137000008</v>
      </c>
      <c r="F121" s="208">
        <v>4622.4843093500003</v>
      </c>
      <c r="G121" s="208">
        <v>6110.4037850500008</v>
      </c>
      <c r="H121" s="208">
        <v>6098.1574466499997</v>
      </c>
      <c r="I121" s="111">
        <v>2334.8530611149999</v>
      </c>
      <c r="J121" s="111">
        <v>2334.8530611149999</v>
      </c>
      <c r="K121" s="111">
        <v>2334.8530611149999</v>
      </c>
      <c r="L121" s="111">
        <v>2334.8530611149999</v>
      </c>
      <c r="M121" s="111">
        <v>2334.8530611149999</v>
      </c>
      <c r="N121" s="111">
        <v>2334.8530611149999</v>
      </c>
      <c r="O121" s="111">
        <v>3354.9825235949993</v>
      </c>
    </row>
    <row r="122" spans="1:16" s="86" customFormat="1" ht="20.25" customHeight="1">
      <c r="A122" s="107"/>
      <c r="B122" s="167" t="s">
        <v>240</v>
      </c>
      <c r="C122" s="111">
        <v>131.55553</v>
      </c>
      <c r="D122" s="111">
        <v>131.55553</v>
      </c>
      <c r="E122" s="111">
        <v>131.55553</v>
      </c>
      <c r="F122" s="111">
        <v>131.55553</v>
      </c>
      <c r="G122" s="111">
        <v>131.55553</v>
      </c>
      <c r="H122" s="111">
        <v>131.55553</v>
      </c>
      <c r="I122" s="111">
        <v>131.55600000000001</v>
      </c>
      <c r="J122" s="111">
        <v>131.55600000000001</v>
      </c>
      <c r="K122" s="111">
        <v>131.55600000000001</v>
      </c>
      <c r="L122" s="111">
        <v>131.55600000000001</v>
      </c>
      <c r="M122" s="111">
        <v>0</v>
      </c>
      <c r="N122" s="111">
        <v>0</v>
      </c>
      <c r="O122" s="111">
        <v>109.62976500000001</v>
      </c>
    </row>
    <row r="123" spans="1:16" s="86" customFormat="1" ht="20.25" customHeight="1">
      <c r="A123" s="107"/>
      <c r="B123" s="167" t="s">
        <v>241</v>
      </c>
      <c r="C123" s="111">
        <v>144</v>
      </c>
      <c r="D123" s="111">
        <v>144</v>
      </c>
      <c r="E123" s="111">
        <v>324</v>
      </c>
      <c r="F123" s="111">
        <v>779.85325000000012</v>
      </c>
      <c r="G123" s="111">
        <v>779.85325000000012</v>
      </c>
      <c r="H123" s="111">
        <v>857.85325000000012</v>
      </c>
      <c r="I123" s="111">
        <v>21352.195</v>
      </c>
      <c r="J123" s="111">
        <v>21352.195</v>
      </c>
      <c r="K123" s="111">
        <v>21352.195</v>
      </c>
      <c r="L123" s="111">
        <v>21352.195</v>
      </c>
      <c r="M123" s="111">
        <v>21352.195</v>
      </c>
      <c r="N123" s="111">
        <v>21352.195</v>
      </c>
      <c r="O123" s="111">
        <v>10928.560812500002</v>
      </c>
    </row>
    <row r="124" spans="1:16" s="86" customFormat="1" ht="20.25" customHeight="1" thickBot="1">
      <c r="B124" s="170" t="s">
        <v>134</v>
      </c>
      <c r="C124" s="171">
        <v>1630228.2253153916</v>
      </c>
      <c r="D124" s="171">
        <v>1612195.5785604075</v>
      </c>
      <c r="E124" s="171">
        <v>1661771.6901046815</v>
      </c>
      <c r="F124" s="171">
        <v>1659349.4783639873</v>
      </c>
      <c r="G124" s="171">
        <v>1707506.4053609266</v>
      </c>
      <c r="H124" s="171">
        <v>1721221.9008233543</v>
      </c>
      <c r="I124" s="171">
        <v>1731122.9355544457</v>
      </c>
      <c r="J124" s="171">
        <v>1727647.6735544456</v>
      </c>
      <c r="K124" s="171">
        <v>1733824.1055544456</v>
      </c>
      <c r="L124" s="171">
        <v>1727552.3719031007</v>
      </c>
      <c r="M124" s="171">
        <v>1725450.4489031006</v>
      </c>
      <c r="N124" s="171">
        <v>1683129.4998409457</v>
      </c>
      <c r="O124" s="171">
        <v>1693416.692819936</v>
      </c>
    </row>
    <row r="125" spans="1:16" s="86" customFormat="1" ht="20.25" customHeight="1" thickTop="1">
      <c r="A125" s="107"/>
      <c r="B125" s="107"/>
      <c r="C125" s="174">
        <v>0</v>
      </c>
      <c r="D125" s="174">
        <v>0</v>
      </c>
      <c r="E125" s="174">
        <v>0</v>
      </c>
      <c r="F125" s="174">
        <v>0</v>
      </c>
      <c r="G125" s="174">
        <v>0</v>
      </c>
      <c r="H125" s="174">
        <v>0</v>
      </c>
      <c r="I125" s="174">
        <v>0</v>
      </c>
      <c r="J125" s="174">
        <v>0</v>
      </c>
      <c r="K125" s="174">
        <v>0</v>
      </c>
      <c r="L125" s="174">
        <v>0</v>
      </c>
      <c r="M125" s="174">
        <v>0</v>
      </c>
      <c r="N125" s="174">
        <v>0</v>
      </c>
      <c r="O125" s="87"/>
    </row>
    <row r="126" spans="1:16" s="86" customFormat="1" ht="20.25" customHeight="1">
      <c r="A126" s="107"/>
      <c r="B126" s="164" t="s">
        <v>242</v>
      </c>
      <c r="C126" s="165" t="s">
        <v>69</v>
      </c>
      <c r="D126" s="165" t="s">
        <v>70</v>
      </c>
      <c r="E126" s="165" t="s">
        <v>71</v>
      </c>
      <c r="F126" s="165" t="s">
        <v>72</v>
      </c>
      <c r="G126" s="165" t="s">
        <v>73</v>
      </c>
      <c r="H126" s="165" t="s">
        <v>74</v>
      </c>
      <c r="I126" s="165" t="s">
        <v>75</v>
      </c>
      <c r="J126" s="165" t="s">
        <v>76</v>
      </c>
      <c r="K126" s="165" t="s">
        <v>77</v>
      </c>
      <c r="L126" s="165" t="s">
        <v>78</v>
      </c>
      <c r="M126" s="165" t="s">
        <v>79</v>
      </c>
      <c r="N126" s="165" t="s">
        <v>80</v>
      </c>
      <c r="O126" s="166">
        <v>2022</v>
      </c>
    </row>
    <row r="127" spans="1:16" s="86" customFormat="1" ht="20.25" customHeight="1">
      <c r="A127" s="107"/>
      <c r="B127" s="167" t="s">
        <v>231</v>
      </c>
      <c r="C127" s="111">
        <v>4829.8972599999997</v>
      </c>
      <c r="D127" s="111">
        <v>4375.3465399999995</v>
      </c>
      <c r="E127" s="111">
        <v>5204.9631599999993</v>
      </c>
      <c r="F127" s="111">
        <v>4720.4752600000002</v>
      </c>
      <c r="G127" s="111">
        <v>6064.9492900000005</v>
      </c>
      <c r="H127" s="111">
        <v>5514.9415399999998</v>
      </c>
      <c r="I127" s="111">
        <v>4493.2640000000001</v>
      </c>
      <c r="J127" s="111">
        <v>4487.2839999999997</v>
      </c>
      <c r="K127" s="111">
        <v>4334.2849999999999</v>
      </c>
      <c r="L127" s="111">
        <v>4467.6570000000002</v>
      </c>
      <c r="M127" s="111">
        <v>4311.7479999999996</v>
      </c>
      <c r="N127" s="111">
        <v>4455.6730000000007</v>
      </c>
      <c r="O127" s="111">
        <v>57260.484050000006</v>
      </c>
    </row>
    <row r="128" spans="1:16" s="86" customFormat="1" ht="20.25" customHeight="1">
      <c r="A128" s="107"/>
      <c r="B128" s="167" t="s">
        <v>233</v>
      </c>
      <c r="C128" s="111">
        <v>6672.2419511600001</v>
      </c>
      <c r="D128" s="111">
        <v>6000.7221478760002</v>
      </c>
      <c r="E128" s="111">
        <v>6662.0432008579992</v>
      </c>
      <c r="F128" s="111">
        <v>6375.8422206000014</v>
      </c>
      <c r="G128" s="111">
        <v>6662.1485627450002</v>
      </c>
      <c r="H128" s="111">
        <v>6459.1902137500001</v>
      </c>
      <c r="I128" s="111">
        <v>6729.5207641277993</v>
      </c>
      <c r="J128" s="111">
        <v>6735.3364496434497</v>
      </c>
      <c r="K128" s="111">
        <v>6580.4122208322997</v>
      </c>
      <c r="L128" s="111">
        <v>6679.6081198949996</v>
      </c>
      <c r="M128" s="111">
        <v>6518.8488919800002</v>
      </c>
      <c r="N128" s="111">
        <v>6679.6091198949998</v>
      </c>
      <c r="O128" s="111">
        <v>78755.52386336257</v>
      </c>
    </row>
    <row r="129" spans="1:15" s="86" customFormat="1" ht="20.25" customHeight="1">
      <c r="A129" s="107"/>
      <c r="B129" s="167" t="s">
        <v>235</v>
      </c>
      <c r="C129" s="111">
        <v>560.43123602800006</v>
      </c>
      <c r="D129" s="111">
        <v>496.35741632400004</v>
      </c>
      <c r="E129" s="111">
        <v>578.84963767749991</v>
      </c>
      <c r="F129" s="111">
        <v>555.76970759999995</v>
      </c>
      <c r="G129" s="111">
        <v>564.64028309499997</v>
      </c>
      <c r="H129" s="111">
        <v>552.03494769999998</v>
      </c>
      <c r="I129" s="111">
        <v>524.03779567779998</v>
      </c>
      <c r="J129" s="111">
        <v>524.66691206719997</v>
      </c>
      <c r="K129" s="111">
        <v>516.51467236759993</v>
      </c>
      <c r="L129" s="111">
        <v>554.66439732000003</v>
      </c>
      <c r="M129" s="111">
        <v>545.88145814999996</v>
      </c>
      <c r="N129" s="111">
        <v>554.66439732000003</v>
      </c>
      <c r="O129" s="111">
        <v>6528.512861327099</v>
      </c>
    </row>
    <row r="130" spans="1:15" s="86" customFormat="1" ht="20.25" customHeight="1">
      <c r="A130" s="107"/>
      <c r="B130" s="167" t="s">
        <v>237</v>
      </c>
      <c r="C130" s="111">
        <v>5175.6972757999993</v>
      </c>
      <c r="D130" s="111">
        <v>4328.5268024999996</v>
      </c>
      <c r="E130" s="111">
        <v>4861.0803555999992</v>
      </c>
      <c r="F130" s="111">
        <v>4435.4234811499991</v>
      </c>
      <c r="G130" s="111">
        <v>4719.1497644499996</v>
      </c>
      <c r="H130" s="111">
        <v>4922.3202128500006</v>
      </c>
      <c r="I130" s="111">
        <v>4862.0996467349996</v>
      </c>
      <c r="J130" s="111">
        <v>4826.2856467350002</v>
      </c>
      <c r="K130" s="111">
        <v>4633.7360273349996</v>
      </c>
      <c r="L130" s="111">
        <v>4524.6206467350003</v>
      </c>
      <c r="M130" s="111">
        <v>4315.9260273350001</v>
      </c>
      <c r="N130" s="111">
        <v>4379.6173596400004</v>
      </c>
      <c r="O130" s="111">
        <v>55984.483246864998</v>
      </c>
    </row>
    <row r="131" spans="1:15" s="86" customFormat="1" ht="20.25" customHeight="1">
      <c r="A131" s="107"/>
      <c r="B131" s="167" t="s">
        <v>239</v>
      </c>
      <c r="C131" s="111">
        <v>54.337126400000002</v>
      </c>
      <c r="D131" s="111">
        <v>48.219467000000002</v>
      </c>
      <c r="E131" s="111">
        <v>53.416467400000002</v>
      </c>
      <c r="F131" s="111">
        <v>51.034028149999997</v>
      </c>
      <c r="G131" s="111">
        <v>52.936015099999999</v>
      </c>
      <c r="H131" s="111">
        <v>50.950735850000001</v>
      </c>
      <c r="I131" s="111">
        <v>52.857116729999994</v>
      </c>
      <c r="J131" s="111">
        <v>52.857116729999994</v>
      </c>
      <c r="K131" s="111">
        <v>51.126023634999996</v>
      </c>
      <c r="L131" s="111">
        <v>52.857116729999994</v>
      </c>
      <c r="M131" s="111">
        <v>51.126023634999996</v>
      </c>
      <c r="N131" s="111">
        <v>52.857116729999994</v>
      </c>
      <c r="O131" s="111">
        <v>624.57435409000004</v>
      </c>
    </row>
    <row r="132" spans="1:15" s="86" customFormat="1" ht="20.25" customHeight="1">
      <c r="A132" s="107"/>
      <c r="B132" s="167" t="s">
        <v>240</v>
      </c>
      <c r="C132" s="111">
        <v>13.14118</v>
      </c>
      <c r="D132" s="111">
        <v>11.869440000000001</v>
      </c>
      <c r="E132" s="111">
        <v>13.14118</v>
      </c>
      <c r="F132" s="111">
        <v>12.717269999999999</v>
      </c>
      <c r="G132" s="111">
        <v>10.65278</v>
      </c>
      <c r="H132" s="111">
        <v>10.301069999999999</v>
      </c>
      <c r="I132" s="111">
        <v>3.94</v>
      </c>
      <c r="J132" s="111">
        <v>3.94</v>
      </c>
      <c r="K132" s="111">
        <v>3.8130000000000002</v>
      </c>
      <c r="L132" s="111">
        <v>3.94</v>
      </c>
      <c r="M132" s="111">
        <v>0</v>
      </c>
      <c r="N132" s="111">
        <v>0</v>
      </c>
      <c r="O132" s="111">
        <v>87.455919999999992</v>
      </c>
    </row>
    <row r="133" spans="1:15" s="86" customFormat="1" ht="20.25" customHeight="1">
      <c r="A133" s="107"/>
      <c r="B133" s="167" t="s">
        <v>241</v>
      </c>
      <c r="C133" s="111">
        <v>101.78233999999999</v>
      </c>
      <c r="D133" s="111">
        <v>91.932429999999997</v>
      </c>
      <c r="E133" s="111">
        <v>146.16595999999998</v>
      </c>
      <c r="F133" s="111">
        <v>167.13529</v>
      </c>
      <c r="G133" s="111">
        <v>121.80653</v>
      </c>
      <c r="H133" s="111">
        <v>156.55669</v>
      </c>
      <c r="I133" s="111">
        <v>110.755</v>
      </c>
      <c r="J133" s="111">
        <v>110.755</v>
      </c>
      <c r="K133" s="111">
        <v>107.182</v>
      </c>
      <c r="L133" s="111">
        <v>110.755</v>
      </c>
      <c r="M133" s="111">
        <v>107.182</v>
      </c>
      <c r="N133" s="111">
        <v>110.755</v>
      </c>
      <c r="O133" s="111">
        <v>1442.7632399999998</v>
      </c>
    </row>
    <row r="134" spans="1:15" s="86" customFormat="1" ht="20.25" customHeight="1" thickBot="1">
      <c r="A134" s="107"/>
      <c r="B134" s="170" t="s">
        <v>134</v>
      </c>
      <c r="C134" s="171">
        <v>17407.528369388001</v>
      </c>
      <c r="D134" s="171">
        <v>15352.974243700002</v>
      </c>
      <c r="E134" s="171">
        <v>17519.659961535493</v>
      </c>
      <c r="F134" s="171">
        <v>16318.397257500001</v>
      </c>
      <c r="G134" s="171">
        <v>18196.283225390001</v>
      </c>
      <c r="H134" s="171">
        <v>17666.295410150004</v>
      </c>
      <c r="I134" s="171">
        <v>16776.474323270599</v>
      </c>
      <c r="J134" s="171">
        <v>16741.125125175648</v>
      </c>
      <c r="K134" s="171">
        <v>16227.0689441699</v>
      </c>
      <c r="L134" s="171">
        <v>16394.102280680003</v>
      </c>
      <c r="M134" s="171">
        <v>15850.7124011</v>
      </c>
      <c r="N134" s="171">
        <v>16233.175993585</v>
      </c>
      <c r="O134" s="171">
        <v>200683.79753564467</v>
      </c>
    </row>
    <row r="135" spans="1:15" ht="20.25" customHeight="1" thickTop="1">
      <c r="C135" s="182">
        <v>0</v>
      </c>
      <c r="D135" s="182">
        <v>0</v>
      </c>
      <c r="E135" s="182">
        <v>0</v>
      </c>
      <c r="F135" s="182">
        <v>0</v>
      </c>
      <c r="G135" s="182">
        <v>0</v>
      </c>
      <c r="H135" s="182">
        <v>0</v>
      </c>
      <c r="I135" s="182">
        <v>0</v>
      </c>
      <c r="J135" s="182">
        <v>0</v>
      </c>
      <c r="K135" s="182">
        <v>0</v>
      </c>
      <c r="L135" s="182">
        <v>0</v>
      </c>
      <c r="M135" s="182">
        <v>0</v>
      </c>
      <c r="N135" s="182">
        <v>0</v>
      </c>
      <c r="O135" s="182">
        <v>0</v>
      </c>
    </row>
    <row r="136" spans="1:15" s="86" customFormat="1" ht="20.25" customHeight="1">
      <c r="A136" s="107"/>
      <c r="B136" s="164" t="s">
        <v>243</v>
      </c>
      <c r="C136" s="165" t="s">
        <v>69</v>
      </c>
      <c r="D136" s="165" t="s">
        <v>70</v>
      </c>
      <c r="E136" s="165" t="s">
        <v>71</v>
      </c>
      <c r="F136" s="165" t="s">
        <v>72</v>
      </c>
      <c r="G136" s="165" t="s">
        <v>73</v>
      </c>
      <c r="H136" s="165" t="s">
        <v>74</v>
      </c>
      <c r="I136" s="165" t="s">
        <v>75</v>
      </c>
      <c r="J136" s="165" t="s">
        <v>76</v>
      </c>
      <c r="K136" s="165" t="s">
        <v>77</v>
      </c>
      <c r="L136" s="165" t="s">
        <v>78</v>
      </c>
      <c r="M136" s="165" t="s">
        <v>79</v>
      </c>
      <c r="N136" s="165" t="s">
        <v>80</v>
      </c>
      <c r="O136" s="166">
        <v>2022</v>
      </c>
    </row>
    <row r="137" spans="1:15" s="86" customFormat="1" ht="20.25" customHeight="1">
      <c r="A137" s="107"/>
      <c r="B137" s="167" t="s">
        <v>231</v>
      </c>
      <c r="C137" s="111">
        <v>1365.4967499999996</v>
      </c>
      <c r="D137" s="111">
        <v>1830.41227</v>
      </c>
      <c r="E137" s="111">
        <v>1401.2633799999999</v>
      </c>
      <c r="F137" s="111">
        <v>1515.4526499999997</v>
      </c>
      <c r="G137" s="111">
        <v>1475.1749199999999</v>
      </c>
      <c r="H137" s="111">
        <v>1647.4566499999996</v>
      </c>
      <c r="I137" s="111">
        <v>1401.0329999999999</v>
      </c>
      <c r="J137" s="111">
        <v>1401.0129999999999</v>
      </c>
      <c r="K137" s="111">
        <v>1545.37</v>
      </c>
      <c r="L137" s="111">
        <v>1400.9559999999999</v>
      </c>
      <c r="M137" s="111">
        <v>1544.9479999999999</v>
      </c>
      <c r="N137" s="111">
        <v>1401.0229999999999</v>
      </c>
      <c r="O137" s="111">
        <v>17929.599619999997</v>
      </c>
    </row>
    <row r="138" spans="1:15" s="86" customFormat="1" ht="20.25" customHeight="1">
      <c r="A138" s="107"/>
      <c r="B138" s="167" t="s">
        <v>233</v>
      </c>
      <c r="C138" s="111">
        <v>1534.0016295739999</v>
      </c>
      <c r="D138" s="111">
        <v>1402.6166652060001</v>
      </c>
      <c r="E138" s="111">
        <v>1428.906209325</v>
      </c>
      <c r="F138" s="111">
        <v>1404.846997825</v>
      </c>
      <c r="G138" s="111">
        <v>1409.875981074</v>
      </c>
      <c r="H138" s="111">
        <v>1391.7579678</v>
      </c>
      <c r="I138" s="111">
        <v>1792.0032451672</v>
      </c>
      <c r="J138" s="111">
        <v>1776.54649101155</v>
      </c>
      <c r="K138" s="111">
        <v>1742.2217072777</v>
      </c>
      <c r="L138" s="111">
        <v>1743.8840373518999</v>
      </c>
      <c r="M138" s="111">
        <v>1725.7190099072</v>
      </c>
      <c r="N138" s="111">
        <v>1741.12017130505</v>
      </c>
      <c r="O138" s="111">
        <v>19093.5001128246</v>
      </c>
    </row>
    <row r="139" spans="1:15" s="86" customFormat="1" ht="20.25" customHeight="1">
      <c r="A139" s="107"/>
      <c r="B139" s="167" t="s">
        <v>235</v>
      </c>
      <c r="C139" s="111">
        <v>34.616769509999997</v>
      </c>
      <c r="D139" s="111">
        <v>43.679488354000007</v>
      </c>
      <c r="E139" s="111">
        <v>30.8022148485</v>
      </c>
      <c r="F139" s="111">
        <v>35.866430262499996</v>
      </c>
      <c r="G139" s="111">
        <v>30.355096203000006</v>
      </c>
      <c r="H139" s="111">
        <v>30.760250557500001</v>
      </c>
      <c r="I139" s="111">
        <v>28.020347952199991</v>
      </c>
      <c r="J139" s="111">
        <v>27.176029137799993</v>
      </c>
      <c r="K139" s="111">
        <v>29.819086757400001</v>
      </c>
      <c r="L139" s="111">
        <v>25.925173241349981</v>
      </c>
      <c r="M139" s="111">
        <v>29.180487437699973</v>
      </c>
      <c r="N139" s="111">
        <v>24.075872209249994</v>
      </c>
      <c r="O139" s="111">
        <v>370.27724647119993</v>
      </c>
    </row>
    <row r="140" spans="1:15" s="86" customFormat="1" ht="20.25" customHeight="1">
      <c r="A140" s="107"/>
      <c r="B140" s="167" t="s">
        <v>237</v>
      </c>
      <c r="C140" s="111">
        <v>40.097985200000515</v>
      </c>
      <c r="D140" s="111">
        <v>537.61811999999964</v>
      </c>
      <c r="E140" s="111">
        <v>190.34308600000082</v>
      </c>
      <c r="F140" s="111">
        <v>237.82335370000021</v>
      </c>
      <c r="G140" s="111">
        <v>147.25754815000093</v>
      </c>
      <c r="H140" s="111">
        <v>243.08255024999963</v>
      </c>
      <c r="I140" s="111">
        <v>107.67456678999989</v>
      </c>
      <c r="J140" s="111">
        <v>36.646485820000223</v>
      </c>
      <c r="K140" s="111">
        <v>269.10840485000023</v>
      </c>
      <c r="L140" s="111">
        <v>122.65136436500023</v>
      </c>
      <c r="M140" s="111">
        <v>265.01132387999968</v>
      </c>
      <c r="N140" s="111">
        <v>114.9492429099997</v>
      </c>
      <c r="O140" s="111">
        <v>2312.2640319150014</v>
      </c>
    </row>
    <row r="141" spans="1:15" s="86" customFormat="1" ht="20.25" customHeight="1">
      <c r="A141" s="107"/>
      <c r="B141" s="167" t="s">
        <v>239</v>
      </c>
      <c r="C141" s="111">
        <v>2.1852213999999957</v>
      </c>
      <c r="D141" s="111">
        <v>3.6704634999999972</v>
      </c>
      <c r="E141" s="111">
        <v>2.0931005999999961</v>
      </c>
      <c r="F141" s="111">
        <v>2.5430259999999993</v>
      </c>
      <c r="G141" s="111">
        <v>2.0252949499999957</v>
      </c>
      <c r="H141" s="111">
        <v>2.4959946499999992</v>
      </c>
      <c r="I141" s="111">
        <v>1.9786194000000012</v>
      </c>
      <c r="J141" s="111">
        <v>1.9355789150000013</v>
      </c>
      <c r="K141" s="111">
        <v>2.4184979450000004</v>
      </c>
      <c r="L141" s="111">
        <v>1.8925384300000012</v>
      </c>
      <c r="M141" s="111">
        <v>2.3754574600000002</v>
      </c>
      <c r="N141" s="111">
        <v>1.8494979450000013</v>
      </c>
      <c r="O141" s="111">
        <v>27.463291194999989</v>
      </c>
    </row>
    <row r="142" spans="1:15" s="86" customFormat="1" ht="20.25" customHeight="1">
      <c r="A142" s="107"/>
      <c r="B142" s="167" t="s">
        <v>240</v>
      </c>
      <c r="C142" s="111">
        <v>-9.1188199999999995</v>
      </c>
      <c r="D142" s="111">
        <v>-7.8470800000000009</v>
      </c>
      <c r="E142" s="111">
        <v>98.586299999999994</v>
      </c>
      <c r="F142" s="111">
        <v>56.756229999999995</v>
      </c>
      <c r="G142" s="111">
        <v>58.820709999999991</v>
      </c>
      <c r="H142" s="111">
        <v>143.68036000000001</v>
      </c>
      <c r="I142" s="111">
        <v>8.2000000000000295E-2</v>
      </c>
      <c r="J142" s="111">
        <v>8.2000000000000295E-2</v>
      </c>
      <c r="K142" s="111">
        <v>0.20900000000000007</v>
      </c>
      <c r="L142" s="111">
        <v>8.2000000000000295E-2</v>
      </c>
      <c r="M142" s="111">
        <v>0</v>
      </c>
      <c r="N142" s="111">
        <v>0</v>
      </c>
      <c r="O142" s="111">
        <v>341.33269999999999</v>
      </c>
    </row>
    <row r="143" spans="1:15" s="86" customFormat="1" ht="20.25" customHeight="1">
      <c r="A143" s="107"/>
      <c r="B143" s="167" t="s">
        <v>241</v>
      </c>
      <c r="C143" s="111">
        <v>32.322760000000002</v>
      </c>
      <c r="D143" s="111">
        <v>42.172669999999997</v>
      </c>
      <c r="E143" s="111">
        <v>32.939140000000009</v>
      </c>
      <c r="F143" s="111">
        <v>37.969809999999995</v>
      </c>
      <c r="G143" s="111">
        <v>58.026690000000016</v>
      </c>
      <c r="H143" s="111">
        <v>62.276530000000008</v>
      </c>
      <c r="I143" s="111">
        <v>32.349999999999994</v>
      </c>
      <c r="J143" s="111">
        <v>32.349999999999994</v>
      </c>
      <c r="K143" s="111">
        <v>0</v>
      </c>
      <c r="L143" s="111">
        <v>0</v>
      </c>
      <c r="M143" s="111">
        <v>0</v>
      </c>
      <c r="N143" s="111">
        <v>0</v>
      </c>
      <c r="O143" s="111">
        <v>330.40760000000012</v>
      </c>
    </row>
    <row r="144" spans="1:15" s="86" customFormat="1" ht="20.25" customHeight="1" thickBot="1">
      <c r="A144" s="107"/>
      <c r="B144" s="170" t="s">
        <v>134</v>
      </c>
      <c r="C144" s="171">
        <v>2999.6022956839997</v>
      </c>
      <c r="D144" s="171">
        <v>3852.3225970599997</v>
      </c>
      <c r="E144" s="171">
        <v>3184.9334307735007</v>
      </c>
      <c r="F144" s="171">
        <v>3291.2584977874999</v>
      </c>
      <c r="G144" s="171">
        <v>3181.5362403770005</v>
      </c>
      <c r="H144" s="171">
        <v>3521.5103032574989</v>
      </c>
      <c r="I144" s="171">
        <v>3363.1417793093997</v>
      </c>
      <c r="J144" s="171">
        <v>3275.7495848843496</v>
      </c>
      <c r="K144" s="171">
        <v>3589.1466968301002</v>
      </c>
      <c r="L144" s="171">
        <v>3295.3911133882498</v>
      </c>
      <c r="M144" s="171">
        <v>3567.234278684899</v>
      </c>
      <c r="N144" s="171">
        <v>3283.0177843692995</v>
      </c>
      <c r="O144" s="171">
        <v>40404.844602405807</v>
      </c>
    </row>
    <row r="145" spans="1:15" ht="20.25" customHeight="1" thickTop="1">
      <c r="C145" s="182">
        <v>0</v>
      </c>
      <c r="D145" s="182">
        <v>0</v>
      </c>
      <c r="E145" s="182">
        <v>0</v>
      </c>
      <c r="F145" s="182">
        <v>0</v>
      </c>
      <c r="G145" s="182">
        <v>0</v>
      </c>
      <c r="H145" s="182">
        <v>0</v>
      </c>
      <c r="I145" s="182">
        <v>0</v>
      </c>
      <c r="J145" s="182">
        <v>0</v>
      </c>
      <c r="K145" s="182">
        <v>0</v>
      </c>
      <c r="L145" s="182">
        <v>0</v>
      </c>
      <c r="M145" s="182">
        <v>0</v>
      </c>
      <c r="N145" s="182">
        <v>0</v>
      </c>
      <c r="O145" s="182">
        <v>0</v>
      </c>
    </row>
    <row r="146" spans="1:15" s="86" customFormat="1" ht="20.25" customHeight="1">
      <c r="A146" s="107"/>
      <c r="B146" s="164" t="s">
        <v>244</v>
      </c>
      <c r="C146" s="165" t="s">
        <v>69</v>
      </c>
      <c r="D146" s="165" t="s">
        <v>70</v>
      </c>
      <c r="E146" s="165" t="s">
        <v>71</v>
      </c>
      <c r="F146" s="165" t="s">
        <v>72</v>
      </c>
      <c r="G146" s="165" t="s">
        <v>73</v>
      </c>
      <c r="H146" s="165" t="s">
        <v>74</v>
      </c>
      <c r="I146" s="165" t="s">
        <v>75</v>
      </c>
      <c r="J146" s="165" t="s">
        <v>76</v>
      </c>
      <c r="K146" s="165" t="s">
        <v>77</v>
      </c>
      <c r="L146" s="165" t="s">
        <v>78</v>
      </c>
      <c r="M146" s="165" t="s">
        <v>79</v>
      </c>
      <c r="N146" s="165" t="s">
        <v>80</v>
      </c>
      <c r="O146" s="166">
        <v>2022</v>
      </c>
    </row>
    <row r="147" spans="1:15" s="86" customFormat="1" ht="20.25" customHeight="1">
      <c r="A147" s="107"/>
      <c r="B147" s="167" t="s">
        <v>231</v>
      </c>
      <c r="C147" s="111">
        <v>6195.39401</v>
      </c>
      <c r="D147" s="111">
        <v>6205.7588099999994</v>
      </c>
      <c r="E147" s="111">
        <v>6606.2265399999997</v>
      </c>
      <c r="F147" s="111">
        <v>6235.9279099999994</v>
      </c>
      <c r="G147" s="111">
        <v>7540.1242099999999</v>
      </c>
      <c r="H147" s="111">
        <v>7162.3981899999999</v>
      </c>
      <c r="I147" s="111">
        <v>5894.2970000000005</v>
      </c>
      <c r="J147" s="111">
        <v>5888.2970000000005</v>
      </c>
      <c r="K147" s="111">
        <v>5879.6550000000007</v>
      </c>
      <c r="L147" s="111">
        <v>5868.6130000000003</v>
      </c>
      <c r="M147" s="111">
        <v>5856.6959999999999</v>
      </c>
      <c r="N147" s="111">
        <v>5856.6959999999999</v>
      </c>
      <c r="O147" s="111">
        <v>75190.083669999993</v>
      </c>
    </row>
    <row r="148" spans="1:15" s="86" customFormat="1" ht="20.25" customHeight="1">
      <c r="A148" s="107"/>
      <c r="B148" s="167" t="s">
        <v>233</v>
      </c>
      <c r="C148" s="111">
        <v>8098.9160784000014</v>
      </c>
      <c r="D148" s="111">
        <v>7435.557835999999</v>
      </c>
      <c r="E148" s="111">
        <v>8071.6847699999998</v>
      </c>
      <c r="F148" s="111">
        <v>7801.8342097999994</v>
      </c>
      <c r="G148" s="111">
        <v>8003.9142568000007</v>
      </c>
      <c r="H148" s="111">
        <v>7817.9430536999989</v>
      </c>
      <c r="I148" s="111">
        <v>8618.6233434549995</v>
      </c>
      <c r="J148" s="111">
        <v>8608.6379509350008</v>
      </c>
      <c r="K148" s="111">
        <v>8410.8238818749996</v>
      </c>
      <c r="L148" s="111">
        <v>8484.4642472800006</v>
      </c>
      <c r="M148" s="111">
        <v>8288.6730810149984</v>
      </c>
      <c r="N148" s="111">
        <v>8474.0484499099985</v>
      </c>
      <c r="O148" s="111">
        <v>98115.121159170012</v>
      </c>
    </row>
    <row r="149" spans="1:15" s="86" customFormat="1" ht="20.25" customHeight="1">
      <c r="A149" s="107"/>
      <c r="B149" s="167" t="s">
        <v>235</v>
      </c>
      <c r="C149" s="111">
        <v>475.41707740000004</v>
      </c>
      <c r="D149" s="111">
        <v>466.75233850000006</v>
      </c>
      <c r="E149" s="111">
        <v>498.64240340000003</v>
      </c>
      <c r="F149" s="111">
        <v>495.87386094999999</v>
      </c>
      <c r="G149" s="111">
        <v>485.69265840000003</v>
      </c>
      <c r="H149" s="111">
        <v>489.06328070000001</v>
      </c>
      <c r="I149" s="111">
        <v>449.79395127000004</v>
      </c>
      <c r="J149" s="111">
        <v>449.79395127000004</v>
      </c>
      <c r="K149" s="111">
        <v>449.79395127000004</v>
      </c>
      <c r="L149" s="111">
        <v>485.41327376999999</v>
      </c>
      <c r="M149" s="111">
        <v>485.41327376999999</v>
      </c>
      <c r="N149" s="111">
        <v>485.41327376999999</v>
      </c>
      <c r="O149" s="111">
        <v>5717.063294470001</v>
      </c>
    </row>
    <row r="150" spans="1:15" s="86" customFormat="1" ht="20.25" customHeight="1">
      <c r="A150" s="107"/>
      <c r="B150" s="167" t="s">
        <v>237</v>
      </c>
      <c r="C150" s="111">
        <v>5214.1358184000001</v>
      </c>
      <c r="D150" s="111">
        <v>4872.3992419999995</v>
      </c>
      <c r="E150" s="111">
        <v>5031.0916421000002</v>
      </c>
      <c r="F150" s="111">
        <v>4674.0194785499998</v>
      </c>
      <c r="G150" s="111">
        <v>4865.5014366500009</v>
      </c>
      <c r="H150" s="111">
        <v>5166.3019694499999</v>
      </c>
      <c r="I150" s="111">
        <v>4968.9994847949993</v>
      </c>
      <c r="J150" s="111">
        <v>4862.2434847949999</v>
      </c>
      <c r="K150" s="111">
        <v>4903.9634847950001</v>
      </c>
      <c r="L150" s="111">
        <v>4646.7124847949999</v>
      </c>
      <c r="M150" s="111">
        <v>4582.1424847949993</v>
      </c>
      <c r="N150" s="111">
        <v>4482.7304691749996</v>
      </c>
      <c r="O150" s="111">
        <v>58270.241480299999</v>
      </c>
    </row>
    <row r="151" spans="1:15" s="86" customFormat="1" ht="20.25" customHeight="1">
      <c r="A151" s="107"/>
      <c r="B151" s="167" t="s">
        <v>239</v>
      </c>
      <c r="C151" s="111">
        <v>40.241870399999996</v>
      </c>
      <c r="D151" s="111">
        <v>39.687446999999999</v>
      </c>
      <c r="E151" s="111">
        <v>39.681371400000003</v>
      </c>
      <c r="F151" s="111">
        <v>39.283145699999999</v>
      </c>
      <c r="G151" s="111">
        <v>60.8710722</v>
      </c>
      <c r="H151" s="111">
        <v>60.554742599999997</v>
      </c>
      <c r="I151" s="111">
        <v>60.775323059999991</v>
      </c>
      <c r="J151" s="111">
        <v>60.775323059999991</v>
      </c>
      <c r="K151" s="111">
        <v>60.775323059999991</v>
      </c>
      <c r="L151" s="111">
        <v>60.775323059999991</v>
      </c>
      <c r="M151" s="111">
        <v>60.775323059999991</v>
      </c>
      <c r="N151" s="111">
        <v>60.775323059999991</v>
      </c>
      <c r="O151" s="111">
        <v>644.97158765999995</v>
      </c>
    </row>
    <row r="152" spans="1:15" s="86" customFormat="1" ht="20.25" customHeight="1">
      <c r="A152" s="107"/>
      <c r="B152" s="167" t="s">
        <v>240</v>
      </c>
      <c r="C152" s="111">
        <v>4.0223599999999999</v>
      </c>
      <c r="D152" s="111">
        <v>4.0223599999999999</v>
      </c>
      <c r="E152" s="111">
        <v>111.72748</v>
      </c>
      <c r="F152" s="111">
        <v>69.473500000000001</v>
      </c>
      <c r="G152" s="111">
        <v>69.473489999999998</v>
      </c>
      <c r="H152" s="111">
        <v>153.98142999999999</v>
      </c>
      <c r="I152" s="111">
        <v>4.0220000000000002</v>
      </c>
      <c r="J152" s="111">
        <v>4.0220000000000002</v>
      </c>
      <c r="K152" s="111">
        <v>4.0220000000000002</v>
      </c>
      <c r="L152" s="111">
        <v>4.0220000000000002</v>
      </c>
      <c r="M152" s="111">
        <v>0</v>
      </c>
      <c r="N152" s="111">
        <v>0</v>
      </c>
      <c r="O152" s="111">
        <v>428.78861999999998</v>
      </c>
    </row>
    <row r="153" spans="1:15" s="86" customFormat="1" ht="20.25" customHeight="1">
      <c r="A153" s="107"/>
      <c r="B153" s="167" t="s">
        <v>241</v>
      </c>
      <c r="C153" s="111">
        <v>134.10509999999999</v>
      </c>
      <c r="D153" s="111">
        <v>134.10509999999999</v>
      </c>
      <c r="E153" s="111">
        <v>179.10509999999999</v>
      </c>
      <c r="F153" s="111">
        <v>205.10509999999999</v>
      </c>
      <c r="G153" s="111">
        <v>179.83322000000001</v>
      </c>
      <c r="H153" s="111">
        <v>218.83322000000001</v>
      </c>
      <c r="I153" s="111">
        <v>143.10499999999999</v>
      </c>
      <c r="J153" s="111">
        <v>143.10499999999999</v>
      </c>
      <c r="K153" s="111">
        <v>143.10499999999999</v>
      </c>
      <c r="L153" s="111">
        <v>143.10499999999999</v>
      </c>
      <c r="M153" s="111">
        <v>143.10499999999999</v>
      </c>
      <c r="N153" s="111">
        <v>143.10499999999999</v>
      </c>
      <c r="O153" s="111">
        <v>1909.71684</v>
      </c>
    </row>
    <row r="154" spans="1:15" s="86" customFormat="1" ht="20.25" customHeight="1" thickBot="1">
      <c r="A154" s="107"/>
      <c r="B154" s="170" t="s">
        <v>134</v>
      </c>
      <c r="C154" s="171">
        <v>20162.232314600002</v>
      </c>
      <c r="D154" s="171">
        <v>19158.283133500001</v>
      </c>
      <c r="E154" s="171">
        <v>20538.159306900001</v>
      </c>
      <c r="F154" s="171">
        <v>19521.517204999996</v>
      </c>
      <c r="G154" s="171">
        <v>21205.41034405</v>
      </c>
      <c r="H154" s="171">
        <v>21069.075886449999</v>
      </c>
      <c r="I154" s="171">
        <v>20139.616102579999</v>
      </c>
      <c r="J154" s="171">
        <v>20016.874710060001</v>
      </c>
      <c r="K154" s="171">
        <v>19852.138640999998</v>
      </c>
      <c r="L154" s="171">
        <v>19693.105328905003</v>
      </c>
      <c r="M154" s="171">
        <v>19416.805162639997</v>
      </c>
      <c r="N154" s="171">
        <v>19502.768515914995</v>
      </c>
      <c r="O154" s="171">
        <v>240275.98665160002</v>
      </c>
    </row>
    <row r="155" spans="1:15" ht="20.25" customHeight="1" thickTop="1">
      <c r="C155" s="182">
        <v>0</v>
      </c>
      <c r="D155" s="182">
        <v>0</v>
      </c>
      <c r="E155" s="182">
        <v>0</v>
      </c>
      <c r="F155" s="182">
        <v>0</v>
      </c>
      <c r="G155" s="182">
        <v>0</v>
      </c>
      <c r="H155" s="182">
        <v>0</v>
      </c>
      <c r="I155" s="182">
        <v>0</v>
      </c>
      <c r="J155" s="182">
        <v>0</v>
      </c>
      <c r="K155" s="182">
        <v>0</v>
      </c>
      <c r="L155" s="182">
        <v>0</v>
      </c>
      <c r="M155" s="182">
        <v>0</v>
      </c>
      <c r="N155" s="182">
        <v>0</v>
      </c>
      <c r="O155" s="182">
        <v>0</v>
      </c>
    </row>
  </sheetData>
  <mergeCells count="4">
    <mergeCell ref="A4:B5"/>
    <mergeCell ref="C4:N4"/>
    <mergeCell ref="A47:B48"/>
    <mergeCell ref="C47:N47"/>
  </mergeCells>
  <pageMargins left="0.70866141732283472" right="0.70866141732283472" top="0.74803149606299213" bottom="0.74803149606299213" header="0.31496062992125984" footer="0.31496062992125984"/>
  <pageSetup paperSize="9" scale="20" orientation="portrait" r:id="rId1"/>
  <customProperties>
    <customPr name="EpmWorksheetKeyString_GUID" r:id="rId2"/>
  </customProperties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BADB5735860047A3FAB40410CF6B84" ma:contentTypeVersion="3" ma:contentTypeDescription="Create a new document." ma:contentTypeScope="" ma:versionID="e25bd90b5fdb84264ee600d52e097d3b">
  <xsd:schema xmlns:xsd="http://www.w3.org/2001/XMLSchema" xmlns:xs="http://www.w3.org/2001/XMLSchema" xmlns:p="http://schemas.microsoft.com/office/2006/metadata/properties" xmlns:ns2="c1f35e6d-47f2-4824-9833-a94db51640c3" targetNamespace="http://schemas.microsoft.com/office/2006/metadata/properties" ma:root="true" ma:fieldsID="1c58b66218380aa58430725f05c7b1b1" ns2:_="">
    <xsd:import namespace="c1f35e6d-47f2-4824-9833-a94db5164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f35e6d-47f2-4824-9833-a94db5164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D86021-5CB8-45D8-96DE-DADB7E8C044A}"/>
</file>

<file path=customXml/itemProps2.xml><?xml version="1.0" encoding="utf-8"?>
<ds:datastoreItem xmlns:ds="http://schemas.openxmlformats.org/officeDocument/2006/customXml" ds:itemID="{F8E31C5C-E4C4-42F3-9EDF-7BE55C737307}"/>
</file>

<file path=customXml/itemProps3.xml><?xml version="1.0" encoding="utf-8"?>
<ds:datastoreItem xmlns:ds="http://schemas.openxmlformats.org/officeDocument/2006/customXml" ds:itemID="{7DCBABF5-9120-4561-8A7B-E3CF58DBA7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Srisuda</dc:creator>
  <cp:keywords/>
  <dc:description/>
  <cp:lastModifiedBy>Teeranai Sriparkdee</cp:lastModifiedBy>
  <cp:revision/>
  <dcterms:created xsi:type="dcterms:W3CDTF">2020-06-05T06:21:28Z</dcterms:created>
  <dcterms:modified xsi:type="dcterms:W3CDTF">2023-10-25T15:39:07Z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0x0101002BBADB5735860047A3FAB40410CF6B84</vt:lpwstr>
  </property>
  <property fmtid="{D5CDD505-2E9C-101B-9397-08002B2CF9AE}" pid="3" name="MSIP_Label_282ec11f-0307-4ba2-9c7f-1e910abb2b8a_Enabled">
    <vt:lpwstr>true</vt:lpwstr>
  </property>
  <property fmtid="{D5CDD505-2E9C-101B-9397-08002B2CF9AE}" pid="4" name="MSIP_Label_282ec11f-0307-4ba2-9c7f-1e910abb2b8a_SetDate">
    <vt:lpwstr>2023-10-25T15:37:32Z</vt:lpwstr>
  </property>
  <property fmtid="{D5CDD505-2E9C-101B-9397-08002B2CF9AE}" pid="5" name="MSIP_Label_282ec11f-0307-4ba2-9c7f-1e910abb2b8a_Method">
    <vt:lpwstr>Standard</vt:lpwstr>
  </property>
  <property fmtid="{D5CDD505-2E9C-101B-9397-08002B2CF9AE}" pid="6" name="MSIP_Label_282ec11f-0307-4ba2-9c7f-1e910abb2b8a_Name">
    <vt:lpwstr>282ec11f-0307-4ba2-9c7f-1e910abb2b8a</vt:lpwstr>
  </property>
  <property fmtid="{D5CDD505-2E9C-101B-9397-08002B2CF9AE}" pid="7" name="MSIP_Label_282ec11f-0307-4ba2-9c7f-1e910abb2b8a_SiteId">
    <vt:lpwstr>5db8bf0e-8592-4ed0-82b2-a6d4d77933d4</vt:lpwstr>
  </property>
  <property fmtid="{D5CDD505-2E9C-101B-9397-08002B2CF9AE}" pid="8" name="MSIP_Label_282ec11f-0307-4ba2-9c7f-1e910abb2b8a_ActionId">
    <vt:lpwstr>de87def2-e8a4-482c-a3b1-818e11d634f9</vt:lpwstr>
  </property>
  <property fmtid="{D5CDD505-2E9C-101B-9397-08002B2CF9AE}" pid="9" name="MSIP_Label_282ec11f-0307-4ba2-9c7f-1e910abb2b8a_ContentBits">
    <vt:lpwstr>0</vt:lpwstr>
  </property>
</Properties>
</file>