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AR-Consol\02_Consol_PS\2023\16. SCGP Enterprise Business Planning\Consolidate Dashboard\Data for Conso Dashboard\Send Files (Y2022)\03_Data_Program\"/>
    </mc:Choice>
  </mc:AlternateContent>
  <xr:revisionPtr revIDLastSave="2" documentId="13_ncr:1_{07750086-63A8-42AB-A758-F5B60D7A4A65}" xr6:coauthVersionLast="47" xr6:coauthVersionMax="47" xr10:uidLastSave="{6BE9B10A-030D-4F3D-A5C3-CB4F3DE8B0FF}"/>
  <bookViews>
    <workbookView xWindow="-120" yWindow="-120" windowWidth="20730" windowHeight="11160" tabRatio="732" activeTab="5" xr2:uid="{23D371B3-5598-422B-B7CB-49D55EE820A8}"/>
  </bookViews>
  <sheets>
    <sheet name="Conso(ROIC)" sheetId="1" r:id="rId1"/>
    <sheet name="Sheet1" sheetId="13" state="hidden" r:id="rId2"/>
    <sheet name="Conso(ROE)" sheetId="4" r:id="rId3"/>
    <sheet name="Conso(ROA)" sheetId="5" r:id="rId4"/>
    <sheet name="Conso(DE)" sheetId="6" r:id="rId5"/>
    <sheet name="Conso(Net Debt-EBITDA)" sheetId="7" r:id="rId6"/>
    <sheet name="BS" sheetId="14" r:id="rId7"/>
    <sheet name="Pack Chain(ROIC)" sheetId="3" r:id="rId8"/>
    <sheet name="DuyTan(ROIC)" sheetId="8" r:id="rId9"/>
    <sheet name="Deltalab(ROIC)" sheetId="11" r:id="rId10"/>
    <sheet name="GoPak(ROIC)" sheetId="12" r:id="rId11"/>
  </sheets>
  <externalReferences>
    <externalReference r:id="rId12"/>
    <externalReference r:id="rId13"/>
    <externalReference r:id="rId14"/>
    <externalReference r:id="rId15"/>
  </externalReferences>
  <definedNames>
    <definedName name="\" hidden="1">{"cashflow",#N/A,FALSE,"CASHFLOW "}</definedName>
    <definedName name="_" localSheetId="4" hidden="1">[1]DETAIL!#REF!</definedName>
    <definedName name="_" localSheetId="5" hidden="1">[1]DETAIL!#REF!</definedName>
    <definedName name="_" localSheetId="3" hidden="1">[1]DETAIL!#REF!</definedName>
    <definedName name="_" localSheetId="2" hidden="1">[1]DETAIL!#REF!</definedName>
    <definedName name="_" hidden="1">[1]DETAIL!#REF!</definedName>
    <definedName name="__" localSheetId="4" hidden="1">[1]DETAIL!#REF!</definedName>
    <definedName name="__" localSheetId="5" hidden="1">[1]DETAIL!#REF!</definedName>
    <definedName name="__" localSheetId="3" hidden="1">[1]DETAIL!#REF!</definedName>
    <definedName name="__" localSheetId="2" hidden="1">[1]DETAIL!#REF!</definedName>
    <definedName name="__" hidden="1">[1]DETAIL!#REF!</definedName>
    <definedName name="__________a1" hidden="1">{"cashflow",#N/A,FALSE,"CASHFLOW "}</definedName>
    <definedName name="__________a10" hidden="1">{"sales",#N/A,FALSE,"SALES"}</definedName>
    <definedName name="__________a2" hidden="1">{"hilight1",#N/A,FALSE,"HILIGHT1"}</definedName>
    <definedName name="__________a3" hidden="1">{"hilight2",#N/A,FALSE,"HILIGHT2"}</definedName>
    <definedName name="__________a4" hidden="1">{"hilight3",#N/A,FALSE,"HILIGHT3"}</definedName>
    <definedName name="__________a5" hidden="1">{"income",#N/A,FALSE,"INCOME"}</definedName>
    <definedName name="__________a6" hidden="1">{"index",#N/A,FALSE,"INDEX"}</definedName>
    <definedName name="__________a7" hidden="1">{"PRINT_EST",#N/A,FALSE,"ESTMON"}</definedName>
    <definedName name="__________a8" hidden="1">{"revsale",#N/A,FALSE,"REV-ยุพดี"}</definedName>
    <definedName name="__________a9" hidden="1">{"revable",#N/A,FALSE,"REVABLE"}</definedName>
    <definedName name="________a1" hidden="1">{"cashflow",#N/A,FALSE,"CASHFLOW "}</definedName>
    <definedName name="________a10" hidden="1">{"sales",#N/A,FALSE,"SALES"}</definedName>
    <definedName name="________a2" hidden="1">{"hilight1",#N/A,FALSE,"HILIGHT1"}</definedName>
    <definedName name="________a3" hidden="1">{"hilight2",#N/A,FALSE,"HILIGHT2"}</definedName>
    <definedName name="________a4" hidden="1">{"hilight3",#N/A,FALSE,"HILIGHT3"}</definedName>
    <definedName name="________a5" hidden="1">{"income",#N/A,FALSE,"INCOME"}</definedName>
    <definedName name="________a6" hidden="1">{"index",#N/A,FALSE,"INDEX"}</definedName>
    <definedName name="________a7" hidden="1">{"PRINT_EST",#N/A,FALSE,"ESTMON"}</definedName>
    <definedName name="________a8" hidden="1">{"revsale",#N/A,FALSE,"REV-ยุพดี"}</definedName>
    <definedName name="________a9" hidden="1">{"revable",#N/A,FALSE,"REVABLE"}</definedName>
    <definedName name="_______a1" hidden="1">{"cashflow",#N/A,FALSE,"CASHFLOW "}</definedName>
    <definedName name="_______a10" hidden="1">{"sales",#N/A,FALSE,"SALES"}</definedName>
    <definedName name="_______a2" hidden="1">{"hilight1",#N/A,FALSE,"HILIGHT1"}</definedName>
    <definedName name="_______a3" hidden="1">{"hilight2",#N/A,FALSE,"HILIGHT2"}</definedName>
    <definedName name="_______a4" hidden="1">{"hilight3",#N/A,FALSE,"HILIGHT3"}</definedName>
    <definedName name="_______a5" hidden="1">{"income",#N/A,FALSE,"INCOME"}</definedName>
    <definedName name="_______a51" hidden="1">{"income",#N/A,FALSE,"INCOME"}</definedName>
    <definedName name="_______a6" hidden="1">{"index",#N/A,FALSE,"INDEX"}</definedName>
    <definedName name="_______a7" hidden="1">{"PRINT_EST",#N/A,FALSE,"ESTMON"}</definedName>
    <definedName name="_______a8" hidden="1">{"revsale",#N/A,FALSE,"REV-ยุพดี"}</definedName>
    <definedName name="_______a9" hidden="1">{"revable",#N/A,FALSE,"REVABLE"}</definedName>
    <definedName name="_______B1" hidden="1">{"PRINT_EST",#N/A,FALSE,"ESTMON"}</definedName>
    <definedName name="______a1" hidden="1">{"cashflow",#N/A,FALSE,"CASHFLOW "}</definedName>
    <definedName name="______a10" hidden="1">{"sales",#N/A,FALSE,"SALES"}</definedName>
    <definedName name="______a2" hidden="1">{"hilight1",#N/A,FALSE,"HILIGHT1"}</definedName>
    <definedName name="______a3" hidden="1">{"hilight2",#N/A,FALSE,"HILIGHT2"}</definedName>
    <definedName name="______a4" hidden="1">{"hilight3",#N/A,FALSE,"HILIGHT3"}</definedName>
    <definedName name="______a5" hidden="1">{"income",#N/A,FALSE,"INCOME"}</definedName>
    <definedName name="______a51" hidden="1">{"income",#N/A,FALSE,"INCOME"}</definedName>
    <definedName name="______a6" hidden="1">{"index",#N/A,FALSE,"INDEX"}</definedName>
    <definedName name="______a7" hidden="1">{"PRINT_EST",#N/A,FALSE,"ESTMON"}</definedName>
    <definedName name="______a8" hidden="1">{"revsale",#N/A,FALSE,"REV-ยุพดี"}</definedName>
    <definedName name="______a9" hidden="1">{"revable",#N/A,FALSE,"REVABLE"}</definedName>
    <definedName name="______B1" hidden="1">{"PRINT_EST",#N/A,FALSE,"ESTMON"}</definedName>
    <definedName name="_____a1" hidden="1">{"cashflow",#N/A,FALSE,"CASHFLOW "}</definedName>
    <definedName name="_____a10" hidden="1">{"sales",#N/A,FALSE,"SALES"}</definedName>
    <definedName name="_____a2" hidden="1">{"hilight1",#N/A,FALSE,"HILIGHT1"}</definedName>
    <definedName name="_____a3" hidden="1">{"hilight2",#N/A,FALSE,"HILIGHT2"}</definedName>
    <definedName name="_____a4" hidden="1">{"hilight3",#N/A,FALSE,"HILIGHT3"}</definedName>
    <definedName name="_____a5" hidden="1">{"income",#N/A,FALSE,"INCOME"}</definedName>
    <definedName name="_____a51" hidden="1">{"income",#N/A,FALSE,"INCOME"}</definedName>
    <definedName name="_____a6" hidden="1">{"index",#N/A,FALSE,"INDEX"}</definedName>
    <definedName name="_____a7" hidden="1">{"PRINT_EST",#N/A,FALSE,"ESTMON"}</definedName>
    <definedName name="_____a8" hidden="1">{"revsale",#N/A,FALSE,"REV-ยุพดี"}</definedName>
    <definedName name="_____a9" hidden="1">{"revable",#N/A,FALSE,"REVABLE"}</definedName>
    <definedName name="_____B1" hidden="1">{"PRINT_EST",#N/A,FALSE,"ESTMON"}</definedName>
    <definedName name="____a1" hidden="1">{"cashflow",#N/A,FALSE,"CASHFLOW "}</definedName>
    <definedName name="____a10" hidden="1">{"sales",#N/A,FALSE,"SALES"}</definedName>
    <definedName name="____a2" hidden="1">{"hilight1",#N/A,FALSE,"HILIGHT1"}</definedName>
    <definedName name="____a3" hidden="1">{"hilight2",#N/A,FALSE,"HILIGHT2"}</definedName>
    <definedName name="____a4" hidden="1">{"hilight3",#N/A,FALSE,"HILIGHT3"}</definedName>
    <definedName name="____a5" hidden="1">{"income",#N/A,FALSE,"INCOME"}</definedName>
    <definedName name="____a51" hidden="1">{"income",#N/A,FALSE,"INCOME"}</definedName>
    <definedName name="____a6" hidden="1">{"index",#N/A,FALSE,"INDEX"}</definedName>
    <definedName name="____a7" hidden="1">{"PRINT_EST",#N/A,FALSE,"ESTMON"}</definedName>
    <definedName name="____a8" hidden="1">{"revsale",#N/A,FALSE,"REV-ยุพดี"}</definedName>
    <definedName name="____a9" hidden="1">{"revable",#N/A,FALSE,"REVABLE"}</definedName>
    <definedName name="____aa1" hidden="1">{"cashflow",#N/A,FALSE,"CASHFLOW "}</definedName>
    <definedName name="____B1" hidden="1">{"PRINT_EST",#N/A,FALSE,"ESTMON"}</definedName>
    <definedName name="___a1" hidden="1">{"cashflow",#N/A,FALSE,"CASHFLOW "}</definedName>
    <definedName name="___a10" hidden="1">{"sales",#N/A,FALSE,"SALES"}</definedName>
    <definedName name="___a2" hidden="1">{"hilight1",#N/A,FALSE,"HILIGHT1"}</definedName>
    <definedName name="___a3" hidden="1">{"hilight2",#N/A,FALSE,"HILIGHT2"}</definedName>
    <definedName name="___a4" hidden="1">{"hilight3",#N/A,FALSE,"HILIGHT3"}</definedName>
    <definedName name="___a5" hidden="1">{"income",#N/A,FALSE,"INCOME"}</definedName>
    <definedName name="___a51" hidden="1">{"income",#N/A,FALSE,"INCOME"}</definedName>
    <definedName name="___a6" hidden="1">{"index",#N/A,FALSE,"INDEX"}</definedName>
    <definedName name="___a7" hidden="1">{"PRINT_EST",#N/A,FALSE,"ESTMON"}</definedName>
    <definedName name="___a8" hidden="1">{"revsale",#N/A,FALSE,"REV-ยุพดี"}</definedName>
    <definedName name="___a9" hidden="1">{"revable",#N/A,FALSE,"REVABLE"}</definedName>
    <definedName name="___aa1" hidden="1">{"cashflow",#N/A,FALSE,"CASHFLOW "}</definedName>
    <definedName name="___B1" hidden="1">{"PRINT_EST",#N/A,FALSE,"ESTMON"}</definedName>
    <definedName name="__a1" hidden="1">{"cashflow",#N/A,FALSE,"CASHFLOW "}</definedName>
    <definedName name="__a10" hidden="1">{"sales",#N/A,FALSE,"SALES"}</definedName>
    <definedName name="__a2" hidden="1">{"hilight1",#N/A,FALSE,"HILIGHT1"}</definedName>
    <definedName name="__a3" hidden="1">{"hilight2",#N/A,FALSE,"HILIGHT2"}</definedName>
    <definedName name="__a4" hidden="1">{"hilight3",#N/A,FALSE,"HILIGHT3"}</definedName>
    <definedName name="__a5" hidden="1">{"income",#N/A,FALSE,"INCOME"}</definedName>
    <definedName name="__a51" hidden="1">{"income",#N/A,FALSE,"INCOME"}</definedName>
    <definedName name="__a6" hidden="1">{"index",#N/A,FALSE,"INDEX"}</definedName>
    <definedName name="__a7" hidden="1">{"PRINT_EST",#N/A,FALSE,"ESTMON"}</definedName>
    <definedName name="__a8" hidden="1">{"revsale",#N/A,FALSE,"REV-ยุพดี"}</definedName>
    <definedName name="__a9" hidden="1">{"revable",#N/A,FALSE,"REVABLE"}</definedName>
    <definedName name="__aa1" hidden="1">{"cashflow",#N/A,FALSE,"CASHFLOW "}</definedName>
    <definedName name="__b1" hidden="1">{"hilight3",#N/A,FALSE,"HILIGHT3"}</definedName>
    <definedName name="__xlfn.BAHTTEXT" hidden="1">#NAME?</definedName>
    <definedName name="_10_0_0_F" localSheetId="4" hidden="1">[1]DETAIL!#REF!</definedName>
    <definedName name="_10_0_0_F" localSheetId="5" hidden="1">[1]DETAIL!#REF!</definedName>
    <definedName name="_10_0_0_F" localSheetId="3" hidden="1">[1]DETAIL!#REF!</definedName>
    <definedName name="_10_0_0_F" localSheetId="2" hidden="1">[1]DETAIL!#REF!</definedName>
    <definedName name="_10_0_0_F" hidden="1">[1]DETAIL!#REF!</definedName>
    <definedName name="_124_0_0_F" localSheetId="4" hidden="1">[1]DETAIL!#REF!</definedName>
    <definedName name="_124_0_0_F" localSheetId="5" hidden="1">[1]DETAIL!#REF!</definedName>
    <definedName name="_124_0_0_F" localSheetId="3" hidden="1">[1]DETAIL!#REF!</definedName>
    <definedName name="_124_0_0_F" localSheetId="2" hidden="1">[1]DETAIL!#REF!</definedName>
    <definedName name="_124_0_0_F" hidden="1">[1]DETAIL!#REF!</definedName>
    <definedName name="_12F" localSheetId="4" hidden="1">[1]DETAIL!#REF!</definedName>
    <definedName name="_12F" localSheetId="5" hidden="1">[1]DETAIL!#REF!</definedName>
    <definedName name="_12F" localSheetId="3" hidden="1">[1]DETAIL!#REF!</definedName>
    <definedName name="_12F" localSheetId="2" hidden="1">[1]DETAIL!#REF!</definedName>
    <definedName name="_12F" hidden="1">[1]DETAIL!#REF!</definedName>
    <definedName name="_13_0_0_F" localSheetId="4" hidden="1">[1]DETAIL!#REF!</definedName>
    <definedName name="_13_0_0_F" localSheetId="5" hidden="1">[1]DETAIL!#REF!</definedName>
    <definedName name="_13_0_0_F" localSheetId="3" hidden="1">[1]DETAIL!#REF!</definedName>
    <definedName name="_13_0_0_F" localSheetId="2" hidden="1">[1]DETAIL!#REF!</definedName>
    <definedName name="_13_0_0_F" hidden="1">[1]DETAIL!#REF!</definedName>
    <definedName name="_14_0_0_F" localSheetId="4" hidden="1">[1]DETAIL!#REF!</definedName>
    <definedName name="_14_0_0_F" localSheetId="5" hidden="1">[1]DETAIL!#REF!</definedName>
    <definedName name="_14_0_0_F" localSheetId="3" hidden="1">[1]DETAIL!#REF!</definedName>
    <definedName name="_14_0_0_F" localSheetId="2" hidden="1">[1]DETAIL!#REF!</definedName>
    <definedName name="_14_0_0_F" hidden="1">[1]DETAIL!#REF!</definedName>
    <definedName name="_15_0_0_F" localSheetId="4" hidden="1">[1]DETAIL!#REF!</definedName>
    <definedName name="_15_0_0_F" localSheetId="5" hidden="1">[1]DETAIL!#REF!</definedName>
    <definedName name="_15_0_0_F" localSheetId="3" hidden="1">[1]DETAIL!#REF!</definedName>
    <definedName name="_15_0_0_F" localSheetId="2" hidden="1">[1]DETAIL!#REF!</definedName>
    <definedName name="_15_0_0_F" hidden="1">[1]DETAIL!#REF!</definedName>
    <definedName name="_15F" localSheetId="4" hidden="1">[1]DETAIL!#REF!</definedName>
    <definedName name="_15F" localSheetId="5" hidden="1">[1]DETAIL!#REF!</definedName>
    <definedName name="_15F" localSheetId="3" hidden="1">[1]DETAIL!#REF!</definedName>
    <definedName name="_15F" localSheetId="2" hidden="1">[1]DETAIL!#REF!</definedName>
    <definedName name="_15F" hidden="1">[1]DETAIL!#REF!</definedName>
    <definedName name="_17F" localSheetId="4" hidden="1">[1]DETAIL!#REF!</definedName>
    <definedName name="_17F" localSheetId="5" hidden="1">[1]DETAIL!#REF!</definedName>
    <definedName name="_17F" localSheetId="3" hidden="1">[1]DETAIL!#REF!</definedName>
    <definedName name="_17F" localSheetId="2" hidden="1">[1]DETAIL!#REF!</definedName>
    <definedName name="_17F" hidden="1">[1]DETAIL!#REF!</definedName>
    <definedName name="_18_0_0_F" localSheetId="4" hidden="1">[1]DETAIL!#REF!</definedName>
    <definedName name="_18_0_0_F" localSheetId="5" hidden="1">[1]DETAIL!#REF!</definedName>
    <definedName name="_18_0_0_F" localSheetId="3" hidden="1">[1]DETAIL!#REF!</definedName>
    <definedName name="_18_0_0_F" localSheetId="2" hidden="1">[1]DETAIL!#REF!</definedName>
    <definedName name="_18_0_0_F" hidden="1">[1]DETAIL!#REF!</definedName>
    <definedName name="_19_0_0_F" localSheetId="4" hidden="1">[1]DETAIL!#REF!</definedName>
    <definedName name="_19_0_0_F" localSheetId="5" hidden="1">[1]DETAIL!#REF!</definedName>
    <definedName name="_19_0_0_F" localSheetId="3" hidden="1">[1]DETAIL!#REF!</definedName>
    <definedName name="_19_0_0_F" localSheetId="2" hidden="1">[1]DETAIL!#REF!</definedName>
    <definedName name="_19_0_0_F" hidden="1">[1]DETAIL!#REF!</definedName>
    <definedName name="_193F" localSheetId="4" hidden="1">[1]DETAIL!#REF!</definedName>
    <definedName name="_193F" localSheetId="5" hidden="1">[1]DETAIL!#REF!</definedName>
    <definedName name="_193F" localSheetId="3" hidden="1">[1]DETAIL!#REF!</definedName>
    <definedName name="_193F" localSheetId="2" hidden="1">[1]DETAIL!#REF!</definedName>
    <definedName name="_193F" hidden="1">[1]DETAIL!#REF!</definedName>
    <definedName name="_20_0_0_F" localSheetId="4" hidden="1">[1]DETAIL!#REF!</definedName>
    <definedName name="_20_0_0_F" localSheetId="5" hidden="1">[1]DETAIL!#REF!</definedName>
    <definedName name="_20_0_0_F" localSheetId="3" hidden="1">[1]DETAIL!#REF!</definedName>
    <definedName name="_20_0_0_F" localSheetId="2" hidden="1">[1]DETAIL!#REF!</definedName>
    <definedName name="_20_0_0_F" hidden="1">[1]DETAIL!#REF!</definedName>
    <definedName name="_21_0_0_F" localSheetId="4" hidden="1">[1]DETAIL!#REF!</definedName>
    <definedName name="_21_0_0_F" localSheetId="5" hidden="1">[1]DETAIL!#REF!</definedName>
    <definedName name="_21_0_0_F" localSheetId="3" hidden="1">[1]DETAIL!#REF!</definedName>
    <definedName name="_21_0_0_F" localSheetId="2" hidden="1">[1]DETAIL!#REF!</definedName>
    <definedName name="_21_0_0_F" hidden="1">[1]DETAIL!#REF!</definedName>
    <definedName name="_234_0_0_F" localSheetId="4" hidden="1">[1]DETAIL!#REF!</definedName>
    <definedName name="_234_0_0_F" localSheetId="5" hidden="1">[1]DETAIL!#REF!</definedName>
    <definedName name="_234_0_0_F" localSheetId="3" hidden="1">[1]DETAIL!#REF!</definedName>
    <definedName name="_234_0_0_F" localSheetId="2" hidden="1">[1]DETAIL!#REF!</definedName>
    <definedName name="_234_0_0_F" hidden="1">[1]DETAIL!#REF!</definedName>
    <definedName name="_235_0_0_F" localSheetId="4" hidden="1">[1]DETAIL!#REF!</definedName>
    <definedName name="_235_0_0_F" localSheetId="5" hidden="1">[1]DETAIL!#REF!</definedName>
    <definedName name="_235_0_0_F" localSheetId="3" hidden="1">[1]DETAIL!#REF!</definedName>
    <definedName name="_235_0_0_F" localSheetId="2" hidden="1">[1]DETAIL!#REF!</definedName>
    <definedName name="_235_0_0_F" hidden="1">[1]DETAIL!#REF!</definedName>
    <definedName name="_26_0_0_F" localSheetId="4" hidden="1">[1]DETAIL!#REF!</definedName>
    <definedName name="_26_0_0_F" localSheetId="5" hidden="1">[1]DETAIL!#REF!</definedName>
    <definedName name="_26_0_0_F" localSheetId="3" hidden="1">[1]DETAIL!#REF!</definedName>
    <definedName name="_26_0_0_F" localSheetId="2" hidden="1">[1]DETAIL!#REF!</definedName>
    <definedName name="_26_0_0_F" hidden="1">[1]DETAIL!#REF!</definedName>
    <definedName name="_264_0_0_F" localSheetId="4" hidden="1">[1]DETAIL!#REF!</definedName>
    <definedName name="_264_0_0_F" localSheetId="5" hidden="1">[1]DETAIL!#REF!</definedName>
    <definedName name="_264_0_0_F" localSheetId="3" hidden="1">[1]DETAIL!#REF!</definedName>
    <definedName name="_264_0_0_F" localSheetId="2" hidden="1">[1]DETAIL!#REF!</definedName>
    <definedName name="_264_0_0_F" hidden="1">[1]DETAIL!#REF!</definedName>
    <definedName name="_265_0_0_F" localSheetId="4" hidden="1">[1]DETAIL!#REF!</definedName>
    <definedName name="_265_0_0_F" localSheetId="5" hidden="1">[1]DETAIL!#REF!</definedName>
    <definedName name="_265_0_0_F" localSheetId="3" hidden="1">[1]DETAIL!#REF!</definedName>
    <definedName name="_265_0_0_F" localSheetId="2" hidden="1">[1]DETAIL!#REF!</definedName>
    <definedName name="_265_0_0_F" hidden="1">[1]DETAIL!#REF!</definedName>
    <definedName name="_27_0_0_F" localSheetId="4" hidden="1">[1]DETAIL!#REF!</definedName>
    <definedName name="_27_0_0_F" localSheetId="5" hidden="1">[1]DETAIL!#REF!</definedName>
    <definedName name="_27_0_0_F" localSheetId="3" hidden="1">[1]DETAIL!#REF!</definedName>
    <definedName name="_27_0_0_F" localSheetId="2" hidden="1">[1]DETAIL!#REF!</definedName>
    <definedName name="_27_0_0_F" hidden="1">[1]DETAIL!#REF!</definedName>
    <definedName name="_28_0_0_F" localSheetId="4" hidden="1">[1]DETAIL!#REF!</definedName>
    <definedName name="_28_0_0_F" localSheetId="5" hidden="1">[1]DETAIL!#REF!</definedName>
    <definedName name="_28_0_0_F" localSheetId="3" hidden="1">[1]DETAIL!#REF!</definedName>
    <definedName name="_28_0_0_F" localSheetId="2" hidden="1">[1]DETAIL!#REF!</definedName>
    <definedName name="_28_0_0_F" hidden="1">[1]DETAIL!#REF!</definedName>
    <definedName name="_3_0_0_F" localSheetId="4" hidden="1">[1]DETAIL!#REF!</definedName>
    <definedName name="_3_0_0_F" localSheetId="5" hidden="1">[1]DETAIL!#REF!</definedName>
    <definedName name="_3_0_0_F" localSheetId="3" hidden="1">[1]DETAIL!#REF!</definedName>
    <definedName name="_3_0_0_F" localSheetId="2" hidden="1">[1]DETAIL!#REF!</definedName>
    <definedName name="_3_0_0_F" hidden="1">[1]DETAIL!#REF!</definedName>
    <definedName name="_31F" localSheetId="4" hidden="1">[1]DETAIL!#REF!</definedName>
    <definedName name="_31F" localSheetId="5" hidden="1">[1]DETAIL!#REF!</definedName>
    <definedName name="_31F" localSheetId="3" hidden="1">[1]DETAIL!#REF!</definedName>
    <definedName name="_31F" localSheetId="2" hidden="1">[1]DETAIL!#REF!</definedName>
    <definedName name="_31F" hidden="1">[1]DETAIL!#REF!</definedName>
    <definedName name="_366_0_0_F" localSheetId="4" hidden="1">[1]DETAIL!#REF!</definedName>
    <definedName name="_366_0_0_F" localSheetId="5" hidden="1">[1]DETAIL!#REF!</definedName>
    <definedName name="_366_0_0_F" localSheetId="3" hidden="1">[1]DETAIL!#REF!</definedName>
    <definedName name="_366_0_0_F" localSheetId="2" hidden="1">[1]DETAIL!#REF!</definedName>
    <definedName name="_366_0_0_F" hidden="1">[1]DETAIL!#REF!</definedName>
    <definedName name="_367_0_0_F" localSheetId="4" hidden="1">[1]DETAIL!#REF!</definedName>
    <definedName name="_367_0_0_F" localSheetId="5" hidden="1">[1]DETAIL!#REF!</definedName>
    <definedName name="_367_0_0_F" localSheetId="3" hidden="1">[1]DETAIL!#REF!</definedName>
    <definedName name="_367_0_0_F" localSheetId="2" hidden="1">[1]DETAIL!#REF!</definedName>
    <definedName name="_367_0_0_F" hidden="1">[1]DETAIL!#REF!</definedName>
    <definedName name="_368_0_0_F" localSheetId="4" hidden="1">[1]DETAIL!#REF!</definedName>
    <definedName name="_368_0_0_F" localSheetId="5" hidden="1">[1]DETAIL!#REF!</definedName>
    <definedName name="_368_0_0_F" localSheetId="3" hidden="1">[1]DETAIL!#REF!</definedName>
    <definedName name="_368_0_0_F" localSheetId="2" hidden="1">[1]DETAIL!#REF!</definedName>
    <definedName name="_368_0_0_F" hidden="1">[1]DETAIL!#REF!</definedName>
    <definedName name="_38_0_0_F" localSheetId="4" hidden="1">[1]DETAIL!#REF!</definedName>
    <definedName name="_38_0_0_F" localSheetId="5" hidden="1">[1]DETAIL!#REF!</definedName>
    <definedName name="_38_0_0_F" localSheetId="3" hidden="1">[1]DETAIL!#REF!</definedName>
    <definedName name="_38_0_0_F" localSheetId="2" hidden="1">[1]DETAIL!#REF!</definedName>
    <definedName name="_38_0_0_F" hidden="1">[1]DETAIL!#REF!</definedName>
    <definedName name="_4_0_0_F" localSheetId="4" hidden="1">[1]DETAIL!#REF!</definedName>
    <definedName name="_4_0_0_F" localSheetId="5" hidden="1">[1]DETAIL!#REF!</definedName>
    <definedName name="_4_0_0_F" localSheetId="3" hidden="1">[1]DETAIL!#REF!</definedName>
    <definedName name="_4_0_0_F" localSheetId="2" hidden="1">[1]DETAIL!#REF!</definedName>
    <definedName name="_4_0_0_F" hidden="1">[1]DETAIL!#REF!</definedName>
    <definedName name="_43F" localSheetId="4" hidden="1">[1]DETAIL!#REF!</definedName>
    <definedName name="_43F" localSheetId="5" hidden="1">[1]DETAIL!#REF!</definedName>
    <definedName name="_43F" localSheetId="3" hidden="1">[1]DETAIL!#REF!</definedName>
    <definedName name="_43F" localSheetId="2" hidden="1">[1]DETAIL!#REF!</definedName>
    <definedName name="_43F" hidden="1">[1]DETAIL!#REF!</definedName>
    <definedName name="_44_0_0_F" localSheetId="4" hidden="1">[1]DETAIL!#REF!</definedName>
    <definedName name="_44_0_0_F" localSheetId="5" hidden="1">[1]DETAIL!#REF!</definedName>
    <definedName name="_44_0_0_F" localSheetId="3" hidden="1">[1]DETAIL!#REF!</definedName>
    <definedName name="_44_0_0_F" localSheetId="2" hidden="1">[1]DETAIL!#REF!</definedName>
    <definedName name="_44_0_0_F" hidden="1">[1]DETAIL!#REF!</definedName>
    <definedName name="_44F" localSheetId="4" hidden="1">#REF!</definedName>
    <definedName name="_44F" localSheetId="5" hidden="1">#REF!</definedName>
    <definedName name="_44F" localSheetId="3" hidden="1">#REF!</definedName>
    <definedName name="_44F" localSheetId="2" hidden="1">#REF!</definedName>
    <definedName name="_44F" hidden="1">#REF!</definedName>
    <definedName name="_45_0_0_F" localSheetId="4" hidden="1">[1]DETAIL!#REF!</definedName>
    <definedName name="_45_0_0_F" localSheetId="5" hidden="1">[1]DETAIL!#REF!</definedName>
    <definedName name="_45_0_0_F" localSheetId="3" hidden="1">[1]DETAIL!#REF!</definedName>
    <definedName name="_45_0_0_F" localSheetId="2" hidden="1">[1]DETAIL!#REF!</definedName>
    <definedName name="_45_0_0_F" hidden="1">[1]DETAIL!#REF!</definedName>
    <definedName name="_49F" localSheetId="4" hidden="1">[1]DETAIL!#REF!</definedName>
    <definedName name="_49F" localSheetId="5" hidden="1">[1]DETAIL!#REF!</definedName>
    <definedName name="_49F" localSheetId="3" hidden="1">[1]DETAIL!#REF!</definedName>
    <definedName name="_49F" localSheetId="2" hidden="1">[1]DETAIL!#REF!</definedName>
    <definedName name="_49F" hidden="1">[1]DETAIL!#REF!</definedName>
    <definedName name="_4F" localSheetId="4" hidden="1">[1]DETAIL!#REF!</definedName>
    <definedName name="_4F" localSheetId="5" hidden="1">[1]DETAIL!#REF!</definedName>
    <definedName name="_4F" localSheetId="3" hidden="1">[1]DETAIL!#REF!</definedName>
    <definedName name="_4F" localSheetId="2" hidden="1">[1]DETAIL!#REF!</definedName>
    <definedName name="_4F" hidden="1">[1]DETAIL!#REF!</definedName>
    <definedName name="_5_0_0_F" localSheetId="4" hidden="1">[1]DETAIL!#REF!</definedName>
    <definedName name="_5_0_0_F" localSheetId="5" hidden="1">[1]DETAIL!#REF!</definedName>
    <definedName name="_5_0_0_F" localSheetId="3" hidden="1">[1]DETAIL!#REF!</definedName>
    <definedName name="_5_0_0_F" localSheetId="2" hidden="1">[1]DETAIL!#REF!</definedName>
    <definedName name="_5_0_0_F" hidden="1">[1]DETAIL!#REF!</definedName>
    <definedName name="_5F" localSheetId="4" hidden="1">[1]DETAIL!#REF!</definedName>
    <definedName name="_5F" localSheetId="5" hidden="1">[1]DETAIL!#REF!</definedName>
    <definedName name="_5F" localSheetId="3" hidden="1">[1]DETAIL!#REF!</definedName>
    <definedName name="_5F" localSheetId="2" hidden="1">[1]DETAIL!#REF!</definedName>
    <definedName name="_5F" hidden="1">[1]DETAIL!#REF!</definedName>
    <definedName name="_6_0_0_F" localSheetId="4" hidden="1">[1]DETAIL!#REF!</definedName>
    <definedName name="_6_0_0_F" localSheetId="5" hidden="1">[1]DETAIL!#REF!</definedName>
    <definedName name="_6_0_0_F" localSheetId="3" hidden="1">[1]DETAIL!#REF!</definedName>
    <definedName name="_6_0_0_F" localSheetId="2" hidden="1">[1]DETAIL!#REF!</definedName>
    <definedName name="_6_0_0_F" hidden="1">[1]DETAIL!#REF!</definedName>
    <definedName name="_60_0_0_F" localSheetId="4" hidden="1">[1]DETAIL!#REF!</definedName>
    <definedName name="_60_0_0_F" localSheetId="5" hidden="1">[1]DETAIL!#REF!</definedName>
    <definedName name="_60_0_0_F" localSheetId="3" hidden="1">[1]DETAIL!#REF!</definedName>
    <definedName name="_60_0_0_F" localSheetId="2" hidden="1">[1]DETAIL!#REF!</definedName>
    <definedName name="_60_0_0_F" hidden="1">[1]DETAIL!#REF!</definedName>
    <definedName name="_7_0_0_F" localSheetId="4" hidden="1">[1]DETAIL!#REF!</definedName>
    <definedName name="_7_0_0_F" localSheetId="5" hidden="1">[1]DETAIL!#REF!</definedName>
    <definedName name="_7_0_0_F" localSheetId="3" hidden="1">[1]DETAIL!#REF!</definedName>
    <definedName name="_7_0_0_F" localSheetId="2" hidden="1">[1]DETAIL!#REF!</definedName>
    <definedName name="_7_0_0_F" hidden="1">[1]DETAIL!#REF!</definedName>
    <definedName name="_8F" localSheetId="4" hidden="1">[1]DETAIL!#REF!</definedName>
    <definedName name="_8F" localSheetId="5" hidden="1">[1]DETAIL!#REF!</definedName>
    <definedName name="_8F" localSheetId="3" hidden="1">[1]DETAIL!#REF!</definedName>
    <definedName name="_8F" localSheetId="2" hidden="1">[1]DETAIL!#REF!</definedName>
    <definedName name="_8F" hidden="1">[1]DETAIL!#REF!</definedName>
    <definedName name="_9_0_0_F" localSheetId="4" hidden="1">[1]DETAIL!#REF!</definedName>
    <definedName name="_9_0_0_F" localSheetId="5" hidden="1">[1]DETAIL!#REF!</definedName>
    <definedName name="_9_0_0_F" localSheetId="3" hidden="1">[1]DETAIL!#REF!</definedName>
    <definedName name="_9_0_0_F" localSheetId="2" hidden="1">[1]DETAIL!#REF!</definedName>
    <definedName name="_9_0_0_F" hidden="1">[1]DETAIL!#REF!</definedName>
    <definedName name="_a1" hidden="1">{"cashflow",#N/A,FALSE,"CASHFLOW "}</definedName>
    <definedName name="_a10" hidden="1">{"sales",#N/A,FALSE,"SALES"}</definedName>
    <definedName name="_a2" hidden="1">{"hilight1",#N/A,FALSE,"HILIGHT1"}</definedName>
    <definedName name="_a3" hidden="1">{"hilight2",#N/A,FALSE,"HILIGHT2"}</definedName>
    <definedName name="_a4" hidden="1">{"hilight3",#N/A,FALSE,"HILIGHT3"}</definedName>
    <definedName name="_a5" hidden="1">{"income",#N/A,FALSE,"INCOME"}</definedName>
    <definedName name="_a51" hidden="1">{"income",#N/A,FALSE,"INCOME"}</definedName>
    <definedName name="_a6" hidden="1">{"index",#N/A,FALSE,"INDEX"}</definedName>
    <definedName name="_a7" hidden="1">{"PRINT_EST",#N/A,FALSE,"ESTMON"}</definedName>
    <definedName name="_a8" hidden="1">{"revsale",#N/A,FALSE,"REV-ยุพดี"}</definedName>
    <definedName name="_a9" hidden="1">{"revable",#N/A,FALSE,"REVABLE"}</definedName>
    <definedName name="_aa1" hidden="1">{"cashflow",#N/A,FALSE,"CASHFLOW "}</definedName>
    <definedName name="_b1" hidden="1">{"hilight3",#N/A,FALSE,"HILIGHT3"}</definedName>
    <definedName name="_Fill" localSheetId="4" hidden="1">[2]detail!#REF!</definedName>
    <definedName name="_Fill" localSheetId="5" hidden="1">[2]detail!#REF!</definedName>
    <definedName name="_Fill" localSheetId="3" hidden="1">[2]detail!#REF!</definedName>
    <definedName name="_Fill" localSheetId="2" hidden="1">[2]detail!#REF!</definedName>
    <definedName name="_Fill" hidden="1">[2]detail!#REF!</definedName>
    <definedName name="_xlnm._FilterDatabase" localSheetId="4" hidden="1">#REF!</definedName>
    <definedName name="_xlnm._FilterDatabase" localSheetId="5" hidden="1">#REF!</definedName>
    <definedName name="_xlnm._FilterDatabase" localSheetId="3" hidden="1">#REF!</definedName>
    <definedName name="_xlnm._FilterDatabase" localSheetId="2" hidden="1">#REF!</definedName>
    <definedName name="_xlnm._FilterDatabase" hidden="1">#REF!</definedName>
    <definedName name="_FOH2006" hidden="1">{#N/A,#N/A,FALSE,"TL";#N/A,#N/A,FALSE,"KK";#N/A,#N/A,FALSE,"TS";#N/A,#N/A,FALSE,"KW";#N/A,#N/A,FALSE,"LP";#N/A,#N/A,FALSE,"DC"}</definedName>
    <definedName name="_Key1" localSheetId="4" hidden="1">[3]PLANBS3!#REF!</definedName>
    <definedName name="_Key1" localSheetId="5" hidden="1">[3]PLANBS3!#REF!</definedName>
    <definedName name="_Key1" localSheetId="3" hidden="1">[3]PLANBS3!#REF!</definedName>
    <definedName name="_Key1" localSheetId="2" hidden="1">[3]PLANBS3!#REF!</definedName>
    <definedName name="_Key1" hidden="1">[3]PLANBS3!#REF!</definedName>
    <definedName name="_Key2" localSheetId="4" hidden="1">[3]PLANBS3!#REF!</definedName>
    <definedName name="_Key2" localSheetId="5" hidden="1">[3]PLANBS3!#REF!</definedName>
    <definedName name="_Key2" localSheetId="3" hidden="1">[3]PLANBS3!#REF!</definedName>
    <definedName name="_Key2" localSheetId="2" hidden="1">[3]PLANBS3!#REF!</definedName>
    <definedName name="_Key2" hidden="1">[3]PLANBS3!#REF!</definedName>
    <definedName name="_KP300" hidden="1">{"level1",#N/A,FALSE,"1_LEV";"LEVEL1",#N/A,FALSE,"1_LEV"}</definedName>
    <definedName name="_Order1" hidden="1">0</definedName>
    <definedName name="_Order2" hidden="1">0</definedName>
    <definedName name="_Parse_Out" localSheetId="4" hidden="1">[4]sales!#REF!</definedName>
    <definedName name="_Parse_Out" localSheetId="5" hidden="1">[4]sales!#REF!</definedName>
    <definedName name="_Parse_Out" localSheetId="3" hidden="1">[4]sales!#REF!</definedName>
    <definedName name="_Parse_Out" localSheetId="2" hidden="1">[4]sales!#REF!</definedName>
    <definedName name="_Parse_Out" hidden="1">[4]sales!#REF!</definedName>
    <definedName name="_Sort" localSheetId="4" hidden="1">[3]PLANBS3!#REF!</definedName>
    <definedName name="_Sort" localSheetId="5" hidden="1">[3]PLANBS3!#REF!</definedName>
    <definedName name="_Sort" localSheetId="3" hidden="1">[3]PLANBS3!#REF!</definedName>
    <definedName name="_Sort" localSheetId="2" hidden="1">[3]PLANBS3!#REF!</definedName>
    <definedName name="_Sort" hidden="1">[3]PLANBS3!#REF!</definedName>
    <definedName name="a" hidden="1">{"level1",#N/A,FALSE,"1_LEV";"LEVEL1",#N/A,FALSE,"1_LEV"}</definedName>
    <definedName name="aa" hidden="1">{"revsale",#N/A,FALSE,"REV-ยุพดี"}</definedName>
    <definedName name="aaa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d" hidden="1">{"income",#N/A,FALSE,"INCOME"}</definedName>
    <definedName name="aef" hidden="1">{"'ตัวอย่าง'!$A$1:$O$21"}</definedName>
    <definedName name="afd" hidden="1">{"'ตัวอย่าง'!$A$1:$O$21"}</definedName>
    <definedName name="ai" hidden="1">{"level1",#N/A,FALSE,"1_LEV";"LEVEL1",#N/A,FALSE,"1_LEV"}</definedName>
    <definedName name="anscount" hidden="1">1</definedName>
    <definedName name="as" hidden="1">{"cashflow",#N/A,FALSE,"CASHFLOW "}</definedName>
    <definedName name="asa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ss" hidden="1">{"revable",#N/A,FALSE,"REVABLE"}</definedName>
    <definedName name="AUGFIX01" hidden="1">{"level1",#N/A,FALSE,"1_LEV";"LEVEL1",#N/A,FALSE,"1_LEV"}</definedName>
    <definedName name="AUGFIX02" hidden="1">{"level1",#N/A,FALSE,"1_LEV";"LEVEL1",#N/A,FALSE,"1_LEV"}</definedName>
    <definedName name="ax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b" hidden="1">{"income",#N/A,FALSE,"INCOME"}</definedName>
    <definedName name="ccc" hidden="1">{"PRINT_EST",#N/A,FALSE,"ESTMON"}</definedName>
    <definedName name="coating" hidden="1">{"hilight3",#N/A,FALSE,"HILIGHT3"}</definedName>
    <definedName name="dad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ddd" hidden="1">{"index",#N/A,FALSE,"INDEX"}</definedName>
    <definedName name="del" hidden="1">{"level1",#N/A,FALSE,"1_LEV";"LEVEL1",#N/A,FALSE,"1_LEV"}</definedName>
    <definedName name="detail" hidden="1">{"index",#N/A,FALSE,"INDEX"}</definedName>
    <definedName name="eee" hidden="1">{"revsale",#N/A,FALSE,"REV-ยุพดี"}</definedName>
    <definedName name="fgdf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fhgfhgh" hidden="1">{"revable",#N/A,FALSE,"REVABLE"}</definedName>
    <definedName name="gh" hidden="1">{"revsale",#N/A,FALSE,"REV-ยุพดี"}</definedName>
    <definedName name="hj" hidden="1">{"hilight3",#N/A,FALSE,"HILIGHT3"}</definedName>
    <definedName name="hjkhgf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hn" hidden="1">{"income",#N/A,FALSE,"INCOME"}</definedName>
    <definedName name="HTML_CodePage" hidden="1">874</definedName>
    <definedName name="HTML_Control" hidden="1">{"'Model'!$A$1:$N$53"}</definedName>
    <definedName name="HTML_Control1" hidden="1">{"'Model'!$A$1:$N$53"}</definedName>
    <definedName name="HTML_Description" hidden="1">""</definedName>
    <definedName name="HTML_Email" hidden="1">""</definedName>
    <definedName name="HTML_Header" hidden="1">"Model"</definedName>
    <definedName name="HTML_LastUpdate" hidden="1">"31/7/01"</definedName>
    <definedName name="HTML_LineAfter" hidden="1">FALSE</definedName>
    <definedName name="HTML_LineBefore" hidden="1">FALSE</definedName>
    <definedName name="HTML_Name" hidden="1">"Bundit Sanguanprasert"</definedName>
    <definedName name="HTML_OBDlg2" hidden="1">TRUE</definedName>
    <definedName name="HTML_OBDlg4" hidden="1">TRUE</definedName>
    <definedName name="HTML_OS" hidden="1">0</definedName>
    <definedName name="HTML_PathFile" hidden="1">"C:\My Documents\TPS project\Carried Loss\SCC2.htm"</definedName>
    <definedName name="HTML_Title" hidden="1">"Model SCC"</definedName>
    <definedName name="info2" hidden="1">{"level1",#N/A,FALSE,"1_LEV";"LEVEL1",#N/A,FALSE,"1_LEV"}</definedName>
    <definedName name="jm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ju" hidden="1">{"sales",#N/A,FALSE,"SALES"}</definedName>
    <definedName name="kjasdf" hidden="1">{"hilight1",#N/A,FALSE,"HILIGHT1"}</definedName>
    <definedName name="kkk" hidden="1">{"revsale",#N/A,FALSE,"REV-ยุพดี"}</definedName>
    <definedName name="kl" hidden="1">{"revsale",#N/A,FALSE,"REV-ยุพดี"}</definedName>
    <definedName name="limcount" hidden="1">1</definedName>
    <definedName name="liza" hidden="1">{"level1",#N/A,FALSE,"1_LEV";"LEVEL1",#N/A,FALSE,"1_LEV"}</definedName>
    <definedName name="lll" hidden="1">{"sales",#N/A,FALSE,"SALES"}</definedName>
    <definedName name="llolo" hidden="1">{"revsale",#N/A,FALSE,"REV-ยุพดี"}</definedName>
    <definedName name="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otUse" hidden="1">{"'ตัวอย่าง'!$A$1:$O$21"}</definedName>
    <definedName name="ol" hidden="1">{"revable",#N/A,FALSE,"REVABLE"}</definedName>
    <definedName name="ooooo" hidden="1">{"'connew '!$C$40:$C$60"}</definedName>
    <definedName name="pison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PP" hidden="1">{"'Model'!$A$1:$N$53"}</definedName>
    <definedName name="PUTA" hidden="1">{"revsale",#N/A,FALSE,"REV-ยุพดี"}</definedName>
    <definedName name="qqq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qs" hidden="1">{"PRINT_EST",#N/A,FALSE,"ESTMON"}</definedName>
    <definedName name="rd" hidden="1">{"'ตัวอย่าง'!$A$1:$O$21"}</definedName>
    <definedName name="rung" hidden="1">"sci"</definedName>
    <definedName name="ry" hidden="1">{"hilight1",#N/A,FALSE,"HILIGHT1"}</definedName>
    <definedName name="SAPBEXrevision" hidden="1">2</definedName>
    <definedName name="SAPBEXsysID" hidden="1">"BWP"</definedName>
    <definedName name="SAPBEXwbID" hidden="1">"45TSOG149EJ5R0N9HDKCO6BXG"</definedName>
    <definedName name="sas" hidden="1">{"'ตัวอย่าง'!$A$1:$O$21"}</definedName>
    <definedName name="sc" hidden="1">{"index",#N/A,FALSE,"INDEX"}</definedName>
    <definedName name="sdf" hidden="1">{"'ตัวอย่าง'!$A$1:$O$21"}</definedName>
    <definedName name="sencount" hidden="1">1</definedName>
    <definedName name="SEPFIX01" hidden="1">{"income",#N/A,FALSE,"INCOME"}</definedName>
    <definedName name="sfe" hidden="1">{"'ตัวอย่าง'!$A$1:$O$21"}</definedName>
    <definedName name="sheet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s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tast" hidden="1">{"'connew '!$C$40:$C$60"}</definedName>
    <definedName name="test" hidden="1">{"'ตัวอย่าง'!$A$1:$O$21"}</definedName>
    <definedName name="test77" hidden="1">{"'ตัวอย่าง'!$A$1:$O$21"}</definedName>
    <definedName name="test8888" hidden="1">{"'ตัวอย่าง'!$A$1:$O$21"}</definedName>
    <definedName name="testa" hidden="1">{"'ตัวอย่าง'!$A$1:$O$21"}</definedName>
    <definedName name="tr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tt" hidden="1">{"'connew '!$C$40:$C$60"}</definedName>
    <definedName name="TU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e" hidden="1">{"lev2ytd",#N/A,FALSE,"2_LEVYTD"}</definedName>
    <definedName name="wrn.1_lev." hidden="1">{"level1",#N/A,FALSE,"1_LEV";"LEVEL1",#N/A,FALSE,"1_LEV"}</definedName>
    <definedName name="wrn.1_levbt." hidden="1">{"lev1bt",#N/A,FALSE,"1_LEVB-T"}</definedName>
    <definedName name="wrn.2_levmon." hidden="1">{"lev2mon",#N/A,FALSE,"2_levmon"}</definedName>
    <definedName name="wrn.2_levmonbt." hidden="1">{"lev2monbt",#N/A,FALSE,"2_levmonB-T"}</definedName>
    <definedName name="wrn.2_levytd." hidden="1">{"lev2ytd",#N/A,FALSE,"2_LEVYTD"}</definedName>
    <definedName name="wrn.2_levytdbt." hidden="1">{"lev2tytbt",#N/A,FALSE,"2_LEVYTDB-T"}</definedName>
    <definedName name="wrn.ANG." hidden="1">{#N/A,#N/A,FALSE,"starprint";#N/A,#N/A,FALSE,"srithai";#N/A,#N/A,FALSE,"LLH";#N/A,#N/A,FALSE,"TPN";#N/A,#N/A,FALSE,"reanthai";#N/A,#N/A,FALSE,"SPP";#N/A,#N/A,FALSE,"rungroj";#N/A,#N/A,FALSE,"pakorn";#N/A,#N/A,FALSE,"LION";#N/A,#N/A,FALSE,"hongthai";#N/A,#N/A,FALSE,"fancy";#N/A,#N/A,FALSE,"hua num";#N/A,#N/A,FALSE,"siriporn";#N/A,#N/A,FALSE,"TPP";#N/A,#N/A,FALSE,"CONTI";#N/A,#N/A,FALSE,"BTC";#N/A,#N/A,FALSE,"S.SILPA";#N/A,#N/A,FALSE,"SAHATHAI-GRAND";#N/A,#N/A,FALSE,"NANSING";#N/A,#N/A,FALSE,"PAPER BOX";#N/A,#N/A,FALSE,"ROYAL P.";#N/A,#N/A,FALSE,"S&amp;P";#N/A,#N/A,FALSE,"KURUSAPA";#N/A,#N/A,FALSE,"S.SATANA";#N/A,#N/A,FALSE,"PAKNUM";#N/A,#N/A,FALSE,"SUNSHINE";#N/A,#N/A,FALSE,"EPPE ASIA";#N/A,#N/A,FALSE,"AH";#N/A,#N/A,FALSE,"SAHAYONG";#N/A,#N/A,FALSE,"KITTIMA";#N/A,#N/A,FALSE,"KITTIMA (2)";#N/A,#N/A,FALSE,"hk-rain";#N/A,#N/A,FALSE,"hk-nd";#N/A,#N/A,FALSE,"hk";#N/A,#N/A,FALSE,"hk-ckp";#N/A,#N/A,FALSE,"hk-g.pack";#N/A,#N/A,FALSE,"rtkp";#N/A,#N/A,FALSE,"pc.printing"}</definedName>
    <definedName name="wrn.ASSDEPART2.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BALANCE." hidden="1">{"balance",#N/A,FALSE,"BALANCE"}</definedName>
    <definedName name="wrn.cashflow." hidden="1">{"cashflow",#N/A,FALSE,"CASHFLOW "}</definedName>
    <definedName name="wrn.COST._.REPORT." hidden="1">{#N/A,#N/A,FALSE,"ACVPM_12";#N/A,#N/A,FALSE,"ACCON_12";#N/A,#N/A,FALSE,"VARI_12"}</definedName>
    <definedName name="wrn.dep12." hidden="1">{#N/A,#N/A,FALSE,"PM1";#N/A,#N/A,FALSE,"PM2";#N/A,#N/A,FALSE,"PM3";#N/A,#N/A,FALSE,"PM4";#N/A,#N/A,FALSE,"PM5";#N/A,#N/A,FALSE,"PM6";#N/A,#N/A,FALSE,"CM1"}</definedName>
    <definedName name="wrn.FIX." hidden="1">{#N/A,#N/A,FALSE,"TL";#N/A,#N/A,FALSE,"KK";#N/A,#N/A,FALSE,"TS";#N/A,#N/A,FALSE,"KW";#N/A,#N/A,FALSE,"LP";#N/A,#N/A,FALSE,"DC"}</definedName>
    <definedName name="wrn.FURDEPART2.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hilight1." hidden="1">{"hilight1",#N/A,FALSE,"HILIGHT1"}</definedName>
    <definedName name="wrn.hilight2." hidden="1">{"hilight2",#N/A,FALSE,"HILIGHT2"}</definedName>
    <definedName name="wrn.hilight3." hidden="1">{"hilight3",#N/A,FALSE,"HILIGHT3"}</definedName>
    <definedName name="wrn.income." hidden="1">{"income",#N/A,FALSE,"INCOME"}</definedName>
    <definedName name="wrn.index." hidden="1">{"index",#N/A,FALSE,"INDEX"}</definedName>
    <definedName name="wrn.MONTHLY.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PMDEPAER2.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REPORT_EST." hidden="1">{"PRINT_EST",#N/A,FALSE,"ESTMON"}</definedName>
    <definedName name="wrn.rev_sale._.report." hidden="1">{"revsale",#N/A,FALSE,"REV-ยุพดี"}</definedName>
    <definedName name="wrn.revable." hidden="1">{"revable",#N/A,FALSE,"REVABLE"}</definedName>
    <definedName name="wrn.RLDEPART2.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sales._.report." hidden="1">{"sales",#N/A,FALSE,"SALES"}</definedName>
    <definedName name="wrn.TUIVARINCE." hidden="1">{"AMT",#N/A,FALSE,"DW";"PER",#N/A,FALSE,"DW";"AMT",#N/A,FALSE,"WR";"PER",#N/A,FALSE,"WR";"AMT",#N/A,FALSE,"WT";"PER",#N/A,FALSE,"WT";"FG",#N/A,FALSE,"PB";"PER",#N/A,FALSE,"PB";"AMT",#N/A,FALSE,"PK";"PER",#N/A,FALSE,"PK"}</definedName>
    <definedName name="ww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yj" hidden="1">{"hilight2",#N/A,FALSE,"HILIGHT2"}</definedName>
    <definedName name="z" hidden="1">{"level1",#N/A,FALSE,"1_LEV";"LEVEL1",#N/A,FALSE,"1_LEV"}</definedName>
    <definedName name="zx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zz" hidden="1">{"cashflow",#N/A,FALSE,"CASHFLOW "}</definedName>
    <definedName name="zzz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เม.ย" hidden="1">{"'ตัวอย่าง'!$A$1:$O$21"}</definedName>
    <definedName name="เมษายน" hidden="1">{"'ตัวอย่าง'!$A$1:$O$21"}</definedName>
    <definedName name="เมษายน๑" hidden="1">{"'ตัวอย่าง'!$A$1:$O$21"}</definedName>
    <definedName name="ก" hidden="1">{"index",#N/A,FALSE,"INDEX"}</definedName>
    <definedName name="กกกกกก" hidden="1">{"PRINT_EST",#N/A,FALSE,"ESTMON"}</definedName>
    <definedName name="งบลงทุน50" hidden="1">{"cashflow",#N/A,FALSE,"CASHFLOW "}</definedName>
    <definedName name="ชัยเจริญมารีน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ฏฏ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ะฟรส" hidden="1">{#N/A,#N/A,FALSE,"PM1";#N/A,#N/A,FALSE,"PM2";#N/A,#N/A,FALSE,"PM3";#N/A,#N/A,FALSE,"PM4";#N/A,#N/A,FALSE,"PM5";#N/A,#N/A,FALSE,"PM6";#N/A,#N/A,FALSE,"CM1"}</definedName>
    <definedName name="พ.ค." hidden="1">{"'ตัวอย่าง'!$A$1:$O$21"}</definedName>
    <definedName name="พด" hidden="1">{"'ตัวอย่าง'!$A$1:$O$21"}</definedName>
    <definedName name="พฤษภาคม" hidden="1">{"'ตัวอย่าง'!$A$1:$O$21"}</definedName>
    <definedName name="ฟ" hidden="1">{"hilight2",#N/A,FALSE,"HILIGHT2"}</definedName>
    <definedName name="ฟฟ" hidden="1">{"cashflow",#N/A,FALSE,"CASHFLOW "}</definedName>
    <definedName name="ฟภ" hidden="1">{"index",#N/A,FALSE,"INDEX"}</definedName>
    <definedName name="ฟหด" hidden="1">{"'ตัวอย่าง'!$A$1:$O$21"}</definedName>
    <definedName name="ฟำ" hidden="1">{"'ตัวอย่าง'!$A$1:$O$21"}</definedName>
    <definedName name="ฟำดฟำ" hidden="1">{"'ตัวอย่าง'!$A$1:$O$21"}</definedName>
    <definedName name="ศูนย์พัฒนา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4" l="1"/>
  <c r="G27" i="14" s="1"/>
  <c r="B11" i="14"/>
  <c r="B8" i="14"/>
  <c r="A5" i="14"/>
  <c r="AB52" i="1" l="1"/>
  <c r="Y52" i="1"/>
  <c r="T52" i="1"/>
  <c r="S52" i="1"/>
  <c r="R52" i="1"/>
  <c r="Q52" i="1"/>
  <c r="P52" i="1"/>
  <c r="AD52" i="1"/>
  <c r="X52" i="1"/>
  <c r="W52" i="1" l="1"/>
  <c r="U52" i="1"/>
  <c r="AC52" i="1"/>
  <c r="AF52" i="1" s="1"/>
  <c r="V52" i="1"/>
  <c r="AB51" i="1" l="1"/>
  <c r="T51" i="1"/>
  <c r="S51" i="1"/>
  <c r="R51" i="1"/>
  <c r="Q51" i="1"/>
  <c r="P51" i="1"/>
  <c r="AD50" i="1"/>
  <c r="AC50" i="1"/>
  <c r="AB50" i="1"/>
  <c r="X50" i="1"/>
  <c r="W50" i="1"/>
  <c r="V50" i="1"/>
  <c r="U50" i="1"/>
  <c r="T50" i="1"/>
  <c r="S50" i="1"/>
  <c r="R50" i="1"/>
  <c r="Q50" i="1"/>
  <c r="P50" i="1"/>
  <c r="AF50" i="1" l="1"/>
  <c r="AD48" i="1"/>
  <c r="AC49" i="1"/>
  <c r="R49" i="1"/>
  <c r="AC48" i="1"/>
  <c r="AB49" i="1"/>
  <c r="AF49" i="1" s="1"/>
  <c r="F47" i="1"/>
  <c r="AA48" i="1"/>
  <c r="AE48" i="1"/>
  <c r="AG48" i="1" s="1"/>
  <c r="T49" i="1"/>
  <c r="W51" i="1"/>
  <c r="AE49" i="1"/>
  <c r="AD51" i="1"/>
  <c r="Y49" i="1"/>
  <c r="P48" i="1"/>
  <c r="T48" i="1"/>
  <c r="D47" i="1"/>
  <c r="P47" i="1" s="1"/>
  <c r="U48" i="1"/>
  <c r="AB48" i="1"/>
  <c r="V48" i="1"/>
  <c r="W48" i="1"/>
  <c r="X48" i="1"/>
  <c r="Q48" i="1"/>
  <c r="Y48" i="1"/>
  <c r="E47" i="1"/>
  <c r="R48" i="1"/>
  <c r="Z48" i="1"/>
  <c r="S48" i="1"/>
  <c r="Y50" i="1"/>
  <c r="X51" i="1"/>
  <c r="I47" i="1"/>
  <c r="Y51" i="1"/>
  <c r="J47" i="1"/>
  <c r="U51" i="1"/>
  <c r="AC51" i="1"/>
  <c r="AF51" i="1" s="1"/>
  <c r="K47" i="1"/>
  <c r="V51" i="1"/>
  <c r="L47" i="1"/>
  <c r="H47" i="1"/>
  <c r="Z49" i="1"/>
  <c r="G47" i="1"/>
  <c r="S49" i="1"/>
  <c r="AA49" i="1"/>
  <c r="M47" i="1"/>
  <c r="U49" i="1"/>
  <c r="V49" i="1"/>
  <c r="AD49" i="1"/>
  <c r="W49" i="1"/>
  <c r="P49" i="1"/>
  <c r="X49" i="1"/>
  <c r="Q49" i="1"/>
  <c r="AG49" i="1" l="1"/>
  <c r="AH49" i="1" s="1"/>
  <c r="Z51" i="1"/>
  <c r="N47" i="1"/>
  <c r="N45" i="1" s="1"/>
  <c r="AF48" i="1"/>
  <c r="AH48" i="1" s="1"/>
  <c r="Z52" i="1"/>
  <c r="AA52" i="1"/>
  <c r="AE52" i="1"/>
  <c r="AG52" i="1" s="1"/>
  <c r="AH52" i="1" s="1"/>
  <c r="AE50" i="1"/>
  <c r="AG50" i="1" s="1"/>
  <c r="AH50" i="1" s="1"/>
  <c r="AA50" i="1"/>
  <c r="Z50" i="1"/>
  <c r="R47" i="1"/>
  <c r="AC47" i="1"/>
  <c r="T47" i="1"/>
  <c r="Q47" i="1"/>
  <c r="Y47" i="1"/>
  <c r="AB47" i="1"/>
  <c r="AD47" i="1"/>
  <c r="W47" i="1"/>
  <c r="V47" i="1"/>
  <c r="X47" i="1"/>
  <c r="M45" i="1"/>
  <c r="S47" i="1"/>
  <c r="U47" i="1"/>
  <c r="O47" i="1" l="1"/>
  <c r="O45" i="1" s="1"/>
  <c r="AA51" i="1"/>
  <c r="AE51" i="1"/>
  <c r="AG51" i="1" s="1"/>
  <c r="AH51" i="1" s="1"/>
  <c r="Z47" i="1"/>
  <c r="AF47" i="1"/>
  <c r="AE18" i="7"/>
  <c r="AD18" i="7"/>
  <c r="AC18" i="7"/>
  <c r="AB18" i="7"/>
  <c r="AE47" i="1" l="1"/>
  <c r="AG47" i="1" s="1"/>
  <c r="AH47" i="1" s="1"/>
  <c r="AA47" i="1"/>
  <c r="O5" i="13" l="1"/>
  <c r="O6" i="13"/>
  <c r="C2" i="13"/>
  <c r="D2" i="13"/>
  <c r="E2" i="13"/>
  <c r="F2" i="13"/>
  <c r="G2" i="13"/>
  <c r="O2" i="13" s="1"/>
  <c r="H2" i="13"/>
  <c r="B2" i="13"/>
  <c r="F6" i="1" l="1"/>
  <c r="D13" i="7" l="1"/>
  <c r="O27" i="12" l="1"/>
  <c r="O13" i="12" s="1"/>
  <c r="N27" i="12"/>
  <c r="N13" i="12" s="1"/>
  <c r="L27" i="12"/>
  <c r="L13" i="12" s="1"/>
  <c r="K27" i="12"/>
  <c r="K13" i="12" s="1"/>
  <c r="J27" i="12"/>
  <c r="J13" i="12" s="1"/>
  <c r="I27" i="12"/>
  <c r="I13" i="12" s="1"/>
  <c r="G27" i="12"/>
  <c r="G13" i="12" s="1"/>
  <c r="F27" i="12"/>
  <c r="F13" i="12" s="1"/>
  <c r="P28" i="12"/>
  <c r="O19" i="12"/>
  <c r="N19" i="12"/>
  <c r="M19" i="12"/>
  <c r="L19" i="12"/>
  <c r="K19" i="12"/>
  <c r="J19" i="12"/>
  <c r="H19" i="12"/>
  <c r="G19" i="12"/>
  <c r="F19" i="12"/>
  <c r="E19" i="12"/>
  <c r="AA5" i="12"/>
  <c r="AE5" i="12" s="1"/>
  <c r="AG5" i="12" s="1"/>
  <c r="AH5" i="12" s="1"/>
  <c r="Z5" i="12"/>
  <c r="Y5" i="12"/>
  <c r="X5" i="12"/>
  <c r="AD5" i="12" s="1"/>
  <c r="W5" i="12"/>
  <c r="V5" i="12"/>
  <c r="U5" i="12"/>
  <c r="AC5" i="12" s="1"/>
  <c r="AF5" i="12" s="1"/>
  <c r="T5" i="12"/>
  <c r="S5" i="12"/>
  <c r="R5" i="12"/>
  <c r="AB5" i="12" s="1"/>
  <c r="AA4" i="12"/>
  <c r="AE4" i="12" s="1"/>
  <c r="AG4" i="12" s="1"/>
  <c r="AH4" i="12" s="1"/>
  <c r="Z4" i="12"/>
  <c r="Y4" i="12"/>
  <c r="X4" i="12"/>
  <c r="AD4" i="12" s="1"/>
  <c r="W4" i="12"/>
  <c r="V4" i="12"/>
  <c r="U4" i="12"/>
  <c r="AC4" i="12" s="1"/>
  <c r="AF4" i="12" s="1"/>
  <c r="T4" i="12"/>
  <c r="S4" i="12"/>
  <c r="Z3" i="12"/>
  <c r="W3" i="12"/>
  <c r="U3" i="12"/>
  <c r="T3" i="12"/>
  <c r="AE42" i="12"/>
  <c r="AD42" i="12"/>
  <c r="AG42" i="12" s="1"/>
  <c r="AC42" i="12"/>
  <c r="AB42" i="12"/>
  <c r="AF42" i="12" s="1"/>
  <c r="AA42" i="12"/>
  <c r="Z42" i="12"/>
  <c r="Y42" i="12"/>
  <c r="X42" i="12"/>
  <c r="W42" i="12"/>
  <c r="V42" i="12"/>
  <c r="U42" i="12"/>
  <c r="T42" i="12"/>
  <c r="S42" i="12"/>
  <c r="R42" i="12"/>
  <c r="Q42" i="12"/>
  <c r="P42" i="12"/>
  <c r="AE41" i="12"/>
  <c r="AD41" i="12"/>
  <c r="AG41" i="12" s="1"/>
  <c r="AC41" i="12"/>
  <c r="AB41" i="12"/>
  <c r="AF41" i="12" s="1"/>
  <c r="AA41" i="12"/>
  <c r="Z41" i="12"/>
  <c r="Y41" i="12"/>
  <c r="X41" i="12"/>
  <c r="W41" i="12"/>
  <c r="V41" i="12"/>
  <c r="U41" i="12"/>
  <c r="T41" i="12"/>
  <c r="S41" i="12"/>
  <c r="R41" i="12"/>
  <c r="Q41" i="12"/>
  <c r="P41" i="12"/>
  <c r="AE40" i="12"/>
  <c r="AD40" i="12"/>
  <c r="AG40" i="12" s="1"/>
  <c r="AC40" i="12"/>
  <c r="AB40" i="12"/>
  <c r="AF40" i="12" s="1"/>
  <c r="AH40" i="12" s="1"/>
  <c r="AA40" i="12"/>
  <c r="Z40" i="12"/>
  <c r="Y40" i="12"/>
  <c r="X40" i="12"/>
  <c r="W40" i="12"/>
  <c r="V40" i="12"/>
  <c r="U40" i="12"/>
  <c r="T40" i="12"/>
  <c r="S40" i="12"/>
  <c r="R40" i="12"/>
  <c r="Q40" i="12"/>
  <c r="P40" i="12"/>
  <c r="AE39" i="12"/>
  <c r="AD39" i="12"/>
  <c r="AC39" i="12"/>
  <c r="AB39" i="12"/>
  <c r="AF39" i="12" s="1"/>
  <c r="AA39" i="12"/>
  <c r="Z39" i="12"/>
  <c r="Y39" i="12"/>
  <c r="X39" i="12"/>
  <c r="W39" i="12"/>
  <c r="V39" i="12"/>
  <c r="U39" i="12"/>
  <c r="T39" i="12"/>
  <c r="S39" i="12"/>
  <c r="R39" i="12"/>
  <c r="Q39" i="12"/>
  <c r="P39" i="12"/>
  <c r="AE38" i="12"/>
  <c r="AD38" i="12"/>
  <c r="AG38" i="12" s="1"/>
  <c r="AC38" i="12"/>
  <c r="AB38" i="12"/>
  <c r="AF38" i="12" s="1"/>
  <c r="AH38" i="12" s="1"/>
  <c r="AA38" i="12"/>
  <c r="Z38" i="12"/>
  <c r="Y38" i="12"/>
  <c r="X38" i="12"/>
  <c r="W38" i="12"/>
  <c r="V38" i="12"/>
  <c r="U38" i="12"/>
  <c r="T38" i="12"/>
  <c r="S38" i="12"/>
  <c r="R38" i="12"/>
  <c r="Q38" i="12"/>
  <c r="P38" i="12"/>
  <c r="AE37" i="12"/>
  <c r="AD37" i="12"/>
  <c r="AG37" i="12" s="1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AE36" i="12"/>
  <c r="AD36" i="12"/>
  <c r="AG36" i="12" s="1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AE35" i="12"/>
  <c r="AD35" i="12"/>
  <c r="AG35" i="12" s="1"/>
  <c r="AC35" i="12"/>
  <c r="AB35" i="12"/>
  <c r="AF35" i="12" s="1"/>
  <c r="AH35" i="12" s="1"/>
  <c r="AA35" i="12"/>
  <c r="Z35" i="12"/>
  <c r="Y35" i="12"/>
  <c r="X35" i="12"/>
  <c r="W35" i="12"/>
  <c r="V35" i="12"/>
  <c r="U35" i="12"/>
  <c r="T35" i="12"/>
  <c r="S35" i="12"/>
  <c r="R35" i="12"/>
  <c r="Q35" i="12"/>
  <c r="P35" i="12"/>
  <c r="AE34" i="12"/>
  <c r="AD34" i="12"/>
  <c r="AG34" i="12" s="1"/>
  <c r="AC34" i="12"/>
  <c r="AB34" i="12"/>
  <c r="AF34" i="12" s="1"/>
  <c r="AA34" i="12"/>
  <c r="Z34" i="12"/>
  <c r="Y34" i="12"/>
  <c r="X34" i="12"/>
  <c r="W34" i="12"/>
  <c r="V34" i="12"/>
  <c r="U34" i="12"/>
  <c r="T34" i="12"/>
  <c r="S34" i="12"/>
  <c r="R34" i="12"/>
  <c r="Q34" i="12"/>
  <c r="P34" i="12"/>
  <c r="AE33" i="12"/>
  <c r="AD33" i="12"/>
  <c r="AG33" i="12" s="1"/>
  <c r="AC33" i="12"/>
  <c r="AB33" i="12"/>
  <c r="AF33" i="12" s="1"/>
  <c r="AA33" i="12"/>
  <c r="Z33" i="12"/>
  <c r="Y33" i="12"/>
  <c r="X33" i="12"/>
  <c r="W33" i="12"/>
  <c r="V33" i="12"/>
  <c r="U33" i="12"/>
  <c r="T33" i="12"/>
  <c r="S33" i="12"/>
  <c r="R33" i="12"/>
  <c r="Q33" i="12"/>
  <c r="P33" i="12"/>
  <c r="AE32" i="12"/>
  <c r="AD32" i="12"/>
  <c r="AG32" i="12" s="1"/>
  <c r="AC32" i="12"/>
  <c r="AB32" i="12"/>
  <c r="AF32" i="12" s="1"/>
  <c r="AH32" i="12" s="1"/>
  <c r="AA32" i="12"/>
  <c r="Z32" i="12"/>
  <c r="Y32" i="12"/>
  <c r="X32" i="12"/>
  <c r="W32" i="12"/>
  <c r="V32" i="12"/>
  <c r="U32" i="12"/>
  <c r="T32" i="12"/>
  <c r="S32" i="12"/>
  <c r="R32" i="12"/>
  <c r="Q32" i="12"/>
  <c r="P32" i="12"/>
  <c r="AE31" i="12"/>
  <c r="AD31" i="12"/>
  <c r="AC31" i="12"/>
  <c r="AB31" i="12"/>
  <c r="AF31" i="12" s="1"/>
  <c r="AA31" i="12"/>
  <c r="Z31" i="12"/>
  <c r="Y31" i="12"/>
  <c r="X31" i="12"/>
  <c r="W31" i="12"/>
  <c r="V31" i="12"/>
  <c r="U31" i="12"/>
  <c r="T31" i="12"/>
  <c r="S31" i="12"/>
  <c r="R31" i="12"/>
  <c r="Q31" i="12"/>
  <c r="P31" i="12"/>
  <c r="AE30" i="12"/>
  <c r="AD30" i="12"/>
  <c r="AC30" i="12"/>
  <c r="AB30" i="12"/>
  <c r="AF30" i="12" s="1"/>
  <c r="AA30" i="12"/>
  <c r="Z30" i="12"/>
  <c r="Y30" i="12"/>
  <c r="X30" i="12"/>
  <c r="W30" i="12"/>
  <c r="V30" i="12"/>
  <c r="U30" i="12"/>
  <c r="T30" i="12"/>
  <c r="S30" i="12"/>
  <c r="R30" i="12"/>
  <c r="Q30" i="12"/>
  <c r="P30" i="12"/>
  <c r="AE29" i="12"/>
  <c r="AD29" i="12"/>
  <c r="AG29" i="12" s="1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AE21" i="12"/>
  <c r="AD21" i="12"/>
  <c r="AG21" i="12" s="1"/>
  <c r="AC21" i="12"/>
  <c r="AB21" i="12"/>
  <c r="AF21" i="12" s="1"/>
  <c r="AA21" i="12"/>
  <c r="Z21" i="12"/>
  <c r="Y21" i="12"/>
  <c r="X21" i="12"/>
  <c r="W21" i="12"/>
  <c r="V21" i="12"/>
  <c r="U21" i="12"/>
  <c r="T21" i="12"/>
  <c r="S21" i="12"/>
  <c r="R21" i="12"/>
  <c r="Q21" i="12"/>
  <c r="P21" i="12"/>
  <c r="AE20" i="12"/>
  <c r="AD20" i="12"/>
  <c r="AC20" i="12"/>
  <c r="AB20" i="12"/>
  <c r="AF20" i="12" s="1"/>
  <c r="AA20" i="12"/>
  <c r="Z20" i="12"/>
  <c r="Y20" i="12"/>
  <c r="X20" i="12"/>
  <c r="W20" i="12"/>
  <c r="V20" i="12"/>
  <c r="U20" i="12"/>
  <c r="T20" i="12"/>
  <c r="S20" i="12"/>
  <c r="R20" i="12"/>
  <c r="Q20" i="12"/>
  <c r="P20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O14" i="12" s="1"/>
  <c r="N15" i="12"/>
  <c r="M15" i="12"/>
  <c r="L15" i="12"/>
  <c r="L14" i="12" s="1"/>
  <c r="K15" i="12"/>
  <c r="K14" i="12" s="1"/>
  <c r="J15" i="12"/>
  <c r="I15" i="12"/>
  <c r="I14" i="12" s="1"/>
  <c r="H15" i="12"/>
  <c r="G15" i="12"/>
  <c r="G14" i="12" s="1"/>
  <c r="F15" i="12"/>
  <c r="F14" i="12" s="1"/>
  <c r="E15" i="12"/>
  <c r="E14" i="12" s="1"/>
  <c r="D15" i="12"/>
  <c r="AE12" i="12"/>
  <c r="AD12" i="12"/>
  <c r="AG12" i="12" s="1"/>
  <c r="AC12" i="12"/>
  <c r="AB12" i="12"/>
  <c r="AF12" i="12" s="1"/>
  <c r="AH12" i="12" s="1"/>
  <c r="AA12" i="12"/>
  <c r="Z12" i="12"/>
  <c r="Y12" i="12"/>
  <c r="X12" i="12"/>
  <c r="W12" i="12"/>
  <c r="V12" i="12"/>
  <c r="U12" i="12"/>
  <c r="T12" i="12"/>
  <c r="S12" i="12"/>
  <c r="R12" i="12"/>
  <c r="Q12" i="12"/>
  <c r="P12" i="12"/>
  <c r="R4" i="12"/>
  <c r="AB4" i="12" s="1"/>
  <c r="R3" i="12"/>
  <c r="C6" i="12"/>
  <c r="AG20" i="12" l="1"/>
  <c r="AH20" i="12" s="1"/>
  <c r="AF29" i="12"/>
  <c r="AH29" i="12" s="1"/>
  <c r="AG31" i="12"/>
  <c r="AH31" i="12" s="1"/>
  <c r="AF36" i="12"/>
  <c r="AF37" i="12"/>
  <c r="AH37" i="12"/>
  <c r="AG39" i="12"/>
  <c r="AH39" i="12" s="1"/>
  <c r="D27" i="12"/>
  <c r="D13" i="12" s="1"/>
  <c r="P13" i="12" s="1"/>
  <c r="L6" i="12"/>
  <c r="M6" i="12"/>
  <c r="AE10" i="12"/>
  <c r="K6" i="12"/>
  <c r="Y3" i="12"/>
  <c r="Y6" i="12" s="1"/>
  <c r="Y8" i="12" s="1"/>
  <c r="AE45" i="12"/>
  <c r="O6" i="12"/>
  <c r="G6" i="12"/>
  <c r="F6" i="12"/>
  <c r="T6" i="12"/>
  <c r="T8" i="12" s="1"/>
  <c r="H6" i="12"/>
  <c r="AC28" i="12"/>
  <c r="AC27" i="12" s="1"/>
  <c r="AC45" i="12"/>
  <c r="AC11" i="12"/>
  <c r="H14" i="12"/>
  <c r="AC14" i="12" s="1"/>
  <c r="AD13" i="12"/>
  <c r="N14" i="12"/>
  <c r="N16" i="12" s="1"/>
  <c r="N18" i="12" s="1"/>
  <c r="N22" i="12" s="1"/>
  <c r="H27" i="12"/>
  <c r="H13" i="12" s="1"/>
  <c r="S10" i="12"/>
  <c r="Z28" i="12"/>
  <c r="Z27" i="12" s="1"/>
  <c r="AD28" i="12"/>
  <c r="AD27" i="12" s="1"/>
  <c r="F16" i="12"/>
  <c r="F18" i="12" s="1"/>
  <c r="F22" i="12" s="1"/>
  <c r="I16" i="12"/>
  <c r="I18" i="12" s="1"/>
  <c r="N6" i="12"/>
  <c r="I19" i="12"/>
  <c r="AC19" i="12" s="1"/>
  <c r="AA10" i="12"/>
  <c r="AE19" i="12"/>
  <c r="W6" i="12"/>
  <c r="W8" i="12" s="1"/>
  <c r="Z6" i="12"/>
  <c r="Z8" i="12" s="1"/>
  <c r="R11" i="12"/>
  <c r="D19" i="12"/>
  <c r="Y11" i="12"/>
  <c r="Q11" i="12"/>
  <c r="W11" i="12"/>
  <c r="X11" i="12"/>
  <c r="P11" i="12"/>
  <c r="V11" i="12"/>
  <c r="AA11" i="12"/>
  <c r="S11" i="12"/>
  <c r="Z11" i="12"/>
  <c r="U11" i="12"/>
  <c r="V3" i="12"/>
  <c r="V6" i="12" s="1"/>
  <c r="V8" i="12" s="1"/>
  <c r="J6" i="12"/>
  <c r="AD19" i="12"/>
  <c r="AD45" i="12"/>
  <c r="AG30" i="12"/>
  <c r="AH33" i="12"/>
  <c r="AH34" i="12"/>
  <c r="K16" i="12"/>
  <c r="K18" i="12" s="1"/>
  <c r="K22" i="12" s="1"/>
  <c r="AD10" i="12"/>
  <c r="AA28" i="12"/>
  <c r="AA27" i="12" s="1"/>
  <c r="S28" i="12"/>
  <c r="S27" i="12" s="1"/>
  <c r="R28" i="12"/>
  <c r="R27" i="12" s="1"/>
  <c r="Q28" i="12"/>
  <c r="Q27" i="12" s="1"/>
  <c r="X28" i="12"/>
  <c r="X27" i="12" s="1"/>
  <c r="V28" i="12"/>
  <c r="V27" i="12" s="1"/>
  <c r="E27" i="12"/>
  <c r="E13" i="12" s="1"/>
  <c r="E16" i="12" s="1"/>
  <c r="E18" i="12" s="1"/>
  <c r="E22" i="12" s="1"/>
  <c r="AE28" i="12"/>
  <c r="AE27" i="12" s="1"/>
  <c r="M27" i="12"/>
  <c r="M13" i="12" s="1"/>
  <c r="AH30" i="12"/>
  <c r="I6" i="12"/>
  <c r="Y10" i="12"/>
  <c r="L16" i="12"/>
  <c r="L18" i="12" s="1"/>
  <c r="L22" i="12" s="1"/>
  <c r="AH36" i="12"/>
  <c r="Z45" i="12"/>
  <c r="R45" i="12"/>
  <c r="Y45" i="12"/>
  <c r="Q45" i="12"/>
  <c r="X45" i="12"/>
  <c r="P45" i="12"/>
  <c r="W45" i="12"/>
  <c r="V45" i="12"/>
  <c r="U45" i="12"/>
  <c r="AA45" i="12"/>
  <c r="S45" i="12"/>
  <c r="D14" i="12"/>
  <c r="T11" i="12"/>
  <c r="AH21" i="12"/>
  <c r="P27" i="12"/>
  <c r="AH41" i="12"/>
  <c r="AH42" i="12"/>
  <c r="T45" i="12"/>
  <c r="U6" i="12"/>
  <c r="U8" i="12" s="1"/>
  <c r="AC3" i="12"/>
  <c r="AB3" i="12"/>
  <c r="AB6" i="12" s="1"/>
  <c r="AB8" i="12" s="1"/>
  <c r="R6" i="12"/>
  <c r="R8" i="12" s="1"/>
  <c r="G16" i="12"/>
  <c r="G18" i="12" s="1"/>
  <c r="G22" i="12" s="1"/>
  <c r="O16" i="12"/>
  <c r="O18" i="12" s="1"/>
  <c r="O22" i="12" s="1"/>
  <c r="AB11" i="12"/>
  <c r="U28" i="12"/>
  <c r="U27" i="12" s="1"/>
  <c r="AB45" i="12"/>
  <c r="AB10" i="12"/>
  <c r="X3" i="12"/>
  <c r="R10" i="12"/>
  <c r="Z10" i="12"/>
  <c r="J14" i="12"/>
  <c r="AD14" i="12" s="1"/>
  <c r="T28" i="12"/>
  <c r="T27" i="12" s="1"/>
  <c r="AB28" i="12"/>
  <c r="S3" i="12"/>
  <c r="S6" i="12" s="1"/>
  <c r="S8" i="12" s="1"/>
  <c r="AA3" i="12"/>
  <c r="U10" i="12"/>
  <c r="AC10" i="12"/>
  <c r="AD11" i="12"/>
  <c r="M14" i="12"/>
  <c r="W28" i="12"/>
  <c r="W27" i="12" s="1"/>
  <c r="T10" i="12"/>
  <c r="V10" i="12"/>
  <c r="AE11" i="12"/>
  <c r="W10" i="12"/>
  <c r="Y28" i="12"/>
  <c r="Y27" i="12" s="1"/>
  <c r="P10" i="12"/>
  <c r="X10" i="12"/>
  <c r="Q10" i="12"/>
  <c r="D16" i="12" l="1"/>
  <c r="D18" i="12" s="1"/>
  <c r="D22" i="12" s="1"/>
  <c r="L8" i="12"/>
  <c r="L23" i="12" s="1"/>
  <c r="M8" i="12"/>
  <c r="K8" i="12"/>
  <c r="K23" i="12" s="1"/>
  <c r="O8" i="12"/>
  <c r="O23" i="12" s="1"/>
  <c r="G8" i="12"/>
  <c r="G23" i="12" s="1"/>
  <c r="H16" i="12"/>
  <c r="H18" i="12" s="1"/>
  <c r="H22" i="12" s="1"/>
  <c r="I8" i="12"/>
  <c r="AF45" i="12"/>
  <c r="N8" i="12"/>
  <c r="N23" i="12" s="1"/>
  <c r="H8" i="12"/>
  <c r="AF11" i="12"/>
  <c r="AG45" i="12"/>
  <c r="AG28" i="12"/>
  <c r="AG27" i="12" s="1"/>
  <c r="AE14" i="12"/>
  <c r="AG14" i="12" s="1"/>
  <c r="AC13" i="12"/>
  <c r="AC16" i="12" s="1"/>
  <c r="AC18" i="12" s="1"/>
  <c r="AC22" i="12" s="1"/>
  <c r="J16" i="12"/>
  <c r="J18" i="12" s="1"/>
  <c r="J22" i="12" s="1"/>
  <c r="AG19" i="12"/>
  <c r="I22" i="12"/>
  <c r="AG10" i="12"/>
  <c r="AD16" i="12"/>
  <c r="AD18" i="12" s="1"/>
  <c r="AD22" i="12" s="1"/>
  <c r="AF10" i="12"/>
  <c r="AC6" i="12"/>
  <c r="AC8" i="12" s="1"/>
  <c r="AF3" i="12"/>
  <c r="AF6" i="12" s="1"/>
  <c r="AE13" i="12"/>
  <c r="AG13" i="12" s="1"/>
  <c r="M16" i="12"/>
  <c r="M18" i="12" s="1"/>
  <c r="M22" i="12" s="1"/>
  <c r="AB13" i="12"/>
  <c r="AF28" i="12"/>
  <c r="AB27" i="12"/>
  <c r="R13" i="12"/>
  <c r="U13" i="12"/>
  <c r="U19" i="12"/>
  <c r="AB19" i="12"/>
  <c r="AF19" i="12" s="1"/>
  <c r="T19" i="12"/>
  <c r="X19" i="12"/>
  <c r="AA19" i="12"/>
  <c r="S19" i="12"/>
  <c r="Z19" i="12"/>
  <c r="R19" i="12"/>
  <c r="P19" i="12"/>
  <c r="Y19" i="12"/>
  <c r="Q19" i="12"/>
  <c r="V19" i="12"/>
  <c r="W19" i="12"/>
  <c r="Z13" i="12"/>
  <c r="V13" i="12"/>
  <c r="AG11" i="12"/>
  <c r="Y14" i="12"/>
  <c r="Q14" i="12"/>
  <c r="X14" i="12"/>
  <c r="P14" i="12"/>
  <c r="P16" i="12" s="1"/>
  <c r="P18" i="12" s="1"/>
  <c r="W14" i="12"/>
  <c r="V14" i="12"/>
  <c r="T14" i="12"/>
  <c r="U14" i="12"/>
  <c r="AB14" i="12"/>
  <c r="AF14" i="12" s="1"/>
  <c r="Z14" i="12"/>
  <c r="R14" i="12"/>
  <c r="AA14" i="12"/>
  <c r="S14" i="12"/>
  <c r="J8" i="12"/>
  <c r="Q13" i="12"/>
  <c r="W13" i="12"/>
  <c r="AA13" i="12"/>
  <c r="X13" i="12"/>
  <c r="S13" i="12"/>
  <c r="Y13" i="12"/>
  <c r="AA6" i="12"/>
  <c r="AA8" i="12" s="1"/>
  <c r="AE3" i="12"/>
  <c r="AD3" i="12"/>
  <c r="AD6" i="12" s="1"/>
  <c r="X6" i="12"/>
  <c r="X8" i="12" s="1"/>
  <c r="T13" i="12"/>
  <c r="M23" i="12" l="1"/>
  <c r="AH45" i="12"/>
  <c r="AH11" i="12"/>
  <c r="AH19" i="12"/>
  <c r="I23" i="12"/>
  <c r="W16" i="12"/>
  <c r="W18" i="12" s="1"/>
  <c r="W22" i="12" s="1"/>
  <c r="W23" i="12" s="1"/>
  <c r="H23" i="12"/>
  <c r="AF13" i="12"/>
  <c r="AH13" i="12" s="1"/>
  <c r="J23" i="12"/>
  <c r="U16" i="12"/>
  <c r="U18" i="12" s="1"/>
  <c r="U22" i="12" s="1"/>
  <c r="U23" i="12" s="1"/>
  <c r="Q16" i="12"/>
  <c r="Q18" i="12" s="1"/>
  <c r="Q22" i="12" s="1"/>
  <c r="X16" i="12"/>
  <c r="X18" i="12" s="1"/>
  <c r="X22" i="12" s="1"/>
  <c r="X23" i="12" s="1"/>
  <c r="Z16" i="12"/>
  <c r="Z18" i="12" s="1"/>
  <c r="Z22" i="12" s="1"/>
  <c r="Z23" i="12" s="1"/>
  <c r="AC23" i="12"/>
  <c r="T16" i="12"/>
  <c r="T18" i="12" s="1"/>
  <c r="T22" i="12" s="1"/>
  <c r="T23" i="12" s="1"/>
  <c r="P22" i="12"/>
  <c r="R16" i="12"/>
  <c r="R18" i="12" s="1"/>
  <c r="R22" i="12" s="1"/>
  <c r="R23" i="12" s="1"/>
  <c r="AG16" i="12"/>
  <c r="AG18" i="12" s="1"/>
  <c r="AG22" i="12" s="1"/>
  <c r="AA16" i="12"/>
  <c r="AA18" i="12" s="1"/>
  <c r="AA22" i="12" s="1"/>
  <c r="AA23" i="12" s="1"/>
  <c r="Y16" i="12"/>
  <c r="Y18" i="12" s="1"/>
  <c r="Y22" i="12" s="1"/>
  <c r="Y23" i="12" s="1"/>
  <c r="V16" i="12"/>
  <c r="V18" i="12" s="1"/>
  <c r="V22" i="12" s="1"/>
  <c r="V23" i="12" s="1"/>
  <c r="AF8" i="12"/>
  <c r="AH14" i="12"/>
  <c r="AD8" i="12"/>
  <c r="AD23" i="12" s="1"/>
  <c r="S16" i="12"/>
  <c r="S18" i="12" s="1"/>
  <c r="S22" i="12" s="1"/>
  <c r="S23" i="12" s="1"/>
  <c r="AB16" i="12"/>
  <c r="AB18" i="12" s="1"/>
  <c r="AB22" i="12" s="1"/>
  <c r="AB23" i="12" s="1"/>
  <c r="AH28" i="12"/>
  <c r="AH27" i="12" s="1"/>
  <c r="AF27" i="12"/>
  <c r="AH10" i="12"/>
  <c r="AE6" i="12"/>
  <c r="AE8" i="12" s="1"/>
  <c r="AG3" i="12"/>
  <c r="AE16" i="12"/>
  <c r="AE18" i="12" s="1"/>
  <c r="AE22" i="12" s="1"/>
  <c r="AF16" i="12" l="1"/>
  <c r="AF18" i="12" s="1"/>
  <c r="AF22" i="12" s="1"/>
  <c r="AF23" i="12" s="1"/>
  <c r="AE23" i="12"/>
  <c r="AG6" i="12"/>
  <c r="AG8" i="12" s="1"/>
  <c r="AG23" i="12" s="1"/>
  <c r="AH3" i="12"/>
  <c r="AH6" i="12" s="1"/>
  <c r="AH8" i="12" s="1"/>
  <c r="AH16" i="12"/>
  <c r="AH18" i="12" s="1"/>
  <c r="AH22" i="12" s="1"/>
  <c r="AH23" i="12" l="1"/>
  <c r="O27" i="11" l="1"/>
  <c r="O13" i="11" s="1"/>
  <c r="N27" i="11"/>
  <c r="N13" i="11" s="1"/>
  <c r="L27" i="11"/>
  <c r="L13" i="11" s="1"/>
  <c r="K27" i="11"/>
  <c r="K13" i="11" s="1"/>
  <c r="J27" i="11"/>
  <c r="J13" i="11" s="1"/>
  <c r="I27" i="11"/>
  <c r="I13" i="11" s="1"/>
  <c r="H27" i="11"/>
  <c r="H13" i="11" s="1"/>
  <c r="G27" i="11"/>
  <c r="G13" i="11" s="1"/>
  <c r="F27" i="11"/>
  <c r="F13" i="11" s="1"/>
  <c r="P28" i="11"/>
  <c r="O19" i="11"/>
  <c r="M19" i="11"/>
  <c r="L19" i="11"/>
  <c r="K19" i="11"/>
  <c r="J19" i="11"/>
  <c r="H19" i="11"/>
  <c r="G19" i="11"/>
  <c r="F19" i="11"/>
  <c r="E19" i="11"/>
  <c r="P10" i="11"/>
  <c r="AA5" i="11"/>
  <c r="AE5" i="11" s="1"/>
  <c r="AG5" i="11" s="1"/>
  <c r="AH5" i="11" s="1"/>
  <c r="Z5" i="11"/>
  <c r="Y5" i="11"/>
  <c r="X5" i="11"/>
  <c r="AD5" i="11" s="1"/>
  <c r="W5" i="11"/>
  <c r="V5" i="11"/>
  <c r="U5" i="11"/>
  <c r="AC5" i="11" s="1"/>
  <c r="AF5" i="11" s="1"/>
  <c r="T5" i="11"/>
  <c r="R5" i="11"/>
  <c r="AB5" i="11" s="1"/>
  <c r="AA4" i="11"/>
  <c r="AE4" i="11" s="1"/>
  <c r="AG4" i="11" s="1"/>
  <c r="AH4" i="11" s="1"/>
  <c r="Z4" i="11"/>
  <c r="W4" i="11"/>
  <c r="V4" i="11"/>
  <c r="U4" i="11"/>
  <c r="AC4" i="11" s="1"/>
  <c r="AF4" i="11" s="1"/>
  <c r="AA3" i="11"/>
  <c r="AE3" i="11" s="1"/>
  <c r="Y3" i="11"/>
  <c r="W3" i="11"/>
  <c r="V3" i="11"/>
  <c r="U3" i="11"/>
  <c r="T3" i="11"/>
  <c r="G6" i="11"/>
  <c r="AE42" i="11"/>
  <c r="AD42" i="11"/>
  <c r="AG42" i="11" s="1"/>
  <c r="AC42" i="11"/>
  <c r="AB42" i="11"/>
  <c r="AF42" i="11" s="1"/>
  <c r="AA42" i="11"/>
  <c r="Z42" i="11"/>
  <c r="Y42" i="11"/>
  <c r="X42" i="11"/>
  <c r="W42" i="11"/>
  <c r="V42" i="11"/>
  <c r="U42" i="11"/>
  <c r="T42" i="11"/>
  <c r="S42" i="11"/>
  <c r="R42" i="11"/>
  <c r="Q42" i="11"/>
  <c r="P42" i="11"/>
  <c r="AE41" i="11"/>
  <c r="AD41" i="11"/>
  <c r="AG41" i="11" s="1"/>
  <c r="AC41" i="11"/>
  <c r="AB41" i="11"/>
  <c r="AF41" i="11" s="1"/>
  <c r="AA41" i="11"/>
  <c r="Z41" i="11"/>
  <c r="Y41" i="11"/>
  <c r="X41" i="11"/>
  <c r="W41" i="11"/>
  <c r="V41" i="11"/>
  <c r="U41" i="11"/>
  <c r="T41" i="11"/>
  <c r="S41" i="11"/>
  <c r="R41" i="11"/>
  <c r="Q41" i="11"/>
  <c r="P41" i="11"/>
  <c r="AE40" i="11"/>
  <c r="AD40" i="11"/>
  <c r="AG40" i="11" s="1"/>
  <c r="AC40" i="11"/>
  <c r="AB40" i="11"/>
  <c r="AF40" i="11" s="1"/>
  <c r="AH40" i="11" s="1"/>
  <c r="AA40" i="11"/>
  <c r="Z40" i="11"/>
  <c r="Y40" i="11"/>
  <c r="X40" i="11"/>
  <c r="W40" i="11"/>
  <c r="V40" i="11"/>
  <c r="U40" i="11"/>
  <c r="T40" i="11"/>
  <c r="S40" i="11"/>
  <c r="R40" i="11"/>
  <c r="Q40" i="11"/>
  <c r="P40" i="11"/>
  <c r="AE39" i="11"/>
  <c r="AD39" i="11"/>
  <c r="AC39" i="11"/>
  <c r="AB39" i="11"/>
  <c r="AF39" i="11" s="1"/>
  <c r="AA39" i="11"/>
  <c r="Z39" i="11"/>
  <c r="Y39" i="11"/>
  <c r="X39" i="11"/>
  <c r="W39" i="11"/>
  <c r="V39" i="11"/>
  <c r="U39" i="11"/>
  <c r="T39" i="11"/>
  <c r="S39" i="11"/>
  <c r="R39" i="11"/>
  <c r="Q39" i="11"/>
  <c r="P39" i="11"/>
  <c r="AE38" i="11"/>
  <c r="AD38" i="11"/>
  <c r="AC38" i="11"/>
  <c r="AB38" i="11"/>
  <c r="AF38" i="11" s="1"/>
  <c r="AA38" i="11"/>
  <c r="Z38" i="11"/>
  <c r="Y38" i="11"/>
  <c r="X38" i="11"/>
  <c r="W38" i="11"/>
  <c r="V38" i="11"/>
  <c r="U38" i="11"/>
  <c r="T38" i="11"/>
  <c r="S38" i="11"/>
  <c r="R38" i="11"/>
  <c r="Q38" i="11"/>
  <c r="P38" i="11"/>
  <c r="AE37" i="11"/>
  <c r="AD37" i="11"/>
  <c r="AG37" i="11" s="1"/>
  <c r="AC37" i="11"/>
  <c r="AB37" i="11"/>
  <c r="AF37" i="11" s="1"/>
  <c r="AA37" i="11"/>
  <c r="Z37" i="11"/>
  <c r="Y37" i="11"/>
  <c r="X37" i="11"/>
  <c r="W37" i="11"/>
  <c r="V37" i="11"/>
  <c r="U37" i="11"/>
  <c r="T37" i="11"/>
  <c r="S37" i="11"/>
  <c r="R37" i="11"/>
  <c r="Q37" i="11"/>
  <c r="P37" i="11"/>
  <c r="AE36" i="11"/>
  <c r="AD36" i="11"/>
  <c r="AG36" i="11" s="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AE35" i="11"/>
  <c r="AD35" i="11"/>
  <c r="AG35" i="11" s="1"/>
  <c r="AC35" i="11"/>
  <c r="AB35" i="11"/>
  <c r="AF35" i="11" s="1"/>
  <c r="AH35" i="11" s="1"/>
  <c r="AA35" i="11"/>
  <c r="Z35" i="11"/>
  <c r="Y35" i="11"/>
  <c r="X35" i="11"/>
  <c r="W35" i="11"/>
  <c r="V35" i="11"/>
  <c r="U35" i="11"/>
  <c r="T35" i="11"/>
  <c r="S35" i="11"/>
  <c r="R35" i="11"/>
  <c r="Q35" i="11"/>
  <c r="P35" i="11"/>
  <c r="AE34" i="11"/>
  <c r="AD34" i="11"/>
  <c r="AG34" i="11" s="1"/>
  <c r="AC34" i="11"/>
  <c r="AB34" i="11"/>
  <c r="AF34" i="11" s="1"/>
  <c r="AA34" i="11"/>
  <c r="Z34" i="11"/>
  <c r="Y34" i="11"/>
  <c r="X34" i="11"/>
  <c r="W34" i="11"/>
  <c r="V34" i="11"/>
  <c r="U34" i="11"/>
  <c r="T34" i="11"/>
  <c r="S34" i="11"/>
  <c r="R34" i="11"/>
  <c r="Q34" i="11"/>
  <c r="P34" i="11"/>
  <c r="AE33" i="11"/>
  <c r="AD33" i="11"/>
  <c r="AG33" i="11" s="1"/>
  <c r="AC33" i="11"/>
  <c r="AB33" i="11"/>
  <c r="AF33" i="11" s="1"/>
  <c r="AH33" i="11" s="1"/>
  <c r="AA33" i="11"/>
  <c r="Z33" i="11"/>
  <c r="Y33" i="11"/>
  <c r="X33" i="11"/>
  <c r="W33" i="11"/>
  <c r="V33" i="11"/>
  <c r="U33" i="11"/>
  <c r="T33" i="11"/>
  <c r="S33" i="11"/>
  <c r="R33" i="11"/>
  <c r="Q33" i="11"/>
  <c r="P33" i="11"/>
  <c r="AE32" i="11"/>
  <c r="AD32" i="11"/>
  <c r="AG32" i="11" s="1"/>
  <c r="AC32" i="11"/>
  <c r="AB32" i="11"/>
  <c r="AF32" i="11" s="1"/>
  <c r="AH32" i="11" s="1"/>
  <c r="AA32" i="11"/>
  <c r="Z32" i="11"/>
  <c r="Y32" i="11"/>
  <c r="X32" i="11"/>
  <c r="W32" i="11"/>
  <c r="V32" i="11"/>
  <c r="U32" i="11"/>
  <c r="T32" i="11"/>
  <c r="S32" i="11"/>
  <c r="R32" i="11"/>
  <c r="Q32" i="11"/>
  <c r="P32" i="11"/>
  <c r="AE31" i="11"/>
  <c r="AD31" i="11"/>
  <c r="AC31" i="11"/>
  <c r="AB31" i="11"/>
  <c r="AF31" i="11" s="1"/>
  <c r="AA31" i="11"/>
  <c r="Z31" i="11"/>
  <c r="Y31" i="11"/>
  <c r="X31" i="11"/>
  <c r="W31" i="11"/>
  <c r="V31" i="11"/>
  <c r="U31" i="11"/>
  <c r="T31" i="11"/>
  <c r="S31" i="11"/>
  <c r="R31" i="11"/>
  <c r="Q31" i="11"/>
  <c r="P31" i="11"/>
  <c r="AE30" i="11"/>
  <c r="AD30" i="11"/>
  <c r="AG30" i="11" s="1"/>
  <c r="AC30" i="11"/>
  <c r="AB30" i="11"/>
  <c r="AF30" i="11" s="1"/>
  <c r="AA30" i="11"/>
  <c r="Z30" i="11"/>
  <c r="Y30" i="11"/>
  <c r="X30" i="11"/>
  <c r="W30" i="11"/>
  <c r="V30" i="11"/>
  <c r="U30" i="11"/>
  <c r="T30" i="11"/>
  <c r="S30" i="11"/>
  <c r="R30" i="11"/>
  <c r="Q30" i="11"/>
  <c r="P30" i="11"/>
  <c r="AE29" i="11"/>
  <c r="AD29" i="11"/>
  <c r="AG29" i="11" s="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AE21" i="11"/>
  <c r="AD21" i="11"/>
  <c r="AG21" i="11" s="1"/>
  <c r="AC21" i="11"/>
  <c r="AB21" i="11"/>
  <c r="AF21" i="11" s="1"/>
  <c r="AH21" i="11" s="1"/>
  <c r="AA21" i="11"/>
  <c r="Z21" i="11"/>
  <c r="Y21" i="11"/>
  <c r="X21" i="11"/>
  <c r="W21" i="11"/>
  <c r="V21" i="11"/>
  <c r="U21" i="11"/>
  <c r="T21" i="11"/>
  <c r="S21" i="11"/>
  <c r="R21" i="11"/>
  <c r="Q21" i="11"/>
  <c r="P21" i="11"/>
  <c r="AE20" i="11"/>
  <c r="AD20" i="11"/>
  <c r="AC20" i="11"/>
  <c r="AB20" i="11"/>
  <c r="AF20" i="11" s="1"/>
  <c r="AA20" i="11"/>
  <c r="Z20" i="11"/>
  <c r="Y20" i="11"/>
  <c r="X20" i="11"/>
  <c r="W20" i="11"/>
  <c r="V20" i="11"/>
  <c r="U20" i="11"/>
  <c r="T20" i="11"/>
  <c r="S20" i="11"/>
  <c r="R20" i="11"/>
  <c r="Q20" i="11"/>
  <c r="P20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N14" i="11" s="1"/>
  <c r="M15" i="11"/>
  <c r="M14" i="11" s="1"/>
  <c r="L15" i="11"/>
  <c r="L14" i="11" s="1"/>
  <c r="K15" i="11"/>
  <c r="K14" i="11" s="1"/>
  <c r="J15" i="11"/>
  <c r="J14" i="11" s="1"/>
  <c r="I15" i="11"/>
  <c r="H15" i="11"/>
  <c r="H14" i="11" s="1"/>
  <c r="G15" i="11"/>
  <c r="F15" i="11"/>
  <c r="F14" i="11" s="1"/>
  <c r="E15" i="11"/>
  <c r="E14" i="11" s="1"/>
  <c r="D15" i="11"/>
  <c r="AE12" i="11"/>
  <c r="AD12" i="11"/>
  <c r="AG12" i="11" s="1"/>
  <c r="AC12" i="11"/>
  <c r="AB12" i="11"/>
  <c r="AF12" i="11" s="1"/>
  <c r="AH12" i="11" s="1"/>
  <c r="AA12" i="11"/>
  <c r="Z12" i="11"/>
  <c r="Y12" i="11"/>
  <c r="X12" i="11"/>
  <c r="W12" i="11"/>
  <c r="V12" i="11"/>
  <c r="U12" i="11"/>
  <c r="T12" i="11"/>
  <c r="S12" i="11"/>
  <c r="R12" i="11"/>
  <c r="Q12" i="11"/>
  <c r="P12" i="11"/>
  <c r="S5" i="11"/>
  <c r="T4" i="11"/>
  <c r="S4" i="11"/>
  <c r="R4" i="11"/>
  <c r="AB4" i="11" s="1"/>
  <c r="C6" i="11"/>
  <c r="AG20" i="11" l="1"/>
  <c r="AF29" i="11"/>
  <c r="AG31" i="11"/>
  <c r="AH31" i="11" s="1"/>
  <c r="AF36" i="11"/>
  <c r="AH36" i="11" s="1"/>
  <c r="AG38" i="11"/>
  <c r="AH38" i="11" s="1"/>
  <c r="AG39" i="11"/>
  <c r="AH39" i="11" s="1"/>
  <c r="P27" i="11"/>
  <c r="O14" i="11"/>
  <c r="O16" i="11" s="1"/>
  <c r="O18" i="11" s="1"/>
  <c r="O22" i="11" s="1"/>
  <c r="G14" i="11"/>
  <c r="G16" i="11" s="1"/>
  <c r="G18" i="11" s="1"/>
  <c r="G22" i="11" s="1"/>
  <c r="O6" i="11"/>
  <c r="AE28" i="11"/>
  <c r="AE27" i="11" s="1"/>
  <c r="W6" i="11"/>
  <c r="W8" i="11" s="1"/>
  <c r="M6" i="11"/>
  <c r="H6" i="11"/>
  <c r="H8" i="11" s="1"/>
  <c r="L6" i="11"/>
  <c r="T6" i="11"/>
  <c r="T8" i="11" s="1"/>
  <c r="AE45" i="11"/>
  <c r="N6" i="11"/>
  <c r="AE10" i="11"/>
  <c r="AE11" i="11"/>
  <c r="AC28" i="11"/>
  <c r="AC27" i="11" s="1"/>
  <c r="S10" i="11"/>
  <c r="AC11" i="11"/>
  <c r="AC45" i="11"/>
  <c r="Z11" i="11"/>
  <c r="D27" i="11"/>
  <c r="D13" i="11" s="1"/>
  <c r="P13" i="11" s="1"/>
  <c r="AD13" i="11"/>
  <c r="Z28" i="11"/>
  <c r="Z27" i="11" s="1"/>
  <c r="K16" i="11"/>
  <c r="K18" i="11" s="1"/>
  <c r="K22" i="11" s="1"/>
  <c r="N16" i="11"/>
  <c r="N18" i="11" s="1"/>
  <c r="Y10" i="11"/>
  <c r="I19" i="11"/>
  <c r="AC19" i="11" s="1"/>
  <c r="F6" i="11"/>
  <c r="G8" i="11" s="1"/>
  <c r="Y4" i="11"/>
  <c r="Y6" i="11" s="1"/>
  <c r="Y8" i="11" s="1"/>
  <c r="AA10" i="11"/>
  <c r="I14" i="11"/>
  <c r="I16" i="11" s="1"/>
  <c r="I18" i="11" s="1"/>
  <c r="Z45" i="11"/>
  <c r="N19" i="11"/>
  <c r="AE19" i="11" s="1"/>
  <c r="V6" i="11"/>
  <c r="V8" i="11" s="1"/>
  <c r="X4" i="11"/>
  <c r="AD4" i="11" s="1"/>
  <c r="AD45" i="11"/>
  <c r="AA28" i="11"/>
  <c r="AA27" i="11" s="1"/>
  <c r="X10" i="11"/>
  <c r="AE6" i="11"/>
  <c r="AG3" i="11"/>
  <c r="H16" i="11"/>
  <c r="H18" i="11" s="1"/>
  <c r="H22" i="11" s="1"/>
  <c r="U6" i="11"/>
  <c r="U8" i="11" s="1"/>
  <c r="AC3" i="11"/>
  <c r="AD19" i="11"/>
  <c r="AC13" i="11"/>
  <c r="AH30" i="11"/>
  <c r="J16" i="11"/>
  <c r="J18" i="11" s="1"/>
  <c r="J22" i="11" s="1"/>
  <c r="AD14" i="11"/>
  <c r="AH20" i="11"/>
  <c r="AH29" i="11"/>
  <c r="AH42" i="11"/>
  <c r="L16" i="11"/>
  <c r="L18" i="11" s="1"/>
  <c r="L22" i="11" s="1"/>
  <c r="AH37" i="11"/>
  <c r="AH34" i="11"/>
  <c r="AH41" i="11"/>
  <c r="I6" i="11"/>
  <c r="T11" i="11"/>
  <c r="X3" i="11"/>
  <c r="R10" i="11"/>
  <c r="Z10" i="11"/>
  <c r="S11" i="11"/>
  <c r="AA11" i="11"/>
  <c r="T28" i="11"/>
  <c r="T27" i="11" s="1"/>
  <c r="AB28" i="11"/>
  <c r="S45" i="11"/>
  <c r="AA45" i="11"/>
  <c r="AB45" i="11"/>
  <c r="R3" i="11"/>
  <c r="Z3" i="11"/>
  <c r="Z6" i="11" s="1"/>
  <c r="Z8" i="11" s="1"/>
  <c r="J6" i="11"/>
  <c r="T10" i="11"/>
  <c r="AB10" i="11"/>
  <c r="U11" i="11"/>
  <c r="D14" i="11"/>
  <c r="F16" i="11"/>
  <c r="F18" i="11" s="1"/>
  <c r="F22" i="11" s="1"/>
  <c r="E27" i="11"/>
  <c r="E13" i="11" s="1"/>
  <c r="E16" i="11" s="1"/>
  <c r="E18" i="11" s="1"/>
  <c r="E22" i="11" s="1"/>
  <c r="M27" i="11"/>
  <c r="M13" i="11" s="1"/>
  <c r="V28" i="11"/>
  <c r="V27" i="11" s="1"/>
  <c r="AD28" i="11"/>
  <c r="U45" i="11"/>
  <c r="AB11" i="11"/>
  <c r="S3" i="11"/>
  <c r="S6" i="11" s="1"/>
  <c r="S8" i="11" s="1"/>
  <c r="K6" i="11"/>
  <c r="AA6" i="11"/>
  <c r="AA8" i="11" s="1"/>
  <c r="U10" i="11"/>
  <c r="AC10" i="11"/>
  <c r="V11" i="11"/>
  <c r="AD11" i="11"/>
  <c r="W28" i="11"/>
  <c r="W27" i="11" s="1"/>
  <c r="V45" i="11"/>
  <c r="V10" i="11"/>
  <c r="AD10" i="11"/>
  <c r="W11" i="11"/>
  <c r="X28" i="11"/>
  <c r="X27" i="11" s="1"/>
  <c r="W45" i="11"/>
  <c r="W10" i="11"/>
  <c r="P11" i="11"/>
  <c r="X11" i="11"/>
  <c r="Q28" i="11"/>
  <c r="Q27" i="11" s="1"/>
  <c r="Y28" i="11"/>
  <c r="Y27" i="11" s="1"/>
  <c r="P45" i="11"/>
  <c r="X45" i="11"/>
  <c r="U28" i="11"/>
  <c r="U27" i="11" s="1"/>
  <c r="T45" i="11"/>
  <c r="Q11" i="11"/>
  <c r="Y11" i="11"/>
  <c r="D19" i="11"/>
  <c r="R28" i="11"/>
  <c r="R27" i="11" s="1"/>
  <c r="Q45" i="11"/>
  <c r="Y45" i="11"/>
  <c r="Q10" i="11"/>
  <c r="R11" i="11"/>
  <c r="S28" i="11"/>
  <c r="S27" i="11" s="1"/>
  <c r="R45" i="11"/>
  <c r="AE14" i="11" l="1"/>
  <c r="I8" i="11"/>
  <c r="O8" i="11"/>
  <c r="O23" i="11" s="1"/>
  <c r="AG11" i="11"/>
  <c r="AG14" i="11"/>
  <c r="M8" i="11"/>
  <c r="AF45" i="11"/>
  <c r="AC14" i="11"/>
  <c r="AC16" i="11" s="1"/>
  <c r="AC18" i="11" s="1"/>
  <c r="AC22" i="11" s="1"/>
  <c r="AF11" i="11"/>
  <c r="H23" i="11"/>
  <c r="AG45" i="11"/>
  <c r="N8" i="11"/>
  <c r="L8" i="11"/>
  <c r="L23" i="11" s="1"/>
  <c r="D16" i="11"/>
  <c r="D18" i="11" s="1"/>
  <c r="D22" i="11" s="1"/>
  <c r="N22" i="11"/>
  <c r="G23" i="11"/>
  <c r="AG19" i="11"/>
  <c r="K8" i="11"/>
  <c r="K23" i="11" s="1"/>
  <c r="I22" i="11"/>
  <c r="Y13" i="11"/>
  <c r="V13" i="11"/>
  <c r="AG6" i="11"/>
  <c r="AH3" i="11"/>
  <c r="AH6" i="11" s="1"/>
  <c r="AH8" i="11" s="1"/>
  <c r="U19" i="11"/>
  <c r="AB19" i="11"/>
  <c r="AF19" i="11" s="1"/>
  <c r="T19" i="11"/>
  <c r="AA19" i="11"/>
  <c r="S19" i="11"/>
  <c r="Z19" i="11"/>
  <c r="R19" i="11"/>
  <c r="Y19" i="11"/>
  <c r="Q19" i="11"/>
  <c r="W19" i="11"/>
  <c r="X19" i="11"/>
  <c r="P19" i="11"/>
  <c r="V19" i="11"/>
  <c r="S13" i="11"/>
  <c r="W13" i="11"/>
  <c r="Y14" i="11"/>
  <c r="Q14" i="11"/>
  <c r="X14" i="11"/>
  <c r="P14" i="11"/>
  <c r="P16" i="11" s="1"/>
  <c r="P18" i="11" s="1"/>
  <c r="AA14" i="11"/>
  <c r="W14" i="11"/>
  <c r="V14" i="11"/>
  <c r="U14" i="11"/>
  <c r="S14" i="11"/>
  <c r="AB14" i="11"/>
  <c r="T14" i="11"/>
  <c r="Z14" i="11"/>
  <c r="R14" i="11"/>
  <c r="AA13" i="11"/>
  <c r="AG10" i="11"/>
  <c r="AD16" i="11"/>
  <c r="AD18" i="11" s="1"/>
  <c r="AD22" i="11" s="1"/>
  <c r="AB3" i="11"/>
  <c r="AB6" i="11" s="1"/>
  <c r="R6" i="11"/>
  <c r="R8" i="11" s="1"/>
  <c r="AD3" i="11"/>
  <c r="AD6" i="11" s="1"/>
  <c r="AE8" i="11" s="1"/>
  <c r="X6" i="11"/>
  <c r="X8" i="11" s="1"/>
  <c r="Z13" i="11"/>
  <c r="X13" i="11"/>
  <c r="AF10" i="11"/>
  <c r="AF28" i="11"/>
  <c r="AB27" i="11"/>
  <c r="T13" i="11"/>
  <c r="AC6" i="11"/>
  <c r="AF3" i="11"/>
  <c r="AF6" i="11" s="1"/>
  <c r="AG28" i="11"/>
  <c r="AG27" i="11" s="1"/>
  <c r="AD27" i="11"/>
  <c r="J8" i="11"/>
  <c r="J23" i="11" s="1"/>
  <c r="AB13" i="11"/>
  <c r="AF13" i="11" s="1"/>
  <c r="R13" i="11"/>
  <c r="AE13" i="11"/>
  <c r="M16" i="11"/>
  <c r="M18" i="11" s="1"/>
  <c r="M22" i="11" s="1"/>
  <c r="Q13" i="11"/>
  <c r="U13" i="11"/>
  <c r="AH11" i="11" l="1"/>
  <c r="I23" i="11"/>
  <c r="M23" i="11"/>
  <c r="AH45" i="11"/>
  <c r="AF14" i="11"/>
  <c r="AH14" i="11" s="1"/>
  <c r="N23" i="11"/>
  <c r="T16" i="11"/>
  <c r="T18" i="11" s="1"/>
  <c r="T22" i="11" s="1"/>
  <c r="T23" i="11" s="1"/>
  <c r="V16" i="11"/>
  <c r="V18" i="11" s="1"/>
  <c r="V22" i="11" s="1"/>
  <c r="V23" i="11" s="1"/>
  <c r="W16" i="11"/>
  <c r="W18" i="11" s="1"/>
  <c r="W22" i="11" s="1"/>
  <c r="W23" i="11" s="1"/>
  <c r="P22" i="11"/>
  <c r="AH19" i="11"/>
  <c r="U16" i="11"/>
  <c r="U18" i="11" s="1"/>
  <c r="U22" i="11" s="1"/>
  <c r="U23" i="11" s="1"/>
  <c r="R16" i="11"/>
  <c r="R18" i="11" s="1"/>
  <c r="R22" i="11" s="1"/>
  <c r="R23" i="11" s="1"/>
  <c r="S16" i="11"/>
  <c r="S18" i="11" s="1"/>
  <c r="S22" i="11" s="1"/>
  <c r="S23" i="11" s="1"/>
  <c r="Y16" i="11"/>
  <c r="Y18" i="11" s="1"/>
  <c r="Y22" i="11" s="1"/>
  <c r="Y23" i="11" s="1"/>
  <c r="Q16" i="11"/>
  <c r="Q18" i="11" s="1"/>
  <c r="Q22" i="11" s="1"/>
  <c r="Z16" i="11"/>
  <c r="Z18" i="11" s="1"/>
  <c r="Z22" i="11" s="1"/>
  <c r="Z23" i="11" s="1"/>
  <c r="X16" i="11"/>
  <c r="X18" i="11" s="1"/>
  <c r="X22" i="11" s="1"/>
  <c r="X23" i="11" s="1"/>
  <c r="AA16" i="11"/>
  <c r="AA18" i="11" s="1"/>
  <c r="AA22" i="11" s="1"/>
  <c r="AA23" i="11" s="1"/>
  <c r="AG8" i="11"/>
  <c r="AF8" i="11"/>
  <c r="AD8" i="11"/>
  <c r="AD23" i="11" s="1"/>
  <c r="AH28" i="11"/>
  <c r="AH27" i="11" s="1"/>
  <c r="AF27" i="11"/>
  <c r="AC8" i="11"/>
  <c r="AC23" i="11" s="1"/>
  <c r="AB8" i="11"/>
  <c r="AE16" i="11"/>
  <c r="AE18" i="11" s="1"/>
  <c r="AE22" i="11" s="1"/>
  <c r="AE23" i="11" s="1"/>
  <c r="AG13" i="11"/>
  <c r="AG16" i="11" s="1"/>
  <c r="AG18" i="11" s="1"/>
  <c r="AG22" i="11" s="1"/>
  <c r="AB16" i="11"/>
  <c r="AB18" i="11" s="1"/>
  <c r="AB22" i="11" s="1"/>
  <c r="AH10" i="11"/>
  <c r="AF16" i="11" l="1"/>
  <c r="AF18" i="11" s="1"/>
  <c r="AF22" i="11" s="1"/>
  <c r="AF23" i="11" s="1"/>
  <c r="AG23" i="11"/>
  <c r="AB23" i="11"/>
  <c r="AH13" i="11"/>
  <c r="AH16" i="11" s="1"/>
  <c r="AH18" i="11" s="1"/>
  <c r="AH22" i="11" s="1"/>
  <c r="AH23" i="11" s="1"/>
  <c r="AD45" i="8" l="1"/>
  <c r="AC45" i="8"/>
  <c r="AA45" i="8"/>
  <c r="AE42" i="8"/>
  <c r="AD42" i="8"/>
  <c r="AG42" i="8" s="1"/>
  <c r="AC42" i="8"/>
  <c r="AB42" i="8"/>
  <c r="AF42" i="8" s="1"/>
  <c r="AA42" i="8"/>
  <c r="Z42" i="8"/>
  <c r="Y42" i="8"/>
  <c r="X42" i="8"/>
  <c r="W42" i="8"/>
  <c r="V42" i="8"/>
  <c r="U42" i="8"/>
  <c r="T42" i="8"/>
  <c r="S42" i="8"/>
  <c r="R42" i="8"/>
  <c r="Q42" i="8"/>
  <c r="P42" i="8"/>
  <c r="AE41" i="8"/>
  <c r="AD41" i="8"/>
  <c r="AG41" i="8" s="1"/>
  <c r="AC41" i="8"/>
  <c r="AB41" i="8"/>
  <c r="AF41" i="8" s="1"/>
  <c r="AH41" i="8" s="1"/>
  <c r="AA41" i="8"/>
  <c r="Z41" i="8"/>
  <c r="Y41" i="8"/>
  <c r="X41" i="8"/>
  <c r="W41" i="8"/>
  <c r="V41" i="8"/>
  <c r="U41" i="8"/>
  <c r="T41" i="8"/>
  <c r="S41" i="8"/>
  <c r="R41" i="8"/>
  <c r="Q41" i="8"/>
  <c r="P41" i="8"/>
  <c r="AE40" i="8"/>
  <c r="AD40" i="8"/>
  <c r="AG40" i="8" s="1"/>
  <c r="AC40" i="8"/>
  <c r="AB40" i="8"/>
  <c r="AF40" i="8" s="1"/>
  <c r="AH40" i="8" s="1"/>
  <c r="AA40" i="8"/>
  <c r="Z40" i="8"/>
  <c r="Y40" i="8"/>
  <c r="X40" i="8"/>
  <c r="W40" i="8"/>
  <c r="V40" i="8"/>
  <c r="U40" i="8"/>
  <c r="T40" i="8"/>
  <c r="S40" i="8"/>
  <c r="R40" i="8"/>
  <c r="Q40" i="8"/>
  <c r="P40" i="8"/>
  <c r="AE39" i="8"/>
  <c r="AD39" i="8"/>
  <c r="AG39" i="8" s="1"/>
  <c r="AC39" i="8"/>
  <c r="AB39" i="8"/>
  <c r="AF39" i="8" s="1"/>
  <c r="AH39" i="8" s="1"/>
  <c r="AA39" i="8"/>
  <c r="Z39" i="8"/>
  <c r="Y39" i="8"/>
  <c r="X39" i="8"/>
  <c r="W39" i="8"/>
  <c r="V39" i="8"/>
  <c r="U39" i="8"/>
  <c r="T39" i="8"/>
  <c r="S39" i="8"/>
  <c r="R39" i="8"/>
  <c r="Q39" i="8"/>
  <c r="P39" i="8"/>
  <c r="AE38" i="8"/>
  <c r="AD38" i="8"/>
  <c r="AG38" i="8" s="1"/>
  <c r="AC38" i="8"/>
  <c r="AB38" i="8"/>
  <c r="AF38" i="8" s="1"/>
  <c r="AA38" i="8"/>
  <c r="Z38" i="8"/>
  <c r="Y38" i="8"/>
  <c r="X38" i="8"/>
  <c r="W38" i="8"/>
  <c r="V38" i="8"/>
  <c r="U38" i="8"/>
  <c r="T38" i="8"/>
  <c r="S38" i="8"/>
  <c r="R38" i="8"/>
  <c r="Q38" i="8"/>
  <c r="P38" i="8"/>
  <c r="AE37" i="8"/>
  <c r="AD37" i="8"/>
  <c r="AG37" i="8" s="1"/>
  <c r="AC37" i="8"/>
  <c r="AB37" i="8"/>
  <c r="AF37" i="8" s="1"/>
  <c r="AH37" i="8" s="1"/>
  <c r="AA37" i="8"/>
  <c r="Z37" i="8"/>
  <c r="Y37" i="8"/>
  <c r="X37" i="8"/>
  <c r="W37" i="8"/>
  <c r="V37" i="8"/>
  <c r="U37" i="8"/>
  <c r="T37" i="8"/>
  <c r="S37" i="8"/>
  <c r="R37" i="8"/>
  <c r="Q37" i="8"/>
  <c r="P37" i="8"/>
  <c r="AE36" i="8"/>
  <c r="AD36" i="8"/>
  <c r="AG36" i="8" s="1"/>
  <c r="AC36" i="8"/>
  <c r="AB36" i="8"/>
  <c r="AF36" i="8" s="1"/>
  <c r="AH36" i="8" s="1"/>
  <c r="AA36" i="8"/>
  <c r="Z36" i="8"/>
  <c r="Y36" i="8"/>
  <c r="X36" i="8"/>
  <c r="W36" i="8"/>
  <c r="V36" i="8"/>
  <c r="U36" i="8"/>
  <c r="T36" i="8"/>
  <c r="S36" i="8"/>
  <c r="R36" i="8"/>
  <c r="Q36" i="8"/>
  <c r="P36" i="8"/>
  <c r="AE35" i="8"/>
  <c r="AD35" i="8"/>
  <c r="AC35" i="8"/>
  <c r="AB35" i="8"/>
  <c r="AF35" i="8" s="1"/>
  <c r="AA35" i="8"/>
  <c r="Z35" i="8"/>
  <c r="Y35" i="8"/>
  <c r="X35" i="8"/>
  <c r="W35" i="8"/>
  <c r="V35" i="8"/>
  <c r="U35" i="8"/>
  <c r="T35" i="8"/>
  <c r="S35" i="8"/>
  <c r="R35" i="8"/>
  <c r="Q35" i="8"/>
  <c r="P35" i="8"/>
  <c r="AE34" i="8"/>
  <c r="AD34" i="8"/>
  <c r="AG34" i="8" s="1"/>
  <c r="AC34" i="8"/>
  <c r="AB34" i="8"/>
  <c r="AF34" i="8" s="1"/>
  <c r="AA34" i="8"/>
  <c r="Z34" i="8"/>
  <c r="Y34" i="8"/>
  <c r="X34" i="8"/>
  <c r="W34" i="8"/>
  <c r="V34" i="8"/>
  <c r="U34" i="8"/>
  <c r="T34" i="8"/>
  <c r="S34" i="8"/>
  <c r="R34" i="8"/>
  <c r="Q34" i="8"/>
  <c r="P34" i="8"/>
  <c r="AE33" i="8"/>
  <c r="AD33" i="8"/>
  <c r="AG33" i="8" s="1"/>
  <c r="AC33" i="8"/>
  <c r="AB33" i="8"/>
  <c r="AF33" i="8" s="1"/>
  <c r="AA33" i="8"/>
  <c r="Z33" i="8"/>
  <c r="Y33" i="8"/>
  <c r="X33" i="8"/>
  <c r="W33" i="8"/>
  <c r="V33" i="8"/>
  <c r="U33" i="8"/>
  <c r="T33" i="8"/>
  <c r="S33" i="8"/>
  <c r="R33" i="8"/>
  <c r="Q33" i="8"/>
  <c r="P33" i="8"/>
  <c r="AE32" i="8"/>
  <c r="AD32" i="8"/>
  <c r="AG32" i="8" s="1"/>
  <c r="AC32" i="8"/>
  <c r="AB32" i="8"/>
  <c r="AF32" i="8" s="1"/>
  <c r="AH32" i="8" s="1"/>
  <c r="AA32" i="8"/>
  <c r="Z32" i="8"/>
  <c r="Y32" i="8"/>
  <c r="X32" i="8"/>
  <c r="W32" i="8"/>
  <c r="V32" i="8"/>
  <c r="U32" i="8"/>
  <c r="T32" i="8"/>
  <c r="S32" i="8"/>
  <c r="R32" i="8"/>
  <c r="Q32" i="8"/>
  <c r="P32" i="8"/>
  <c r="AE31" i="8"/>
  <c r="AD31" i="8"/>
  <c r="AG31" i="8" s="1"/>
  <c r="AC31" i="8"/>
  <c r="AB31" i="8"/>
  <c r="AF31" i="8" s="1"/>
  <c r="AH31" i="8" s="1"/>
  <c r="AA31" i="8"/>
  <c r="Z31" i="8"/>
  <c r="Y31" i="8"/>
  <c r="X31" i="8"/>
  <c r="W31" i="8"/>
  <c r="V31" i="8"/>
  <c r="U31" i="8"/>
  <c r="T31" i="8"/>
  <c r="S31" i="8"/>
  <c r="R31" i="8"/>
  <c r="Q31" i="8"/>
  <c r="P31" i="8"/>
  <c r="AE30" i="8"/>
  <c r="AD30" i="8"/>
  <c r="AG30" i="8" s="1"/>
  <c r="AC30" i="8"/>
  <c r="AB30" i="8"/>
  <c r="AF30" i="8" s="1"/>
  <c r="AH30" i="8" s="1"/>
  <c r="AA30" i="8"/>
  <c r="Z30" i="8"/>
  <c r="Y30" i="8"/>
  <c r="X30" i="8"/>
  <c r="W30" i="8"/>
  <c r="V30" i="8"/>
  <c r="U30" i="8"/>
  <c r="T30" i="8"/>
  <c r="S30" i="8"/>
  <c r="R30" i="8"/>
  <c r="Q30" i="8"/>
  <c r="P30" i="8"/>
  <c r="AE29" i="8"/>
  <c r="AD29" i="8"/>
  <c r="AG29" i="8" s="1"/>
  <c r="AC29" i="8"/>
  <c r="AB29" i="8"/>
  <c r="AF29" i="8" s="1"/>
  <c r="AH29" i="8" s="1"/>
  <c r="AA29" i="8"/>
  <c r="Z29" i="8"/>
  <c r="Y29" i="8"/>
  <c r="X29" i="8"/>
  <c r="W29" i="8"/>
  <c r="V29" i="8"/>
  <c r="U29" i="8"/>
  <c r="T29" i="8"/>
  <c r="S29" i="8"/>
  <c r="R29" i="8"/>
  <c r="Q29" i="8"/>
  <c r="P29" i="8"/>
  <c r="O27" i="8"/>
  <c r="O13" i="8" s="1"/>
  <c r="N27" i="8"/>
  <c r="N13" i="8" s="1"/>
  <c r="L27" i="8"/>
  <c r="L13" i="8" s="1"/>
  <c r="K27" i="8"/>
  <c r="K13" i="8" s="1"/>
  <c r="H27" i="8"/>
  <c r="H13" i="8" s="1"/>
  <c r="G27" i="8"/>
  <c r="G13" i="8" s="1"/>
  <c r="F27" i="8"/>
  <c r="F13" i="8" s="1"/>
  <c r="E27" i="8"/>
  <c r="E13" i="8" s="1"/>
  <c r="I27" i="8"/>
  <c r="I13" i="8" s="1"/>
  <c r="AE21" i="8"/>
  <c r="AD21" i="8"/>
  <c r="AG21" i="8" s="1"/>
  <c r="AC21" i="8"/>
  <c r="AB21" i="8"/>
  <c r="AF21" i="8" s="1"/>
  <c r="AH21" i="8" s="1"/>
  <c r="AA21" i="8"/>
  <c r="Z21" i="8"/>
  <c r="Y21" i="8"/>
  <c r="X21" i="8"/>
  <c r="W21" i="8"/>
  <c r="V21" i="8"/>
  <c r="U21" i="8"/>
  <c r="T21" i="8"/>
  <c r="S21" i="8"/>
  <c r="R21" i="8"/>
  <c r="Q21" i="8"/>
  <c r="P21" i="8"/>
  <c r="AE20" i="8"/>
  <c r="AD20" i="8"/>
  <c r="AG20" i="8" s="1"/>
  <c r="AC20" i="8"/>
  <c r="AB20" i="8"/>
  <c r="AF20" i="8" s="1"/>
  <c r="AH20" i="8" s="1"/>
  <c r="AA20" i="8"/>
  <c r="Z20" i="8"/>
  <c r="Y20" i="8"/>
  <c r="X20" i="8"/>
  <c r="W20" i="8"/>
  <c r="V20" i="8"/>
  <c r="U20" i="8"/>
  <c r="T20" i="8"/>
  <c r="S20" i="8"/>
  <c r="R20" i="8"/>
  <c r="Q20" i="8"/>
  <c r="P20" i="8"/>
  <c r="G19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N14" i="8" s="1"/>
  <c r="M15" i="8"/>
  <c r="L15" i="8"/>
  <c r="L14" i="8" s="1"/>
  <c r="K15" i="8"/>
  <c r="K14" i="8" s="1"/>
  <c r="J15" i="8"/>
  <c r="I15" i="8"/>
  <c r="H15" i="8"/>
  <c r="G15" i="8"/>
  <c r="F15" i="8"/>
  <c r="E15" i="8"/>
  <c r="D15" i="8"/>
  <c r="O14" i="8"/>
  <c r="M14" i="8"/>
  <c r="J14" i="8"/>
  <c r="I14" i="8"/>
  <c r="H14" i="8"/>
  <c r="G14" i="8"/>
  <c r="F14" i="8"/>
  <c r="E14" i="8"/>
  <c r="AE12" i="8"/>
  <c r="AD12" i="8"/>
  <c r="AG12" i="8" s="1"/>
  <c r="AC12" i="8"/>
  <c r="AB12" i="8"/>
  <c r="AF12" i="8" s="1"/>
  <c r="AH12" i="8" s="1"/>
  <c r="AA12" i="8"/>
  <c r="Z12" i="8"/>
  <c r="Y12" i="8"/>
  <c r="X12" i="8"/>
  <c r="W12" i="8"/>
  <c r="V12" i="8"/>
  <c r="U12" i="8"/>
  <c r="T12" i="8"/>
  <c r="S12" i="8"/>
  <c r="R12" i="8"/>
  <c r="Q12" i="8"/>
  <c r="P12" i="8"/>
  <c r="O19" i="8"/>
  <c r="N19" i="8"/>
  <c r="M19" i="8"/>
  <c r="L19" i="8"/>
  <c r="K19" i="8"/>
  <c r="J19" i="8"/>
  <c r="I19" i="8"/>
  <c r="H19" i="8"/>
  <c r="AC11" i="8"/>
  <c r="S11" i="8"/>
  <c r="E19" i="8"/>
  <c r="R10" i="8"/>
  <c r="I6" i="8"/>
  <c r="Y5" i="8"/>
  <c r="X5" i="8"/>
  <c r="AD5" i="8" s="1"/>
  <c r="AA5" i="8"/>
  <c r="AE5" i="8" s="1"/>
  <c r="AG5" i="8" s="1"/>
  <c r="AH5" i="8" s="1"/>
  <c r="Z5" i="8"/>
  <c r="W5" i="8"/>
  <c r="V5" i="8"/>
  <c r="U5" i="8"/>
  <c r="AC5" i="8" s="1"/>
  <c r="AF5" i="8" s="1"/>
  <c r="T5" i="8"/>
  <c r="S5" i="8"/>
  <c r="R5" i="8"/>
  <c r="AB5" i="8" s="1"/>
  <c r="AA4" i="8"/>
  <c r="AE4" i="8" s="1"/>
  <c r="AG4" i="8" s="1"/>
  <c r="AH4" i="8" s="1"/>
  <c r="Y4" i="8"/>
  <c r="X4" i="8"/>
  <c r="AD4" i="8" s="1"/>
  <c r="S4" i="8"/>
  <c r="Z4" i="8"/>
  <c r="W4" i="8"/>
  <c r="V4" i="8"/>
  <c r="U4" i="8"/>
  <c r="AC4" i="8" s="1"/>
  <c r="AF4" i="8" s="1"/>
  <c r="T4" i="8"/>
  <c r="R4" i="8"/>
  <c r="AB4" i="8" s="1"/>
  <c r="AA3" i="8"/>
  <c r="AE3" i="8" s="1"/>
  <c r="Y3" i="8"/>
  <c r="X3" i="8"/>
  <c r="AD3" i="8" s="1"/>
  <c r="S3" i="8"/>
  <c r="O6" i="8"/>
  <c r="N6" i="8"/>
  <c r="M6" i="8"/>
  <c r="L6" i="8"/>
  <c r="W3" i="8"/>
  <c r="V3" i="8"/>
  <c r="U3" i="8"/>
  <c r="H6" i="8"/>
  <c r="G6" i="8"/>
  <c r="F6" i="8"/>
  <c r="AH34" i="8" l="1"/>
  <c r="AG35" i="8"/>
  <c r="AH35" i="8" s="1"/>
  <c r="N8" i="8"/>
  <c r="G8" i="8"/>
  <c r="O8" i="8"/>
  <c r="AC14" i="8"/>
  <c r="P5" i="12"/>
  <c r="P3" i="11"/>
  <c r="P5" i="11"/>
  <c r="H8" i="8"/>
  <c r="AD6" i="8"/>
  <c r="Y6" i="8"/>
  <c r="I8" i="8"/>
  <c r="I16" i="8"/>
  <c r="I18" i="8" s="1"/>
  <c r="I22" i="8" s="1"/>
  <c r="S10" i="8"/>
  <c r="AE10" i="8"/>
  <c r="AD28" i="8"/>
  <c r="AD27" i="8" s="1"/>
  <c r="T28" i="8"/>
  <c r="T27" i="8" s="1"/>
  <c r="AC28" i="8"/>
  <c r="AC27" i="8" s="1"/>
  <c r="H16" i="8"/>
  <c r="H18" i="8" s="1"/>
  <c r="H22" i="8" s="1"/>
  <c r="F19" i="8"/>
  <c r="E16" i="8"/>
  <c r="E18" i="8" s="1"/>
  <c r="E22" i="8" s="1"/>
  <c r="AE28" i="8"/>
  <c r="AE27" i="8" s="1"/>
  <c r="AE45" i="8"/>
  <c r="AG45" i="8" s="1"/>
  <c r="Z11" i="8"/>
  <c r="AC13" i="8"/>
  <c r="AE19" i="8"/>
  <c r="J27" i="8"/>
  <c r="J13" i="8" s="1"/>
  <c r="J16" i="8" s="1"/>
  <c r="J18" i="8" s="1"/>
  <c r="J22" i="8" s="1"/>
  <c r="S45" i="8"/>
  <c r="Y10" i="8"/>
  <c r="N16" i="8"/>
  <c r="N18" i="8" s="1"/>
  <c r="N22" i="8" s="1"/>
  <c r="AE14" i="8"/>
  <c r="F16" i="8"/>
  <c r="F18" i="8" s="1"/>
  <c r="G16" i="8"/>
  <c r="G18" i="8" s="1"/>
  <c r="G22" i="8" s="1"/>
  <c r="O16" i="8"/>
  <c r="O18" i="8" s="1"/>
  <c r="O22" i="8" s="1"/>
  <c r="AA28" i="8"/>
  <c r="AA27" i="8" s="1"/>
  <c r="L16" i="8"/>
  <c r="L18" i="8" s="1"/>
  <c r="L22" i="8" s="1"/>
  <c r="Z45" i="8"/>
  <c r="P5" i="8"/>
  <c r="W6" i="8"/>
  <c r="M8" i="8"/>
  <c r="AD14" i="8"/>
  <c r="AH33" i="8"/>
  <c r="AE6" i="8"/>
  <c r="AG3" i="8"/>
  <c r="AD19" i="8"/>
  <c r="AH38" i="8"/>
  <c r="AC19" i="8"/>
  <c r="U6" i="8"/>
  <c r="AC3" i="8"/>
  <c r="V6" i="8"/>
  <c r="S6" i="8"/>
  <c r="K16" i="8"/>
  <c r="K18" i="8" s="1"/>
  <c r="K22" i="8" s="1"/>
  <c r="AH42" i="8"/>
  <c r="X6" i="8"/>
  <c r="AA11" i="8"/>
  <c r="AA10" i="8"/>
  <c r="AB11" i="8"/>
  <c r="AF11" i="8" s="1"/>
  <c r="AB45" i="8"/>
  <c r="AF45" i="8" s="1"/>
  <c r="R3" i="8"/>
  <c r="Z3" i="8"/>
  <c r="Z6" i="8" s="1"/>
  <c r="J6" i="8"/>
  <c r="J8" i="8" s="1"/>
  <c r="T10" i="8"/>
  <c r="AB10" i="8"/>
  <c r="U11" i="8"/>
  <c r="D14" i="8"/>
  <c r="M27" i="8"/>
  <c r="M13" i="8" s="1"/>
  <c r="V28" i="8"/>
  <c r="V27" i="8" s="1"/>
  <c r="U45" i="8"/>
  <c r="Z10" i="8"/>
  <c r="AB28" i="8"/>
  <c r="K6" i="8"/>
  <c r="L8" i="8" s="1"/>
  <c r="AA6" i="8"/>
  <c r="U10" i="8"/>
  <c r="AC10" i="8"/>
  <c r="V11" i="8"/>
  <c r="AD11" i="8"/>
  <c r="W28" i="8"/>
  <c r="W27" i="8" s="1"/>
  <c r="V45" i="8"/>
  <c r="D27" i="8"/>
  <c r="D13" i="8" s="1"/>
  <c r="U28" i="8"/>
  <c r="U27" i="8" s="1"/>
  <c r="T45" i="8"/>
  <c r="T3" i="8"/>
  <c r="T6" i="8" s="1"/>
  <c r="V10" i="8"/>
  <c r="AD10" i="8"/>
  <c r="W11" i="8"/>
  <c r="AE11" i="8"/>
  <c r="P28" i="8"/>
  <c r="P27" i="8" s="1"/>
  <c r="X28" i="8"/>
  <c r="X27" i="8" s="1"/>
  <c r="W45" i="8"/>
  <c r="W10" i="8"/>
  <c r="P11" i="8"/>
  <c r="X11" i="8"/>
  <c r="Q28" i="8"/>
  <c r="Q27" i="8" s="1"/>
  <c r="Y28" i="8"/>
  <c r="Y27" i="8" s="1"/>
  <c r="P45" i="8"/>
  <c r="X45" i="8"/>
  <c r="P10" i="8"/>
  <c r="X10" i="8"/>
  <c r="Q11" i="8"/>
  <c r="Y11" i="8"/>
  <c r="D19" i="8"/>
  <c r="R28" i="8"/>
  <c r="R27" i="8" s="1"/>
  <c r="Z28" i="8"/>
  <c r="Z27" i="8" s="1"/>
  <c r="Q45" i="8"/>
  <c r="Y45" i="8"/>
  <c r="T11" i="8"/>
  <c r="Q10" i="8"/>
  <c r="R11" i="8"/>
  <c r="S28" i="8"/>
  <c r="S27" i="8" s="1"/>
  <c r="R45" i="8"/>
  <c r="N23" i="8" l="1"/>
  <c r="O23" i="8"/>
  <c r="I23" i="8"/>
  <c r="AC16" i="8"/>
  <c r="AC18" i="8" s="1"/>
  <c r="AC22" i="8" s="1"/>
  <c r="G23" i="8"/>
  <c r="AG19" i="8"/>
  <c r="AE8" i="8"/>
  <c r="H23" i="8"/>
  <c r="AG28" i="8"/>
  <c r="AG27" i="8" s="1"/>
  <c r="AH45" i="8"/>
  <c r="AG11" i="8"/>
  <c r="AH11" i="8" s="1"/>
  <c r="AD13" i="8"/>
  <c r="AD16" i="8" s="1"/>
  <c r="AD18" i="8" s="1"/>
  <c r="AD22" i="8" s="1"/>
  <c r="AG14" i="8"/>
  <c r="C6" i="8"/>
  <c r="P4" i="11"/>
  <c r="P6" i="11" s="1"/>
  <c r="P8" i="11" s="1"/>
  <c r="P23" i="11" s="1"/>
  <c r="P4" i="12"/>
  <c r="P3" i="12"/>
  <c r="Z8" i="8"/>
  <c r="V8" i="8"/>
  <c r="T8" i="8"/>
  <c r="F22" i="8"/>
  <c r="J23" i="8"/>
  <c r="P3" i="8"/>
  <c r="P4" i="8"/>
  <c r="M16" i="8"/>
  <c r="M18" i="8" s="1"/>
  <c r="M22" i="8" s="1"/>
  <c r="M23" i="8" s="1"/>
  <c r="AE13" i="8"/>
  <c r="AE16" i="8" s="1"/>
  <c r="AE18" i="8" s="1"/>
  <c r="AE22" i="8" s="1"/>
  <c r="Y14" i="8"/>
  <c r="Q14" i="8"/>
  <c r="S14" i="8"/>
  <c r="R14" i="8"/>
  <c r="X14" i="8"/>
  <c r="P14" i="8"/>
  <c r="W14" i="8"/>
  <c r="AA14" i="8"/>
  <c r="Z14" i="8"/>
  <c r="V14" i="8"/>
  <c r="U14" i="8"/>
  <c r="AB14" i="8"/>
  <c r="AF14" i="8" s="1"/>
  <c r="T14" i="8"/>
  <c r="AH3" i="8"/>
  <c r="AH6" i="8" s="1"/>
  <c r="AH8" i="8" s="1"/>
  <c r="AG6" i="8"/>
  <c r="AC6" i="8"/>
  <c r="AD8" i="8" s="1"/>
  <c r="AF3" i="8"/>
  <c r="AF6" i="8" s="1"/>
  <c r="AF10" i="8"/>
  <c r="AF28" i="8"/>
  <c r="AB27" i="8"/>
  <c r="U19" i="8"/>
  <c r="AB19" i="8"/>
  <c r="AF19" i="8" s="1"/>
  <c r="T19" i="8"/>
  <c r="AA19" i="8"/>
  <c r="S19" i="8"/>
  <c r="W19" i="8"/>
  <c r="Z19" i="8"/>
  <c r="R19" i="8"/>
  <c r="Y19" i="8"/>
  <c r="Q19" i="8"/>
  <c r="V19" i="8"/>
  <c r="X19" i="8"/>
  <c r="P19" i="8"/>
  <c r="K8" i="8"/>
  <c r="K23" i="8" s="1"/>
  <c r="AB3" i="8"/>
  <c r="AB6" i="8" s="1"/>
  <c r="R6" i="8"/>
  <c r="X13" i="8"/>
  <c r="X16" i="8" s="1"/>
  <c r="X18" i="8" s="1"/>
  <c r="P13" i="8"/>
  <c r="P16" i="8" s="1"/>
  <c r="P18" i="8" s="1"/>
  <c r="W13" i="8"/>
  <c r="W16" i="8" s="1"/>
  <c r="W18" i="8" s="1"/>
  <c r="Q13" i="8"/>
  <c r="V13" i="8"/>
  <c r="Z13" i="8"/>
  <c r="D16" i="8"/>
  <c r="D18" i="8" s="1"/>
  <c r="D22" i="8" s="1"/>
  <c r="Y13" i="8"/>
  <c r="U13" i="8"/>
  <c r="R13" i="8"/>
  <c r="AB13" i="8"/>
  <c r="AF13" i="8" s="1"/>
  <c r="T13" i="8"/>
  <c r="AA13" i="8"/>
  <c r="S13" i="8"/>
  <c r="AG10" i="8"/>
  <c r="L23" i="8"/>
  <c r="AH19" i="8" l="1"/>
  <c r="AE23" i="8"/>
  <c r="U8" i="8"/>
  <c r="S8" i="8"/>
  <c r="R8" i="8"/>
  <c r="U16" i="8"/>
  <c r="U18" i="8" s="1"/>
  <c r="U22" i="8" s="1"/>
  <c r="AH14" i="8"/>
  <c r="Y8" i="8"/>
  <c r="AA8" i="8"/>
  <c r="X8" i="8"/>
  <c r="W8" i="8"/>
  <c r="D6" i="11"/>
  <c r="P6" i="12"/>
  <c r="P8" i="12" s="1"/>
  <c r="P23" i="12" s="1"/>
  <c r="D6" i="12"/>
  <c r="T16" i="8"/>
  <c r="T18" i="8" s="1"/>
  <c r="T22" i="8" s="1"/>
  <c r="T23" i="8" s="1"/>
  <c r="Q16" i="8"/>
  <c r="Q18" i="8" s="1"/>
  <c r="Q22" i="8" s="1"/>
  <c r="R16" i="8"/>
  <c r="R18" i="8" s="1"/>
  <c r="R22" i="8" s="1"/>
  <c r="X22" i="8"/>
  <c r="W22" i="8"/>
  <c r="P22" i="8"/>
  <c r="Z16" i="8"/>
  <c r="Z18" i="8" s="1"/>
  <c r="Z22" i="8" s="1"/>
  <c r="Z23" i="8" s="1"/>
  <c r="AA16" i="8"/>
  <c r="AA18" i="8" s="1"/>
  <c r="AA22" i="8" s="1"/>
  <c r="V16" i="8"/>
  <c r="V18" i="8" s="1"/>
  <c r="V22" i="8" s="1"/>
  <c r="V23" i="8" s="1"/>
  <c r="AG13" i="8"/>
  <c r="AH13" i="8" s="1"/>
  <c r="P6" i="8"/>
  <c r="P8" i="8" s="1"/>
  <c r="D6" i="8"/>
  <c r="AH28" i="8"/>
  <c r="AH27" i="8" s="1"/>
  <c r="AF27" i="8"/>
  <c r="AC8" i="8"/>
  <c r="AC23" i="8" s="1"/>
  <c r="AB8" i="8"/>
  <c r="AD23" i="8"/>
  <c r="Y16" i="8"/>
  <c r="Y18" i="8" s="1"/>
  <c r="Y22" i="8" s="1"/>
  <c r="AB16" i="8"/>
  <c r="AB18" i="8" s="1"/>
  <c r="AB22" i="8" s="1"/>
  <c r="AH10" i="8"/>
  <c r="AF16" i="8"/>
  <c r="AF18" i="8" s="1"/>
  <c r="AF22" i="8" s="1"/>
  <c r="AG8" i="8"/>
  <c r="AF8" i="8"/>
  <c r="S16" i="8"/>
  <c r="S18" i="8" s="1"/>
  <c r="S22" i="8" s="1"/>
  <c r="Y23" i="8" l="1"/>
  <c r="U23" i="8"/>
  <c r="X23" i="8"/>
  <c r="AA23" i="8"/>
  <c r="R23" i="8"/>
  <c r="S23" i="8"/>
  <c r="W23" i="8"/>
  <c r="AB23" i="8"/>
  <c r="D8" i="11"/>
  <c r="D23" i="11" s="1"/>
  <c r="D8" i="12"/>
  <c r="D23" i="12" s="1"/>
  <c r="P23" i="8"/>
  <c r="AG16" i="8"/>
  <c r="AG18" i="8" s="1"/>
  <c r="AG22" i="8" s="1"/>
  <c r="AG23" i="8" s="1"/>
  <c r="D8" i="8"/>
  <c r="D23" i="8" s="1"/>
  <c r="AF23" i="8"/>
  <c r="AH16" i="8"/>
  <c r="AH18" i="8" s="1"/>
  <c r="AH22" i="8" s="1"/>
  <c r="AH23" i="8" s="1"/>
  <c r="O2" i="3" l="1"/>
  <c r="N2" i="3"/>
  <c r="M2" i="3"/>
  <c r="L2" i="3"/>
  <c r="K2" i="3"/>
  <c r="J2" i="3"/>
  <c r="I2" i="3"/>
  <c r="H2" i="3"/>
  <c r="G2" i="3"/>
  <c r="F2" i="3"/>
  <c r="E2" i="3"/>
  <c r="D2" i="3"/>
  <c r="C2" i="3"/>
  <c r="O2" i="6"/>
  <c r="N2" i="6"/>
  <c r="M2" i="6"/>
  <c r="L2" i="6"/>
  <c r="K2" i="6"/>
  <c r="J2" i="6"/>
  <c r="I2" i="6"/>
  <c r="H2" i="6"/>
  <c r="G2" i="6"/>
  <c r="F2" i="6"/>
  <c r="E2" i="6"/>
  <c r="D2" i="6"/>
  <c r="C2" i="6"/>
  <c r="O2" i="7"/>
  <c r="N2" i="7"/>
  <c r="M2" i="7"/>
  <c r="L2" i="7"/>
  <c r="K2" i="7"/>
  <c r="J2" i="7"/>
  <c r="I2" i="7"/>
  <c r="H2" i="7"/>
  <c r="G2" i="7"/>
  <c r="F2" i="7"/>
  <c r="E2" i="7"/>
  <c r="D2" i="7"/>
  <c r="C2" i="7"/>
  <c r="O2" i="5"/>
  <c r="N2" i="5"/>
  <c r="M2" i="5"/>
  <c r="L2" i="5"/>
  <c r="K2" i="5"/>
  <c r="J2" i="5"/>
  <c r="I2" i="5"/>
  <c r="H2" i="5"/>
  <c r="G2" i="5"/>
  <c r="F2" i="5"/>
  <c r="E2" i="5"/>
  <c r="D2" i="5"/>
  <c r="C2" i="5"/>
  <c r="C2" i="4"/>
  <c r="D2" i="4"/>
  <c r="E2" i="4"/>
  <c r="F2" i="4"/>
  <c r="G2" i="4"/>
  <c r="H2" i="4"/>
  <c r="I2" i="4"/>
  <c r="J2" i="4"/>
  <c r="K2" i="4"/>
  <c r="L2" i="4"/>
  <c r="M2" i="4"/>
  <c r="N2" i="4"/>
  <c r="O2" i="4"/>
  <c r="AA18" i="7" l="1"/>
  <c r="Z18" i="7"/>
  <c r="Y18" i="7"/>
  <c r="X18" i="7"/>
  <c r="W18" i="7"/>
  <c r="U18" i="7"/>
  <c r="T18" i="7"/>
  <c r="R18" i="7"/>
  <c r="Q18" i="7"/>
  <c r="P18" i="7"/>
  <c r="AA17" i="7"/>
  <c r="Z17" i="7"/>
  <c r="Y17" i="7"/>
  <c r="X17" i="7"/>
  <c r="W17" i="7"/>
  <c r="U17" i="7"/>
  <c r="T17" i="7"/>
  <c r="S17" i="7"/>
  <c r="R17" i="7"/>
  <c r="Q17" i="7"/>
  <c r="P17" i="7"/>
  <c r="AA14" i="7"/>
  <c r="AE14" i="7" s="1"/>
  <c r="AG14" i="7" s="1"/>
  <c r="AH14" i="7" s="1"/>
  <c r="Z14" i="7"/>
  <c r="Y14" i="7"/>
  <c r="X14" i="7"/>
  <c r="AD14" i="7" s="1"/>
  <c r="W14" i="7"/>
  <c r="V14" i="7"/>
  <c r="U14" i="7"/>
  <c r="AC14" i="7" s="1"/>
  <c r="AF14" i="7" s="1"/>
  <c r="T14" i="7"/>
  <c r="S14" i="7"/>
  <c r="R14" i="7"/>
  <c r="AB14" i="7" s="1"/>
  <c r="Q14" i="7"/>
  <c r="P14" i="7"/>
  <c r="N12" i="7"/>
  <c r="L4" i="13" s="1"/>
  <c r="M12" i="7"/>
  <c r="K4" i="13" s="1"/>
  <c r="L12" i="7"/>
  <c r="J4" i="13" s="1"/>
  <c r="K12" i="7"/>
  <c r="I4" i="13" s="1"/>
  <c r="J12" i="7"/>
  <c r="H4" i="13" s="1"/>
  <c r="I12" i="7"/>
  <c r="G4" i="13" s="1"/>
  <c r="H12" i="7"/>
  <c r="F4" i="13" s="1"/>
  <c r="G12" i="7"/>
  <c r="E4" i="13" s="1"/>
  <c r="F12" i="7"/>
  <c r="D4" i="13" s="1"/>
  <c r="Z11" i="7"/>
  <c r="Y11" i="7"/>
  <c r="X11" i="7"/>
  <c r="AD11" i="7" s="1"/>
  <c r="W11" i="7"/>
  <c r="V11" i="7"/>
  <c r="U11" i="7"/>
  <c r="AC11" i="7" s="1"/>
  <c r="AF11" i="7" s="1"/>
  <c r="T11" i="7"/>
  <c r="S11" i="7"/>
  <c r="R11" i="7"/>
  <c r="AB11" i="7" s="1"/>
  <c r="AA11" i="7"/>
  <c r="AE11" i="7" s="1"/>
  <c r="AG11" i="7" s="1"/>
  <c r="AH11" i="7" s="1"/>
  <c r="Z10" i="7"/>
  <c r="Y10" i="7"/>
  <c r="X10" i="7"/>
  <c r="AD10" i="7" s="1"/>
  <c r="W10" i="7"/>
  <c r="V10" i="7"/>
  <c r="U10" i="7"/>
  <c r="AC10" i="7" s="1"/>
  <c r="AF10" i="7" s="1"/>
  <c r="T10" i="7"/>
  <c r="S10" i="7"/>
  <c r="R10" i="7"/>
  <c r="AB10" i="7" s="1"/>
  <c r="P10" i="7"/>
  <c r="AA10" i="7"/>
  <c r="AE10" i="7" s="1"/>
  <c r="AG10" i="7" s="1"/>
  <c r="AH10" i="7" s="1"/>
  <c r="Z9" i="7"/>
  <c r="Y9" i="7"/>
  <c r="X9" i="7"/>
  <c r="AD9" i="7" s="1"/>
  <c r="W9" i="7"/>
  <c r="V9" i="7"/>
  <c r="U9" i="7"/>
  <c r="AC9" i="7" s="1"/>
  <c r="AF9" i="7" s="1"/>
  <c r="T9" i="7"/>
  <c r="S9" i="7"/>
  <c r="R9" i="7"/>
  <c r="AB9" i="7" s="1"/>
  <c r="AA9" i="7"/>
  <c r="AE9" i="7" s="1"/>
  <c r="AG9" i="7" s="1"/>
  <c r="AH9" i="7" s="1"/>
  <c r="Z8" i="7"/>
  <c r="Y8" i="7"/>
  <c r="X8" i="7"/>
  <c r="AD8" i="7" s="1"/>
  <c r="W8" i="7"/>
  <c r="V8" i="7"/>
  <c r="U8" i="7"/>
  <c r="AC8" i="7" s="1"/>
  <c r="AF8" i="7" s="1"/>
  <c r="T8" i="7"/>
  <c r="S8" i="7"/>
  <c r="R8" i="7"/>
  <c r="AB8" i="7" s="1"/>
  <c r="AA8" i="7"/>
  <c r="AE8" i="7" s="1"/>
  <c r="AG8" i="7" s="1"/>
  <c r="AH8" i="7" s="1"/>
  <c r="Z7" i="7"/>
  <c r="Y7" i="7"/>
  <c r="X7" i="7"/>
  <c r="AD7" i="7" s="1"/>
  <c r="W7" i="7"/>
  <c r="V7" i="7"/>
  <c r="U7" i="7"/>
  <c r="AC7" i="7" s="1"/>
  <c r="AF7" i="7" s="1"/>
  <c r="T7" i="7"/>
  <c r="S7" i="7"/>
  <c r="R7" i="7"/>
  <c r="AB7" i="7" s="1"/>
  <c r="AA7" i="7"/>
  <c r="AE7" i="7" s="1"/>
  <c r="AG7" i="7" s="1"/>
  <c r="AH7" i="7" s="1"/>
  <c r="Z6" i="7"/>
  <c r="Y6" i="7"/>
  <c r="X6" i="7"/>
  <c r="AD6" i="7" s="1"/>
  <c r="W6" i="7"/>
  <c r="V6" i="7"/>
  <c r="U6" i="7"/>
  <c r="AC6" i="7" s="1"/>
  <c r="AF6" i="7" s="1"/>
  <c r="T6" i="7"/>
  <c r="S6" i="7"/>
  <c r="R6" i="7"/>
  <c r="AB6" i="7" s="1"/>
  <c r="AA6" i="7"/>
  <c r="AE6" i="7" s="1"/>
  <c r="AG6" i="7" s="1"/>
  <c r="AH6" i="7" s="1"/>
  <c r="Z5" i="7"/>
  <c r="Y5" i="7"/>
  <c r="X5" i="7"/>
  <c r="AD5" i="7" s="1"/>
  <c r="W5" i="7"/>
  <c r="V5" i="7"/>
  <c r="U5" i="7"/>
  <c r="AC5" i="7" s="1"/>
  <c r="AF5" i="7" s="1"/>
  <c r="T5" i="7"/>
  <c r="S5" i="7"/>
  <c r="R5" i="7"/>
  <c r="AB5" i="7" s="1"/>
  <c r="AA5" i="7"/>
  <c r="AE5" i="7" s="1"/>
  <c r="AG5" i="7" s="1"/>
  <c r="AH5" i="7" s="1"/>
  <c r="Z4" i="7"/>
  <c r="Y4" i="7"/>
  <c r="X4" i="7"/>
  <c r="AD4" i="7" s="1"/>
  <c r="W4" i="7"/>
  <c r="V4" i="7"/>
  <c r="U4" i="7"/>
  <c r="AC4" i="7" s="1"/>
  <c r="AF4" i="7" s="1"/>
  <c r="T4" i="7"/>
  <c r="S4" i="7"/>
  <c r="R4" i="7"/>
  <c r="AB4" i="7" s="1"/>
  <c r="AA4" i="7"/>
  <c r="AE4" i="7" s="1"/>
  <c r="AG4" i="7" s="1"/>
  <c r="AH4" i="7" s="1"/>
  <c r="Z3" i="7"/>
  <c r="Y3" i="7"/>
  <c r="X3" i="7"/>
  <c r="AD3" i="7" s="1"/>
  <c r="W3" i="7"/>
  <c r="V3" i="7"/>
  <c r="U3" i="7"/>
  <c r="T3" i="7"/>
  <c r="S3" i="7"/>
  <c r="R3" i="7"/>
  <c r="AA3" i="7"/>
  <c r="N7" i="6"/>
  <c r="M7" i="6"/>
  <c r="L7" i="6"/>
  <c r="K7" i="6"/>
  <c r="J7" i="6"/>
  <c r="I7" i="6"/>
  <c r="H7" i="6"/>
  <c r="G7" i="6"/>
  <c r="F7" i="6"/>
  <c r="Z4" i="6"/>
  <c r="Y4" i="6"/>
  <c r="X4" i="6"/>
  <c r="W4" i="6"/>
  <c r="V4" i="6"/>
  <c r="U4" i="6"/>
  <c r="AC4" i="6" s="1"/>
  <c r="AF4" i="6" s="1"/>
  <c r="T4" i="6"/>
  <c r="S4" i="6"/>
  <c r="R4" i="6"/>
  <c r="AB4" i="6" s="1"/>
  <c r="AA4" i="6"/>
  <c r="AE4" i="6" s="1"/>
  <c r="Z3" i="6"/>
  <c r="Y3" i="6"/>
  <c r="X3" i="6"/>
  <c r="AD3" i="6" s="1"/>
  <c r="E8" i="14" s="1"/>
  <c r="W3" i="6"/>
  <c r="V3" i="6"/>
  <c r="U3" i="6"/>
  <c r="AC3" i="6" s="1"/>
  <c r="T3" i="6"/>
  <c r="S3" i="6"/>
  <c r="R3" i="6"/>
  <c r="AB3" i="6" s="1"/>
  <c r="AA3" i="6"/>
  <c r="AE3" i="6" s="1"/>
  <c r="AE20" i="5"/>
  <c r="AD20" i="5"/>
  <c r="AG20" i="5" s="1"/>
  <c r="AC20" i="5"/>
  <c r="AB20" i="5"/>
  <c r="AF20" i="5" s="1"/>
  <c r="AA20" i="5"/>
  <c r="Z20" i="5"/>
  <c r="Y20" i="5"/>
  <c r="X20" i="5"/>
  <c r="W20" i="5"/>
  <c r="V20" i="5"/>
  <c r="U20" i="5"/>
  <c r="T20" i="5"/>
  <c r="S20" i="5"/>
  <c r="R20" i="5"/>
  <c r="Q20" i="5"/>
  <c r="P20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AE14" i="5"/>
  <c r="AD14" i="5"/>
  <c r="AG14" i="5" s="1"/>
  <c r="AC14" i="5"/>
  <c r="AB14" i="5"/>
  <c r="AF14" i="5" s="1"/>
  <c r="AH14" i="5" s="1"/>
  <c r="AA14" i="5"/>
  <c r="Z14" i="5"/>
  <c r="Y14" i="5"/>
  <c r="X14" i="5"/>
  <c r="W14" i="5"/>
  <c r="V14" i="5"/>
  <c r="U14" i="5"/>
  <c r="T14" i="5"/>
  <c r="S14" i="5"/>
  <c r="R14" i="5"/>
  <c r="Q14" i="5"/>
  <c r="P14" i="5"/>
  <c r="AE13" i="5"/>
  <c r="AD13" i="5"/>
  <c r="AG13" i="5" s="1"/>
  <c r="AC13" i="5"/>
  <c r="AB13" i="5"/>
  <c r="AF13" i="5" s="1"/>
  <c r="AA13" i="5"/>
  <c r="Z13" i="5"/>
  <c r="Y13" i="5"/>
  <c r="X13" i="5"/>
  <c r="W13" i="5"/>
  <c r="V13" i="5"/>
  <c r="U13" i="5"/>
  <c r="T13" i="5"/>
  <c r="S13" i="5"/>
  <c r="R13" i="5"/>
  <c r="Q13" i="5"/>
  <c r="P13" i="5"/>
  <c r="AK6" i="5"/>
  <c r="AJ6" i="5"/>
  <c r="N6" i="5"/>
  <c r="L3" i="13" s="1"/>
  <c r="M6" i="5"/>
  <c r="K3" i="13" s="1"/>
  <c r="L6" i="5"/>
  <c r="J3" i="13" s="1"/>
  <c r="K6" i="5"/>
  <c r="I3" i="13" s="1"/>
  <c r="J6" i="5"/>
  <c r="H3" i="13" s="1"/>
  <c r="I6" i="5"/>
  <c r="H6" i="5"/>
  <c r="F3" i="13" s="1"/>
  <c r="G6" i="5"/>
  <c r="E3" i="13" s="1"/>
  <c r="F6" i="5"/>
  <c r="D3" i="13" s="1"/>
  <c r="C6" i="5"/>
  <c r="AA5" i="5"/>
  <c r="AE5" i="5" s="1"/>
  <c r="AG5" i="5" s="1"/>
  <c r="AH5" i="5" s="1"/>
  <c r="Z5" i="5"/>
  <c r="Y5" i="5"/>
  <c r="X5" i="5"/>
  <c r="AD5" i="5" s="1"/>
  <c r="W5" i="5"/>
  <c r="V5" i="5"/>
  <c r="U5" i="5"/>
  <c r="AC5" i="5" s="1"/>
  <c r="T5" i="5"/>
  <c r="S5" i="5"/>
  <c r="R5" i="5"/>
  <c r="AB5" i="5" s="1"/>
  <c r="Q5" i="5"/>
  <c r="P5" i="5"/>
  <c r="AA4" i="5"/>
  <c r="AE4" i="5" s="1"/>
  <c r="AG4" i="5" s="1"/>
  <c r="AH4" i="5" s="1"/>
  <c r="Z4" i="5"/>
  <c r="Y4" i="5"/>
  <c r="X4" i="5"/>
  <c r="AD4" i="5" s="1"/>
  <c r="W4" i="5"/>
  <c r="V4" i="5"/>
  <c r="U4" i="5"/>
  <c r="AC4" i="5" s="1"/>
  <c r="AF4" i="5" s="1"/>
  <c r="T4" i="5"/>
  <c r="S4" i="5"/>
  <c r="R4" i="5"/>
  <c r="AB4" i="5" s="1"/>
  <c r="Q4" i="5"/>
  <c r="P4" i="5"/>
  <c r="Z3" i="5"/>
  <c r="Z6" i="5" s="1"/>
  <c r="Y3" i="5"/>
  <c r="Y6" i="5" s="1"/>
  <c r="X3" i="5"/>
  <c r="X6" i="5" s="1"/>
  <c r="W3" i="5"/>
  <c r="W6" i="5" s="1"/>
  <c r="V3" i="5"/>
  <c r="V6" i="5" s="1"/>
  <c r="U3" i="5"/>
  <c r="AC3" i="5" s="1"/>
  <c r="AF3" i="5" s="1"/>
  <c r="T3" i="5"/>
  <c r="T6" i="5" s="1"/>
  <c r="S3" i="5"/>
  <c r="R3" i="5"/>
  <c r="AB3" i="5" s="1"/>
  <c r="O6" i="5"/>
  <c r="AE20" i="4"/>
  <c r="AD20" i="4"/>
  <c r="AG20" i="4" s="1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AE14" i="4"/>
  <c r="AD14" i="4"/>
  <c r="AG14" i="4" s="1"/>
  <c r="AC14" i="4"/>
  <c r="AB14" i="4"/>
  <c r="AF14" i="4" s="1"/>
  <c r="AH14" i="4" s="1"/>
  <c r="AA14" i="4"/>
  <c r="Z14" i="4"/>
  <c r="Y14" i="4"/>
  <c r="X14" i="4"/>
  <c r="W14" i="4"/>
  <c r="V14" i="4"/>
  <c r="U14" i="4"/>
  <c r="T14" i="4"/>
  <c r="S14" i="4"/>
  <c r="R14" i="4"/>
  <c r="Q14" i="4"/>
  <c r="P14" i="4"/>
  <c r="AE13" i="4"/>
  <c r="AD13" i="4"/>
  <c r="AG13" i="4" s="1"/>
  <c r="AC13" i="4"/>
  <c r="AB13" i="4"/>
  <c r="AF13" i="4" s="1"/>
  <c r="AH13" i="4" s="1"/>
  <c r="AA13" i="4"/>
  <c r="Z13" i="4"/>
  <c r="Y13" i="4"/>
  <c r="X13" i="4"/>
  <c r="W13" i="4"/>
  <c r="V13" i="4"/>
  <c r="U13" i="4"/>
  <c r="T13" i="4"/>
  <c r="S13" i="4"/>
  <c r="R13" i="4"/>
  <c r="Q13" i="4"/>
  <c r="P13" i="4"/>
  <c r="AE12" i="4"/>
  <c r="AD12" i="4"/>
  <c r="AG12" i="4" s="1"/>
  <c r="AC12" i="4"/>
  <c r="AB12" i="4"/>
  <c r="AF12" i="4" s="1"/>
  <c r="AH12" i="4" s="1"/>
  <c r="AA12" i="4"/>
  <c r="Z12" i="4"/>
  <c r="Y12" i="4"/>
  <c r="X12" i="4"/>
  <c r="W12" i="4"/>
  <c r="V12" i="4"/>
  <c r="U12" i="4"/>
  <c r="T12" i="4"/>
  <c r="S12" i="4"/>
  <c r="R12" i="4"/>
  <c r="Q12" i="4"/>
  <c r="P12" i="4"/>
  <c r="N6" i="4"/>
  <c r="M6" i="4"/>
  <c r="L6" i="4"/>
  <c r="K6" i="4"/>
  <c r="J6" i="4"/>
  <c r="I6" i="4"/>
  <c r="H6" i="4"/>
  <c r="G6" i="4"/>
  <c r="F6" i="4"/>
  <c r="C6" i="4"/>
  <c r="AA5" i="4"/>
  <c r="AE5" i="4" s="1"/>
  <c r="AG5" i="4" s="1"/>
  <c r="AH5" i="4" s="1"/>
  <c r="Z5" i="4"/>
  <c r="Y5" i="4"/>
  <c r="X5" i="4"/>
  <c r="AD5" i="4" s="1"/>
  <c r="W5" i="4"/>
  <c r="V5" i="4"/>
  <c r="U5" i="4"/>
  <c r="T5" i="4"/>
  <c r="S5" i="4"/>
  <c r="R5" i="4"/>
  <c r="AB5" i="4" s="1"/>
  <c r="Q5" i="4"/>
  <c r="P5" i="4"/>
  <c r="AA4" i="4"/>
  <c r="AE4" i="4" s="1"/>
  <c r="AG4" i="4" s="1"/>
  <c r="AH4" i="4" s="1"/>
  <c r="Z4" i="4"/>
  <c r="Y4" i="4"/>
  <c r="X4" i="4"/>
  <c r="AD4" i="4" s="1"/>
  <c r="W4" i="4"/>
  <c r="V4" i="4"/>
  <c r="U4" i="4"/>
  <c r="AC4" i="4" s="1"/>
  <c r="AF4" i="4" s="1"/>
  <c r="T4" i="4"/>
  <c r="S4" i="4"/>
  <c r="R4" i="4"/>
  <c r="AB4" i="4" s="1"/>
  <c r="Q4" i="4"/>
  <c r="P4" i="4"/>
  <c r="Z3" i="4"/>
  <c r="Y3" i="4"/>
  <c r="X3" i="4"/>
  <c r="W3" i="4"/>
  <c r="V3" i="4"/>
  <c r="U3" i="4"/>
  <c r="AC3" i="4" s="1"/>
  <c r="T3" i="4"/>
  <c r="S3" i="4"/>
  <c r="R3" i="4"/>
  <c r="AB3" i="4" s="1"/>
  <c r="AA3" i="4"/>
  <c r="AE3" i="4" s="1"/>
  <c r="AF20" i="4" l="1"/>
  <c r="AH20" i="4" s="1"/>
  <c r="A8" i="14"/>
  <c r="AG4" i="6"/>
  <c r="AH4" i="6" s="1"/>
  <c r="H11" i="14"/>
  <c r="AG3" i="6"/>
  <c r="H8" i="14"/>
  <c r="O4" i="13"/>
  <c r="O8" i="5"/>
  <c r="M3" i="13"/>
  <c r="J8" i="5"/>
  <c r="G3" i="13"/>
  <c r="O3" i="13" s="1"/>
  <c r="H8" i="5"/>
  <c r="G8" i="5"/>
  <c r="M8" i="5"/>
  <c r="L8" i="5"/>
  <c r="W7" i="6"/>
  <c r="AD3" i="5"/>
  <c r="AD6" i="5" s="1"/>
  <c r="D8" i="14" s="1"/>
  <c r="S12" i="7"/>
  <c r="U12" i="7"/>
  <c r="Z12" i="7"/>
  <c r="AD12" i="7"/>
  <c r="E5" i="14" s="1"/>
  <c r="X12" i="7"/>
  <c r="N8" i="5"/>
  <c r="T7" i="6"/>
  <c r="S7" i="6"/>
  <c r="I8" i="5"/>
  <c r="U6" i="5"/>
  <c r="U8" i="5" s="1"/>
  <c r="Y7" i="6"/>
  <c r="P6" i="7"/>
  <c r="P8" i="7"/>
  <c r="P11" i="7"/>
  <c r="P4" i="7"/>
  <c r="P5" i="7"/>
  <c r="P9" i="7"/>
  <c r="P7" i="7"/>
  <c r="P4" i="6"/>
  <c r="Z7" i="6"/>
  <c r="X7" i="6"/>
  <c r="V7" i="6"/>
  <c r="AC6" i="5"/>
  <c r="K8" i="5"/>
  <c r="W8" i="5"/>
  <c r="T8" i="5"/>
  <c r="C7" i="6"/>
  <c r="J8" i="4"/>
  <c r="AA3" i="5"/>
  <c r="AA6" i="5" s="1"/>
  <c r="AA8" i="5" s="1"/>
  <c r="G8" i="4"/>
  <c r="L8" i="4"/>
  <c r="AE17" i="7"/>
  <c r="AC17" i="7"/>
  <c r="K8" i="4"/>
  <c r="X6" i="4"/>
  <c r="X8" i="4" s="1"/>
  <c r="Y6" i="4"/>
  <c r="Y8" i="4" s="1"/>
  <c r="S6" i="4"/>
  <c r="S8" i="4" s="1"/>
  <c r="AE6" i="4"/>
  <c r="T6" i="4"/>
  <c r="T8" i="4" s="1"/>
  <c r="AD3" i="4"/>
  <c r="AD6" i="4" s="1"/>
  <c r="V6" i="4"/>
  <c r="V8" i="4" s="1"/>
  <c r="W6" i="4"/>
  <c r="W8" i="4" s="1"/>
  <c r="AB6" i="4"/>
  <c r="AB8" i="4" s="1"/>
  <c r="U6" i="4"/>
  <c r="U8" i="4" s="1"/>
  <c r="R6" i="4"/>
  <c r="R8" i="4" s="1"/>
  <c r="Z6" i="4"/>
  <c r="Z8" i="4" s="1"/>
  <c r="AC5" i="4"/>
  <c r="AF5" i="4" s="1"/>
  <c r="AC6" i="4"/>
  <c r="AF3" i="4"/>
  <c r="AA6" i="4"/>
  <c r="AA8" i="4" s="1"/>
  <c r="AG3" i="4"/>
  <c r="N8" i="4"/>
  <c r="M8" i="4"/>
  <c r="I8" i="4"/>
  <c r="H8" i="4"/>
  <c r="AH20" i="5"/>
  <c r="AB7" i="6"/>
  <c r="AE7" i="6"/>
  <c r="T12" i="7"/>
  <c r="AC3" i="7"/>
  <c r="AH3" i="6"/>
  <c r="AH7" i="6" s="1"/>
  <c r="AG7" i="6"/>
  <c r="AF5" i="5"/>
  <c r="AF6" i="5" s="1"/>
  <c r="AF8" i="5" s="1"/>
  <c r="AC7" i="6"/>
  <c r="AF3" i="6"/>
  <c r="AF7" i="6" s="1"/>
  <c r="C12" i="7"/>
  <c r="V12" i="7"/>
  <c r="O12" i="7"/>
  <c r="M4" i="13" s="1"/>
  <c r="W12" i="7"/>
  <c r="AH13" i="5"/>
  <c r="O7" i="6"/>
  <c r="AA7" i="6"/>
  <c r="O6" i="4"/>
  <c r="O8" i="4" s="1"/>
  <c r="AB6" i="5"/>
  <c r="AB8" i="5" s="1"/>
  <c r="R7" i="6"/>
  <c r="Y12" i="7"/>
  <c r="S6" i="5"/>
  <c r="S8" i="5" s="1"/>
  <c r="R12" i="7"/>
  <c r="AB3" i="7"/>
  <c r="AB12" i="7" s="1"/>
  <c r="AD17" i="7"/>
  <c r="AA12" i="7"/>
  <c r="V8" i="5"/>
  <c r="S18" i="7"/>
  <c r="X8" i="5"/>
  <c r="AB17" i="7"/>
  <c r="R6" i="5"/>
  <c r="R8" i="5" s="1"/>
  <c r="Y8" i="5"/>
  <c r="AE3" i="7"/>
  <c r="V18" i="7"/>
  <c r="Z8" i="5"/>
  <c r="U7" i="6"/>
  <c r="V17" i="7"/>
  <c r="AD4" i="6"/>
  <c r="AD7" i="6" l="1"/>
  <c r="E11" i="14"/>
  <c r="AC8" i="5"/>
  <c r="H32" i="14"/>
  <c r="H20" i="14"/>
  <c r="H23" i="14"/>
  <c r="H35" i="14"/>
  <c r="C15" i="7"/>
  <c r="B5" i="14"/>
  <c r="AE3" i="5"/>
  <c r="AE6" i="5" s="1"/>
  <c r="AD8" i="5"/>
  <c r="AG18" i="7"/>
  <c r="AF18" i="7"/>
  <c r="AF17" i="7"/>
  <c r="AG17" i="7"/>
  <c r="D12" i="7"/>
  <c r="B4" i="13" s="1"/>
  <c r="P3" i="7"/>
  <c r="P12" i="7" s="1"/>
  <c r="D7" i="6"/>
  <c r="P3" i="6"/>
  <c r="P7" i="6" s="1"/>
  <c r="P3" i="5"/>
  <c r="P6" i="5" s="1"/>
  <c r="P8" i="5" s="1"/>
  <c r="D6" i="5"/>
  <c r="B3" i="13" s="1"/>
  <c r="AE8" i="4"/>
  <c r="D6" i="4"/>
  <c r="P3" i="4"/>
  <c r="P6" i="4" s="1"/>
  <c r="P8" i="4" s="1"/>
  <c r="AF6" i="4"/>
  <c r="AF8" i="4" s="1"/>
  <c r="AD8" i="4"/>
  <c r="AC8" i="4"/>
  <c r="AF3" i="7"/>
  <c r="AF12" i="7" s="1"/>
  <c r="AC12" i="7"/>
  <c r="AH3" i="4"/>
  <c r="AH6" i="4" s="1"/>
  <c r="AH8" i="4" s="1"/>
  <c r="AG6" i="4"/>
  <c r="AG3" i="7"/>
  <c r="AE12" i="7"/>
  <c r="H5" i="14" s="1"/>
  <c r="AE8" i="5" l="1"/>
  <c r="G8" i="14"/>
  <c r="H17" i="14"/>
  <c r="H29" i="14"/>
  <c r="AG3" i="5"/>
  <c r="AG6" i="5" s="1"/>
  <c r="AG8" i="5" s="1"/>
  <c r="AH18" i="7"/>
  <c r="AH17" i="7"/>
  <c r="D8" i="5"/>
  <c r="D8" i="4"/>
  <c r="AG8" i="4"/>
  <c r="AG12" i="7"/>
  <c r="AH3" i="7"/>
  <c r="AH12" i="7" s="1"/>
  <c r="G32" i="14" l="1"/>
  <c r="G20" i="14"/>
  <c r="AH3" i="5"/>
  <c r="AH6" i="5" s="1"/>
  <c r="AH8" i="5" s="1"/>
  <c r="F19" i="7"/>
  <c r="AB19" i="7" s="1"/>
  <c r="D19" i="7"/>
  <c r="P19" i="7" s="1"/>
  <c r="I19" i="7"/>
  <c r="AC19" i="7" s="1"/>
  <c r="K19" i="7"/>
  <c r="W19" i="7" s="1"/>
  <c r="H19" i="7"/>
  <c r="T19" i="7" s="1"/>
  <c r="C19" i="7"/>
  <c r="C20" i="7" s="1"/>
  <c r="G19" i="7"/>
  <c r="S19" i="7" s="1"/>
  <c r="N19" i="7"/>
  <c r="Z19" i="7" s="1"/>
  <c r="L19" i="7"/>
  <c r="AD19" i="7" s="1"/>
  <c r="M19" i="7"/>
  <c r="Y19" i="7" s="1"/>
  <c r="E19" i="7"/>
  <c r="J19" i="7"/>
  <c r="V19" i="7" s="1"/>
  <c r="O19" i="7"/>
  <c r="AA19" i="7" s="1"/>
  <c r="AF19" i="7" l="1"/>
  <c r="U19" i="7"/>
  <c r="R19" i="7"/>
  <c r="Q19" i="7"/>
  <c r="AE19" i="7"/>
  <c r="X19" i="7"/>
  <c r="E11" i="4"/>
  <c r="F11" i="4"/>
  <c r="G11" i="4"/>
  <c r="H11" i="4"/>
  <c r="I11" i="4"/>
  <c r="J11" i="4"/>
  <c r="K11" i="4"/>
  <c r="L11" i="4"/>
  <c r="M11" i="4"/>
  <c r="N11" i="4"/>
  <c r="O11" i="4"/>
  <c r="D11" i="4"/>
  <c r="AG19" i="7" l="1"/>
  <c r="AH19" i="7" s="1"/>
  <c r="L11" i="5"/>
  <c r="L19" i="5" s="1"/>
  <c r="K19" i="4"/>
  <c r="K11" i="5"/>
  <c r="K19" i="5" s="1"/>
  <c r="J11" i="5"/>
  <c r="I19" i="4"/>
  <c r="I11" i="5"/>
  <c r="I19" i="5" s="1"/>
  <c r="D11" i="5"/>
  <c r="H19" i="4"/>
  <c r="H11" i="5"/>
  <c r="H19" i="5" s="1"/>
  <c r="O19" i="4"/>
  <c r="O11" i="5"/>
  <c r="O19" i="5" s="1"/>
  <c r="G11" i="5"/>
  <c r="N19" i="4"/>
  <c r="N11" i="5"/>
  <c r="N19" i="5" s="1"/>
  <c r="F19" i="4"/>
  <c r="F11" i="5"/>
  <c r="F19" i="5" s="1"/>
  <c r="M11" i="5"/>
  <c r="E19" i="4"/>
  <c r="E11" i="5"/>
  <c r="E19" i="5" s="1"/>
  <c r="L19" i="4"/>
  <c r="G19" i="4"/>
  <c r="AC11" i="4"/>
  <c r="M19" i="4"/>
  <c r="AE11" i="4"/>
  <c r="J19" i="4"/>
  <c r="AD11" i="4"/>
  <c r="D19" i="4"/>
  <c r="S11" i="4"/>
  <c r="Q11" i="4"/>
  <c r="AB11" i="4"/>
  <c r="U11" i="4"/>
  <c r="W11" i="4"/>
  <c r="P11" i="4"/>
  <c r="Z11" i="4"/>
  <c r="X11" i="4"/>
  <c r="AA11" i="4"/>
  <c r="R11" i="4"/>
  <c r="Y11" i="4"/>
  <c r="V11" i="4"/>
  <c r="T11" i="4"/>
  <c r="D21" i="5" l="1"/>
  <c r="E21" i="5"/>
  <c r="N21" i="5"/>
  <c r="K21" i="5"/>
  <c r="G21" i="5"/>
  <c r="M21" i="5"/>
  <c r="F21" i="5"/>
  <c r="O21" i="5"/>
  <c r="H21" i="5"/>
  <c r="L21" i="5"/>
  <c r="I21" i="5"/>
  <c r="AD19" i="4"/>
  <c r="J19" i="5"/>
  <c r="AD19" i="5" s="1"/>
  <c r="AD11" i="5"/>
  <c r="AE19" i="4"/>
  <c r="G19" i="5"/>
  <c r="AC19" i="5" s="1"/>
  <c r="AC11" i="5"/>
  <c r="Q11" i="5"/>
  <c r="P11" i="5"/>
  <c r="T11" i="5"/>
  <c r="D19" i="5"/>
  <c r="X11" i="5"/>
  <c r="V11" i="5"/>
  <c r="S11" i="5"/>
  <c r="W11" i="5"/>
  <c r="R11" i="5"/>
  <c r="U11" i="5"/>
  <c r="AB11" i="5"/>
  <c r="D10" i="4"/>
  <c r="D16" i="4" s="1"/>
  <c r="D18" i="4" s="1"/>
  <c r="D10" i="5"/>
  <c r="AC19" i="4"/>
  <c r="E10" i="4"/>
  <c r="E16" i="4" s="1"/>
  <c r="E18" i="4" s="1"/>
  <c r="E22" i="4" s="1"/>
  <c r="E10" i="5"/>
  <c r="AA19" i="4"/>
  <c r="W19" i="4"/>
  <c r="S19" i="4"/>
  <c r="Z19" i="4"/>
  <c r="U19" i="4"/>
  <c r="Q19" i="4"/>
  <c r="T19" i="4"/>
  <c r="P19" i="4"/>
  <c r="R19" i="4"/>
  <c r="V19" i="4"/>
  <c r="Y19" i="4"/>
  <c r="AB19" i="4"/>
  <c r="X19" i="4"/>
  <c r="AE11" i="5"/>
  <c r="M19" i="5"/>
  <c r="Z11" i="5"/>
  <c r="Y11" i="5"/>
  <c r="AA11" i="5"/>
  <c r="AG11" i="4"/>
  <c r="AF11" i="4"/>
  <c r="AF19" i="4" l="1"/>
  <c r="D22" i="4"/>
  <c r="D23" i="4" s="1"/>
  <c r="Q21" i="4"/>
  <c r="AE21" i="4"/>
  <c r="Y21" i="4"/>
  <c r="R21" i="4"/>
  <c r="AC21" i="5"/>
  <c r="AG19" i="4"/>
  <c r="U21" i="4"/>
  <c r="Z21" i="4"/>
  <c r="AC21" i="4"/>
  <c r="P21" i="4"/>
  <c r="X21" i="4"/>
  <c r="AB21" i="4"/>
  <c r="T21" i="5"/>
  <c r="U21" i="5"/>
  <c r="S21" i="5"/>
  <c r="P21" i="5"/>
  <c r="Q21" i="5"/>
  <c r="R21" i="5"/>
  <c r="AB21" i="5"/>
  <c r="Q10" i="4"/>
  <c r="Q16" i="4" s="1"/>
  <c r="Q18" i="4" s="1"/>
  <c r="W21" i="4"/>
  <c r="P10" i="4"/>
  <c r="P16" i="4" s="1"/>
  <c r="P18" i="4" s="1"/>
  <c r="AF11" i="5"/>
  <c r="AH11" i="4"/>
  <c r="P10" i="5"/>
  <c r="P19" i="5"/>
  <c r="U19" i="5"/>
  <c r="V19" i="5"/>
  <c r="AB19" i="5"/>
  <c r="AF19" i="5" s="1"/>
  <c r="S19" i="5"/>
  <c r="T19" i="5"/>
  <c r="X19" i="5"/>
  <c r="Q19" i="5"/>
  <c r="R19" i="5"/>
  <c r="W19" i="5"/>
  <c r="J21" i="5"/>
  <c r="AD21" i="4"/>
  <c r="Q10" i="5"/>
  <c r="AA21" i="4"/>
  <c r="V21" i="4"/>
  <c r="AA19" i="5"/>
  <c r="Y19" i="5"/>
  <c r="AE19" i="5"/>
  <c r="AG19" i="5" s="1"/>
  <c r="Z19" i="5"/>
  <c r="S21" i="4"/>
  <c r="AG11" i="5"/>
  <c r="T21" i="4"/>
  <c r="F13" i="7"/>
  <c r="G13" i="7"/>
  <c r="H13" i="7"/>
  <c r="I13" i="7"/>
  <c r="J13" i="7"/>
  <c r="O13" i="7" l="1"/>
  <c r="O15" i="7" s="1"/>
  <c r="O20" i="7" s="1"/>
  <c r="M2" i="13"/>
  <c r="N13" i="7"/>
  <c r="Z13" i="7" s="1"/>
  <c r="Z15" i="7" s="1"/>
  <c r="Z20" i="7" s="1"/>
  <c r="L2" i="13"/>
  <c r="M13" i="7"/>
  <c r="Y13" i="7" s="1"/>
  <c r="Y15" i="7" s="1"/>
  <c r="Y20" i="7" s="1"/>
  <c r="K2" i="13"/>
  <c r="L13" i="7"/>
  <c r="X13" i="7" s="1"/>
  <c r="J2" i="13"/>
  <c r="K13" i="7"/>
  <c r="I2" i="13"/>
  <c r="AG21" i="4"/>
  <c r="Q22" i="4"/>
  <c r="AH19" i="4"/>
  <c r="AH19" i="5"/>
  <c r="AF21" i="5"/>
  <c r="P22" i="4"/>
  <c r="P23" i="4" s="1"/>
  <c r="AF21" i="4"/>
  <c r="O7" i="4"/>
  <c r="G7" i="4"/>
  <c r="F7" i="4"/>
  <c r="M7" i="4"/>
  <c r="L7" i="4"/>
  <c r="N7" i="4"/>
  <c r="K7" i="4"/>
  <c r="J7" i="4"/>
  <c r="I7" i="4"/>
  <c r="H7" i="4"/>
  <c r="W13" i="7"/>
  <c r="W15" i="7" s="1"/>
  <c r="W20" i="7" s="1"/>
  <c r="K15" i="7"/>
  <c r="K20" i="7" s="1"/>
  <c r="V13" i="7"/>
  <c r="V15" i="7" s="1"/>
  <c r="V20" i="7" s="1"/>
  <c r="J15" i="7"/>
  <c r="J20" i="7" s="1"/>
  <c r="U13" i="7"/>
  <c r="I15" i="7"/>
  <c r="I20" i="7" s="1"/>
  <c r="T13" i="7"/>
  <c r="T15" i="7" s="1"/>
  <c r="T20" i="7" s="1"/>
  <c r="H15" i="7"/>
  <c r="H20" i="7" s="1"/>
  <c r="S13" i="7"/>
  <c r="S15" i="7" s="1"/>
  <c r="S20" i="7" s="1"/>
  <c r="G15" i="7"/>
  <c r="G20" i="7" s="1"/>
  <c r="R13" i="7"/>
  <c r="F15" i="7"/>
  <c r="F20" i="7" s="1"/>
  <c r="AD21" i="5"/>
  <c r="W21" i="5"/>
  <c r="X21" i="5"/>
  <c r="V21" i="5"/>
  <c r="AE21" i="5"/>
  <c r="Y21" i="5"/>
  <c r="AA21" i="5"/>
  <c r="Z21" i="5"/>
  <c r="AH11" i="5"/>
  <c r="D7" i="4"/>
  <c r="AA13" i="7" l="1"/>
  <c r="AE13" i="7" s="1"/>
  <c r="G5" i="14" s="1"/>
  <c r="L15" i="7"/>
  <c r="L20" i="7" s="1"/>
  <c r="N15" i="7"/>
  <c r="N20" i="7" s="1"/>
  <c r="M15" i="7"/>
  <c r="M20" i="7" s="1"/>
  <c r="AH21" i="4"/>
  <c r="AC13" i="7"/>
  <c r="U15" i="7"/>
  <c r="U20" i="7" s="1"/>
  <c r="AA15" i="7"/>
  <c r="AA20" i="7" s="1"/>
  <c r="AD13" i="7"/>
  <c r="X15" i="7"/>
  <c r="X20" i="7" s="1"/>
  <c r="AB13" i="7"/>
  <c r="AB15" i="7" s="1"/>
  <c r="AB20" i="7" s="1"/>
  <c r="R15" i="7"/>
  <c r="R20" i="7" s="1"/>
  <c r="AG21" i="5"/>
  <c r="AD15" i="7" l="1"/>
  <c r="AD20" i="7" s="1"/>
  <c r="D5" i="14"/>
  <c r="G17" i="14"/>
  <c r="G29" i="14"/>
  <c r="AG13" i="7"/>
  <c r="AE15" i="7"/>
  <c r="AE20" i="7" s="1"/>
  <c r="AF13" i="7"/>
  <c r="AF15" i="7" s="1"/>
  <c r="AF20" i="7" s="1"/>
  <c r="AC15" i="7"/>
  <c r="AC20" i="7" s="1"/>
  <c r="C6" i="1"/>
  <c r="C7" i="4"/>
  <c r="AH21" i="5"/>
  <c r="AE45" i="3"/>
  <c r="AE42" i="3"/>
  <c r="AD42" i="3"/>
  <c r="AG42" i="3" s="1"/>
  <c r="AC42" i="3"/>
  <c r="AB42" i="3"/>
  <c r="AF42" i="3" s="1"/>
  <c r="AA42" i="3"/>
  <c r="Z42" i="3"/>
  <c r="Y42" i="3"/>
  <c r="X42" i="3"/>
  <c r="W42" i="3"/>
  <c r="V42" i="3"/>
  <c r="U42" i="3"/>
  <c r="T42" i="3"/>
  <c r="S42" i="3"/>
  <c r="R42" i="3"/>
  <c r="Q42" i="3"/>
  <c r="P42" i="3"/>
  <c r="AE41" i="3"/>
  <c r="AD41" i="3"/>
  <c r="AG41" i="3" s="1"/>
  <c r="AC41" i="3"/>
  <c r="AB41" i="3"/>
  <c r="AF41" i="3" s="1"/>
  <c r="AA41" i="3"/>
  <c r="Z41" i="3"/>
  <c r="Y41" i="3"/>
  <c r="X41" i="3"/>
  <c r="W41" i="3"/>
  <c r="V41" i="3"/>
  <c r="U41" i="3"/>
  <c r="T41" i="3"/>
  <c r="S41" i="3"/>
  <c r="R41" i="3"/>
  <c r="Q41" i="3"/>
  <c r="P41" i="3"/>
  <c r="AE40" i="3"/>
  <c r="AD40" i="3"/>
  <c r="AC40" i="3"/>
  <c r="AB40" i="3"/>
  <c r="AF40" i="3" s="1"/>
  <c r="AA40" i="3"/>
  <c r="Z40" i="3"/>
  <c r="Y40" i="3"/>
  <c r="X40" i="3"/>
  <c r="W40" i="3"/>
  <c r="V40" i="3"/>
  <c r="U40" i="3"/>
  <c r="T40" i="3"/>
  <c r="S40" i="3"/>
  <c r="R40" i="3"/>
  <c r="Q40" i="3"/>
  <c r="P40" i="3"/>
  <c r="AE39" i="3"/>
  <c r="AD39" i="3"/>
  <c r="AG39" i="3" s="1"/>
  <c r="AC39" i="3"/>
  <c r="AB39" i="3"/>
  <c r="AF39" i="3" s="1"/>
  <c r="AA39" i="3"/>
  <c r="Z39" i="3"/>
  <c r="Y39" i="3"/>
  <c r="X39" i="3"/>
  <c r="W39" i="3"/>
  <c r="V39" i="3"/>
  <c r="U39" i="3"/>
  <c r="T39" i="3"/>
  <c r="S39" i="3"/>
  <c r="R39" i="3"/>
  <c r="Q39" i="3"/>
  <c r="P39" i="3"/>
  <c r="AE38" i="3"/>
  <c r="AD38" i="3"/>
  <c r="AG38" i="3" s="1"/>
  <c r="AC38" i="3"/>
  <c r="AB38" i="3"/>
  <c r="AF38" i="3" s="1"/>
  <c r="AA38" i="3"/>
  <c r="Z38" i="3"/>
  <c r="Y38" i="3"/>
  <c r="X38" i="3"/>
  <c r="W38" i="3"/>
  <c r="V38" i="3"/>
  <c r="U38" i="3"/>
  <c r="T38" i="3"/>
  <c r="S38" i="3"/>
  <c r="R38" i="3"/>
  <c r="Q38" i="3"/>
  <c r="P38" i="3"/>
  <c r="AE37" i="3"/>
  <c r="AD37" i="3"/>
  <c r="AG37" i="3" s="1"/>
  <c r="AC37" i="3"/>
  <c r="AB37" i="3"/>
  <c r="AF37" i="3" s="1"/>
  <c r="AH37" i="3" s="1"/>
  <c r="AA37" i="3"/>
  <c r="Z37" i="3"/>
  <c r="Y37" i="3"/>
  <c r="X37" i="3"/>
  <c r="W37" i="3"/>
  <c r="V37" i="3"/>
  <c r="U37" i="3"/>
  <c r="T37" i="3"/>
  <c r="S37" i="3"/>
  <c r="R37" i="3"/>
  <c r="Q37" i="3"/>
  <c r="P37" i="3"/>
  <c r="AE36" i="3"/>
  <c r="AD36" i="3"/>
  <c r="AG36" i="3" s="1"/>
  <c r="AC36" i="3"/>
  <c r="AB36" i="3"/>
  <c r="AF36" i="3" s="1"/>
  <c r="AH36" i="3" s="1"/>
  <c r="AA36" i="3"/>
  <c r="Z36" i="3"/>
  <c r="Y36" i="3"/>
  <c r="X36" i="3"/>
  <c r="W36" i="3"/>
  <c r="V36" i="3"/>
  <c r="U36" i="3"/>
  <c r="T36" i="3"/>
  <c r="S36" i="3"/>
  <c r="R36" i="3"/>
  <c r="Q36" i="3"/>
  <c r="P36" i="3"/>
  <c r="AE35" i="3"/>
  <c r="AD35" i="3"/>
  <c r="AC35" i="3"/>
  <c r="AB35" i="3"/>
  <c r="AF35" i="3" s="1"/>
  <c r="AA35" i="3"/>
  <c r="Z35" i="3"/>
  <c r="Y35" i="3"/>
  <c r="X35" i="3"/>
  <c r="W35" i="3"/>
  <c r="V35" i="3"/>
  <c r="U35" i="3"/>
  <c r="T35" i="3"/>
  <c r="S35" i="3"/>
  <c r="R35" i="3"/>
  <c r="Q35" i="3"/>
  <c r="P35" i="3"/>
  <c r="AE34" i="3"/>
  <c r="AD34" i="3"/>
  <c r="AG34" i="3" s="1"/>
  <c r="AC34" i="3"/>
  <c r="AB34" i="3"/>
  <c r="AF34" i="3" s="1"/>
  <c r="AH34" i="3" s="1"/>
  <c r="AA34" i="3"/>
  <c r="Z34" i="3"/>
  <c r="Y34" i="3"/>
  <c r="X34" i="3"/>
  <c r="W34" i="3"/>
  <c r="V34" i="3"/>
  <c r="U34" i="3"/>
  <c r="T34" i="3"/>
  <c r="S34" i="3"/>
  <c r="R34" i="3"/>
  <c r="Q34" i="3"/>
  <c r="P34" i="3"/>
  <c r="AE33" i="3"/>
  <c r="AD33" i="3"/>
  <c r="AG33" i="3" s="1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AE32" i="3"/>
  <c r="AD32" i="3"/>
  <c r="AG32" i="3" s="1"/>
  <c r="AC32" i="3"/>
  <c r="AB32" i="3"/>
  <c r="AF32" i="3" s="1"/>
  <c r="AH32" i="3" s="1"/>
  <c r="AA32" i="3"/>
  <c r="Z32" i="3"/>
  <c r="Y32" i="3"/>
  <c r="X32" i="3"/>
  <c r="W32" i="3"/>
  <c r="V32" i="3"/>
  <c r="U32" i="3"/>
  <c r="T32" i="3"/>
  <c r="S32" i="3"/>
  <c r="R32" i="3"/>
  <c r="Q32" i="3"/>
  <c r="P32" i="3"/>
  <c r="AE31" i="3"/>
  <c r="AD31" i="3"/>
  <c r="AG31" i="3" s="1"/>
  <c r="AC31" i="3"/>
  <c r="AB31" i="3"/>
  <c r="AF31" i="3" s="1"/>
  <c r="AH31" i="3" s="1"/>
  <c r="AA31" i="3"/>
  <c r="Z31" i="3"/>
  <c r="Y31" i="3"/>
  <c r="X31" i="3"/>
  <c r="W31" i="3"/>
  <c r="V31" i="3"/>
  <c r="U31" i="3"/>
  <c r="T31" i="3"/>
  <c r="S31" i="3"/>
  <c r="R31" i="3"/>
  <c r="Q31" i="3"/>
  <c r="P31" i="3"/>
  <c r="AE30" i="3"/>
  <c r="AD30" i="3"/>
  <c r="AG30" i="3" s="1"/>
  <c r="AC30" i="3"/>
  <c r="AB30" i="3"/>
  <c r="AF30" i="3" s="1"/>
  <c r="AH30" i="3" s="1"/>
  <c r="AA30" i="3"/>
  <c r="Z30" i="3"/>
  <c r="Y30" i="3"/>
  <c r="X30" i="3"/>
  <c r="W30" i="3"/>
  <c r="V30" i="3"/>
  <c r="U30" i="3"/>
  <c r="T30" i="3"/>
  <c r="S30" i="3"/>
  <c r="R30" i="3"/>
  <c r="Q30" i="3"/>
  <c r="P30" i="3"/>
  <c r="AE29" i="3"/>
  <c r="AD29" i="3"/>
  <c r="AG29" i="3" s="1"/>
  <c r="AC29" i="3"/>
  <c r="AB29" i="3"/>
  <c r="AF29" i="3" s="1"/>
  <c r="AH29" i="3" s="1"/>
  <c r="AA29" i="3"/>
  <c r="Z29" i="3"/>
  <c r="Y29" i="3"/>
  <c r="X29" i="3"/>
  <c r="W29" i="3"/>
  <c r="V29" i="3"/>
  <c r="U29" i="3"/>
  <c r="T29" i="3"/>
  <c r="S29" i="3"/>
  <c r="R29" i="3"/>
  <c r="Q29" i="3"/>
  <c r="P29" i="3"/>
  <c r="AE28" i="3"/>
  <c r="AE27" i="3" s="1"/>
  <c r="L27" i="3"/>
  <c r="L13" i="3" s="1"/>
  <c r="AD28" i="3"/>
  <c r="AC28" i="3"/>
  <c r="AC27" i="3" s="1"/>
  <c r="E27" i="3"/>
  <c r="E13" i="3" s="1"/>
  <c r="O27" i="3"/>
  <c r="O13" i="3" s="1"/>
  <c r="N27" i="3"/>
  <c r="N13" i="3" s="1"/>
  <c r="K27" i="3"/>
  <c r="K13" i="3" s="1"/>
  <c r="J27" i="3"/>
  <c r="J13" i="3" s="1"/>
  <c r="I27" i="3"/>
  <c r="I13" i="3" s="1"/>
  <c r="H27" i="3"/>
  <c r="H13" i="3" s="1"/>
  <c r="G27" i="3"/>
  <c r="G13" i="3" s="1"/>
  <c r="F27" i="3"/>
  <c r="F13" i="3" s="1"/>
  <c r="AE21" i="3"/>
  <c r="AD21" i="3"/>
  <c r="AG21" i="3" s="1"/>
  <c r="AC21" i="3"/>
  <c r="AB21" i="3"/>
  <c r="AF21" i="3" s="1"/>
  <c r="AH21" i="3" s="1"/>
  <c r="AA21" i="3"/>
  <c r="Z21" i="3"/>
  <c r="Y21" i="3"/>
  <c r="X21" i="3"/>
  <c r="W21" i="3"/>
  <c r="V21" i="3"/>
  <c r="U21" i="3"/>
  <c r="T21" i="3"/>
  <c r="S21" i="3"/>
  <c r="R21" i="3"/>
  <c r="Q21" i="3"/>
  <c r="P21" i="3"/>
  <c r="AE20" i="3"/>
  <c r="AD20" i="3"/>
  <c r="AG20" i="3" s="1"/>
  <c r="AC20" i="3"/>
  <c r="AB20" i="3"/>
  <c r="AF20" i="3" s="1"/>
  <c r="AH20" i="3" s="1"/>
  <c r="AA20" i="3"/>
  <c r="Z20" i="3"/>
  <c r="Y20" i="3"/>
  <c r="X20" i="3"/>
  <c r="W20" i="3"/>
  <c r="V20" i="3"/>
  <c r="U20" i="3"/>
  <c r="T20" i="3"/>
  <c r="S20" i="3"/>
  <c r="R20" i="3"/>
  <c r="Q20" i="3"/>
  <c r="P20" i="3"/>
  <c r="N19" i="3"/>
  <c r="F19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K14" i="3" s="1"/>
  <c r="J15" i="3"/>
  <c r="I15" i="3"/>
  <c r="H15" i="3"/>
  <c r="G15" i="3"/>
  <c r="F15" i="3"/>
  <c r="E15" i="3"/>
  <c r="D15" i="3"/>
  <c r="O14" i="3"/>
  <c r="N14" i="3"/>
  <c r="M14" i="3"/>
  <c r="L14" i="3"/>
  <c r="J14" i="3"/>
  <c r="I14" i="3"/>
  <c r="H14" i="3"/>
  <c r="G14" i="3"/>
  <c r="F14" i="3"/>
  <c r="E14" i="3"/>
  <c r="D14" i="3"/>
  <c r="AE12" i="3"/>
  <c r="AD12" i="3"/>
  <c r="AG12" i="3" s="1"/>
  <c r="AC12" i="3"/>
  <c r="AB12" i="3"/>
  <c r="AF12" i="3" s="1"/>
  <c r="AH12" i="3" s="1"/>
  <c r="AA12" i="3"/>
  <c r="Z12" i="3"/>
  <c r="Y12" i="3"/>
  <c r="X12" i="3"/>
  <c r="W12" i="3"/>
  <c r="V12" i="3"/>
  <c r="U12" i="3"/>
  <c r="T12" i="3"/>
  <c r="S12" i="3"/>
  <c r="R12" i="3"/>
  <c r="Q12" i="3"/>
  <c r="P12" i="3"/>
  <c r="S11" i="3"/>
  <c r="O19" i="3"/>
  <c r="M19" i="3"/>
  <c r="L19" i="3"/>
  <c r="K19" i="3"/>
  <c r="J19" i="3"/>
  <c r="I19" i="3"/>
  <c r="H19" i="3"/>
  <c r="AC11" i="3"/>
  <c r="E19" i="3"/>
  <c r="Z11" i="3"/>
  <c r="AE10" i="3"/>
  <c r="Y10" i="3"/>
  <c r="AA4" i="3"/>
  <c r="AE4" i="3" s="1"/>
  <c r="AG4" i="3" s="1"/>
  <c r="AH4" i="3" s="1"/>
  <c r="Z4" i="3"/>
  <c r="Y4" i="3"/>
  <c r="X4" i="3"/>
  <c r="AD4" i="3" s="1"/>
  <c r="W4" i="3"/>
  <c r="V4" i="3"/>
  <c r="U4" i="3"/>
  <c r="AC4" i="3" s="1"/>
  <c r="AF4" i="3" s="1"/>
  <c r="T4" i="3"/>
  <c r="S4" i="3"/>
  <c r="R4" i="3"/>
  <c r="AB4" i="3" s="1"/>
  <c r="P4" i="3"/>
  <c r="S3" i="3"/>
  <c r="AA3" i="3"/>
  <c r="AE3" i="3" s="1"/>
  <c r="X3" i="3"/>
  <c r="AD3" i="3" s="1"/>
  <c r="W3" i="3"/>
  <c r="V3" i="3"/>
  <c r="U3" i="3"/>
  <c r="P3" i="3"/>
  <c r="AF33" i="3" l="1"/>
  <c r="AH33" i="3" s="1"/>
  <c r="AG35" i="3"/>
  <c r="AG40" i="3"/>
  <c r="AH13" i="7"/>
  <c r="AH15" i="7" s="1"/>
  <c r="AH20" i="7" s="1"/>
  <c r="AG15" i="7"/>
  <c r="AG20" i="7" s="1"/>
  <c r="E16" i="3"/>
  <c r="E18" i="3" s="1"/>
  <c r="E22" i="3" s="1"/>
  <c r="N16" i="3"/>
  <c r="N18" i="3" s="1"/>
  <c r="N22" i="3" s="1"/>
  <c r="R14" i="3"/>
  <c r="K16" i="3"/>
  <c r="K18" i="3" s="1"/>
  <c r="K22" i="3" s="1"/>
  <c r="F16" i="3"/>
  <c r="F18" i="3" s="1"/>
  <c r="F22" i="3" s="1"/>
  <c r="O16" i="3"/>
  <c r="O18" i="3" s="1"/>
  <c r="O22" i="3" s="1"/>
  <c r="G16" i="3"/>
  <c r="G18" i="3" s="1"/>
  <c r="J16" i="3"/>
  <c r="J18" i="3" s="1"/>
  <c r="J22" i="3" s="1"/>
  <c r="H16" i="3"/>
  <c r="H18" i="3" s="1"/>
  <c r="H22" i="3" s="1"/>
  <c r="I16" i="3"/>
  <c r="I18" i="3" s="1"/>
  <c r="I22" i="3" s="1"/>
  <c r="AC14" i="3"/>
  <c r="AE19" i="3"/>
  <c r="Z45" i="3"/>
  <c r="AD14" i="3"/>
  <c r="M27" i="3"/>
  <c r="M13" i="3" s="1"/>
  <c r="AE13" i="3" s="1"/>
  <c r="AC45" i="3"/>
  <c r="S45" i="3"/>
  <c r="R10" i="3"/>
  <c r="Y14" i="3"/>
  <c r="AE14" i="3"/>
  <c r="T5" i="3"/>
  <c r="AC13" i="3"/>
  <c r="AA28" i="3"/>
  <c r="AA27" i="3" s="1"/>
  <c r="L16" i="3"/>
  <c r="L18" i="3" s="1"/>
  <c r="L22" i="3" s="1"/>
  <c r="AD45" i="3"/>
  <c r="AG45" i="3" s="1"/>
  <c r="AH40" i="3"/>
  <c r="AG3" i="3"/>
  <c r="AC3" i="3"/>
  <c r="AD13" i="3"/>
  <c r="AH35" i="3"/>
  <c r="AH38" i="3"/>
  <c r="AH39" i="3"/>
  <c r="AD19" i="3"/>
  <c r="AG28" i="3"/>
  <c r="AG27" i="3" s="1"/>
  <c r="AD27" i="3"/>
  <c r="AH41" i="3"/>
  <c r="AH42" i="3"/>
  <c r="AA45" i="3"/>
  <c r="Y3" i="3"/>
  <c r="U5" i="3"/>
  <c r="AC5" i="3" s="1"/>
  <c r="AF5" i="3" s="1"/>
  <c r="S10" i="3"/>
  <c r="AA10" i="3"/>
  <c r="T11" i="3"/>
  <c r="AB11" i="3"/>
  <c r="AF11" i="3" s="1"/>
  <c r="S14" i="3"/>
  <c r="AA14" i="3"/>
  <c r="G19" i="3"/>
  <c r="AC19" i="3" s="1"/>
  <c r="D27" i="3"/>
  <c r="D13" i="3" s="1"/>
  <c r="U28" i="3"/>
  <c r="U27" i="3" s="1"/>
  <c r="T45" i="3"/>
  <c r="AB45" i="3"/>
  <c r="R3" i="3"/>
  <c r="Z3" i="3"/>
  <c r="V5" i="3"/>
  <c r="V6" i="3" s="1"/>
  <c r="T10" i="3"/>
  <c r="AB10" i="3"/>
  <c r="U11" i="3"/>
  <c r="T14" i="3"/>
  <c r="AB14" i="3"/>
  <c r="V28" i="3"/>
  <c r="V27" i="3" s="1"/>
  <c r="U45" i="3"/>
  <c r="Z10" i="3"/>
  <c r="Z14" i="3"/>
  <c r="C6" i="3"/>
  <c r="W5" i="3"/>
  <c r="W6" i="3" s="1"/>
  <c r="U10" i="3"/>
  <c r="AC10" i="3"/>
  <c r="V11" i="3"/>
  <c r="AD11" i="3"/>
  <c r="U14" i="3"/>
  <c r="W28" i="3"/>
  <c r="W27" i="3" s="1"/>
  <c r="V45" i="3"/>
  <c r="AA11" i="3"/>
  <c r="T28" i="3"/>
  <c r="T27" i="3" s="1"/>
  <c r="T3" i="3"/>
  <c r="P5" i="3"/>
  <c r="P6" i="3" s="1"/>
  <c r="X5" i="3"/>
  <c r="AD5" i="3" s="1"/>
  <c r="AD6" i="3" s="1"/>
  <c r="V10" i="3"/>
  <c r="AD10" i="3"/>
  <c r="W11" i="3"/>
  <c r="AE11" i="3"/>
  <c r="V14" i="3"/>
  <c r="P28" i="3"/>
  <c r="P27" i="3" s="1"/>
  <c r="X28" i="3"/>
  <c r="X27" i="3" s="1"/>
  <c r="W45" i="3"/>
  <c r="Y5" i="3"/>
  <c r="W10" i="3"/>
  <c r="P11" i="3"/>
  <c r="X11" i="3"/>
  <c r="W14" i="3"/>
  <c r="Q28" i="3"/>
  <c r="Q27" i="3" s="1"/>
  <c r="Y28" i="3"/>
  <c r="Y27" i="3" s="1"/>
  <c r="P45" i="3"/>
  <c r="X45" i="3"/>
  <c r="R5" i="3"/>
  <c r="AB5" i="3" s="1"/>
  <c r="Z5" i="3"/>
  <c r="P10" i="3"/>
  <c r="X10" i="3"/>
  <c r="Q11" i="3"/>
  <c r="Y11" i="3"/>
  <c r="P14" i="3"/>
  <c r="X14" i="3"/>
  <c r="D19" i="3"/>
  <c r="R28" i="3"/>
  <c r="R27" i="3" s="1"/>
  <c r="Z28" i="3"/>
  <c r="Z27" i="3" s="1"/>
  <c r="Q45" i="3"/>
  <c r="Y45" i="3"/>
  <c r="AB28" i="3"/>
  <c r="S5" i="3"/>
  <c r="S6" i="3" s="1"/>
  <c r="AA5" i="3"/>
  <c r="AE5" i="3" s="1"/>
  <c r="AG5" i="3" s="1"/>
  <c r="AH5" i="3" s="1"/>
  <c r="Q10" i="3"/>
  <c r="R11" i="3"/>
  <c r="Q14" i="3"/>
  <c r="S28" i="3"/>
  <c r="S27" i="3" s="1"/>
  <c r="R45" i="3"/>
  <c r="E19" i="1"/>
  <c r="F19" i="1"/>
  <c r="G19" i="1"/>
  <c r="H19" i="1"/>
  <c r="I19" i="1"/>
  <c r="J19" i="1"/>
  <c r="K19" i="1"/>
  <c r="L19" i="1"/>
  <c r="M19" i="1"/>
  <c r="N19" i="1"/>
  <c r="O19" i="1"/>
  <c r="D19" i="1"/>
  <c r="AG19" i="3" l="1"/>
  <c r="M16" i="3"/>
  <c r="M18" i="3" s="1"/>
  <c r="M22" i="3" s="1"/>
  <c r="AF45" i="3"/>
  <c r="AH45" i="3" s="1"/>
  <c r="AF14" i="3"/>
  <c r="AC16" i="3"/>
  <c r="AC18" i="3" s="1"/>
  <c r="AC22" i="3" s="1"/>
  <c r="J6" i="3"/>
  <c r="T6" i="3"/>
  <c r="T8" i="3" s="1"/>
  <c r="H6" i="3"/>
  <c r="AE16" i="3"/>
  <c r="AE18" i="3" s="1"/>
  <c r="AE22" i="3" s="1"/>
  <c r="AG14" i="3"/>
  <c r="AG13" i="3"/>
  <c r="K6" i="3"/>
  <c r="X6" i="3"/>
  <c r="X8" i="3" s="1"/>
  <c r="P8" i="3"/>
  <c r="W8" i="3"/>
  <c r="V8" i="3"/>
  <c r="S8" i="3"/>
  <c r="X13" i="3"/>
  <c r="X16" i="3" s="1"/>
  <c r="X18" i="3" s="1"/>
  <c r="P13" i="3"/>
  <c r="P16" i="3" s="1"/>
  <c r="P18" i="3" s="1"/>
  <c r="W13" i="3"/>
  <c r="W16" i="3" s="1"/>
  <c r="W18" i="3" s="1"/>
  <c r="Q13" i="3"/>
  <c r="Q16" i="3" s="1"/>
  <c r="Q18" i="3" s="1"/>
  <c r="V13" i="3"/>
  <c r="V16" i="3" s="1"/>
  <c r="V18" i="3" s="1"/>
  <c r="Y13" i="3"/>
  <c r="Y16" i="3" s="1"/>
  <c r="Y18" i="3" s="1"/>
  <c r="U13" i="3"/>
  <c r="U16" i="3" s="1"/>
  <c r="U18" i="3" s="1"/>
  <c r="AB13" i="3"/>
  <c r="AF13" i="3" s="1"/>
  <c r="T13" i="3"/>
  <c r="T16" i="3" s="1"/>
  <c r="T18" i="3" s="1"/>
  <c r="AA13" i="3"/>
  <c r="AA16" i="3" s="1"/>
  <c r="AA18" i="3" s="1"/>
  <c r="S13" i="3"/>
  <c r="S16" i="3" s="1"/>
  <c r="S18" i="3" s="1"/>
  <c r="Z13" i="3"/>
  <c r="Z16" i="3" s="1"/>
  <c r="Z18" i="3" s="1"/>
  <c r="R13" i="3"/>
  <c r="R16" i="3" s="1"/>
  <c r="R18" i="3" s="1"/>
  <c r="D16" i="3"/>
  <c r="D18" i="3" s="1"/>
  <c r="D22" i="3" s="1"/>
  <c r="I6" i="3"/>
  <c r="AE6" i="3"/>
  <c r="AE8" i="3" s="1"/>
  <c r="Z6" i="3"/>
  <c r="Z8" i="3" s="1"/>
  <c r="L6" i="3"/>
  <c r="G6" i="3"/>
  <c r="U19" i="3"/>
  <c r="AB19" i="3"/>
  <c r="AF19" i="3" s="1"/>
  <c r="T19" i="3"/>
  <c r="AA19" i="3"/>
  <c r="S19" i="3"/>
  <c r="Z19" i="3"/>
  <c r="R19" i="3"/>
  <c r="V19" i="3"/>
  <c r="Y19" i="3"/>
  <c r="Q19" i="3"/>
  <c r="X19" i="3"/>
  <c r="P19" i="3"/>
  <c r="W19" i="3"/>
  <c r="AA6" i="3"/>
  <c r="AA8" i="3" s="1"/>
  <c r="AB3" i="3"/>
  <c r="AB6" i="3" s="1"/>
  <c r="R6" i="3"/>
  <c r="R8" i="3" s="1"/>
  <c r="Y6" i="3"/>
  <c r="Y8" i="3" s="1"/>
  <c r="D6" i="3"/>
  <c r="G22" i="3"/>
  <c r="M6" i="3"/>
  <c r="AC6" i="3"/>
  <c r="AD8" i="3" s="1"/>
  <c r="AF3" i="3"/>
  <c r="AF6" i="3" s="1"/>
  <c r="AH3" i="3"/>
  <c r="AH6" i="3" s="1"/>
  <c r="AH8" i="3" s="1"/>
  <c r="AG6" i="3"/>
  <c r="AG10" i="3"/>
  <c r="AD16" i="3"/>
  <c r="AD18" i="3" s="1"/>
  <c r="AD22" i="3" s="1"/>
  <c r="N6" i="3"/>
  <c r="U6" i="3"/>
  <c r="U8" i="3" s="1"/>
  <c r="AF28" i="3"/>
  <c r="AB27" i="3"/>
  <c r="AF10" i="3"/>
  <c r="F6" i="3"/>
  <c r="O6" i="3"/>
  <c r="AG11" i="3"/>
  <c r="AH11" i="3" s="1"/>
  <c r="J8" i="3" l="1"/>
  <c r="J23" i="3" s="1"/>
  <c r="AH19" i="3"/>
  <c r="AH14" i="3"/>
  <c r="U22" i="3"/>
  <c r="U23" i="3" s="1"/>
  <c r="H8" i="3"/>
  <c r="H23" i="3" s="1"/>
  <c r="AB16" i="3"/>
  <c r="AB18" i="3" s="1"/>
  <c r="AB22" i="3" s="1"/>
  <c r="AH13" i="3"/>
  <c r="AE23" i="3"/>
  <c r="K8" i="3"/>
  <c r="K23" i="3" s="1"/>
  <c r="L8" i="3"/>
  <c r="L23" i="3" s="1"/>
  <c r="I8" i="3"/>
  <c r="I23" i="3" s="1"/>
  <c r="G8" i="3"/>
  <c r="G23" i="3" s="1"/>
  <c r="AG8" i="3"/>
  <c r="T22" i="3"/>
  <c r="T23" i="3" s="1"/>
  <c r="X22" i="3"/>
  <c r="X23" i="3" s="1"/>
  <c r="Z22" i="3"/>
  <c r="Z23" i="3" s="1"/>
  <c r="AA22" i="3"/>
  <c r="AA23" i="3" s="1"/>
  <c r="S22" i="3"/>
  <c r="S23" i="3" s="1"/>
  <c r="W22" i="3"/>
  <c r="W23" i="3" s="1"/>
  <c r="P22" i="3"/>
  <c r="P23" i="3" s="1"/>
  <c r="Y22" i="3"/>
  <c r="Y23" i="3" s="1"/>
  <c r="R22" i="3"/>
  <c r="R23" i="3" s="1"/>
  <c r="V22" i="3"/>
  <c r="V23" i="3" s="1"/>
  <c r="N8" i="3"/>
  <c r="N23" i="3" s="1"/>
  <c r="AD23" i="3"/>
  <c r="Q22" i="3"/>
  <c r="AF16" i="3"/>
  <c r="AF18" i="3" s="1"/>
  <c r="AF22" i="3" s="1"/>
  <c r="AH10" i="3"/>
  <c r="AC8" i="3"/>
  <c r="AC23" i="3" s="1"/>
  <c r="D8" i="3"/>
  <c r="D23" i="3" s="1"/>
  <c r="AF8" i="3"/>
  <c r="AG16" i="3"/>
  <c r="AG18" i="3" s="1"/>
  <c r="AG22" i="3" s="1"/>
  <c r="AG23" i="3" s="1"/>
  <c r="M8" i="3"/>
  <c r="M23" i="3" s="1"/>
  <c r="AB8" i="3"/>
  <c r="O8" i="3"/>
  <c r="O23" i="3" s="1"/>
  <c r="AH28" i="3"/>
  <c r="AH27" i="3" s="1"/>
  <c r="AF27" i="3"/>
  <c r="AH16" i="3" l="1"/>
  <c r="AH18" i="3" s="1"/>
  <c r="AH22" i="3" s="1"/>
  <c r="AH23" i="3" s="1"/>
  <c r="AF23" i="3"/>
  <c r="AB23" i="3"/>
  <c r="E15" i="1"/>
  <c r="F15" i="1"/>
  <c r="F14" i="1" s="1"/>
  <c r="G15" i="1"/>
  <c r="H15" i="1"/>
  <c r="I15" i="1"/>
  <c r="J15" i="1"/>
  <c r="K15" i="1"/>
  <c r="L15" i="1"/>
  <c r="M15" i="1"/>
  <c r="N15" i="1"/>
  <c r="O15" i="1"/>
  <c r="D15" i="1"/>
  <c r="AE45" i="1" l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AE42" i="1"/>
  <c r="AD42" i="1"/>
  <c r="AG42" i="1" s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E41" i="1"/>
  <c r="AD41" i="1"/>
  <c r="AG41" i="1" s="1"/>
  <c r="AC41" i="1"/>
  <c r="AB41" i="1"/>
  <c r="AF41" i="1" s="1"/>
  <c r="AA41" i="1"/>
  <c r="Z41" i="1"/>
  <c r="Y41" i="1"/>
  <c r="X41" i="1"/>
  <c r="W41" i="1"/>
  <c r="V41" i="1"/>
  <c r="U41" i="1"/>
  <c r="T41" i="1"/>
  <c r="S41" i="1"/>
  <c r="R41" i="1"/>
  <c r="Q41" i="1"/>
  <c r="P41" i="1"/>
  <c r="AE40" i="1"/>
  <c r="AD40" i="1"/>
  <c r="AG40" i="1" s="1"/>
  <c r="AC40" i="1"/>
  <c r="AB40" i="1"/>
  <c r="AF40" i="1" s="1"/>
  <c r="AA40" i="1"/>
  <c r="Z40" i="1"/>
  <c r="Y40" i="1"/>
  <c r="X40" i="1"/>
  <c r="W40" i="1"/>
  <c r="V40" i="1"/>
  <c r="U40" i="1"/>
  <c r="T40" i="1"/>
  <c r="S40" i="1"/>
  <c r="R40" i="1"/>
  <c r="Q40" i="1"/>
  <c r="P40" i="1"/>
  <c r="AE39" i="1"/>
  <c r="AD39" i="1"/>
  <c r="AC39" i="1"/>
  <c r="AB39" i="1"/>
  <c r="AF39" i="1" s="1"/>
  <c r="AA39" i="1"/>
  <c r="Z39" i="1"/>
  <c r="Y39" i="1"/>
  <c r="X39" i="1"/>
  <c r="W39" i="1"/>
  <c r="V39" i="1"/>
  <c r="U39" i="1"/>
  <c r="T39" i="1"/>
  <c r="S39" i="1"/>
  <c r="R39" i="1"/>
  <c r="Q39" i="1"/>
  <c r="P39" i="1"/>
  <c r="AE38" i="1"/>
  <c r="AD38" i="1"/>
  <c r="AG38" i="1" s="1"/>
  <c r="AC38" i="1"/>
  <c r="AB38" i="1"/>
  <c r="AF38" i="1" s="1"/>
  <c r="AA38" i="1"/>
  <c r="Z38" i="1"/>
  <c r="Y38" i="1"/>
  <c r="X38" i="1"/>
  <c r="W38" i="1"/>
  <c r="V38" i="1"/>
  <c r="U38" i="1"/>
  <c r="T38" i="1"/>
  <c r="S38" i="1"/>
  <c r="R38" i="1"/>
  <c r="Q38" i="1"/>
  <c r="P38" i="1"/>
  <c r="AE37" i="1"/>
  <c r="AD37" i="1"/>
  <c r="AG37" i="1" s="1"/>
  <c r="AC37" i="1"/>
  <c r="AB37" i="1"/>
  <c r="AF37" i="1" s="1"/>
  <c r="AH37" i="1" s="1"/>
  <c r="AA37" i="1"/>
  <c r="Z37" i="1"/>
  <c r="Y37" i="1"/>
  <c r="X37" i="1"/>
  <c r="W37" i="1"/>
  <c r="V37" i="1"/>
  <c r="U37" i="1"/>
  <c r="T37" i="1"/>
  <c r="S37" i="1"/>
  <c r="R37" i="1"/>
  <c r="Q37" i="1"/>
  <c r="P37" i="1"/>
  <c r="AE36" i="1"/>
  <c r="AD36" i="1"/>
  <c r="AG36" i="1" s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E35" i="1"/>
  <c r="AD35" i="1"/>
  <c r="AG35" i="1" s="1"/>
  <c r="AC35" i="1"/>
  <c r="AB35" i="1"/>
  <c r="AF35" i="1" s="1"/>
  <c r="AA35" i="1"/>
  <c r="Z35" i="1"/>
  <c r="Y35" i="1"/>
  <c r="X35" i="1"/>
  <c r="W35" i="1"/>
  <c r="V35" i="1"/>
  <c r="U35" i="1"/>
  <c r="T35" i="1"/>
  <c r="S35" i="1"/>
  <c r="R35" i="1"/>
  <c r="Q35" i="1"/>
  <c r="P35" i="1"/>
  <c r="AE34" i="1"/>
  <c r="AD34" i="1"/>
  <c r="AG34" i="1" s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AE33" i="1"/>
  <c r="AD33" i="1"/>
  <c r="AG33" i="1" s="1"/>
  <c r="AC33" i="1"/>
  <c r="AB33" i="1"/>
  <c r="AF33" i="1" s="1"/>
  <c r="AH33" i="1" s="1"/>
  <c r="AA33" i="1"/>
  <c r="Z33" i="1"/>
  <c r="Y33" i="1"/>
  <c r="X33" i="1"/>
  <c r="W33" i="1"/>
  <c r="V33" i="1"/>
  <c r="U33" i="1"/>
  <c r="T33" i="1"/>
  <c r="S33" i="1"/>
  <c r="R33" i="1"/>
  <c r="Q33" i="1"/>
  <c r="P33" i="1"/>
  <c r="AE32" i="1"/>
  <c r="AD32" i="1"/>
  <c r="AG32" i="1" s="1"/>
  <c r="AC32" i="1"/>
  <c r="AB32" i="1"/>
  <c r="AF32" i="1" s="1"/>
  <c r="AH32" i="1" s="1"/>
  <c r="AA32" i="1"/>
  <c r="Z32" i="1"/>
  <c r="Y32" i="1"/>
  <c r="X32" i="1"/>
  <c r="W32" i="1"/>
  <c r="V32" i="1"/>
  <c r="U32" i="1"/>
  <c r="T32" i="1"/>
  <c r="S32" i="1"/>
  <c r="R32" i="1"/>
  <c r="Q32" i="1"/>
  <c r="P32" i="1"/>
  <c r="AE31" i="1"/>
  <c r="AD31" i="1"/>
  <c r="AC31" i="1"/>
  <c r="AB31" i="1"/>
  <c r="AF31" i="1" s="1"/>
  <c r="AA31" i="1"/>
  <c r="Z31" i="1"/>
  <c r="Y31" i="1"/>
  <c r="X31" i="1"/>
  <c r="W31" i="1"/>
  <c r="V31" i="1"/>
  <c r="U31" i="1"/>
  <c r="T31" i="1"/>
  <c r="S31" i="1"/>
  <c r="R31" i="1"/>
  <c r="Q31" i="1"/>
  <c r="P31" i="1"/>
  <c r="AE30" i="1"/>
  <c r="AD30" i="1"/>
  <c r="AC30" i="1"/>
  <c r="AB30" i="1"/>
  <c r="AF30" i="1" s="1"/>
  <c r="AA30" i="1"/>
  <c r="Z30" i="1"/>
  <c r="Y30" i="1"/>
  <c r="X30" i="1"/>
  <c r="W30" i="1"/>
  <c r="V30" i="1"/>
  <c r="U30" i="1"/>
  <c r="T30" i="1"/>
  <c r="S30" i="1"/>
  <c r="R30" i="1"/>
  <c r="Q30" i="1"/>
  <c r="P30" i="1"/>
  <c r="AE29" i="1"/>
  <c r="AD29" i="1"/>
  <c r="AG29" i="1" s="1"/>
  <c r="AC29" i="1"/>
  <c r="AB29" i="1"/>
  <c r="AF29" i="1" s="1"/>
  <c r="AH29" i="1" s="1"/>
  <c r="AA29" i="1"/>
  <c r="Z29" i="1"/>
  <c r="Y29" i="1"/>
  <c r="X29" i="1"/>
  <c r="W29" i="1"/>
  <c r="V29" i="1"/>
  <c r="U29" i="1"/>
  <c r="T29" i="1"/>
  <c r="S29" i="1"/>
  <c r="R29" i="1"/>
  <c r="Q29" i="1"/>
  <c r="P29" i="1"/>
  <c r="Q28" i="1"/>
  <c r="P28" i="1"/>
  <c r="P27" i="1" s="1"/>
  <c r="E27" i="1"/>
  <c r="E13" i="1" s="1"/>
  <c r="E12" i="5" s="1"/>
  <c r="D27" i="1"/>
  <c r="D13" i="1" s="1"/>
  <c r="D12" i="5" s="1"/>
  <c r="AE21" i="1"/>
  <c r="AD21" i="1"/>
  <c r="AG21" i="1" s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E20" i="1"/>
  <c r="AD20" i="1"/>
  <c r="AG20" i="1" s="1"/>
  <c r="AC20" i="1"/>
  <c r="AB20" i="1"/>
  <c r="AF20" i="1" s="1"/>
  <c r="AA20" i="1"/>
  <c r="Z20" i="1"/>
  <c r="Y20" i="1"/>
  <c r="X20" i="1"/>
  <c r="W20" i="1"/>
  <c r="V20" i="1"/>
  <c r="U20" i="1"/>
  <c r="T20" i="1"/>
  <c r="S20" i="1"/>
  <c r="R20" i="1"/>
  <c r="Q20" i="1"/>
  <c r="P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4" i="1"/>
  <c r="L14" i="1"/>
  <c r="G14" i="1"/>
  <c r="D14" i="1"/>
  <c r="N14" i="1"/>
  <c r="M14" i="1"/>
  <c r="K14" i="1"/>
  <c r="J14" i="1"/>
  <c r="I14" i="1"/>
  <c r="H14" i="1"/>
  <c r="E14" i="1"/>
  <c r="AE12" i="1"/>
  <c r="AD12" i="1"/>
  <c r="AG12" i="1" s="1"/>
  <c r="AC12" i="1"/>
  <c r="AB12" i="1"/>
  <c r="AF12" i="1" s="1"/>
  <c r="AH12" i="1" s="1"/>
  <c r="AA12" i="1"/>
  <c r="Z12" i="1"/>
  <c r="Y12" i="1"/>
  <c r="X12" i="1"/>
  <c r="W12" i="1"/>
  <c r="V12" i="1"/>
  <c r="U12" i="1"/>
  <c r="T12" i="1"/>
  <c r="S12" i="1"/>
  <c r="R12" i="1"/>
  <c r="Q12" i="1"/>
  <c r="P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Q10" i="1"/>
  <c r="P10" i="1"/>
  <c r="O6" i="1"/>
  <c r="N6" i="1"/>
  <c r="M6" i="1"/>
  <c r="L6" i="1"/>
  <c r="J6" i="1"/>
  <c r="H6" i="1"/>
  <c r="G6" i="1"/>
  <c r="AA5" i="1"/>
  <c r="AE5" i="1" s="1"/>
  <c r="AG5" i="1" s="1"/>
  <c r="AH5" i="1" s="1"/>
  <c r="Z5" i="1"/>
  <c r="Y5" i="1"/>
  <c r="X5" i="1"/>
  <c r="AD5" i="1" s="1"/>
  <c r="V5" i="1"/>
  <c r="U5" i="1"/>
  <c r="AC5" i="1" s="1"/>
  <c r="AF5" i="1" s="1"/>
  <c r="T5" i="1"/>
  <c r="S5" i="1"/>
  <c r="R5" i="1"/>
  <c r="AB5" i="1" s="1"/>
  <c r="P5" i="1"/>
  <c r="AA4" i="1"/>
  <c r="AE4" i="1" s="1"/>
  <c r="AG4" i="1" s="1"/>
  <c r="AH4" i="1" s="1"/>
  <c r="Z4" i="1"/>
  <c r="Y4" i="1"/>
  <c r="X4" i="1"/>
  <c r="AD4" i="1" s="1"/>
  <c r="W4" i="1"/>
  <c r="V4" i="1"/>
  <c r="U4" i="1"/>
  <c r="AC4" i="1" s="1"/>
  <c r="AF4" i="1" s="1"/>
  <c r="T4" i="1"/>
  <c r="S4" i="1"/>
  <c r="R4" i="1"/>
  <c r="AB4" i="1" s="1"/>
  <c r="AA3" i="1"/>
  <c r="AE3" i="1" s="1"/>
  <c r="Z3" i="1"/>
  <c r="Y3" i="1"/>
  <c r="X3" i="1"/>
  <c r="W3" i="1"/>
  <c r="V3" i="1"/>
  <c r="U3" i="1"/>
  <c r="AC3" i="1" s="1"/>
  <c r="T3" i="1"/>
  <c r="S3" i="1"/>
  <c r="R3" i="1"/>
  <c r="AB3" i="1" s="1"/>
  <c r="P3" i="1"/>
  <c r="AF21" i="1" l="1"/>
  <c r="AG30" i="1"/>
  <c r="AH30" i="1" s="1"/>
  <c r="AF34" i="1"/>
  <c r="AH34" i="1" s="1"/>
  <c r="AF36" i="1"/>
  <c r="AH36" i="1" s="1"/>
  <c r="AG39" i="1"/>
  <c r="AF42" i="1"/>
  <c r="AH42" i="1" s="1"/>
  <c r="P12" i="5"/>
  <c r="P16" i="5" s="1"/>
  <c r="P18" i="5" s="1"/>
  <c r="P22" i="5" s="1"/>
  <c r="P23" i="5" s="1"/>
  <c r="D16" i="5"/>
  <c r="D18" i="5" s="1"/>
  <c r="D22" i="5" s="1"/>
  <c r="D23" i="5" s="1"/>
  <c r="Q12" i="5"/>
  <c r="Q16" i="5" s="1"/>
  <c r="Q18" i="5" s="1"/>
  <c r="Q22" i="5" s="1"/>
  <c r="E16" i="5"/>
  <c r="E18" i="5" s="1"/>
  <c r="E22" i="5" s="1"/>
  <c r="AF19" i="1"/>
  <c r="N8" i="1"/>
  <c r="X6" i="1"/>
  <c r="X8" i="1" s="1"/>
  <c r="Z6" i="1"/>
  <c r="Z8" i="1" s="1"/>
  <c r="T6" i="1"/>
  <c r="T8" i="1" s="1"/>
  <c r="E16" i="1"/>
  <c r="E18" i="1" s="1"/>
  <c r="E22" i="1" s="1"/>
  <c r="AF11" i="1"/>
  <c r="AG19" i="1"/>
  <c r="W5" i="1"/>
  <c r="W6" i="1" s="1"/>
  <c r="W8" i="1" s="1"/>
  <c r="I6" i="1"/>
  <c r="J8" i="1" s="1"/>
  <c r="V6" i="1"/>
  <c r="V8" i="1" s="1"/>
  <c r="K6" i="1"/>
  <c r="L8" i="1" s="1"/>
  <c r="G8" i="1"/>
  <c r="O8" i="1"/>
  <c r="AG45" i="1"/>
  <c r="AG11" i="1"/>
  <c r="AF45" i="1"/>
  <c r="D16" i="1"/>
  <c r="D18" i="1" s="1"/>
  <c r="D22" i="1" s="1"/>
  <c r="AD14" i="1"/>
  <c r="AC14" i="1"/>
  <c r="AA6" i="1"/>
  <c r="AA8" i="1" s="1"/>
  <c r="M8" i="1"/>
  <c r="S6" i="1"/>
  <c r="S8" i="1" s="1"/>
  <c r="Y6" i="1"/>
  <c r="Y8" i="1" s="1"/>
  <c r="H8" i="1"/>
  <c r="AE14" i="1"/>
  <c r="AH21" i="1"/>
  <c r="AB6" i="1"/>
  <c r="AE6" i="1"/>
  <c r="AG3" i="1"/>
  <c r="AA14" i="1"/>
  <c r="AH20" i="1"/>
  <c r="S14" i="1"/>
  <c r="AC6" i="1"/>
  <c r="AF3" i="1"/>
  <c r="AF6" i="1" s="1"/>
  <c r="AF8" i="1" s="1"/>
  <c r="Z14" i="1"/>
  <c r="R14" i="1"/>
  <c r="Y14" i="1"/>
  <c r="Q14" i="1"/>
  <c r="X14" i="1"/>
  <c r="P14" i="1"/>
  <c r="W14" i="1"/>
  <c r="V14" i="1"/>
  <c r="U14" i="1"/>
  <c r="AB14" i="1"/>
  <c r="T14" i="1"/>
  <c r="Q27" i="1"/>
  <c r="AH38" i="1"/>
  <c r="AH39" i="1"/>
  <c r="AH40" i="1"/>
  <c r="AH35" i="1"/>
  <c r="AH41" i="1"/>
  <c r="R6" i="1"/>
  <c r="R8" i="1" s="1"/>
  <c r="U6" i="1"/>
  <c r="U8" i="1" s="1"/>
  <c r="AG31" i="1"/>
  <c r="AH31" i="1" s="1"/>
  <c r="P13" i="1"/>
  <c r="AD3" i="1"/>
  <c r="AD6" i="1" s="1"/>
  <c r="Q13" i="1"/>
  <c r="AF14" i="1" l="1"/>
  <c r="AH19" i="1"/>
  <c r="AG14" i="1"/>
  <c r="AH11" i="1"/>
  <c r="I8" i="1"/>
  <c r="P16" i="1"/>
  <c r="P18" i="1" s="1"/>
  <c r="P22" i="1" s="1"/>
  <c r="AE8" i="1"/>
  <c r="AH45" i="1"/>
  <c r="K8" i="1"/>
  <c r="Q16" i="1"/>
  <c r="Q18" i="1" s="1"/>
  <c r="Q22" i="1" s="1"/>
  <c r="AC8" i="1"/>
  <c r="AB8" i="1"/>
  <c r="AH3" i="1"/>
  <c r="AH6" i="1" s="1"/>
  <c r="AH8" i="1" s="1"/>
  <c r="AG6" i="1"/>
  <c r="AG8" i="1" s="1"/>
  <c r="AD8" i="1"/>
  <c r="AH14" i="1" l="1"/>
  <c r="D6" i="1"/>
  <c r="P4" i="1"/>
  <c r="P6" i="1" s="1"/>
  <c r="P8" i="1" s="1"/>
  <c r="P23" i="1" s="1"/>
  <c r="D8" i="1" l="1"/>
  <c r="D23" i="1" s="1"/>
  <c r="D15" i="7"/>
  <c r="D20" i="7" s="1"/>
  <c r="P13" i="7"/>
  <c r="P15" i="7" s="1"/>
  <c r="P20" i="7" s="1"/>
  <c r="Q10" i="7" l="1"/>
  <c r="Q5" i="8" l="1"/>
  <c r="Q3" i="8" l="1"/>
  <c r="Q4" i="8"/>
  <c r="Q6" i="8" l="1"/>
  <c r="Q8" i="8" s="1"/>
  <c r="Q23" i="8" s="1"/>
  <c r="E6" i="8"/>
  <c r="F8" i="8" l="1"/>
  <c r="F23" i="8" s="1"/>
  <c r="E8" i="8"/>
  <c r="E23" i="8" s="1"/>
  <c r="Q9" i="7" l="1"/>
  <c r="Q5" i="12"/>
  <c r="Q5" i="11"/>
  <c r="Q6" i="7"/>
  <c r="Q4" i="6"/>
  <c r="Q4" i="7"/>
  <c r="Q5" i="1"/>
  <c r="Q5" i="7"/>
  <c r="Q11" i="7"/>
  <c r="Q7" i="7"/>
  <c r="Q8" i="7"/>
  <c r="Q5" i="3"/>
  <c r="Q4" i="3"/>
  <c r="Q4" i="12"/>
  <c r="Q4" i="11"/>
  <c r="Q3" i="3" l="1"/>
  <c r="Q6" i="3" s="1"/>
  <c r="Q8" i="3" s="1"/>
  <c r="Q23" i="3" s="1"/>
  <c r="E6" i="3"/>
  <c r="Q3" i="4"/>
  <c r="Q6" i="4" s="1"/>
  <c r="Q8" i="4" s="1"/>
  <c r="Q23" i="4" s="1"/>
  <c r="E6" i="4"/>
  <c r="E7" i="4"/>
  <c r="E6" i="1"/>
  <c r="Q3" i="1"/>
  <c r="E12" i="7"/>
  <c r="C4" i="13" s="1"/>
  <c r="Q3" i="7"/>
  <c r="Q12" i="7" s="1"/>
  <c r="E6" i="5"/>
  <c r="C3" i="13" s="1"/>
  <c r="Q3" i="5"/>
  <c r="Q6" i="5" s="1"/>
  <c r="E7" i="6"/>
  <c r="Q3" i="6"/>
  <c r="Q7" i="6" s="1"/>
  <c r="E13" i="7"/>
  <c r="Q13" i="7" s="1"/>
  <c r="Q4" i="1"/>
  <c r="Q3" i="12"/>
  <c r="Q6" i="12" s="1"/>
  <c r="Q8" i="12" s="1"/>
  <c r="Q23" i="12" s="1"/>
  <c r="E6" i="12"/>
  <c r="Q3" i="11"/>
  <c r="Q6" i="11" s="1"/>
  <c r="Q8" i="11" s="1"/>
  <c r="Q23" i="11" s="1"/>
  <c r="E6" i="11"/>
  <c r="Q8" i="5" l="1"/>
  <c r="Q23" i="5" s="1"/>
  <c r="Q6" i="1"/>
  <c r="Q8" i="1" s="1"/>
  <c r="Q23" i="1" s="1"/>
  <c r="F8" i="1"/>
  <c r="E8" i="1"/>
  <c r="E23" i="1" s="1"/>
  <c r="F8" i="11"/>
  <c r="F23" i="11" s="1"/>
  <c r="E8" i="11"/>
  <c r="E23" i="11" s="1"/>
  <c r="F8" i="4"/>
  <c r="E8" i="4"/>
  <c r="E23" i="4" s="1"/>
  <c r="F8" i="5"/>
  <c r="E8" i="5"/>
  <c r="E23" i="5" s="1"/>
  <c r="F8" i="12"/>
  <c r="F23" i="12" s="1"/>
  <c r="E8" i="12"/>
  <c r="E23" i="12" s="1"/>
  <c r="Q15" i="7"/>
  <c r="Q20" i="7" s="1"/>
  <c r="E8" i="3"/>
  <c r="E23" i="3" s="1"/>
  <c r="F8" i="3"/>
  <c r="F23" i="3" s="1"/>
  <c r="E15" i="7"/>
  <c r="E20" i="7" s="1"/>
  <c r="N27" i="1" l="1"/>
  <c r="N13" i="1" s="1"/>
  <c r="N12" i="5" s="1"/>
  <c r="L27" i="1"/>
  <c r="L13" i="1" s="1"/>
  <c r="L12" i="5" s="1"/>
  <c r="I27" i="1"/>
  <c r="I13" i="1" s="1"/>
  <c r="I12" i="5" s="1"/>
  <c r="H27" i="1"/>
  <c r="H13" i="1" s="1"/>
  <c r="H12" i="5" s="1"/>
  <c r="K27" i="1"/>
  <c r="K13" i="1" s="1"/>
  <c r="K12" i="5" s="1"/>
  <c r="O27" i="1"/>
  <c r="O13" i="1" s="1"/>
  <c r="O12" i="5" s="1"/>
  <c r="AD28" i="1" l="1"/>
  <c r="J27" i="1"/>
  <c r="J13" i="1" s="1"/>
  <c r="AE28" i="1"/>
  <c r="AE27" i="1" s="1"/>
  <c r="M27" i="1"/>
  <c r="M13" i="1" s="1"/>
  <c r="G27" i="1"/>
  <c r="G13" i="1" s="1"/>
  <c r="AC28" i="1"/>
  <c r="AC27" i="1" s="1"/>
  <c r="G12" i="5" l="1"/>
  <c r="AC12" i="5" s="1"/>
  <c r="AC13" i="1"/>
  <c r="M12" i="5"/>
  <c r="AE12" i="5" s="1"/>
  <c r="AE13" i="1"/>
  <c r="J12" i="5"/>
  <c r="AD12" i="5" s="1"/>
  <c r="AD13" i="1"/>
  <c r="AD27" i="1"/>
  <c r="AG28" i="1"/>
  <c r="AG27" i="1" s="1"/>
  <c r="AG13" i="1" l="1"/>
  <c r="AG12" i="5"/>
  <c r="K10" i="5" l="1"/>
  <c r="K16" i="5" s="1"/>
  <c r="K18" i="5" s="1"/>
  <c r="K22" i="5" s="1"/>
  <c r="K23" i="5" s="1"/>
  <c r="K10" i="4"/>
  <c r="K16" i="4" s="1"/>
  <c r="K18" i="4" s="1"/>
  <c r="K22" i="4" s="1"/>
  <c r="K23" i="4" s="1"/>
  <c r="K16" i="1"/>
  <c r="K18" i="1" s="1"/>
  <c r="K22" i="1" s="1"/>
  <c r="K23" i="1" s="1"/>
  <c r="L10" i="5"/>
  <c r="L16" i="5" s="1"/>
  <c r="L18" i="5" s="1"/>
  <c r="L22" i="5" s="1"/>
  <c r="L23" i="5" s="1"/>
  <c r="L10" i="4"/>
  <c r="L16" i="4" s="1"/>
  <c r="L18" i="4" s="1"/>
  <c r="L22" i="4" s="1"/>
  <c r="L23" i="4" s="1"/>
  <c r="L16" i="1"/>
  <c r="L18" i="1" s="1"/>
  <c r="L22" i="1" s="1"/>
  <c r="L23" i="1" s="1"/>
  <c r="J16" i="1"/>
  <c r="J18" i="1" s="1"/>
  <c r="J22" i="1" s="1"/>
  <c r="J23" i="1" s="1"/>
  <c r="J10" i="5"/>
  <c r="J10" i="4"/>
  <c r="AD10" i="1"/>
  <c r="I10" i="4"/>
  <c r="I16" i="4" s="1"/>
  <c r="I18" i="4" s="1"/>
  <c r="I22" i="4" s="1"/>
  <c r="I23" i="4" s="1"/>
  <c r="I16" i="1"/>
  <c r="I18" i="1" s="1"/>
  <c r="I22" i="1" s="1"/>
  <c r="I23" i="1" s="1"/>
  <c r="I10" i="5"/>
  <c r="I16" i="5" s="1"/>
  <c r="I18" i="5" s="1"/>
  <c r="I22" i="5" s="1"/>
  <c r="I23" i="5" s="1"/>
  <c r="M10" i="4"/>
  <c r="M16" i="1"/>
  <c r="M18" i="1" s="1"/>
  <c r="M22" i="1" s="1"/>
  <c r="M23" i="1" s="1"/>
  <c r="M10" i="5"/>
  <c r="AE10" i="1"/>
  <c r="AE16" i="1" s="1"/>
  <c r="AE18" i="1" s="1"/>
  <c r="AE22" i="1" s="1"/>
  <c r="AE23" i="1" s="1"/>
  <c r="H10" i="4"/>
  <c r="H16" i="4" s="1"/>
  <c r="H18" i="4" s="1"/>
  <c r="H22" i="4" s="1"/>
  <c r="H23" i="4" s="1"/>
  <c r="H16" i="1"/>
  <c r="H18" i="1" s="1"/>
  <c r="H22" i="1" s="1"/>
  <c r="H23" i="1" s="1"/>
  <c r="H10" i="5"/>
  <c r="H16" i="5" s="1"/>
  <c r="H18" i="5" s="1"/>
  <c r="H22" i="5" s="1"/>
  <c r="H23" i="5" s="1"/>
  <c r="G16" i="1"/>
  <c r="G18" i="1" s="1"/>
  <c r="G22" i="1" s="1"/>
  <c r="G23" i="1" s="1"/>
  <c r="G10" i="4"/>
  <c r="G10" i="5"/>
  <c r="AC10" i="1"/>
  <c r="AC16" i="1" s="1"/>
  <c r="AC18" i="1" s="1"/>
  <c r="AC22" i="1" s="1"/>
  <c r="AC23" i="1" s="1"/>
  <c r="O10" i="4"/>
  <c r="O16" i="4" s="1"/>
  <c r="O18" i="4" s="1"/>
  <c r="O22" i="4" s="1"/>
  <c r="O23" i="4" s="1"/>
  <c r="O10" i="5"/>
  <c r="O16" i="5" s="1"/>
  <c r="O18" i="5" s="1"/>
  <c r="O22" i="5" s="1"/>
  <c r="O23" i="5" s="1"/>
  <c r="O16" i="1"/>
  <c r="O18" i="1" s="1"/>
  <c r="O22" i="1" s="1"/>
  <c r="O23" i="1" s="1"/>
  <c r="N16" i="1"/>
  <c r="N18" i="1" s="1"/>
  <c r="N22" i="1" s="1"/>
  <c r="N23" i="1" s="1"/>
  <c r="N10" i="5"/>
  <c r="N16" i="5" s="1"/>
  <c r="N18" i="5" s="1"/>
  <c r="N22" i="5" s="1"/>
  <c r="N23" i="5" s="1"/>
  <c r="N10" i="4"/>
  <c r="N16" i="4" s="1"/>
  <c r="N18" i="4" s="1"/>
  <c r="N22" i="4" s="1"/>
  <c r="N23" i="4" s="1"/>
  <c r="AE10" i="5" l="1"/>
  <c r="AE16" i="5" s="1"/>
  <c r="AE18" i="5" s="1"/>
  <c r="AE22" i="5" s="1"/>
  <c r="M16" i="5"/>
  <c r="M18" i="5" s="1"/>
  <c r="M22" i="5" s="1"/>
  <c r="M23" i="5" s="1"/>
  <c r="J16" i="5"/>
  <c r="J18" i="5" s="1"/>
  <c r="J22" i="5" s="1"/>
  <c r="J23" i="5" s="1"/>
  <c r="AD10" i="5"/>
  <c r="AC10" i="5"/>
  <c r="AC16" i="5" s="1"/>
  <c r="G16" i="5"/>
  <c r="G18" i="5" s="1"/>
  <c r="G22" i="5" s="1"/>
  <c r="G23" i="5" s="1"/>
  <c r="G16" i="4"/>
  <c r="G18" i="4" s="1"/>
  <c r="G22" i="4" s="1"/>
  <c r="G23" i="4" s="1"/>
  <c r="AC10" i="4"/>
  <c r="AC16" i="4" s="1"/>
  <c r="AC18" i="4" s="1"/>
  <c r="AC22" i="4" s="1"/>
  <c r="M16" i="4"/>
  <c r="M18" i="4" s="1"/>
  <c r="M22" i="4" s="1"/>
  <c r="M23" i="4" s="1"/>
  <c r="AE10" i="4"/>
  <c r="AE16" i="4" s="1"/>
  <c r="AE18" i="4" s="1"/>
  <c r="AE22" i="4" s="1"/>
  <c r="AG10" i="1"/>
  <c r="AG16" i="1" s="1"/>
  <c r="AG18" i="1" s="1"/>
  <c r="AG22" i="1" s="1"/>
  <c r="AG23" i="1" s="1"/>
  <c r="AD16" i="1"/>
  <c r="AD18" i="1" s="1"/>
  <c r="AD22" i="1" s="1"/>
  <c r="AD23" i="1" s="1"/>
  <c r="J16" i="4"/>
  <c r="J18" i="4" s="1"/>
  <c r="J22" i="4" s="1"/>
  <c r="J23" i="4" s="1"/>
  <c r="AD10" i="4"/>
  <c r="AC23" i="4" l="1"/>
  <c r="AC18" i="5"/>
  <c r="AC22" i="5" s="1"/>
  <c r="AE23" i="4"/>
  <c r="AE23" i="5"/>
  <c r="AG10" i="4"/>
  <c r="AG16" i="4" s="1"/>
  <c r="AG18" i="4" s="1"/>
  <c r="AG22" i="4" s="1"/>
  <c r="AG23" i="4" s="1"/>
  <c r="AD16" i="4"/>
  <c r="AD18" i="4" s="1"/>
  <c r="AD22" i="4" s="1"/>
  <c r="AD16" i="5"/>
  <c r="AD18" i="5" s="1"/>
  <c r="AD22" i="5" s="1"/>
  <c r="AG10" i="5"/>
  <c r="AG16" i="5" s="1"/>
  <c r="AG18" i="5" s="1"/>
  <c r="AG22" i="5" s="1"/>
  <c r="AG23" i="5" s="1"/>
  <c r="AC23" i="5" l="1"/>
  <c r="AD23" i="4"/>
  <c r="AD23" i="5"/>
  <c r="U28" i="1" l="1"/>
  <c r="U27" i="1" s="1"/>
  <c r="W28" i="1"/>
  <c r="W27" i="1" s="1"/>
  <c r="F27" i="1"/>
  <c r="F13" i="1" s="1"/>
  <c r="Y28" i="1"/>
  <c r="Y27" i="1" s="1"/>
  <c r="X28" i="1"/>
  <c r="X27" i="1" s="1"/>
  <c r="AA28" i="1"/>
  <c r="AA27" i="1" s="1"/>
  <c r="R28" i="1"/>
  <c r="R27" i="1" s="1"/>
  <c r="V28" i="1"/>
  <c r="V27" i="1" s="1"/>
  <c r="T28" i="1"/>
  <c r="T27" i="1" s="1"/>
  <c r="Z28" i="1"/>
  <c r="Z27" i="1" s="1"/>
  <c r="S28" i="1"/>
  <c r="S27" i="1" s="1"/>
  <c r="AB28" i="1"/>
  <c r="AF28" i="1" l="1"/>
  <c r="AB27" i="1"/>
  <c r="T13" i="1"/>
  <c r="Y13" i="1"/>
  <c r="F12" i="5"/>
  <c r="AA13" i="1"/>
  <c r="Z13" i="1"/>
  <c r="X13" i="1"/>
  <c r="V13" i="1"/>
  <c r="S13" i="1"/>
  <c r="U13" i="1"/>
  <c r="R13" i="1"/>
  <c r="W13" i="1"/>
  <c r="AB13" i="1"/>
  <c r="AF13" i="1" s="1"/>
  <c r="AH13" i="1" s="1"/>
  <c r="R12" i="5" l="1"/>
  <c r="Y12" i="5"/>
  <c r="AA12" i="5"/>
  <c r="T12" i="5"/>
  <c r="AB12" i="5"/>
  <c r="AF12" i="5" s="1"/>
  <c r="AH12" i="5" s="1"/>
  <c r="X12" i="5"/>
  <c r="V12" i="5"/>
  <c r="U12" i="5"/>
  <c r="W12" i="5"/>
  <c r="S12" i="5"/>
  <c r="Z12" i="5"/>
  <c r="AH28" i="1"/>
  <c r="AH27" i="1" s="1"/>
  <c r="AF27" i="1"/>
  <c r="F10" i="4" l="1"/>
  <c r="S10" i="1"/>
  <c r="S16" i="1" s="1"/>
  <c r="S18" i="1" s="1"/>
  <c r="S22" i="1" s="1"/>
  <c r="S23" i="1" s="1"/>
  <c r="W10" i="1"/>
  <c r="W16" i="1" s="1"/>
  <c r="W18" i="1" s="1"/>
  <c r="W22" i="1" s="1"/>
  <c r="W23" i="1" s="1"/>
  <c r="Z10" i="1"/>
  <c r="Z16" i="1" s="1"/>
  <c r="Z18" i="1" s="1"/>
  <c r="Z22" i="1" s="1"/>
  <c r="Z23" i="1" s="1"/>
  <c r="R10" i="1"/>
  <c r="R16" i="1" s="1"/>
  <c r="R18" i="1" s="1"/>
  <c r="R22" i="1" s="1"/>
  <c r="R23" i="1" s="1"/>
  <c r="AB10" i="1"/>
  <c r="V10" i="1"/>
  <c r="V16" i="1" s="1"/>
  <c r="V18" i="1" s="1"/>
  <c r="V22" i="1" s="1"/>
  <c r="V23" i="1" s="1"/>
  <c r="AA10" i="1"/>
  <c r="AA16" i="1" s="1"/>
  <c r="AA18" i="1" s="1"/>
  <c r="AA22" i="1" s="1"/>
  <c r="AA23" i="1" s="1"/>
  <c r="U10" i="1"/>
  <c r="U16" i="1" s="1"/>
  <c r="U18" i="1" s="1"/>
  <c r="U22" i="1" s="1"/>
  <c r="U23" i="1" s="1"/>
  <c r="T10" i="1"/>
  <c r="T16" i="1" s="1"/>
  <c r="T18" i="1" s="1"/>
  <c r="T22" i="1" s="1"/>
  <c r="T23" i="1" s="1"/>
  <c r="F16" i="1"/>
  <c r="F18" i="1" s="1"/>
  <c r="F22" i="1" s="1"/>
  <c r="F23" i="1" s="1"/>
  <c r="F10" i="5"/>
  <c r="X10" i="1"/>
  <c r="X16" i="1" s="1"/>
  <c r="X18" i="1" s="1"/>
  <c r="X22" i="1" s="1"/>
  <c r="X23" i="1" s="1"/>
  <c r="Y10" i="1"/>
  <c r="Y16" i="1" s="1"/>
  <c r="Y18" i="1" s="1"/>
  <c r="Y22" i="1" s="1"/>
  <c r="Y23" i="1" s="1"/>
  <c r="T10" i="4" l="1"/>
  <c r="T16" i="4" s="1"/>
  <c r="T18" i="4" s="1"/>
  <c r="T22" i="4" s="1"/>
  <c r="T23" i="4" s="1"/>
  <c r="F16" i="4"/>
  <c r="F18" i="4" s="1"/>
  <c r="F22" i="4" s="1"/>
  <c r="F23" i="4" s="1"/>
  <c r="X10" i="4"/>
  <c r="X16" i="4" s="1"/>
  <c r="X18" i="4" s="1"/>
  <c r="X22" i="4" s="1"/>
  <c r="X23" i="4" s="1"/>
  <c r="U10" i="4"/>
  <c r="U16" i="4" s="1"/>
  <c r="U18" i="4" s="1"/>
  <c r="U22" i="4" s="1"/>
  <c r="U23" i="4" s="1"/>
  <c r="AB10" i="4"/>
  <c r="V10" i="4"/>
  <c r="V16" i="4" s="1"/>
  <c r="V18" i="4" s="1"/>
  <c r="V22" i="4" s="1"/>
  <c r="V23" i="4" s="1"/>
  <c r="AA10" i="4"/>
  <c r="AA16" i="4" s="1"/>
  <c r="AA18" i="4" s="1"/>
  <c r="AA22" i="4" s="1"/>
  <c r="AA23" i="4" s="1"/>
  <c r="W10" i="4"/>
  <c r="W16" i="4" s="1"/>
  <c r="W18" i="4" s="1"/>
  <c r="W22" i="4" s="1"/>
  <c r="W23" i="4" s="1"/>
  <c r="Y10" i="4"/>
  <c r="Y16" i="4" s="1"/>
  <c r="Y18" i="4" s="1"/>
  <c r="Y22" i="4" s="1"/>
  <c r="Y23" i="4" s="1"/>
  <c r="Z10" i="4"/>
  <c r="Z16" i="4" s="1"/>
  <c r="Z18" i="4" s="1"/>
  <c r="Z22" i="4" s="1"/>
  <c r="Z23" i="4" s="1"/>
  <c r="S10" i="4"/>
  <c r="S16" i="4" s="1"/>
  <c r="S18" i="4" s="1"/>
  <c r="S22" i="4" s="1"/>
  <c r="S23" i="4" s="1"/>
  <c r="R10" i="4"/>
  <c r="R16" i="4" s="1"/>
  <c r="R18" i="4" s="1"/>
  <c r="R22" i="4" s="1"/>
  <c r="R23" i="4" s="1"/>
  <c r="AF10" i="1"/>
  <c r="AB16" i="1"/>
  <c r="AB18" i="1" s="1"/>
  <c r="AB22" i="1" s="1"/>
  <c r="AB23" i="1" s="1"/>
  <c r="U10" i="5"/>
  <c r="U16" i="5" s="1"/>
  <c r="U18" i="5" s="1"/>
  <c r="U22" i="5" s="1"/>
  <c r="U23" i="5" s="1"/>
  <c r="F16" i="5"/>
  <c r="F18" i="5" s="1"/>
  <c r="F22" i="5" s="1"/>
  <c r="F23" i="5" s="1"/>
  <c r="W10" i="5"/>
  <c r="W16" i="5" s="1"/>
  <c r="W18" i="5" s="1"/>
  <c r="W22" i="5" s="1"/>
  <c r="W23" i="5" s="1"/>
  <c r="AA10" i="5"/>
  <c r="AA16" i="5" s="1"/>
  <c r="AA18" i="5" s="1"/>
  <c r="AA22" i="5" s="1"/>
  <c r="AA23" i="5" s="1"/>
  <c r="AB10" i="5"/>
  <c r="Z10" i="5"/>
  <c r="Z16" i="5" s="1"/>
  <c r="Z18" i="5" s="1"/>
  <c r="Z22" i="5" s="1"/>
  <c r="Z23" i="5" s="1"/>
  <c r="X10" i="5"/>
  <c r="X16" i="5" s="1"/>
  <c r="X18" i="5" s="1"/>
  <c r="X22" i="5" s="1"/>
  <c r="X23" i="5" s="1"/>
  <c r="S10" i="5"/>
  <c r="S16" i="5" s="1"/>
  <c r="S18" i="5" s="1"/>
  <c r="S22" i="5" s="1"/>
  <c r="S23" i="5" s="1"/>
  <c r="Y10" i="5"/>
  <c r="Y16" i="5" s="1"/>
  <c r="Y18" i="5" s="1"/>
  <c r="Y22" i="5" s="1"/>
  <c r="Y23" i="5" s="1"/>
  <c r="R10" i="5"/>
  <c r="R16" i="5" s="1"/>
  <c r="R18" i="5" s="1"/>
  <c r="R22" i="5" s="1"/>
  <c r="R23" i="5" s="1"/>
  <c r="T10" i="5"/>
  <c r="T16" i="5" s="1"/>
  <c r="T18" i="5" s="1"/>
  <c r="T22" i="5" s="1"/>
  <c r="T23" i="5" s="1"/>
  <c r="V10" i="5"/>
  <c r="V16" i="5" s="1"/>
  <c r="V18" i="5" s="1"/>
  <c r="V22" i="5" s="1"/>
  <c r="V23" i="5" s="1"/>
  <c r="AH10" i="1" l="1"/>
  <c r="AH16" i="1" s="1"/>
  <c r="AH18" i="1" s="1"/>
  <c r="AH22" i="1" s="1"/>
  <c r="AH23" i="1" s="1"/>
  <c r="AF16" i="1"/>
  <c r="AF18" i="1" s="1"/>
  <c r="AF22" i="1" s="1"/>
  <c r="AF23" i="1" s="1"/>
  <c r="AB16" i="4"/>
  <c r="AB18" i="4" s="1"/>
  <c r="AB22" i="4" s="1"/>
  <c r="AF10" i="4"/>
  <c r="AF10" i="5"/>
  <c r="AB16" i="5"/>
  <c r="AB18" i="5" s="1"/>
  <c r="AB22" i="5" s="1"/>
  <c r="AB23" i="5" l="1"/>
  <c r="AB23" i="4"/>
  <c r="AF16" i="5"/>
  <c r="AF18" i="5" s="1"/>
  <c r="AF22" i="5" s="1"/>
  <c r="AF23" i="5" s="1"/>
  <c r="AH10" i="5"/>
  <c r="AH16" i="5" s="1"/>
  <c r="AH18" i="5" s="1"/>
  <c r="AH22" i="5" s="1"/>
  <c r="AH10" i="4"/>
  <c r="AH16" i="4" s="1"/>
  <c r="AH18" i="4" s="1"/>
  <c r="AH22" i="4" s="1"/>
  <c r="AH23" i="4" s="1"/>
  <c r="AF16" i="4"/>
  <c r="AF18" i="4" s="1"/>
  <c r="AF22" i="4" s="1"/>
  <c r="AF23" i="4" s="1"/>
  <c r="AH2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Srisuda</author>
  </authors>
  <commentList>
    <comment ref="C13" authorId="0" shapeId="0" xr:uid="{A49B3175-F440-4994-87B4-4018FA948F03}">
      <text>
        <r>
          <rPr>
            <b/>
            <sz val="9"/>
            <color indexed="81"/>
            <rFont val="Tahoma"/>
            <family val="2"/>
          </rPr>
          <t>ปรับให้ตรงกับงบ net debt</t>
        </r>
      </text>
    </comment>
  </commentList>
</comments>
</file>

<file path=xl/sharedStrings.xml><?xml version="1.0" encoding="utf-8"?>
<sst xmlns="http://schemas.openxmlformats.org/spreadsheetml/2006/main" count="492" uniqueCount="136">
  <si>
    <t>Calculation ROIC</t>
  </si>
  <si>
    <t>MB</t>
  </si>
  <si>
    <t>Dec'21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</si>
  <si>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</si>
  <si>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</si>
  <si>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</si>
  <si>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</si>
  <si>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</si>
  <si>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</si>
  <si>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</si>
  <si>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</si>
  <si>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</si>
  <si>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Oct'22</t>
  </si>
  <si>
    <t>Nov'22</t>
  </si>
  <si>
    <t>Dec'22</t>
  </si>
  <si>
    <t>YTD Jan</t>
  </si>
  <si>
    <t>YTD Feb</t>
  </si>
  <si>
    <t>YTD Mar</t>
  </si>
  <si>
    <t>YTD Apr</t>
  </si>
  <si>
    <t>YTD May</t>
  </si>
  <si>
    <t>YTD Jun</t>
  </si>
  <si>
    <t>YTD Jul</t>
  </si>
  <si>
    <t>YTD Aug</t>
  </si>
  <si>
    <t>YTD Sep</t>
  </si>
  <si>
    <t>YTD Oct</t>
  </si>
  <si>
    <t>YTD Nov</t>
  </si>
  <si>
    <t>YTD Dec</t>
  </si>
  <si>
    <t>Q1</t>
  </si>
  <si>
    <t>Q2</t>
  </si>
  <si>
    <t>Q3</t>
  </si>
  <si>
    <t>Q4</t>
  </si>
  <si>
    <t>H1</t>
  </si>
  <si>
    <t>H2</t>
  </si>
  <si>
    <t>Year</t>
  </si>
  <si>
    <t>Total Equity</t>
  </si>
  <si>
    <t>Cash</t>
  </si>
  <si>
    <t>Current Liability Interest Bearing Debt + Non Current Liability</t>
  </si>
  <si>
    <t>Total Equity+Net Debt</t>
  </si>
  <si>
    <t>AVG Equity+Net Debt</t>
  </si>
  <si>
    <t>A</t>
  </si>
  <si>
    <t>OPAT</t>
  </si>
  <si>
    <t>Non-Recurring Items included in OPAT - Net Tax</t>
  </si>
  <si>
    <t>NCI</t>
  </si>
  <si>
    <t>Finance Cost net Tax</t>
  </si>
  <si>
    <t>Tax Rate</t>
  </si>
  <si>
    <t>Net Operating Profit After Tax (Before Finance cost)</t>
  </si>
  <si>
    <t>Annualized (*12 Month)</t>
  </si>
  <si>
    <t>Impairment &amp; WHT Div Fajar - Net Tax</t>
  </si>
  <si>
    <t>Dividend from other company</t>
  </si>
  <si>
    <t>Annualized Net Operating Profit After Tax</t>
  </si>
  <si>
    <t>B</t>
  </si>
  <si>
    <t>ROIC</t>
  </si>
  <si>
    <t>A/B</t>
  </si>
  <si>
    <t>ROIC (PLAN)</t>
  </si>
  <si>
    <t>Detail for Calculation</t>
  </si>
  <si>
    <t>Total NCI</t>
  </si>
  <si>
    <t>NCI - Performance</t>
  </si>
  <si>
    <t>NCI - Extra excluded OPAT</t>
  </si>
  <si>
    <t>Finance Cost (exc.Interest Income)</t>
  </si>
  <si>
    <t>Finance Cost (exc.Interest Income) - FI</t>
  </si>
  <si>
    <t>Finance Cost Prg. St.</t>
  </si>
  <si>
    <t>G/(L) FX financing - Fajar</t>
  </si>
  <si>
    <t>G/(L) FX financing - VKPC</t>
  </si>
  <si>
    <t>G/(L) FX financing - Duytan</t>
  </si>
  <si>
    <t>G/(L) FX financing - IPSB</t>
  </si>
  <si>
    <t>Check diff YTD - G/(L) FX financing - VKPC</t>
  </si>
  <si>
    <t>Check diff YTD - G/(L) FX financing - Duytan</t>
  </si>
  <si>
    <t>Check diff YTD - G/(L) FX financing - IPSB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</si>
  <si>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</si>
  <si>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</si>
  <si>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</si>
  <si>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</si>
  <si>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</si>
  <si>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</si>
  <si>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</si>
  <si>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</si>
  <si>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</si>
  <si>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</si>
  <si>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</si>
  <si>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</si>
  <si>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Var.</t>
  </si>
  <si>
    <t>Assets</t>
  </si>
  <si>
    <t>Loans</t>
  </si>
  <si>
    <t>Liabilities</t>
  </si>
  <si>
    <t>Equity</t>
  </si>
  <si>
    <t>Calculation ROE</t>
  </si>
  <si>
    <t>EQUITY ATTRIBUTACLE TO OWNERS OF THE COMPANY</t>
  </si>
  <si>
    <t>AVG Equity</t>
  </si>
  <si>
    <t>Non-Recurring Items included in OPAT - Net Tax, NCI</t>
  </si>
  <si>
    <t>Net Operating Profit After Tax</t>
  </si>
  <si>
    <t>Impairment - Net Tax, NCI</t>
  </si>
  <si>
    <t>Others</t>
  </si>
  <si>
    <t>ROE</t>
  </si>
  <si>
    <t>ROE (PLAN)</t>
  </si>
  <si>
    <t>=</t>
  </si>
  <si>
    <t>NPAT (After NCI)</t>
  </si>
  <si>
    <t>Calculation ROA</t>
  </si>
  <si>
    <t>Duy Tan</t>
  </si>
  <si>
    <t>ตี FV</t>
  </si>
  <si>
    <t>Total Assets</t>
  </si>
  <si>
    <t>AVG Total Assets</t>
  </si>
  <si>
    <t>ROA</t>
  </si>
  <si>
    <t>NPAT (BEFORE NCI)</t>
  </si>
  <si>
    <t>TOTAL ASSETS</t>
  </si>
  <si>
    <t>Calculation DE Ratio</t>
  </si>
  <si>
    <t>Total Liabilities</t>
  </si>
  <si>
    <t>DE Ratio</t>
  </si>
  <si>
    <t>DE (PLAN)</t>
  </si>
  <si>
    <t>Calculation Net Debt / EBITDA</t>
  </si>
  <si>
    <t>Bank OD</t>
  </si>
  <si>
    <t>Short-term borrowings from financial institutions</t>
  </si>
  <si>
    <t>Promissory notes from financial institutions</t>
  </si>
  <si>
    <t>LT-Debt - Net of Current Portion</t>
  </si>
  <si>
    <t>Current portion of lease liabilities</t>
  </si>
  <si>
    <t>Short-term borrowings</t>
  </si>
  <si>
    <t>Long-term borrowings</t>
  </si>
  <si>
    <t>Debenture</t>
  </si>
  <si>
    <t>Lease Liabilities</t>
  </si>
  <si>
    <t>Total Debt</t>
  </si>
  <si>
    <t>Cash under management</t>
  </si>
  <si>
    <t>Net Debt</t>
  </si>
  <si>
    <t>EBITDA 2021</t>
  </si>
  <si>
    <t>EBITDA 2022</t>
  </si>
  <si>
    <t>EBITDA for calculation</t>
  </si>
  <si>
    <t>Net Debt / EBITDA</t>
  </si>
  <si>
    <t>Net Debt / EBITDA (PLAN)</t>
  </si>
  <si>
    <t>Financial Position</t>
  </si>
  <si>
    <t>Last Y</t>
  </si>
  <si>
    <t>Last Q</t>
  </si>
  <si>
    <t>Dec 2021</t>
  </si>
  <si>
    <t>Sep 2022</t>
  </si>
  <si>
    <t>Dec 2022</t>
  </si>
  <si>
    <t>Current Q</t>
  </si>
  <si>
    <t>Change Current Quarter vs. Last Quarter</t>
  </si>
  <si>
    <t>Change Current Quarter vs. Dec'21</t>
  </si>
  <si>
    <t>Impairment - Net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</si>
</sst>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[Red]\(#,##0\);0"/>
    <numFmt numFmtId="166" formatCode="_-* #,##0_-;\-* #,##0_-;_-* &quot;-&quot;??_-;_-@_-"/>
    <numFmt numFmtId="167" formatCode="0.0%"/>
    <numFmt numFmtId="168" formatCode="_-* #,##0.0_-;\-* #,##0.0_-;_-* &quot;-&quot;??_-;_-@_-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Browallia New"/>
      <family val="2"/>
    </font>
    <font>
      <sz val="11"/>
      <color theme="2" tint="-9.9978637043366805E-2"/>
      <name val="Browallia New"/>
      <family val="2"/>
    </font>
    <font>
      <b/>
      <sz val="11"/>
      <name val="Browallia New"/>
      <family val="2"/>
    </font>
    <font>
      <b/>
      <sz val="11"/>
      <color theme="0"/>
      <name val="Browallia New"/>
      <family val="2"/>
    </font>
    <font>
      <sz val="11"/>
      <color rgb="FFFF0000"/>
      <name val="Browallia New"/>
      <family val="2"/>
    </font>
    <font>
      <b/>
      <sz val="16"/>
      <color theme="0"/>
      <name val="Browallia New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8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3" fillId="0" borderId="0" xfId="0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5" fontId="4" fillId="0" borderId="0" xfId="0" applyNumberFormat="1" applyFont="1"/>
    <xf numFmtId="165" fontId="2" fillId="0" borderId="3" xfId="1" applyNumberFormat="1" applyFont="1" applyFill="1" applyBorder="1"/>
    <xf numFmtId="165" fontId="2" fillId="0" borderId="4" xfId="1" applyNumberFormat="1" applyFont="1" applyFill="1" applyBorder="1" applyAlignment="1">
      <alignment horizontal="center"/>
    </xf>
    <xf numFmtId="165" fontId="2" fillId="0" borderId="5" xfId="1" applyNumberFormat="1" applyFont="1" applyFill="1" applyBorder="1"/>
    <xf numFmtId="165" fontId="2" fillId="0" borderId="0" xfId="1" applyNumberFormat="1" applyFont="1" applyFill="1" applyBorder="1"/>
    <xf numFmtId="165" fontId="2" fillId="0" borderId="6" xfId="1" applyNumberFormat="1" applyFont="1" applyFill="1" applyBorder="1" applyAlignment="1">
      <alignment horizontal="center"/>
    </xf>
    <xf numFmtId="165" fontId="2" fillId="0" borderId="7" xfId="1" applyNumberFormat="1" applyFont="1" applyFill="1" applyBorder="1"/>
    <xf numFmtId="165" fontId="4" fillId="6" borderId="8" xfId="1" applyNumberFormat="1" applyFont="1" applyFill="1" applyBorder="1"/>
    <xf numFmtId="165" fontId="4" fillId="6" borderId="9" xfId="1" applyNumberFormat="1" applyFont="1" applyFill="1" applyBorder="1" applyAlignment="1">
      <alignment horizontal="center"/>
    </xf>
    <xf numFmtId="165" fontId="4" fillId="6" borderId="10" xfId="1" applyNumberFormat="1" applyFont="1" applyFill="1" applyBorder="1"/>
    <xf numFmtId="165" fontId="4" fillId="7" borderId="11" xfId="1" applyNumberFormat="1" applyFont="1" applyFill="1" applyBorder="1"/>
    <xf numFmtId="165" fontId="4" fillId="7" borderId="1" xfId="1" applyNumberFormat="1" applyFont="1" applyFill="1" applyBorder="1" applyAlignment="1">
      <alignment horizontal="center"/>
    </xf>
    <xf numFmtId="165" fontId="4" fillId="8" borderId="2" xfId="1" applyNumberFormat="1" applyFont="1" applyFill="1" applyBorder="1"/>
    <xf numFmtId="165" fontId="4" fillId="7" borderId="2" xfId="1" applyNumberFormat="1" applyFont="1" applyFill="1" applyBorder="1"/>
    <xf numFmtId="165" fontId="2" fillId="0" borderId="3" xfId="0" applyNumberFormat="1" applyFont="1" applyBorder="1" applyAlignment="1">
      <alignment horizontal="left" vertical="center" readingOrder="1"/>
    </xf>
    <xf numFmtId="165" fontId="2" fillId="0" borderId="4" xfId="0" applyNumberFormat="1" applyFont="1" applyBorder="1" applyAlignment="1">
      <alignment horizontal="center" vertical="center" readingOrder="1"/>
    </xf>
    <xf numFmtId="165" fontId="2" fillId="8" borderId="5" xfId="1" applyNumberFormat="1" applyFont="1" applyFill="1" applyBorder="1"/>
    <xf numFmtId="165" fontId="2" fillId="0" borderId="5" xfId="1" applyNumberFormat="1" applyFont="1" applyBorder="1"/>
    <xf numFmtId="165" fontId="2" fillId="0" borderId="0" xfId="0" applyNumberFormat="1" applyFont="1" applyAlignment="1">
      <alignment horizontal="left" vertical="center" readingOrder="1"/>
    </xf>
    <xf numFmtId="165" fontId="2" fillId="0" borderId="6" xfId="0" applyNumberFormat="1" applyFont="1" applyBorder="1" applyAlignment="1">
      <alignment horizontal="center" vertical="center" readingOrder="1"/>
    </xf>
    <xf numFmtId="165" fontId="2" fillId="8" borderId="7" xfId="1" applyNumberFormat="1" applyFont="1" applyFill="1" applyBorder="1"/>
    <xf numFmtId="165" fontId="2" fillId="0" borderId="7" xfId="1" applyNumberFormat="1" applyFont="1" applyBorder="1"/>
    <xf numFmtId="9" fontId="6" fillId="8" borderId="7" xfId="2" applyFont="1" applyFill="1" applyBorder="1"/>
    <xf numFmtId="9" fontId="6" fillId="0" borderId="7" xfId="2" applyFont="1" applyFill="1" applyBorder="1"/>
    <xf numFmtId="165" fontId="4" fillId="6" borderId="8" xfId="0" applyNumberFormat="1" applyFont="1" applyFill="1" applyBorder="1" applyAlignment="1">
      <alignment horizontal="left" vertical="center" readingOrder="1"/>
    </xf>
    <xf numFmtId="165" fontId="4" fillId="6" borderId="9" xfId="0" applyNumberFormat="1" applyFont="1" applyFill="1" applyBorder="1" applyAlignment="1">
      <alignment horizontal="center" vertical="center" readingOrder="1"/>
    </xf>
    <xf numFmtId="165" fontId="4" fillId="8" borderId="10" xfId="0" applyNumberFormat="1" applyFont="1" applyFill="1" applyBorder="1"/>
    <xf numFmtId="165" fontId="4" fillId="6" borderId="10" xfId="0" applyNumberFormat="1" applyFont="1" applyFill="1" applyBorder="1"/>
    <xf numFmtId="165" fontId="2" fillId="0" borderId="12" xfId="0" applyNumberFormat="1" applyFont="1" applyBorder="1" applyAlignment="1">
      <alignment horizontal="left" vertical="center" readingOrder="1"/>
    </xf>
    <xf numFmtId="165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/>
    <xf numFmtId="165" fontId="4" fillId="0" borderId="12" xfId="0" applyNumberFormat="1" applyFont="1" applyBorder="1"/>
    <xf numFmtId="165" fontId="4" fillId="0" borderId="13" xfId="0" applyNumberFormat="1" applyFont="1" applyBorder="1" applyAlignment="1">
      <alignment horizontal="center"/>
    </xf>
    <xf numFmtId="166" fontId="4" fillId="8" borderId="13" xfId="0" applyNumberFormat="1" applyFont="1" applyFill="1" applyBorder="1"/>
    <xf numFmtId="166" fontId="4" fillId="0" borderId="13" xfId="0" applyNumberFormat="1" applyFont="1" applyBorder="1"/>
    <xf numFmtId="165" fontId="4" fillId="0" borderId="11" xfId="0" applyNumberFormat="1" applyFont="1" applyBorder="1"/>
    <xf numFmtId="165" fontId="4" fillId="0" borderId="2" xfId="0" applyNumberFormat="1" applyFont="1" applyBorder="1" applyAlignment="1">
      <alignment horizontal="center"/>
    </xf>
    <xf numFmtId="166" fontId="4" fillId="8" borderId="2" xfId="0" applyNumberFormat="1" applyFont="1" applyFill="1" applyBorder="1"/>
    <xf numFmtId="166" fontId="4" fillId="0" borderId="2" xfId="0" applyNumberFormat="1" applyFont="1" applyBorder="1"/>
    <xf numFmtId="165" fontId="4" fillId="9" borderId="1" xfId="0" applyNumberFormat="1" applyFont="1" applyFill="1" applyBorder="1"/>
    <xf numFmtId="165" fontId="4" fillId="9" borderId="1" xfId="0" applyNumberFormat="1" applyFont="1" applyFill="1" applyBorder="1" applyAlignment="1">
      <alignment horizontal="center"/>
    </xf>
    <xf numFmtId="167" fontId="4" fillId="8" borderId="2" xfId="2" applyNumberFormat="1" applyFont="1" applyFill="1" applyBorder="1"/>
    <xf numFmtId="167" fontId="4" fillId="9" borderId="2" xfId="2" applyNumberFormat="1" applyFont="1" applyFill="1" applyBorder="1"/>
    <xf numFmtId="167" fontId="2" fillId="0" borderId="0" xfId="2" applyNumberFormat="1" applyFont="1"/>
    <xf numFmtId="165" fontId="7" fillId="10" borderId="0" xfId="1" applyNumberFormat="1" applyFont="1" applyFill="1" applyBorder="1" applyAlignment="1">
      <alignment vertical="center"/>
    </xf>
    <xf numFmtId="165" fontId="7" fillId="10" borderId="0" xfId="1" applyNumberFormat="1" applyFont="1" applyFill="1" applyBorder="1" applyAlignment="1">
      <alignment horizontal="center"/>
    </xf>
    <xf numFmtId="165" fontId="7" fillId="10" borderId="0" xfId="1" applyNumberFormat="1" applyFont="1" applyFill="1" applyBorder="1"/>
    <xf numFmtId="165" fontId="4" fillId="2" borderId="3" xfId="1" applyNumberFormat="1" applyFont="1" applyFill="1" applyBorder="1"/>
    <xf numFmtId="165" fontId="4" fillId="2" borderId="5" xfId="1" applyNumberFormat="1" applyFont="1" applyFill="1" applyBorder="1" applyAlignment="1">
      <alignment horizontal="center"/>
    </xf>
    <xf numFmtId="165" fontId="4" fillId="2" borderId="5" xfId="1" applyNumberFormat="1" applyFont="1" applyFill="1" applyBorder="1"/>
    <xf numFmtId="165" fontId="2" fillId="0" borderId="5" xfId="1" applyNumberFormat="1" applyFont="1" applyFill="1" applyBorder="1" applyAlignment="1">
      <alignment horizontal="center"/>
    </xf>
    <xf numFmtId="165" fontId="2" fillId="0" borderId="7" xfId="1" applyNumberFormat="1" applyFont="1" applyFill="1" applyBorder="1" applyAlignment="1">
      <alignment horizontal="center"/>
    </xf>
    <xf numFmtId="165" fontId="2" fillId="0" borderId="12" xfId="1" applyNumberFormat="1" applyFont="1" applyFill="1" applyBorder="1"/>
    <xf numFmtId="165" fontId="2" fillId="0" borderId="13" xfId="1" applyNumberFormat="1" applyFont="1" applyFill="1" applyBorder="1" applyAlignment="1">
      <alignment horizontal="center"/>
    </xf>
    <xf numFmtId="165" fontId="2" fillId="0" borderId="13" xfId="1" applyNumberFormat="1" applyFont="1" applyFill="1" applyBorder="1"/>
    <xf numFmtId="164" fontId="2" fillId="0" borderId="0" xfId="1" applyFont="1"/>
    <xf numFmtId="165" fontId="2" fillId="0" borderId="1" xfId="0" applyNumberFormat="1" applyFont="1" applyBorder="1" applyAlignment="1">
      <alignment horizontal="left" vertical="center" readingOrder="1"/>
    </xf>
    <xf numFmtId="165" fontId="2" fillId="0" borderId="1" xfId="0" applyNumberFormat="1" applyFont="1" applyBorder="1" applyAlignment="1">
      <alignment horizontal="center" vertical="center" readingOrder="1"/>
    </xf>
    <xf numFmtId="165" fontId="2" fillId="8" borderId="2" xfId="1" applyNumberFormat="1" applyFont="1" applyFill="1" applyBorder="1"/>
    <xf numFmtId="165" fontId="2" fillId="0" borderId="2" xfId="1" applyNumberFormat="1" applyFont="1" applyFill="1" applyBorder="1"/>
    <xf numFmtId="165" fontId="2" fillId="0" borderId="2" xfId="1" applyNumberFormat="1" applyFont="1" applyBorder="1"/>
    <xf numFmtId="165" fontId="3" fillId="0" borderId="0" xfId="0" applyNumberFormat="1" applyFont="1" applyAlignment="1">
      <alignment horizontal="center"/>
    </xf>
    <xf numFmtId="165" fontId="2" fillId="11" borderId="5" xfId="1" applyNumberFormat="1" applyFont="1" applyFill="1" applyBorder="1"/>
    <xf numFmtId="166" fontId="2" fillId="0" borderId="7" xfId="1" applyNumberFormat="1" applyFont="1" applyBorder="1"/>
    <xf numFmtId="165" fontId="6" fillId="0" borderId="7" xfId="2" applyNumberFormat="1" applyFont="1" applyFill="1" applyBorder="1"/>
    <xf numFmtId="165" fontId="5" fillId="0" borderId="12" xfId="0" applyNumberFormat="1" applyFont="1" applyBorder="1" applyAlignment="1">
      <alignment horizontal="left" vertical="center" readingOrder="1"/>
    </xf>
    <xf numFmtId="165" fontId="5" fillId="0" borderId="12" xfId="0" applyNumberFormat="1" applyFont="1" applyBorder="1" applyAlignment="1">
      <alignment horizontal="center"/>
    </xf>
    <xf numFmtId="165" fontId="5" fillId="0" borderId="12" xfId="0" applyNumberFormat="1" applyFont="1" applyBorder="1"/>
    <xf numFmtId="165" fontId="4" fillId="0" borderId="13" xfId="0" applyNumberFormat="1" applyFont="1" applyBorder="1"/>
    <xf numFmtId="165" fontId="4" fillId="0" borderId="2" xfId="0" applyNumberFormat="1" applyFont="1" applyBorder="1"/>
    <xf numFmtId="167" fontId="5" fillId="0" borderId="0" xfId="2" applyNumberFormat="1" applyFont="1" applyFill="1" applyBorder="1" applyAlignment="1">
      <alignment horizontal="center"/>
    </xf>
    <xf numFmtId="167" fontId="5" fillId="0" borderId="0" xfId="2" applyNumberFormat="1" applyFont="1" applyFill="1" applyBorder="1"/>
    <xf numFmtId="165" fontId="4" fillId="0" borderId="0" xfId="0" applyNumberFormat="1" applyFont="1" applyAlignment="1">
      <alignment horizontal="right"/>
    </xf>
    <xf numFmtId="165" fontId="2" fillId="0" borderId="14" xfId="1" applyNumberFormat="1" applyFont="1" applyFill="1" applyBorder="1" applyAlignment="1">
      <alignment horizontal="center"/>
    </xf>
    <xf numFmtId="164" fontId="4" fillId="9" borderId="2" xfId="1" applyFont="1" applyFill="1" applyBorder="1"/>
    <xf numFmtId="165" fontId="4" fillId="0" borderId="5" xfId="0" applyNumberFormat="1" applyFont="1" applyBorder="1"/>
    <xf numFmtId="165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/>
    <xf numFmtId="165" fontId="2" fillId="0" borderId="13" xfId="1" applyNumberFormat="1" applyFont="1" applyBorder="1"/>
    <xf numFmtId="165" fontId="4" fillId="0" borderId="2" xfId="1" applyNumberFormat="1" applyFont="1" applyBorder="1"/>
    <xf numFmtId="165" fontId="4" fillId="9" borderId="2" xfId="0" applyNumberFormat="1" applyFont="1" applyFill="1" applyBorder="1"/>
    <xf numFmtId="166" fontId="2" fillId="0" borderId="0" xfId="1" applyNumberFormat="1" applyFont="1"/>
    <xf numFmtId="165" fontId="2" fillId="12" borderId="5" xfId="1" applyNumberFormat="1" applyFont="1" applyFill="1" applyBorder="1"/>
    <xf numFmtId="165" fontId="2" fillId="12" borderId="7" xfId="1" applyNumberFormat="1" applyFont="1" applyFill="1" applyBorder="1"/>
    <xf numFmtId="165" fontId="4" fillId="0" borderId="4" xfId="0" applyNumberFormat="1" applyFont="1" applyBorder="1"/>
    <xf numFmtId="167" fontId="4" fillId="0" borderId="0" xfId="2" applyNumberFormat="1" applyFont="1" applyFill="1" applyBorder="1" applyAlignment="1">
      <alignment horizontal="left" vertical="center" readingOrder="1"/>
    </xf>
    <xf numFmtId="164" fontId="2" fillId="0" borderId="0" xfId="1" applyFont="1" applyFill="1" applyBorder="1"/>
    <xf numFmtId="165" fontId="2" fillId="13" borderId="7" xfId="1" applyNumberFormat="1" applyFont="1" applyFill="1" applyBorder="1"/>
    <xf numFmtId="166" fontId="2" fillId="14" borderId="0" xfId="1" applyNumberFormat="1" applyFont="1" applyFill="1"/>
    <xf numFmtId="165" fontId="2" fillId="15" borderId="5" xfId="1" applyNumberFormat="1" applyFont="1" applyFill="1" applyBorder="1"/>
    <xf numFmtId="165" fontId="2" fillId="15" borderId="7" xfId="1" applyNumberFormat="1" applyFont="1" applyFill="1" applyBorder="1"/>
    <xf numFmtId="165" fontId="2" fillId="16" borderId="5" xfId="1" applyNumberFormat="1" applyFont="1" applyFill="1" applyBorder="1"/>
    <xf numFmtId="165" fontId="2" fillId="16" borderId="7" xfId="1" applyNumberFormat="1" applyFont="1" applyFill="1" applyBorder="1"/>
    <xf numFmtId="164" fontId="0" fillId="0" borderId="0" xfId="1" applyFont="1"/>
    <xf numFmtId="166" fontId="0" fillId="0" borderId="0" xfId="1" applyNumberFormat="1" applyFont="1"/>
    <xf numFmtId="3" fontId="0" fillId="0" borderId="0" xfId="0" applyNumberFormat="1"/>
    <xf numFmtId="49" fontId="9" fillId="0" borderId="15" xfId="0" applyNumberFormat="1" applyFont="1" applyBorder="1"/>
    <xf numFmtId="49" fontId="0" fillId="0" borderId="16" xfId="0" applyNumberFormat="1" applyBorder="1"/>
    <xf numFmtId="49" fontId="9" fillId="0" borderId="16" xfId="0" applyNumberFormat="1" applyFont="1" applyBorder="1"/>
    <xf numFmtId="0" fontId="0" fillId="0" borderId="16" xfId="0" applyBorder="1"/>
    <xf numFmtId="0" fontId="0" fillId="0" borderId="17" xfId="0" applyBorder="1"/>
    <xf numFmtId="0" fontId="0" fillId="13" borderId="18" xfId="0" applyFill="1" applyBorder="1"/>
    <xf numFmtId="0" fontId="0" fillId="7" borderId="0" xfId="0" applyFill="1"/>
    <xf numFmtId="0" fontId="0" fillId="13" borderId="0" xfId="0" applyFill="1"/>
    <xf numFmtId="0" fontId="0" fillId="7" borderId="19" xfId="0" applyFill="1" applyBorder="1"/>
    <xf numFmtId="3" fontId="0" fillId="13" borderId="18" xfId="0" applyNumberFormat="1" applyFill="1" applyBorder="1"/>
    <xf numFmtId="3" fontId="0" fillId="7" borderId="0" xfId="0" applyNumberFormat="1" applyFill="1"/>
    <xf numFmtId="3" fontId="0" fillId="13" borderId="0" xfId="0" applyNumberFormat="1" applyFill="1"/>
    <xf numFmtId="3" fontId="0" fillId="7" borderId="19" xfId="0" applyNumberFormat="1" applyFill="1" applyBorder="1"/>
    <xf numFmtId="0" fontId="0" fillId="0" borderId="18" xfId="0" applyBorder="1"/>
    <xf numFmtId="0" fontId="0" fillId="0" borderId="19" xfId="0" applyBorder="1"/>
    <xf numFmtId="0" fontId="0" fillId="17" borderId="18" xfId="0" applyFill="1" applyBorder="1"/>
    <xf numFmtId="0" fontId="0" fillId="18" borderId="0" xfId="0" applyFill="1"/>
    <xf numFmtId="0" fontId="0" fillId="17" borderId="0" xfId="0" applyFill="1"/>
    <xf numFmtId="0" fontId="0" fillId="18" borderId="19" xfId="0" applyFill="1" applyBorder="1"/>
    <xf numFmtId="3" fontId="0" fillId="17" borderId="18" xfId="0" applyNumberFormat="1" applyFill="1" applyBorder="1"/>
    <xf numFmtId="3" fontId="0" fillId="18" borderId="0" xfId="0" applyNumberFormat="1" applyFill="1"/>
    <xf numFmtId="3" fontId="0" fillId="17" borderId="0" xfId="0" applyNumberFormat="1" applyFill="1"/>
    <xf numFmtId="3" fontId="0" fillId="18" borderId="19" xfId="0" applyNumberFormat="1" applyFill="1" applyBorder="1"/>
    <xf numFmtId="0" fontId="0" fillId="19" borderId="0" xfId="0" applyFill="1"/>
    <xf numFmtId="0" fontId="0" fillId="19" borderId="19" xfId="0" applyFill="1" applyBorder="1"/>
    <xf numFmtId="3" fontId="0" fillId="0" borderId="20" xfId="0" applyNumberFormat="1" applyBorder="1"/>
    <xf numFmtId="3" fontId="0" fillId="19" borderId="21" xfId="0" applyNumberFormat="1" applyFill="1" applyBorder="1"/>
    <xf numFmtId="3" fontId="0" fillId="0" borderId="21" xfId="0" applyNumberFormat="1" applyBorder="1"/>
    <xf numFmtId="3" fontId="0" fillId="19" borderId="22" xfId="0" applyNumberFormat="1" applyFill="1" applyBorder="1"/>
    <xf numFmtId="0" fontId="0" fillId="0" borderId="15" xfId="0" applyBorder="1"/>
    <xf numFmtId="49" fontId="0" fillId="0" borderId="0" xfId="0" applyNumberFormat="1"/>
    <xf numFmtId="0" fontId="0" fillId="0" borderId="20" xfId="0" applyBorder="1"/>
    <xf numFmtId="0" fontId="0" fillId="0" borderId="21" xfId="0" applyBorder="1"/>
    <xf numFmtId="49" fontId="9" fillId="0" borderId="0" xfId="0" applyNumberFormat="1" applyFont="1"/>
    <xf numFmtId="168" fontId="2" fillId="0" borderId="0" xfId="1" applyNumberFormat="1" applyFont="1"/>
    <xf numFmtId="165" fontId="4" fillId="0" borderId="12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68F00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190499</xdr:rowOff>
    </xdr:from>
    <xdr:to>
      <xdr:col>1</xdr:col>
      <xdr:colOff>207818</xdr:colOff>
      <xdr:row>32</xdr:row>
      <xdr:rowOff>147205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FDFFB-29FC-425E-B023-BDBC63E14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3681"/>
          <a:ext cx="2034886" cy="2242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11</xdr:col>
      <xdr:colOff>93187</xdr:colOff>
      <xdr:row>29</xdr:row>
      <xdr:rowOff>29281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18E24-EE52-4D09-BBA4-812A7AF0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0886" y="4398818"/>
          <a:ext cx="2647619" cy="1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276</xdr:rowOff>
    </xdr:from>
    <xdr:to>
      <xdr:col>16</xdr:col>
      <xdr:colOff>603024</xdr:colOff>
      <xdr:row>28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2AD1C0-A878-4B76-91C8-83C65E225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743226"/>
          <a:ext cx="4870224" cy="27619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riporn\Local%20Settings\Temporary%20Internet%20Files\Content.IE5\FMCBR5GL\prayadp1\prayadp1\prayadp\%23an2001(8.11.43)\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\Replacement%20Cost\2002\March0902\Paper%20to%20SK%20and%20CN\Naew\Valuation\TCRT\WINDOWS\TEMP\Pro4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COUNT_wh (2)"/>
      <sheetName val="COUNT_wh"/>
      <sheetName val="INVEN"/>
      <sheetName val="INVEN(TEST)"/>
      <sheetName val="COUNT_NNDC"/>
      <sheetName val="NTET2004 (DEC)"/>
      <sheetName val="NEG2004 (DEC)"/>
      <sheetName val="NEG2004 (DEC) (2)"/>
      <sheetName val="PLANBS3"/>
      <sheetName val="Group"/>
      <sheetName val="Min.-Max. Stock"/>
      <sheetName val="sales3level"/>
      <sheetName val="Macro5"/>
      <sheetName val="Sheet1"/>
      <sheetName val="Sheet1 (2)"/>
      <sheetName val="Sheet2"/>
      <sheetName val="Tax coupon"/>
      <sheetName val="PRO-TOTAL"/>
      <sheetName val="PGMMNG"/>
      <sheetName val="UPC_SKU"/>
      <sheetName val="code"/>
      <sheetName val="ตารางคำนวณกระเบื้อง A"/>
      <sheetName val="DDL"/>
      <sheetName val="BAL"/>
      <sheetName val="ลูกหนี้(เก่า)"/>
      <sheetName val="55555"/>
      <sheetName val="ใบปะหน้าใหม่ Bidding"/>
      <sheetName val="ต้นไม้ทางเท้า"/>
      <sheetName val="SH-E"/>
      <sheetName val="Structure"/>
      <sheetName val="stat local"/>
      <sheetName val="Law data"/>
      <sheetName val="Index"/>
      <sheetName val="Volume Loco May 2015"/>
      <sheetName val="Summary"/>
      <sheetName val="Summary report"/>
      <sheetName val="JUNE"/>
      <sheetName val="Performance BP"/>
      <sheetName val="data"/>
      <sheetName val="4.1CAPEX_Additional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CHE_A"/>
      <sheetName val="DESP_A"/>
      <sheetName val="ISO_A"/>
      <sheetName val="PC_A"/>
      <sheetName val="PM_A"/>
      <sheetName val="SHEET_A"/>
      <sheetName val="RECO_A"/>
      <sheetName val="YARD_A"/>
      <sheetName val="CHEMICAL"/>
      <sheetName val="DESPATCH"/>
      <sheetName val="Feb"/>
      <sheetName val="ISO"/>
      <sheetName val="PRODUCT"/>
      <sheetName val="PULP MILL"/>
      <sheetName val="SHEETING"/>
      <sheetName val="SODA"/>
      <sheetName val="YARD"/>
      <sheetName val="MyWork"/>
      <sheetName val="TYPE SD125"/>
      <sheetName val="Drop Down"/>
      <sheetName val="เลขห้อง"/>
      <sheetName val="เลขที่ห้องทั้งหมด (2)"/>
      <sheetName val="เลขที่ห้องทั้งหมด"/>
      <sheetName val="F13รายชื่อแยกfolio (2)"/>
      <sheetName val="F13รายชื่อแยกfolio"/>
      <sheetName val="F05เลขที่ห้อง+ชื่อคน"/>
      <sheetName val="F04เลขที่ห้อง+ค่าเช่า"/>
      <sheetName val="FEB 2007 "/>
      <sheetName val="MAR 2007"/>
      <sheetName val="APR 2007"/>
      <sheetName val="MAY 2007"/>
      <sheetName val="APR 2007-GTW"/>
      <sheetName val="MAY 2007 (2)"/>
      <sheetName val="MAY 2007-NUCH"/>
      <sheetName val="JUN 2007-NUCH "/>
      <sheetName val="JULY 2007-NUCH"/>
      <sheetName val="AUG 2007-NUCH "/>
      <sheetName val="AUG 2007"/>
      <sheetName val="ค่าเช่า ด.9"/>
      <sheetName val="ค่าเช่า ด.10"/>
      <sheetName val="Status update31.8.07"/>
      <sheetName val="Status update31.8.07 (2)"/>
      <sheetName val="ค่าเช่า ด.11"/>
      <sheetName val="ค่าเช่า ด.11 (2)"/>
      <sheetName val="G26"/>
      <sheetName val="Bill No. 2 - Carpark"/>
      <sheetName val="sheetNO"/>
      <sheetName val="คำชี้แจง"/>
      <sheetName val="SCG group"/>
      <sheetName val="com"/>
      <sheetName val="43"/>
      <sheetName val="List"/>
      <sheetName val="2017"/>
      <sheetName val="อ้างอิง"/>
      <sheetName val="Master"/>
      <sheetName val="Prhd"/>
      <sheetName val="Control"/>
      <sheetName val="Cost center"/>
      <sheetName val="Account code"/>
      <sheetName val="Chart"/>
      <sheetName val="Comapny Name"/>
      <sheetName val="Mapping"/>
      <sheetName val="S-Plant"/>
      <sheetName val="Office_plants"/>
      <sheetName val="Company Name"/>
      <sheetName val="Sheet3"/>
      <sheetName val="Driver"/>
      <sheetName val="ZPS02"/>
      <sheetName val="I-slab"/>
      <sheetName val="Goal"/>
      <sheetName val="data validation"/>
      <sheetName val="PNT-QUOT-#3"/>
      <sheetName val="PNT-P3"/>
      <sheetName val="Sheet5"/>
      <sheetName val="ห้ามลบ"/>
      <sheetName val="Cases Actuals SAP"/>
      <sheetName val="Chilled Vol &amp; GS"/>
      <sheetName val="Master Query_SL"/>
      <sheetName val="Addresses"/>
      <sheetName val="PBSG Severance"/>
      <sheetName val="วัดใต้"/>
      <sheetName val="คำอธิบาย"/>
      <sheetName val="Zone"/>
      <sheetName val="Northeast"/>
      <sheetName val="2018"/>
      <sheetName val="สาเหตุ Error "/>
      <sheetName val="SCG Chemicals group"/>
      <sheetName val="Table Name"/>
      <sheetName val="FR"/>
      <sheetName val="Dont delete!!"/>
      <sheetName val="Ref"/>
      <sheetName val="Config"/>
      <sheetName val="Vender list"/>
      <sheetName val="Production Queue GB"/>
      <sheetName val="cost center name"/>
      <sheetName val="L410"/>
      <sheetName val="Month"/>
      <sheetName val="Log CCR TG 3"/>
      <sheetName val="2019"/>
      <sheetName val="Assumption"/>
      <sheetName val="Ms"/>
      <sheetName val="Variance"/>
      <sheetName val="DTA"/>
      <sheetName val="Type ถูก House"/>
      <sheetName val="รายชื่อ"/>
      <sheetName val="TB(PY 2016)"/>
      <sheetName val="IS"/>
      <sheetName val="GL"/>
      <sheetName val="Risk Level"/>
      <sheetName val="Risk Category"/>
      <sheetName val="Business"/>
      <sheetName val="DD List"/>
      <sheetName val="Multi Rater"/>
      <sheetName val="#REF"/>
      <sheetName val="TP"/>
      <sheetName val="Status"/>
      <sheetName val="MasterTB"/>
      <sheetName val="F-1"/>
      <sheetName val="P300"/>
      <sheetName val="Materiality"/>
      <sheetName val="ดอกเบี้ย TR2560"/>
      <sheetName val="REPORT"/>
      <sheetName val="ชลทิพย์"/>
      <sheetName val="Trial Balance"/>
      <sheetName val="Summary 31Mar'20"/>
      <sheetName val="Accure"/>
      <sheetName val="X1"/>
      <sheetName val="instruction"/>
      <sheetName val="Forecast movement"/>
      <sheetName val="i_Setup"/>
      <sheetName val="O_PL Link"/>
      <sheetName val="i_actmth from SAP"/>
      <sheetName val="i_Actual by cc"/>
      <sheetName val="Fixed Selling"/>
      <sheetName val="SA_OT"/>
      <sheetName val="SA_WS_MAKRO"/>
      <sheetName val="SA_ASD"/>
      <sheetName val="SA_TM"/>
      <sheetName val="SA_Field"/>
      <sheetName val="SA_OP"/>
      <sheetName val="SA_BIS"/>
      <sheetName val="SA_CommFin"/>
      <sheetName val="SA_Bus"/>
      <sheetName val="SA_CC2"/>
      <sheetName val="SA_Cus"/>
      <sheetName val="BIS Selling"/>
      <sheetName val="SA_TT"/>
      <sheetName val="Uniform"/>
      <sheetName val="Total GA"/>
      <sheetName val="HR"/>
      <sheetName val="Fin_Control"/>
      <sheetName val="Fin_Plan"/>
      <sheetName val="Fin_RMC"/>
      <sheetName val="Fin_LPN"/>
      <sheetName val="Fin_RJN"/>
      <sheetName val="BIS"/>
      <sheetName val="BIS_Proj"/>
      <sheetName val="BIS_Common"/>
      <sheetName val="BIS_XChrg"/>
      <sheetName val="Mkt"/>
      <sheetName val="Exec"/>
      <sheetName val="Legal"/>
      <sheetName val="RD"/>
      <sheetName val="Facilities"/>
      <sheetName val="SAP_Proj"/>
      <sheetName val="2nd_Pnt"/>
      <sheetName val="Pallet_Frypk"/>
      <sheetName val="CA"/>
      <sheetName val="EHS"/>
      <sheetName val="CA only"/>
      <sheetName val="Legal only"/>
      <sheetName val="GACC2"/>
      <sheetName val="GACC3"/>
      <sheetName val="TH36022"/>
      <sheetName val="TH36023"/>
      <sheetName val="sub cost center"/>
      <sheetName val="GL_DBS"/>
      <sheetName val="OH CC_DBS"/>
      <sheetName val="Fin"/>
      <sheetName val="BIS G&amp;A"/>
      <sheetName val="2015 reconcile &amp; restate"/>
      <sheetName val="Consulting"/>
      <sheetName val="BIS_Common detail"/>
      <sheetName val="Total GA+BIS common"/>
      <sheetName val="HFM Line"/>
      <sheetName val="HFM Mapping"/>
      <sheetName val="Account"/>
      <sheetName val="T&amp;E sales cut"/>
      <sheetName val="Control - Consulting fee_SN (2)"/>
      <sheetName val="Master TB"/>
      <sheetName val="H300"/>
      <sheetName val="F-3"/>
      <sheetName val="K400"/>
      <sheetName val="CF weekly"/>
      <sheetName val="1.CF (M)(Ratchatewee)"/>
      <sheetName val="1.CF (M)(Rama4)"/>
      <sheetName val="1.CF (M) (TL10ph2)"/>
      <sheetName val=""/>
      <sheetName val="BS"/>
      <sheetName val="Reason"/>
      <sheetName val="Dropdown list "/>
      <sheetName val="S300"/>
      <sheetName val="stair"/>
      <sheetName val="SELL"/>
      <sheetName val="Sum-sys"/>
      <sheetName val="Cover"/>
      <sheetName val="Detail (2)"/>
      <sheetName val="DEATAIL KENTOCOST Sheet Low20MB"/>
      <sheetName val="Cover (2)"/>
      <sheetName val="Detail "/>
      <sheetName val="(PMCmaki)"/>
      <sheetName val="(COMPmaki)"/>
      <sheetName val="SCOPE OF WORK"/>
      <sheetName val="VENDOR"/>
      <sheetName val="Unit price"/>
      <sheetName val="BG"/>
      <sheetName val="received net-BG"/>
      <sheetName val="Summary BG Code"/>
      <sheetName val="V1"/>
      <sheetName val="V7 Confirm RPT"/>
      <sheetName val="แยกงบ"/>
      <sheetName val="beer-indstry"/>
      <sheetName val="COUNT_wh_(2)"/>
      <sheetName val="NTET2004_(DEC)"/>
      <sheetName val="NEG2004_(DEC)"/>
      <sheetName val="NEG2004_(DEC)_(2)"/>
      <sheetName val="Min_-Max__Stock"/>
      <sheetName val="Tax_coupon"/>
      <sheetName val="Sheet1_(2)"/>
      <sheetName val="ตารางคำนวณกระเบื้อง_A"/>
      <sheetName val="ใบปะหน้าใหม่_Bidding"/>
      <sheetName val="Law_data"/>
      <sheetName val="stat_local"/>
      <sheetName val="Volume_Loco_May_2015"/>
      <sheetName val="Summary_report"/>
      <sheetName val="Performance_BP"/>
      <sheetName val="4_1CAPEX_Additional"/>
      <sheetName val="PULP_MILL"/>
      <sheetName val="TYPE_SD125"/>
      <sheetName val="Drop_Down"/>
      <sheetName val="เลขที่ห้องทั้งหมด_(2)"/>
      <sheetName val="F13รายชื่อแยกfolio_(2)"/>
      <sheetName val="FEB_2007_"/>
      <sheetName val="MAR_2007"/>
      <sheetName val="APR_2007"/>
      <sheetName val="MAY_2007"/>
      <sheetName val="APR_2007-GTW"/>
      <sheetName val="MAY_2007_(2)"/>
      <sheetName val="MAY_2007-NUCH"/>
      <sheetName val="JUN_2007-NUCH_"/>
      <sheetName val="JULY_2007-NUCH"/>
      <sheetName val="AUG_2007-NUCH_"/>
      <sheetName val="AUG_2007"/>
      <sheetName val="ค่าเช่า_ด_9"/>
      <sheetName val="ค่าเช่า_ด_10"/>
      <sheetName val="Status_update31_8_07"/>
      <sheetName val="Status_update31_8_07_(2)"/>
      <sheetName val="ค่าเช่า_ด_11"/>
      <sheetName val="ค่าเช่า_ด_11_(2)"/>
      <sheetName val="Bill_No__2_-_Carpark"/>
      <sheetName val="SCG_group"/>
      <sheetName val="Comapny_Name"/>
      <sheetName val="Cost_center"/>
      <sheetName val="Account_code"/>
      <sheetName val="Company_Name"/>
      <sheetName val="data_validation"/>
      <sheetName val="Cases_Actuals_SAP"/>
      <sheetName val="Chilled_Vol_&amp;_GS"/>
      <sheetName val="Master_Query_SL"/>
      <sheetName val="PBSG_Severance"/>
      <sheetName val="สาเหตุ_Error_"/>
      <sheetName val="Table_Name"/>
      <sheetName val="SCG_Chemicals_group"/>
      <sheetName val="Dont_delete!!"/>
      <sheetName val="Vender_list"/>
      <sheetName val="Production_Queue_GB"/>
      <sheetName val="cost_center_name"/>
      <sheetName val="Log_CCR_TG_3"/>
      <sheetName val="Type_ถูก_House"/>
      <sheetName val="TB(PY_2016)"/>
      <sheetName val="Risk_Level"/>
      <sheetName val="Risk_Category"/>
      <sheetName val="DD_List"/>
      <sheetName val="Multi_Rater"/>
      <sheetName val="ดอกเบี้ย_TR2560"/>
      <sheetName val="Trial_Balance"/>
      <sheetName val="Forecast_movement"/>
      <sheetName val="O_PL_Link"/>
      <sheetName val="i_actmth_from_SAP"/>
      <sheetName val="i_Actual_by_cc"/>
      <sheetName val="Fixed_Selling"/>
      <sheetName val="BIS_Selling"/>
      <sheetName val="Total_GA"/>
      <sheetName val="CA_only"/>
      <sheetName val="Legal_only"/>
      <sheetName val="sub_cost_center"/>
      <sheetName val="OH_CC_DBS"/>
      <sheetName val="BIS_G&amp;A"/>
      <sheetName val="2015_reconcile_&amp;_restate"/>
      <sheetName val="BIS_Common_detail"/>
      <sheetName val="Total_GA+BIS_common"/>
      <sheetName val="HFM_Line"/>
      <sheetName val="HFM_Mapping"/>
      <sheetName val="T&amp;E_sales_cut"/>
      <sheetName val="Control_-_Consulting_fee_SN_(2)"/>
      <sheetName val="Master_TB"/>
      <sheetName val="CF_weekly"/>
      <sheetName val="1_CF_(M)(Ratchatewee)"/>
      <sheetName val="1_CF_(M)(Rama4)"/>
      <sheetName val="1_CF_(M)_(TL10ph2)"/>
      <sheetName val="Dropdown_list_"/>
      <sheetName val="Detail_(2)"/>
      <sheetName val="DEATAIL_KENTOCOST_Sheet_Low20MB"/>
      <sheetName val="Cover_(2)"/>
      <sheetName val="Detail_"/>
      <sheetName val="SCOPE_OF_WORK"/>
      <sheetName val="Unit_price"/>
      <sheetName val="received_net-BG"/>
      <sheetName val="Summary_BG_Code"/>
      <sheetName val="V7_Confirm_RPT"/>
      <sheetName val="2020"/>
      <sheetName val="summary_ee"/>
      <sheetName val="ee_unit type"/>
      <sheetName val="ee_build "/>
      <sheetName val="Cost history sheet"/>
      <sheetName val="Scope of work "/>
      <sheetName val="Detail (CMM)"/>
      <sheetName val="SUM KENTO COST LOW 20MB."/>
      <sheetName val="Data-ac"/>
      <sheetName val="Data-san"/>
      <sheetName val="SUM KENTO COST REPORT 20MB.UP"/>
      <sheetName val="DETAIL KENTOCOST Sheet 20MB.UP"/>
      <sheetName val="Master COA V21"/>
      <sheetName val="00Summary"/>
      <sheetName val="Condition"/>
      <sheetName val="B-Prelim"/>
      <sheetName val="EE-HOTEL"/>
      <sheetName val="SN&amp;FP-HOTEL"/>
      <sheetName val="MVAC-HOTEL"/>
      <sheetName val="EE-BOH"/>
      <sheetName val="SN&amp;FP-BOH"/>
      <sheetName val="MVAC-BOH"/>
      <sheetName val="S3 Architectural"/>
      <sheetName val="TTL"/>
      <sheetName val="ESS Performance 2020+2021"/>
      <sheetName val="A"/>
      <sheetName val="Reference(do not delete)"/>
      <sheetName val="S330 Increase salary rate"/>
      <sheetName val="COUNT_wh_(2)1"/>
      <sheetName val="NTET2004_(DEC)1"/>
      <sheetName val="NEG2004_(DEC)1"/>
      <sheetName val="NEG2004_(DEC)_(2)1"/>
      <sheetName val="Min_-Max__Stock1"/>
      <sheetName val="Tax_coupon1"/>
      <sheetName val="Sheet1_(2)1"/>
      <sheetName val="ตารางคำนวณกระเบื้อง_A1"/>
      <sheetName val="ใบปะหน้าใหม่_Bidding1"/>
      <sheetName val="Law_data1"/>
      <sheetName val="stat_local1"/>
      <sheetName val="Volume_Loco_May_20151"/>
      <sheetName val="Summary_report1"/>
      <sheetName val="Performance_BP1"/>
      <sheetName val="PULP_MILL1"/>
      <sheetName val="4_1CAPEX_Additional1"/>
      <sheetName val="TYPE_SD1251"/>
      <sheetName val="Drop_Down1"/>
      <sheetName val="เลขที่ห้องทั้งหมด_(2)1"/>
      <sheetName val="F13รายชื่อแยกfolio_(2)1"/>
      <sheetName val="FEB_2007_1"/>
      <sheetName val="MAR_20071"/>
      <sheetName val="APR_20071"/>
      <sheetName val="MAY_20071"/>
      <sheetName val="APR_2007-GTW1"/>
      <sheetName val="MAY_2007_(2)1"/>
      <sheetName val="MAY_2007-NUCH1"/>
      <sheetName val="JUN_2007-NUCH_1"/>
      <sheetName val="JULY_2007-NUCH1"/>
      <sheetName val="AUG_2007-NUCH_1"/>
      <sheetName val="AUG_20071"/>
      <sheetName val="ค่าเช่า_ด_91"/>
      <sheetName val="ค่าเช่า_ด_101"/>
      <sheetName val="Status_update31_8_071"/>
      <sheetName val="Status_update31_8_07_(2)1"/>
      <sheetName val="ค่าเช่า_ด_111"/>
      <sheetName val="ค่าเช่า_ด_11_(2)1"/>
      <sheetName val="Bill_No__2_-_Carpark1"/>
      <sheetName val="SCG_group1"/>
      <sheetName val="Cost_center1"/>
      <sheetName val="Account_code1"/>
      <sheetName val="Comapny_Name1"/>
      <sheetName val="Company_Name1"/>
      <sheetName val="data_validation1"/>
      <sheetName val="Cases_Actuals_SAP1"/>
      <sheetName val="Chilled_Vol_&amp;_GS1"/>
      <sheetName val="Master_Query_SL1"/>
      <sheetName val="PBSG_Severance1"/>
      <sheetName val="สาเหตุ_Error_1"/>
      <sheetName val="SCG_Chemicals_group1"/>
      <sheetName val="Table_Name1"/>
      <sheetName val="Dont_delete!!1"/>
      <sheetName val="Vender_list1"/>
      <sheetName val="Production_Queue_GB1"/>
      <sheetName val="cost_center_name1"/>
      <sheetName val="Log_CCR_TG_31"/>
      <sheetName val="Type_ถูก_House1"/>
      <sheetName val="TB(PY_2016)1"/>
      <sheetName val="Risk_Level1"/>
      <sheetName val="Risk_Category1"/>
      <sheetName val="DD_List1"/>
      <sheetName val="Multi_Rater1"/>
      <sheetName val="ดอกเบี้ย_TR25601"/>
      <sheetName val="Trial_Balance1"/>
      <sheetName val="Forecast_movement1"/>
      <sheetName val="O_PL_Link1"/>
      <sheetName val="i_actmth_from_SAP1"/>
      <sheetName val="i_Actual_by_cc1"/>
      <sheetName val="Fixed_Selling1"/>
      <sheetName val="BIS_Selling1"/>
      <sheetName val="Total_GA1"/>
      <sheetName val="CA_only1"/>
      <sheetName val="Legal_only1"/>
      <sheetName val="sub_cost_center1"/>
      <sheetName val="OH_CC_DBS1"/>
      <sheetName val="BIS_G&amp;A1"/>
      <sheetName val="2015_reconcile_&amp;_restate1"/>
      <sheetName val="BIS_Common_detail1"/>
      <sheetName val="Total_GA+BIS_common1"/>
      <sheetName val="HFM_Line1"/>
      <sheetName val="HFM_Mapping1"/>
      <sheetName val="T&amp;E_sales_cut1"/>
      <sheetName val="Control_-_Consulting_fee_SN_(21"/>
      <sheetName val="Master_TB1"/>
      <sheetName val="CF_weekly1"/>
      <sheetName val="1_CF_(M)(Ratchatewee)1"/>
      <sheetName val="1_CF_(M)(Rama4)1"/>
      <sheetName val="1_CF_(M)_(TL10ph2)1"/>
      <sheetName val="Dropdown_list_1"/>
      <sheetName val="Detail_(2)1"/>
      <sheetName val="DEATAIL_KENTOCOST_Sheet_Low20M1"/>
      <sheetName val="Cover_(2)1"/>
      <sheetName val="Detail_1"/>
      <sheetName val="SCOPE_OF_WORK1"/>
      <sheetName val="Unit_price1"/>
      <sheetName val="received_net-BG1"/>
      <sheetName val="Summary_BG_Code1"/>
      <sheetName val="V7_Confirm_RPT1"/>
      <sheetName val="Summary_31Mar'20"/>
      <sheetName val="Cost_history_sheet"/>
      <sheetName val="Scope_of_work_"/>
      <sheetName val="Detail_(CMM)"/>
      <sheetName val="SUM_KENTO_COST_LOW_20MB_"/>
      <sheetName val="SUM_KENTO_COST_REPORT_20MB_UP"/>
      <sheetName val="DETAIL_KENTOCOST_Sheet_20MB_UP"/>
      <sheetName val="Master_COA_V21"/>
      <sheetName val="ee_unit_type"/>
      <sheetName val="ee_build_"/>
      <sheetName val="S3_Architectural"/>
      <sheetName val="ESS_Performance_2020+2021"/>
      <sheetName val="Parameters"/>
      <sheetName val="PGM_2LEVYTD"/>
      <sheetName val="LS"/>
      <sheetName val="MasterBrand"/>
      <sheetName val="data บัญชี"/>
      <sheetName val="ฐานข้อมูล"/>
      <sheetName val="Data (2)"/>
      <sheetName val="masterEO IO"/>
      <sheetName val="กำหนดค่า"/>
      <sheetName val="Employee EN"/>
      <sheetName val="Mat"/>
      <sheetName val="Reference(do_not_delete)"/>
      <sheetName val="発停サイクル表"/>
      <sheetName val="rate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ไม่ใช้"/>
      <sheetName val="ใช้หน้านี้"/>
      <sheetName val="S-CUVE-2 14 M"/>
      <sheetName val="Mar"/>
      <sheetName val="Apr"/>
      <sheetName val="May"/>
      <sheetName val="Jan"/>
      <sheetName val="MD_R"/>
      <sheetName val="CELL_A"/>
      <sheetName val="ENV_A"/>
      <sheetName val="PG_A"/>
      <sheetName val="MD_A"/>
      <sheetName val="QA&amp;R_A"/>
      <sheetName val="RMP_A"/>
      <sheetName val="RMZ_A"/>
      <sheetName val="ENV_R"/>
      <sheetName val="PG_R"/>
      <sheetName val="CELL_R"/>
      <sheetName val="QA&amp;R_R"/>
      <sheetName val="RMP_R"/>
      <sheetName val="RMZ_R"/>
      <sheetName val="Raw_data"/>
      <sheetName val="data_steam"/>
      <sheetName val="Mapping account"/>
      <sheetName val="S-CUVE-2_14_M"/>
      <sheetName val="Data_2"/>
      <sheetName val="설계내역서"/>
      <sheetName val="Discounted_Cash_Flow"/>
      <sheetName val="6_ข้อมูลวัสดุ-ค่าดำเนิน"/>
      <sheetName val="K_Suporn"/>
      <sheetName val="บมจ_พฤกษา"/>
      <sheetName val="บ_พนาลี"/>
      <sheetName val="บ_พุทธชาด"/>
      <sheetName val="บ_เกสร"/>
      <sheetName val="สรุป_PS"/>
      <sheetName val="สรุป_PNL"/>
      <sheetName val="สรุป_PTC"/>
      <sheetName val="สรุป_KS"/>
      <sheetName val="IP_Land"/>
      <sheetName val="Discounted Cash Flow"/>
      <sheetName val="6.ข้อมูลวัสดุ-ค่าดำเนิน"/>
      <sheetName val="K.Suporn"/>
      <sheetName val="บมจ.พฤกษา"/>
      <sheetName val="บ.พนาลี"/>
      <sheetName val="บ.พุทธชาด"/>
      <sheetName val="บ.เกสร"/>
      <sheetName val="สรุป PS"/>
      <sheetName val="สรุป PNL"/>
      <sheetName val="สรุป PTC"/>
      <sheetName val="สรุป KS"/>
      <sheetName val="IP Land"/>
      <sheetName val="Wkgs_BS Lead"/>
      <sheetName val="ZA110 Sale"/>
      <sheetName val="FS"/>
      <sheetName val="Sum"/>
      <sheetName val="Sec.1.1 Site clearanceworks"/>
      <sheetName val="เงื่อนไขการเสนอราคา"/>
      <sheetName val="VE LIST"/>
      <sheetName val="Sec.0"/>
      <sheetName val="Sec.1"/>
      <sheetName val="Arch unit rate"/>
      <sheetName val="ID unit rate"/>
      <sheetName val="Sec.2 "/>
      <sheetName val="sec.3.1"/>
      <sheetName val="sec.3.2"/>
      <sheetName val="sec.3.3"/>
      <sheetName val="sec.3.4"/>
      <sheetName val="Sec.4"/>
      <sheetName val="Sec.5"/>
      <sheetName val="Sec. 6"/>
      <sheetName val="Sec.7"/>
      <sheetName val="TT-2"/>
      <sheetName val="코드관리"/>
      <sheetName val="SUM-AIR-Submit"/>
      <sheetName val="KKC Brkdwn"/>
      <sheetName val="SPT vs PHI"/>
      <sheetName val="escon"/>
      <sheetName val="Store"/>
      <sheetName val="JobSetup"/>
      <sheetName val="Proposal Form"/>
      <sheetName val="BQ-Ext  "/>
      <sheetName val="Sch 2"/>
      <sheetName val="Commun"/>
      <sheetName val="DataValidation_NotDelete"/>
      <sheetName val="NOT"/>
      <sheetName val="Validation"/>
      <sheetName val="asset"/>
      <sheetName val="STart"/>
      <sheetName val="5200"/>
      <sheetName val="TL"/>
      <sheetName val="マスタ"/>
      <sheetName val="Demand"/>
      <sheetName val="Occ"/>
      <sheetName val="สรุป"/>
      <sheetName val="interest income from VMI"/>
      <sheetName val="interest payable to PSH"/>
      <sheetName val="Aging"/>
      <sheetName val="April"/>
      <sheetName val="March"/>
      <sheetName val="M-14"/>
      <sheetName val="M-92"/>
      <sheetName val="M-19"/>
      <sheetName val="M-49"/>
      <sheetName val="M-12"/>
      <sheetName val="M-30"/>
      <sheetName val="Customer Name"/>
      <sheetName val="Designated P&amp;L"/>
      <sheetName val="Sales"/>
      <sheetName val="ค่าเริ่มต้น"/>
      <sheetName val="DATA (ชื่อสินค้า)"/>
      <sheetName val="CVM"/>
      <sheetName val="กระจาย-V-Boot"/>
      <sheetName val="กระจาย-Oishi"/>
      <sheetName val="กระจาย -NPDองุ่นเคียวโฮ"/>
      <sheetName val="สุราแช่พญานาคแถม"/>
      <sheetName val="สรุปกระจายBLS+RK"/>
      <sheetName val="สรุปกระจายSS+RK"/>
      <sheetName val="รายละเอียดกิจกรรม"/>
      <sheetName val="Sheet25"/>
      <sheetName val="สีแถมโซดา"/>
      <sheetName val="Activity Q1"/>
      <sheetName val="PROJECT BRIEF"/>
      <sheetName val="footing"/>
      <sheetName val="upa"/>
      <sheetName val="QlikView"/>
      <sheetName val="Revenue(2019)"/>
      <sheetName val="Graph(2019)"/>
      <sheetName val="Strategic Cus"/>
      <sheetName val="Rev per Head(2019)"/>
      <sheetName val="WH Utilization"/>
      <sheetName val="Stock Graph"/>
      <sheetName val="No. Customer (2019)"/>
      <sheetName val="No. Customer"/>
      <sheetName val="Sheet15"/>
      <sheetName val="Drop Down Lists"/>
      <sheetName val="List of Rem Entries - IS"/>
      <sheetName val="Factor F Data"/>
      <sheetName val="PL"/>
      <sheetName val="RE9604"/>
      <sheetName val="PDPC0908"/>
      <sheetName val="Rank"/>
      <sheetName val="TB 1-3"/>
      <sheetName val="J01"/>
      <sheetName val="summary1-2"/>
      <sheetName val="summary1-3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preliminaries"/>
      <sheetName val="공문"/>
      <sheetName val="FitOutConfCentre"/>
      <sheetName val="covere"/>
      <sheetName val="Boq(1)"/>
      <sheetName val="FlatBottomClarifier (Not used)"/>
      <sheetName val="Summ"/>
      <sheetName val=" ANALYSIS FP"/>
      <sheetName val="Info"/>
      <sheetName val="Data (Forecast-m3)"/>
      <sheetName val="95059D"/>
      <sheetName val="โซนโฟกัส TT"/>
      <sheetName val="ข้อมูลทำ DropDown"/>
      <sheetName val="รายพนักงาน"/>
      <sheetName val="แนวทาง"/>
      <sheetName val="2021"/>
      <sheetName val="dataยอดขายทีมนิยมไทย"/>
      <sheetName val="แผนใหม่-BG22 รายเอเย่นต์"/>
      <sheetName val="In AG VS Sub"/>
      <sheetName val="ขน2019"/>
      <sheetName val="ขน2020"/>
      <sheetName val="ขน2021"/>
      <sheetName val="Calendar_นายสรศักดิ์ กล่ำศรี"/>
      <sheetName val="ยอดขาย"/>
      <sheetName val="สรุปโซนโฟกัส TT"/>
      <sheetName val="Analytic Sales&amp;Cost"/>
      <sheetName val="DO"/>
      <sheetName val="磨煤加压"/>
      <sheetName val="มีค 64"/>
      <sheetName val="Vendors Database"/>
      <sheetName val="COUNT_wh_(2)2"/>
      <sheetName val="NTET2004_(DEC)2"/>
      <sheetName val="NEG2004_(DEC)2"/>
      <sheetName val="NEG2004_(DEC)_(2)2"/>
      <sheetName val="Min_-Max__Stock2"/>
      <sheetName val="Sheet1_(2)2"/>
      <sheetName val="Tax_coupon2"/>
      <sheetName val="ตารางคำนวณกระเบื้อง_A2"/>
      <sheetName val="ใบปะหน้าใหม่_Bidding2"/>
      <sheetName val="stat_local2"/>
      <sheetName val="Law_data2"/>
      <sheetName val="Volume_Loco_May_20152"/>
      <sheetName val="Summary_report2"/>
      <sheetName val="Performance_BP2"/>
      <sheetName val="PULP_MILL2"/>
      <sheetName val="4_1CAPEX_Additional2"/>
      <sheetName val="TYPE_SD1252"/>
      <sheetName val="Drop_Down2"/>
      <sheetName val="เลขที่ห้องทั้งหมด_(2)2"/>
      <sheetName val="F13รายชื่อแยกfolio_(2)2"/>
      <sheetName val="FEB_2007_2"/>
      <sheetName val="MAR_20072"/>
      <sheetName val="APR_20072"/>
      <sheetName val="MAY_20072"/>
      <sheetName val="APR_2007-GTW2"/>
      <sheetName val="MAY_2007_(2)2"/>
      <sheetName val="MAY_2007-NUCH2"/>
      <sheetName val="JUN_2007-NUCH_2"/>
      <sheetName val="JULY_2007-NUCH2"/>
      <sheetName val="AUG_2007-NUCH_2"/>
      <sheetName val="AUG_20072"/>
      <sheetName val="ค่าเช่า_ด_92"/>
      <sheetName val="ค่าเช่า_ด_102"/>
      <sheetName val="Status_update31_8_072"/>
      <sheetName val="Status_update31_8_07_(2)2"/>
      <sheetName val="ค่าเช่า_ด_112"/>
      <sheetName val="ค่าเช่า_ด_11_(2)2"/>
      <sheetName val="Bill_No__2_-_Carpark2"/>
      <sheetName val="SCG_group2"/>
      <sheetName val="Cost_center2"/>
      <sheetName val="Account_code2"/>
      <sheetName val="Comapny_Name2"/>
      <sheetName val="Company_Name2"/>
      <sheetName val="data_validation2"/>
      <sheetName val="Cases_Actuals_SAP2"/>
      <sheetName val="Chilled_Vol_&amp;_GS2"/>
      <sheetName val="Master_Query_SL2"/>
      <sheetName val="PBSG_Severance2"/>
      <sheetName val="สาเหตุ_Error_2"/>
      <sheetName val="Table_Name2"/>
      <sheetName val="SCG_Chemicals_group2"/>
      <sheetName val="Dont_delete!!2"/>
      <sheetName val="cost_center_name2"/>
      <sheetName val="Vender_list2"/>
      <sheetName val="Production_Queue_GB2"/>
      <sheetName val="Log_CCR_TG_32"/>
      <sheetName val="Type_ถูก_House2"/>
      <sheetName val="TB(PY_2016)2"/>
      <sheetName val="Risk_Level2"/>
      <sheetName val="Risk_Category2"/>
      <sheetName val="DD_List2"/>
      <sheetName val="Multi_Rater2"/>
      <sheetName val="ดอกเบี้ย_TR25602"/>
      <sheetName val="Trial_Balance2"/>
      <sheetName val="Detail_(2)2"/>
      <sheetName val="DEATAIL_KENTOCOST_Sheet_Low20M2"/>
      <sheetName val="Cover_(2)2"/>
      <sheetName val="Detail_2"/>
      <sheetName val="SCOPE_OF_WORK2"/>
      <sheetName val="Unit_price2"/>
      <sheetName val="received_net-BG2"/>
      <sheetName val="Summary_BG_Code2"/>
      <sheetName val="ee_unit_type1"/>
      <sheetName val="ee_build_1"/>
      <sheetName val="Cost_history_sheet1"/>
      <sheetName val="Scope_of_work_1"/>
      <sheetName val="Detail_(CMM)1"/>
      <sheetName val="SUM_KENTO_COST_LOW_20MB_1"/>
      <sheetName val="SUM_KENTO_COST_REPORT_20MB_UP1"/>
      <sheetName val="DETAIL_KENTOCOST_Sheet_20MB_UP1"/>
      <sheetName val="Forecast_movement2"/>
      <sheetName val="O_PL_Link2"/>
      <sheetName val="i_actmth_from_SAP2"/>
      <sheetName val="i_Actual_by_cc2"/>
      <sheetName val="Fixed_Selling2"/>
      <sheetName val="BIS_Selling2"/>
      <sheetName val="Total_GA2"/>
      <sheetName val="CA_only2"/>
      <sheetName val="Legal_only2"/>
      <sheetName val="sub_cost_center2"/>
      <sheetName val="OH_CC_DBS2"/>
      <sheetName val="BIS_G&amp;A2"/>
      <sheetName val="2015_reconcile_&amp;_restate2"/>
      <sheetName val="BIS_Common_detail2"/>
      <sheetName val="Total_GA+BIS_common2"/>
      <sheetName val="HFM_Line2"/>
      <sheetName val="HFM_Mapping2"/>
      <sheetName val="T&amp;E_sales_cut2"/>
      <sheetName val="Control_-_Consulting_fee_SN_(22"/>
      <sheetName val="Master_TB2"/>
      <sheetName val="CF_weekly2"/>
      <sheetName val="1_CF_(M)(Ratchatewee)2"/>
      <sheetName val="1_CF_(M)(Rama4)2"/>
      <sheetName val="1_CF_(M)_(TL10ph2)2"/>
      <sheetName val="Dropdown_list_2"/>
      <sheetName val="S3_Architectural1"/>
      <sheetName val="V7_Confirm_RPT2"/>
      <sheetName val="Master_COA_V211"/>
      <sheetName val="Summary_31Mar'201"/>
      <sheetName val="ESS_Performance_2020+20211"/>
      <sheetName val="Reference(do_not_delete)1"/>
      <sheetName val="S330_Increase_salary_rate"/>
      <sheetName val="S-CUVE-2_14_M1"/>
      <sheetName val="Discounted_Cash_Flow1"/>
      <sheetName val="6_ข้อมูลวัสดุ-ค่าดำเนิน1"/>
      <sheetName val="K_Suporn1"/>
      <sheetName val="บมจ_พฤกษา1"/>
      <sheetName val="บ_พนาลี1"/>
      <sheetName val="บ_พุทธชาด1"/>
      <sheetName val="บ_เกสร1"/>
      <sheetName val="สรุป_PS1"/>
      <sheetName val="สรุป_PNL1"/>
      <sheetName val="สรุป_PTC1"/>
      <sheetName val="สรุป_KS1"/>
      <sheetName val="IP_Land1"/>
      <sheetName val="Mapping_account"/>
      <sheetName val="data_บัญชี"/>
      <sheetName val="Data_(2)"/>
      <sheetName val="masterEO_IO"/>
      <sheetName val="Employee_EN"/>
      <sheetName val="Wkgs_BS_Lead"/>
      <sheetName val="Sec_1_1_Site_clearanceworks"/>
      <sheetName val="VE_LIST"/>
      <sheetName val="Sec_0"/>
      <sheetName val="Sec_1"/>
      <sheetName val="Arch_unit_rate"/>
      <sheetName val="ID_unit_rate"/>
      <sheetName val="Sec_2_"/>
      <sheetName val="sec_3_1"/>
      <sheetName val="sec_3_2"/>
      <sheetName val="sec_3_3"/>
      <sheetName val="sec_3_4"/>
      <sheetName val="Sec_4"/>
      <sheetName val="Sec_5"/>
      <sheetName val="Sec__6"/>
      <sheetName val="Sec_7"/>
      <sheetName val="ZA110_Sale"/>
      <sheetName val="KKC_Brkdwn"/>
      <sheetName val="SPT_vs_PHI"/>
      <sheetName val="Proposal_Form"/>
      <sheetName val="BQ-Ext__"/>
      <sheetName val="Sch_2"/>
      <sheetName val="interest_income_from_VMI"/>
      <sheetName val="interest_payable_to_PSH"/>
      <sheetName val="PROJECT_BRIEF"/>
      <sheetName val="Customer_Name"/>
      <sheetName val="Strategic_Cus"/>
      <sheetName val="Rev_per_Head(2019)"/>
      <sheetName val="WH_Utilization"/>
      <sheetName val="Stock_Graph"/>
      <sheetName val="No__Customer_(2019)"/>
      <sheetName val="No__Customer"/>
      <sheetName val="DATA_(ชื่อสินค้า)"/>
      <sheetName val="กระจาย_-NPDองุ่นเคียวโฮ"/>
      <sheetName val="Activity_Q1"/>
      <sheetName val="slipsumpR"/>
      <sheetName val="TB 10"/>
      <sheetName val="30's-Components"/>
      <sheetName val="Page4"/>
      <sheetName val="Final Summary - Base"/>
      <sheetName val="1B"/>
      <sheetName val="drop"/>
      <sheetName val="ส่งเสริมและจัดหาไม้ขอถัง 118 ใบ"/>
      <sheetName val="แอร์เก่า"/>
      <sheetName val="ถังเปล่ารับ,เบิก,คืน"/>
      <sheetName val="Coorodinator Sec"/>
      <sheetName val="Jan_monthly"/>
      <sheetName val="Stock"/>
      <sheetName val="gfhfhf"/>
      <sheetName val="Feb_monthly"/>
      <sheetName val="Gen"/>
      <sheetName val="Inventory"/>
      <sheetName val="Q1"/>
      <sheetName val="Q2"/>
      <sheetName val="Q3"/>
      <sheetName val="Q4"/>
      <sheetName val="Q1-4"/>
      <sheetName val="Gen&amp;Manage"/>
      <sheetName val="Management"/>
      <sheetName val="ขาย_scrap'19"/>
      <sheetName val="Income&amp;Inventory"/>
      <sheetName val="Jan_Daily"/>
      <sheetName val="Feb_Daily"/>
      <sheetName val="Mar_Daily"/>
      <sheetName val="Manage"/>
      <sheetName val="co 10"/>
      <sheetName val="Status Budget"/>
      <sheetName val="Spread"/>
      <sheetName val="5X"/>
      <sheetName val="Utility and Fire flange"/>
      <sheetName val="B1.01-Times"/>
      <sheetName val="Assa VO (2)"/>
      <sheetName val="B1.02.02(IDP-2) "/>
      <sheetName val="Kamol VO"/>
      <sheetName val="B2.17 Skyline"/>
      <sheetName val="19th -MOS"/>
      <sheetName val="A6.2 VO-PLE"/>
      <sheetName val="KA -MOS"/>
      <sheetName val="Kitchen VO"/>
      <sheetName val="DSG-MOS-break"/>
      <sheetName val="Pinklao MOS"/>
      <sheetName val="B2.07 Kitchen"/>
      <sheetName val="B2.03 Assa"/>
      <sheetName val="B1.01.03(VC)"/>
      <sheetName val="A4 ARCH(FSR)"/>
      <sheetName val="A7 EXT(FSR)"/>
      <sheetName val="1-BCEG "/>
      <sheetName val="sUM -FFE"/>
      <sheetName val="Rates"/>
      <sheetName val="Metrix"/>
      <sheetName val="B1.01.1Times"/>
      <sheetName val="Production info"/>
      <sheetName val="XLR_NoRangeSheet"/>
      <sheetName val="ตารางส่วนลด EE."/>
      <sheetName val="A5.2 VO-KAMA"/>
      <sheetName val="A6.2VO-PLE"/>
      <sheetName val="A.VO-MEP (BCEG)"/>
      <sheetName val="A5.1 Kama"/>
      <sheetName val="B1.01.09.2-Deco Mart"/>
      <sheetName val="B1.01.10.1THC"/>
      <sheetName val="B1.02.01(IDP-1)"/>
      <sheetName val="ประมาณการประตูหน้าต่าง "/>
      <sheetName val="Conso จัดลำดับลุกหนี้"/>
      <sheetName val="Appendix#3 PBC - ICIS (ECH)"/>
      <sheetName val="118508"/>
      <sheetName val="612004"/>
      <sheetName val="Prepaid"/>
      <sheetName val="Sheet6"/>
      <sheetName val="SCHEDULE 10_BUILD MANAGEMENT"/>
      <sheetName val="Sheet"/>
      <sheetName val="ตารางวันหยุด"/>
      <sheetName val="Emp_Data"/>
      <sheetName val="SHT1-CONSOL"/>
      <sheetName val="โซนโฟกัส_TT"/>
      <sheetName val="ข้อมูลทำ_DropDown"/>
      <sheetName val="Calendar_นายสรศักดิ์_กล่ำศรี"/>
      <sheetName val="แผนใหม่-BG22_รายเอเย่นต์"/>
      <sheetName val="In_AG_VS_Sub"/>
      <sheetName val="สรุปโซนโฟกัส_TT"/>
      <sheetName val="มีค_64"/>
      <sheetName val="FF-3"/>
      <sheetName val="bill 2"/>
      <sheetName val="cover page"/>
      <sheetName val="Material Price List"/>
      <sheetName val="Sheet8"/>
      <sheetName val="2002"/>
      <sheetName val="OPbyMonth"/>
      <sheetName val="PL_FORECAST"/>
      <sheetName val="JL4"/>
      <sheetName val="MT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 refreshError="1"/>
      <sheetData sheetId="375" refreshError="1"/>
      <sheetData sheetId="376" refreshError="1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 refreshError="1"/>
      <sheetData sheetId="585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/>
      <sheetData sheetId="965"/>
      <sheetData sheetId="966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/>
      <sheetData sheetId="973"/>
      <sheetData sheetId="974"/>
      <sheetData sheetId="975"/>
      <sheetData sheetId="976"/>
      <sheetData sheetId="977"/>
      <sheetData sheetId="978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00"/>
      <sheetName val="detailMonth (3)"/>
      <sheetName val="board (2)"/>
      <sheetName val="CF_form"/>
      <sheetName val="board"/>
      <sheetName val="detail"/>
      <sheetName val="cashflow"/>
      <sheetName val="dataMonth1"/>
      <sheetName val="detailMonth (2)"/>
      <sheetName val="CF_form (2)"/>
      <sheetName val="detailMonth"/>
      <sheetName val="dataMonth"/>
      <sheetName val="BALNEW"/>
      <sheetName val="BALAJUST"/>
      <sheetName val="BALNET"/>
      <sheetName val="PLAN "/>
      <sheetName val="____00"/>
      <sheetName val="sales3l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BS3"/>
      <sheetName val="INDEX"/>
      <sheetName val="present"/>
      <sheetName val="capacity"/>
      <sheetName val="HL"/>
      <sheetName val="MKT"/>
      <sheetName val="COM-SALES"/>
      <sheetName val="PS-96"/>
      <sheetName val="SALES"/>
      <sheetName val="OTHER"/>
      <sheetName val="PS-@-95"/>
      <sheetName val="CAP"/>
      <sheetName val="ASSCAP"/>
      <sheetName val="detail"/>
      <sheetName val="UPC_SKU"/>
      <sheetName val="MasterList"/>
      <sheetName val="DropdownList"/>
      <sheetName val="4.1CAPEX_Additional"/>
      <sheetName val="Drop Down"/>
      <sheetName val="SCG group"/>
      <sheetName val="novOL2014"/>
      <sheetName val="dropdown"/>
      <sheetName val="data"/>
      <sheetName val="Function"/>
      <sheetName val="Comapny Name"/>
      <sheetName val="List"/>
      <sheetName val="Emplyee Record"/>
      <sheetName val="Master1"/>
      <sheetName val="BLUE"/>
      <sheetName val="Sheet1"/>
      <sheetName val="sales3level"/>
      <sheetName val="703105"/>
      <sheetName val="Est. Budget"/>
      <sheetName val="Sheet4"/>
      <sheetName val="4_1CAPEX_Additional"/>
      <sheetName val="Drop_Down"/>
      <sheetName val="SCG_group"/>
      <sheetName val="Comapny_Name"/>
      <sheetName val="Emplyee_Record"/>
      <sheetName val="Est__Budget"/>
      <sheetName val="MyWork"/>
      <sheetName val="Merter"/>
      <sheetName val="SCG Chemicals group"/>
      <sheetName val="Dropdown list "/>
      <sheetName val="2019"/>
      <sheetName val="4_1CAPEX_Additional1"/>
      <sheetName val="Drop_Down1"/>
      <sheetName val="SCG_group1"/>
      <sheetName val="Comapny_Name1"/>
      <sheetName val="Emplyee_Record1"/>
      <sheetName val="Est__Budget1"/>
      <sheetName val="SCG_Chemicals_group"/>
      <sheetName val="Dropdown_list_"/>
      <sheetName val="List of Note"/>
      <sheetName val="4_1CAPEX_Additional2"/>
      <sheetName val="Drop_Down2"/>
      <sheetName val="SCG_group2"/>
      <sheetName val="Comapny_Name2"/>
      <sheetName val="Emplyee_Record2"/>
      <sheetName val="Est__Budget2"/>
      <sheetName val="SCG_Chemicals_group1"/>
      <sheetName val="Dropdown_list_1"/>
      <sheetName val="List_of_Note"/>
      <sheetName val="การแจ้งเรียกเก็บ"/>
      <sheetName val="Note5_RelatedParties"/>
      <sheetName val="summary"/>
      <sheetName val="LCF"/>
      <sheetName val="1.Form2554"/>
      <sheetName val="2.รายการประกอบ54"/>
      <sheetName val="1.Form2555"/>
      <sheetName val="2.รายการประกอบ55"/>
      <sheetName val="TMFC"/>
      <sheetName val="Export"/>
      <sheetName val="Choose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Note30_Effect Tax Rate Recon"/>
      <sheetName val="4_1CAPEX_Additional3"/>
      <sheetName val="Drop_Down3"/>
      <sheetName val="SCG_group3"/>
      <sheetName val="Comapny_Name3"/>
      <sheetName val="Emplyee_Record3"/>
      <sheetName val="Est__Budget3"/>
      <sheetName val="SCG_Chemicals_group2"/>
      <sheetName val="Dropdown_list_2"/>
      <sheetName val="List_of_Note1"/>
      <sheetName val="1_Form2554"/>
      <sheetName val="2_รายการประกอบ54"/>
      <sheetName val="1_Form2555"/>
      <sheetName val="2_รายการประกอบ55"/>
      <sheetName val="CE_A"/>
      <sheetName val="Drwing"/>
      <sheetName val="Elec"/>
      <sheetName val="Inst"/>
      <sheetName val="IT"/>
      <sheetName val="Mech"/>
      <sheetName val="CE"/>
      <sheetName val="Power"/>
      <sheetName val="Store"/>
      <sheetName val="J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"/>
      <sheetName val="conso-extra"/>
      <sheetName val="project-S"/>
      <sheetName val="conso-teg"/>
      <sheetName val="sales"/>
      <sheetName val="std"/>
      <sheetName val="for finance"/>
      <sheetName val="03"/>
      <sheetName val="04"/>
      <sheetName val="02"/>
      <sheetName val="01"/>
      <sheetName val="detail"/>
      <sheetName val="______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1F3C-229B-409A-AB2D-83BED5EA036C}">
  <sheetPr>
    <tabColor theme="8" tint="-0.249977111117893"/>
  </sheetPr>
  <dimension ref="A1:AI56"/>
  <sheetViews>
    <sheetView showGridLines="0" showZeros="0" zoomScale="116" zoomScaleNormal="116" workbookViewId="0">
      <pane xSplit="2" ySplit="2" topLeftCell="C55" activePane="bottomRight" state="frozen"/>
      <selection pane="bottomRight" activeCell="S64" sqref="S64"/>
      <selection pane="bottomLeft" activeCell="A15" sqref="A15"/>
      <selection pane="topRight" activeCell="A15" sqref="A15"/>
    </sheetView>
  </sheetViews>
  <sheetFormatPr defaultColWidth="9.125" defaultRowHeight="15.6"/>
  <cols>
    <col min="1" max="1" width="33.75" style="1" bestFit="1" customWidth="1"/>
    <col min="2" max="2" width="4.125" style="2" bestFit="1" customWidth="1"/>
    <col min="3" max="3" width="6.625" style="1" customWidth="1"/>
    <col min="4" max="4" width="6.75" style="1" customWidth="1"/>
    <col min="5" max="8" width="6.875" style="1" bestFit="1" customWidth="1"/>
    <col min="9" max="10" width="7.5" style="1" bestFit="1" customWidth="1"/>
    <col min="11" max="13" width="6.875" style="1" bestFit="1" customWidth="1"/>
    <col min="14" max="14" width="6.25" style="1" bestFit="1" customWidth="1"/>
    <col min="15" max="15" width="6.5" style="1" customWidth="1"/>
    <col min="16" max="19" width="6.75" style="1" customWidth="1"/>
    <col min="20" max="20" width="6.875" style="1" customWidth="1"/>
    <col min="21" max="22" width="6.75" style="1" customWidth="1"/>
    <col min="23" max="23" width="7" style="1" customWidth="1"/>
    <col min="24" max="24" width="6.875" style="1" customWidth="1"/>
    <col min="25" max="25" width="6.75" style="1" customWidth="1"/>
    <col min="26" max="26" width="6.875" style="1" customWidth="1"/>
    <col min="27" max="34" width="6.75" style="1" customWidth="1"/>
    <col min="35" max="16384" width="9.125" style="1"/>
  </cols>
  <sheetData>
    <row r="1" spans="1:34" hidden="1"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B1" s="3">
        <v>3</v>
      </c>
      <c r="AC1" s="3">
        <v>3</v>
      </c>
      <c r="AD1" s="3">
        <v>3</v>
      </c>
      <c r="AE1" s="3">
        <v>3</v>
      </c>
      <c r="AF1" s="3">
        <v>6</v>
      </c>
      <c r="AG1" s="3">
        <v>6</v>
      </c>
      <c r="AH1" s="3">
        <v>12</v>
      </c>
    </row>
    <row r="2" spans="1:34" s="9" customFormat="1" ht="18" customHeight="1">
      <c r="A2" s="4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</row>
    <row r="3" spans="1:34">
      <c r="A3" s="10" t="s">
        <v>34</v>
      </c>
      <c r="B3" s="11"/>
      <c r="C3" s="12">
        <v>122299.94369662402</v>
      </c>
      <c r="D3" s="12">
        <v>122716.79278849045</v>
      </c>
      <c r="E3" s="12">
        <v>121509.73740013591</v>
      </c>
      <c r="F3" s="98">
        <v>121206.19494083227</v>
      </c>
      <c r="G3" s="12">
        <v>123156.71982923146</v>
      </c>
      <c r="H3" s="100">
        <v>123227.69029415595</v>
      </c>
      <c r="I3" s="12">
        <v>125144.42974737704</v>
      </c>
      <c r="J3" s="12">
        <v>127408.79830681339</v>
      </c>
      <c r="K3" s="12">
        <v>127192.54721679227</v>
      </c>
      <c r="L3" s="12">
        <v>129246.0325869276</v>
      </c>
      <c r="M3" s="12">
        <v>128241.83977394413</v>
      </c>
      <c r="N3" s="12">
        <v>122984.80974200284</v>
      </c>
      <c r="O3" s="91">
        <v>122966.73965736668</v>
      </c>
      <c r="P3" s="12">
        <f t="shared" ref="P3:AA5" si="0">D3</f>
        <v>122716.79278849045</v>
      </c>
      <c r="Q3" s="12">
        <f t="shared" si="0"/>
        <v>121509.73740013591</v>
      </c>
      <c r="R3" s="12">
        <f t="shared" si="0"/>
        <v>121206.19494083227</v>
      </c>
      <c r="S3" s="12">
        <f t="shared" si="0"/>
        <v>123156.71982923146</v>
      </c>
      <c r="T3" s="12">
        <f t="shared" si="0"/>
        <v>123227.69029415595</v>
      </c>
      <c r="U3" s="12">
        <f t="shared" si="0"/>
        <v>125144.42974737704</v>
      </c>
      <c r="V3" s="12">
        <f t="shared" si="0"/>
        <v>127408.79830681339</v>
      </c>
      <c r="W3" s="12">
        <f t="shared" si="0"/>
        <v>127192.54721679227</v>
      </c>
      <c r="X3" s="12">
        <f t="shared" si="0"/>
        <v>129246.0325869276</v>
      </c>
      <c r="Y3" s="12">
        <f t="shared" si="0"/>
        <v>128241.83977394413</v>
      </c>
      <c r="Z3" s="12">
        <f t="shared" si="0"/>
        <v>122984.80974200284</v>
      </c>
      <c r="AA3" s="12">
        <f t="shared" si="0"/>
        <v>122966.73965736668</v>
      </c>
      <c r="AB3" s="12">
        <f>R3</f>
        <v>121206.19494083227</v>
      </c>
      <c r="AC3" s="12">
        <f>U3</f>
        <v>125144.42974737704</v>
      </c>
      <c r="AD3" s="12">
        <f>X3</f>
        <v>129246.0325869276</v>
      </c>
      <c r="AE3" s="12">
        <f>AA3</f>
        <v>122966.73965736668</v>
      </c>
      <c r="AF3" s="12">
        <f>AC3</f>
        <v>125144.42974737704</v>
      </c>
      <c r="AG3" s="12">
        <f>AE3</f>
        <v>122966.73965736668</v>
      </c>
      <c r="AH3" s="12">
        <f>AG3</f>
        <v>122966.73965736668</v>
      </c>
    </row>
    <row r="4" spans="1:34">
      <c r="A4" s="13" t="s">
        <v>35</v>
      </c>
      <c r="B4" s="14"/>
      <c r="C4" s="15">
        <v>-20236.706114060409</v>
      </c>
      <c r="D4" s="15">
        <v>-18684.224414996705</v>
      </c>
      <c r="E4" s="15">
        <v>-11076.911983342248</v>
      </c>
      <c r="F4" s="99">
        <v>-11088.598363177707</v>
      </c>
      <c r="G4" s="15">
        <v>-10796.496798661929</v>
      </c>
      <c r="H4" s="101">
        <v>-10224.714954877862</v>
      </c>
      <c r="I4" s="15">
        <v>-11015.146848742314</v>
      </c>
      <c r="J4" s="15">
        <v>-8420.2387313706549</v>
      </c>
      <c r="K4" s="15">
        <v>-10962.294928612338</v>
      </c>
      <c r="L4" s="15">
        <v>-10171.177930887095</v>
      </c>
      <c r="M4" s="15">
        <v>-10094.287628398659</v>
      </c>
      <c r="N4" s="15">
        <v>-10302.877458050734</v>
      </c>
      <c r="O4" s="92">
        <v>-12346.738072136473</v>
      </c>
      <c r="P4" s="15">
        <f t="shared" si="0"/>
        <v>-18684.224414996705</v>
      </c>
      <c r="Q4" s="15">
        <f t="shared" si="0"/>
        <v>-11076.911983342248</v>
      </c>
      <c r="R4" s="15">
        <f t="shared" si="0"/>
        <v>-11088.598363177707</v>
      </c>
      <c r="S4" s="15">
        <f t="shared" si="0"/>
        <v>-10796.496798661929</v>
      </c>
      <c r="T4" s="15">
        <f t="shared" si="0"/>
        <v>-10224.714954877862</v>
      </c>
      <c r="U4" s="15">
        <f t="shared" si="0"/>
        <v>-11015.146848742314</v>
      </c>
      <c r="V4" s="15">
        <f t="shared" si="0"/>
        <v>-8420.2387313706549</v>
      </c>
      <c r="W4" s="15">
        <f t="shared" si="0"/>
        <v>-10962.294928612338</v>
      </c>
      <c r="X4" s="15">
        <f t="shared" si="0"/>
        <v>-10171.177930887095</v>
      </c>
      <c r="Y4" s="15">
        <f t="shared" si="0"/>
        <v>-10094.287628398659</v>
      </c>
      <c r="Z4" s="15">
        <f t="shared" si="0"/>
        <v>-10302.877458050734</v>
      </c>
      <c r="AA4" s="15">
        <f t="shared" si="0"/>
        <v>-12346.738072136473</v>
      </c>
      <c r="AB4" s="15">
        <f>R4</f>
        <v>-11088.598363177707</v>
      </c>
      <c r="AC4" s="15">
        <f>U4</f>
        <v>-11015.146848742314</v>
      </c>
      <c r="AD4" s="15">
        <f>X4</f>
        <v>-10171.177930887095</v>
      </c>
      <c r="AE4" s="15">
        <f>AA4</f>
        <v>-12346.738072136473</v>
      </c>
      <c r="AF4" s="15">
        <f>AC4</f>
        <v>-11015.146848742314</v>
      </c>
      <c r="AG4" s="15">
        <f>AE4</f>
        <v>-12346.738072136473</v>
      </c>
      <c r="AH4" s="15">
        <f>AG4</f>
        <v>-12346.738072136473</v>
      </c>
    </row>
    <row r="5" spans="1:34">
      <c r="A5" s="13" t="s">
        <v>36</v>
      </c>
      <c r="B5" s="14"/>
      <c r="C5" s="15">
        <v>65555.813307940756</v>
      </c>
      <c r="D5" s="15">
        <v>64564.956259952894</v>
      </c>
      <c r="E5" s="15">
        <v>55080.382061422002</v>
      </c>
      <c r="F5" s="99">
        <v>55982.444651156577</v>
      </c>
      <c r="G5" s="15">
        <v>58524.091002715977</v>
      </c>
      <c r="H5" s="101">
        <v>57057.95732594133</v>
      </c>
      <c r="I5" s="15">
        <v>56676.909999111129</v>
      </c>
      <c r="J5" s="15">
        <v>61038.828840380018</v>
      </c>
      <c r="K5" s="15">
        <v>62807.797469730715</v>
      </c>
      <c r="L5" s="15">
        <v>61474.055040916181</v>
      </c>
      <c r="M5" s="15">
        <v>60420.59167090257</v>
      </c>
      <c r="N5" s="15">
        <v>57521.027919919477</v>
      </c>
      <c r="O5" s="92">
        <v>59147.994308652189</v>
      </c>
      <c r="P5" s="15">
        <f t="shared" si="0"/>
        <v>64564.956259952894</v>
      </c>
      <c r="Q5" s="15">
        <f t="shared" si="0"/>
        <v>55080.382061422002</v>
      </c>
      <c r="R5" s="15">
        <f t="shared" si="0"/>
        <v>55982.444651156577</v>
      </c>
      <c r="S5" s="15">
        <f t="shared" si="0"/>
        <v>58524.091002715977</v>
      </c>
      <c r="T5" s="15">
        <f t="shared" si="0"/>
        <v>57057.95732594133</v>
      </c>
      <c r="U5" s="15">
        <f t="shared" si="0"/>
        <v>56676.909999111129</v>
      </c>
      <c r="V5" s="15">
        <f t="shared" si="0"/>
        <v>61038.828840380018</v>
      </c>
      <c r="W5" s="15">
        <f t="shared" si="0"/>
        <v>62807.797469730715</v>
      </c>
      <c r="X5" s="15">
        <f t="shared" si="0"/>
        <v>61474.055040916181</v>
      </c>
      <c r="Y5" s="15">
        <f t="shared" si="0"/>
        <v>60420.59167090257</v>
      </c>
      <c r="Z5" s="15">
        <f t="shared" si="0"/>
        <v>57521.027919919477</v>
      </c>
      <c r="AA5" s="15">
        <f t="shared" si="0"/>
        <v>59147.994308652189</v>
      </c>
      <c r="AB5" s="15">
        <f>R5</f>
        <v>55982.444651156577</v>
      </c>
      <c r="AC5" s="15">
        <f>U5</f>
        <v>56676.909999111129</v>
      </c>
      <c r="AD5" s="15">
        <f>X5</f>
        <v>61474.055040916181</v>
      </c>
      <c r="AE5" s="15">
        <f>AA5</f>
        <v>59147.994308652189</v>
      </c>
      <c r="AF5" s="15">
        <f>AC5</f>
        <v>56676.909999111129</v>
      </c>
      <c r="AG5" s="15">
        <f>AE5</f>
        <v>59147.994308652189</v>
      </c>
      <c r="AH5" s="15">
        <f>AG5</f>
        <v>59147.994308652189</v>
      </c>
    </row>
    <row r="6" spans="1:34" s="9" customFormat="1" ht="17.100000000000001" thickBot="1">
      <c r="A6" s="16" t="s">
        <v>37</v>
      </c>
      <c r="B6" s="17"/>
      <c r="C6" s="18">
        <f t="shared" ref="C6" si="1">SUM(C3:C5)</f>
        <v>167619.05089050438</v>
      </c>
      <c r="D6" s="18">
        <f t="shared" ref="D6:AH6" si="2">SUM(D3:D5)</f>
        <v>168597.52463344665</v>
      </c>
      <c r="E6" s="18">
        <f t="shared" si="2"/>
        <v>165513.20747821569</v>
      </c>
      <c r="F6" s="18">
        <f t="shared" ref="F6" si="3">SUM(F3:F5)</f>
        <v>166100.04122881114</v>
      </c>
      <c r="G6" s="18">
        <f t="shared" si="2"/>
        <v>170884.31403328551</v>
      </c>
      <c r="H6" s="18">
        <f t="shared" si="2"/>
        <v>170060.93266521941</v>
      </c>
      <c r="I6" s="18">
        <f t="shared" si="2"/>
        <v>170806.19289774587</v>
      </c>
      <c r="J6" s="18">
        <f t="shared" si="2"/>
        <v>180027.38841582276</v>
      </c>
      <c r="K6" s="18">
        <f t="shared" si="2"/>
        <v>179038.04975791066</v>
      </c>
      <c r="L6" s="18">
        <f t="shared" si="2"/>
        <v>180548.90969695669</v>
      </c>
      <c r="M6" s="18">
        <f t="shared" si="2"/>
        <v>178568.14381644805</v>
      </c>
      <c r="N6" s="18">
        <f t="shared" si="2"/>
        <v>170202.9602038716</v>
      </c>
      <c r="O6" s="18">
        <f t="shared" si="2"/>
        <v>169767.99589388238</v>
      </c>
      <c r="P6" s="18">
        <f t="shared" si="2"/>
        <v>168597.52463344665</v>
      </c>
      <c r="Q6" s="18">
        <f t="shared" si="2"/>
        <v>165513.20747821569</v>
      </c>
      <c r="R6" s="18">
        <f t="shared" si="2"/>
        <v>166100.04122881114</v>
      </c>
      <c r="S6" s="18">
        <f t="shared" si="2"/>
        <v>170884.31403328551</v>
      </c>
      <c r="T6" s="18">
        <f t="shared" si="2"/>
        <v>170060.93266521941</v>
      </c>
      <c r="U6" s="18">
        <f t="shared" si="2"/>
        <v>170806.19289774587</v>
      </c>
      <c r="V6" s="18">
        <f t="shared" si="2"/>
        <v>180027.38841582276</v>
      </c>
      <c r="W6" s="18">
        <f t="shared" si="2"/>
        <v>179038.04975791066</v>
      </c>
      <c r="X6" s="18">
        <f t="shared" si="2"/>
        <v>180548.90969695669</v>
      </c>
      <c r="Y6" s="18">
        <f t="shared" si="2"/>
        <v>178568.14381644805</v>
      </c>
      <c r="Z6" s="18">
        <f t="shared" si="2"/>
        <v>170202.9602038716</v>
      </c>
      <c r="AA6" s="18">
        <f t="shared" si="2"/>
        <v>169767.99589388238</v>
      </c>
      <c r="AB6" s="18">
        <f t="shared" si="2"/>
        <v>166100.04122881114</v>
      </c>
      <c r="AC6" s="18">
        <f t="shared" si="2"/>
        <v>170806.19289774587</v>
      </c>
      <c r="AD6" s="18">
        <f t="shared" si="2"/>
        <v>180548.90969695669</v>
      </c>
      <c r="AE6" s="18">
        <f t="shared" si="2"/>
        <v>169767.99589388238</v>
      </c>
      <c r="AF6" s="18">
        <f t="shared" si="2"/>
        <v>170806.19289774587</v>
      </c>
      <c r="AG6" s="18">
        <f t="shared" si="2"/>
        <v>169767.99589388238</v>
      </c>
      <c r="AH6" s="18">
        <f t="shared" si="2"/>
        <v>169767.99589388238</v>
      </c>
    </row>
    <row r="7" spans="1:34" ht="7.5" customHeight="1" thickTop="1"/>
    <row r="8" spans="1:34" s="9" customFormat="1" ht="16.5">
      <c r="A8" s="19" t="s">
        <v>38</v>
      </c>
      <c r="B8" s="20" t="s">
        <v>39</v>
      </c>
      <c r="C8" s="21"/>
      <c r="D8" s="22">
        <f>AVERAGE(C6,D6)</f>
        <v>168108.28776197552</v>
      </c>
      <c r="E8" s="22">
        <f>AVERAGE(D6,E6)</f>
        <v>167055.36605583117</v>
      </c>
      <c r="F8" s="22">
        <f t="shared" ref="F8:O8" si="4">AVERAGE(E6,F6)</f>
        <v>165806.62435351341</v>
      </c>
      <c r="G8" s="22">
        <f t="shared" si="4"/>
        <v>168492.17763104831</v>
      </c>
      <c r="H8" s="22">
        <f t="shared" si="4"/>
        <v>170472.62334925245</v>
      </c>
      <c r="I8" s="22">
        <f t="shared" si="4"/>
        <v>170433.56278148264</v>
      </c>
      <c r="J8" s="22">
        <f t="shared" si="4"/>
        <v>175416.79065678432</v>
      </c>
      <c r="K8" s="22">
        <f t="shared" si="4"/>
        <v>179532.71908686671</v>
      </c>
      <c r="L8" s="22">
        <f t="shared" si="4"/>
        <v>179793.47972743367</v>
      </c>
      <c r="M8" s="22">
        <f t="shared" si="4"/>
        <v>179558.52675670237</v>
      </c>
      <c r="N8" s="22">
        <f t="shared" si="4"/>
        <v>174385.55201015982</v>
      </c>
      <c r="O8" s="22">
        <f t="shared" si="4"/>
        <v>169985.47804887698</v>
      </c>
      <c r="P8" s="22">
        <f>IFERROR(AVERAGE($C$6,P6),0)</f>
        <v>168108.28776197552</v>
      </c>
      <c r="Q8" s="22">
        <f t="shared" ref="Q8:AF8" si="5">IFERROR(AVERAGE($C$6,Q6),0)</f>
        <v>166566.12918436003</v>
      </c>
      <c r="R8" s="22">
        <f t="shared" si="5"/>
        <v>166859.54605965776</v>
      </c>
      <c r="S8" s="22">
        <f t="shared" si="5"/>
        <v>169251.68246189493</v>
      </c>
      <c r="T8" s="22">
        <f t="shared" si="5"/>
        <v>168839.9917778619</v>
      </c>
      <c r="U8" s="22">
        <f t="shared" si="5"/>
        <v>169212.62189412513</v>
      </c>
      <c r="V8" s="22">
        <f t="shared" si="5"/>
        <v>173823.21965316357</v>
      </c>
      <c r="W8" s="22">
        <f t="shared" si="5"/>
        <v>173328.55032420752</v>
      </c>
      <c r="X8" s="22">
        <f t="shared" si="5"/>
        <v>174083.98029373054</v>
      </c>
      <c r="Y8" s="22">
        <f t="shared" si="5"/>
        <v>173093.59735347622</v>
      </c>
      <c r="Z8" s="22">
        <f t="shared" si="5"/>
        <v>168911.00554718799</v>
      </c>
      <c r="AA8" s="22">
        <f t="shared" si="5"/>
        <v>168693.52339219337</v>
      </c>
      <c r="AB8" s="22">
        <f>IFERROR(AVERAGE($C$6,AB6),0)</f>
        <v>166859.54605965776</v>
      </c>
      <c r="AC8" s="22">
        <f>IFERROR(AVERAGE(AB$6,AC6),0)</f>
        <v>168453.11706327851</v>
      </c>
      <c r="AD8" s="22">
        <f>IFERROR(AVERAGE(AC$6,AD6),0)</f>
        <v>175677.55129735128</v>
      </c>
      <c r="AE8" s="22">
        <f>IFERROR(AVERAGE(AD$6,AE6),0)</f>
        <v>175158.45279541955</v>
      </c>
      <c r="AF8" s="22">
        <f t="shared" si="5"/>
        <v>169212.62189412513</v>
      </c>
      <c r="AG8" s="22">
        <f>IFERROR(AVERAGE($AF$6,AG6),0)</f>
        <v>170287.09439581411</v>
      </c>
      <c r="AH8" s="22">
        <f>IFERROR(AVERAGE($C$6,AH6),0)</f>
        <v>168693.52339219337</v>
      </c>
    </row>
    <row r="9" spans="1:34" ht="9" customHeight="1">
      <c r="C9" s="2"/>
    </row>
    <row r="10" spans="1:34">
      <c r="A10" s="23" t="s">
        <v>40</v>
      </c>
      <c r="B10" s="24"/>
      <c r="C10" s="25"/>
      <c r="D10" s="26">
        <v>521.01292654230599</v>
      </c>
      <c r="E10" s="26">
        <v>234.54524445107774</v>
      </c>
      <c r="F10" s="26">
        <v>908.15843793467911</v>
      </c>
      <c r="G10" s="26">
        <v>839.78656535697917</v>
      </c>
      <c r="H10" s="26">
        <v>516.77602857726481</v>
      </c>
      <c r="I10" s="26">
        <v>832.30666251684534</v>
      </c>
      <c r="J10" s="26">
        <v>1058.7367349151398</v>
      </c>
      <c r="K10" s="26">
        <v>49.12229597004611</v>
      </c>
      <c r="L10" s="26">
        <v>629.4158571045939</v>
      </c>
      <c r="M10" s="26">
        <v>352.48463362390982</v>
      </c>
      <c r="N10" s="26">
        <v>174.77289363214499</v>
      </c>
      <c r="O10" s="26">
        <v>-14.517227289418742</v>
      </c>
      <c r="P10" s="26">
        <f>SUM($D10:D10)</f>
        <v>521.01292654230599</v>
      </c>
      <c r="Q10" s="26">
        <f>SUM($D10:E10)</f>
        <v>755.55817099338378</v>
      </c>
      <c r="R10" s="26">
        <f>SUM($D10:F10)</f>
        <v>1663.7166089280629</v>
      </c>
      <c r="S10" s="26">
        <f>SUM($D10:G10)</f>
        <v>2503.503174285042</v>
      </c>
      <c r="T10" s="26">
        <f>SUM($D10:H10)</f>
        <v>3020.2792028623066</v>
      </c>
      <c r="U10" s="26">
        <f>SUM($D10:I10)</f>
        <v>3852.585865379152</v>
      </c>
      <c r="V10" s="26">
        <f>SUM($D10:J10)</f>
        <v>4911.322600294292</v>
      </c>
      <c r="W10" s="26">
        <f>SUM($D10:K10)</f>
        <v>4960.4448962643382</v>
      </c>
      <c r="X10" s="26">
        <f>SUM($D10:L10)</f>
        <v>5589.8607533689319</v>
      </c>
      <c r="Y10" s="26">
        <f>SUM($D10:M10)</f>
        <v>5942.3453869928417</v>
      </c>
      <c r="Z10" s="26">
        <f>SUM($D10:N10)</f>
        <v>6117.1182806249863</v>
      </c>
      <c r="AA10" s="26">
        <f>SUM($D10:O10)</f>
        <v>6102.6010533355675</v>
      </c>
      <c r="AB10" s="26">
        <f>SUM(D10:F10)</f>
        <v>1663.7166089280629</v>
      </c>
      <c r="AC10" s="26">
        <f>SUM(G10:I10)</f>
        <v>2188.8692564510893</v>
      </c>
      <c r="AD10" s="26">
        <f>SUM(J10:L10)</f>
        <v>1737.2748879897797</v>
      </c>
      <c r="AE10" s="26">
        <f>SUM(M10:O10)</f>
        <v>512.74029996663603</v>
      </c>
      <c r="AF10" s="26">
        <f>SUM(AB10:AC10)</f>
        <v>3852.585865379152</v>
      </c>
      <c r="AG10" s="26">
        <f>SUM(AD10:AE10)</f>
        <v>2250.0151879564155</v>
      </c>
      <c r="AH10" s="26">
        <f>SUM(AF10:AG10)</f>
        <v>6102.6010533355675</v>
      </c>
    </row>
    <row r="11" spans="1:34">
      <c r="A11" s="27" t="s">
        <v>41</v>
      </c>
      <c r="B11" s="28"/>
      <c r="C11" s="29"/>
      <c r="D11" s="30">
        <v>0</v>
      </c>
      <c r="E11" s="30">
        <v>0</v>
      </c>
      <c r="F11" s="30">
        <v>75.48404925042091</v>
      </c>
      <c r="G11" s="30">
        <v>0</v>
      </c>
      <c r="H11" s="30">
        <v>0</v>
      </c>
      <c r="I11" s="30">
        <v>0</v>
      </c>
      <c r="J11" s="30">
        <v>0</v>
      </c>
      <c r="K11" s="30">
        <v>-8.317807356388121</v>
      </c>
      <c r="L11" s="30">
        <v>10.741584790748936</v>
      </c>
      <c r="M11" s="30">
        <v>0</v>
      </c>
      <c r="N11" s="30">
        <v>-0.12218001039999998</v>
      </c>
      <c r="O11" s="30">
        <v>0</v>
      </c>
      <c r="P11" s="30">
        <f>SUM($D11:D11)</f>
        <v>0</v>
      </c>
      <c r="Q11" s="30">
        <f>SUM($D11:E11)</f>
        <v>0</v>
      </c>
      <c r="R11" s="30">
        <f>SUM($D11:F11)</f>
        <v>75.48404925042091</v>
      </c>
      <c r="S11" s="30">
        <f>SUM($D11:G11)</f>
        <v>75.48404925042091</v>
      </c>
      <c r="T11" s="30">
        <f>SUM($D11:H11)</f>
        <v>75.48404925042091</v>
      </c>
      <c r="U11" s="30">
        <f>SUM($D11:I11)</f>
        <v>75.48404925042091</v>
      </c>
      <c r="V11" s="30">
        <f>SUM($D11:J11)</f>
        <v>75.48404925042091</v>
      </c>
      <c r="W11" s="30">
        <f>SUM($D11:K11)</f>
        <v>67.166241894032794</v>
      </c>
      <c r="X11" s="30">
        <f>SUM($D11:L11)</f>
        <v>77.907826684781725</v>
      </c>
      <c r="Y11" s="30">
        <f>SUM($D11:M11)</f>
        <v>77.907826684781725</v>
      </c>
      <c r="Z11" s="30">
        <f>SUM($D11:N11)</f>
        <v>77.785646674381724</v>
      </c>
      <c r="AA11" s="30">
        <f>SUM($D11:O11)</f>
        <v>77.785646674381724</v>
      </c>
      <c r="AB11" s="30">
        <f>SUM(D11:F11)</f>
        <v>75.48404925042091</v>
      </c>
      <c r="AC11" s="30">
        <f>SUM(G11:I11)</f>
        <v>0</v>
      </c>
      <c r="AD11" s="30">
        <f>SUM(J11:L11)</f>
        <v>2.4237774343608152</v>
      </c>
      <c r="AE11" s="30">
        <f>SUM(M11:O11)</f>
        <v>-0.12218001039999998</v>
      </c>
      <c r="AF11" s="30">
        <f>SUM(AB11:AC11)</f>
        <v>75.48404925042091</v>
      </c>
      <c r="AG11" s="30">
        <f>SUM(AD11:AE11)</f>
        <v>2.301597423960815</v>
      </c>
      <c r="AH11" s="30">
        <f>SUM(AF11:AG11)</f>
        <v>77.785646674381724</v>
      </c>
    </row>
    <row r="12" spans="1:34" hidden="1">
      <c r="A12" s="27"/>
      <c r="B12" s="28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f>SUM($D12:D12)</f>
        <v>0</v>
      </c>
      <c r="Q12" s="30">
        <f>SUM($D12:E12)</f>
        <v>0</v>
      </c>
      <c r="R12" s="30">
        <f>SUM($D12:F12)</f>
        <v>0</v>
      </c>
      <c r="S12" s="30">
        <f>SUM($D12:G12)</f>
        <v>0</v>
      </c>
      <c r="T12" s="30">
        <f>SUM($D12:H12)</f>
        <v>0</v>
      </c>
      <c r="U12" s="30">
        <f>SUM($D12:I12)</f>
        <v>0</v>
      </c>
      <c r="V12" s="30">
        <f>SUM($D12:J12)</f>
        <v>0</v>
      </c>
      <c r="W12" s="30">
        <f>SUM($D12:K12)</f>
        <v>0</v>
      </c>
      <c r="X12" s="30">
        <f>SUM($D12:L12)</f>
        <v>0</v>
      </c>
      <c r="Y12" s="30">
        <f>SUM($D12:M12)</f>
        <v>0</v>
      </c>
      <c r="Z12" s="30">
        <f>SUM($D12:N12)</f>
        <v>0</v>
      </c>
      <c r="AA12" s="30">
        <f>SUM($D12:O12)</f>
        <v>0</v>
      </c>
      <c r="AB12" s="30">
        <f>SUM(D12:F12)</f>
        <v>0</v>
      </c>
      <c r="AC12" s="30">
        <f>SUM(G12:I12)</f>
        <v>0</v>
      </c>
      <c r="AD12" s="30">
        <f>SUM(J12:L12)</f>
        <v>0</v>
      </c>
      <c r="AE12" s="30">
        <f>SUM(M12:O12)</f>
        <v>0</v>
      </c>
      <c r="AF12" s="30">
        <f>SUM(AB12:AC12)</f>
        <v>0</v>
      </c>
      <c r="AG12" s="30">
        <f>SUM(AD12:AE12)</f>
        <v>0</v>
      </c>
      <c r="AH12" s="30">
        <f>SUM(AF12:AG12)</f>
        <v>0</v>
      </c>
    </row>
    <row r="13" spans="1:34">
      <c r="A13" s="27" t="s">
        <v>42</v>
      </c>
      <c r="B13" s="28"/>
      <c r="C13" s="29"/>
      <c r="D13" s="30">
        <f>D27</f>
        <v>117.46646891894079</v>
      </c>
      <c r="E13" s="30">
        <f t="shared" ref="E13:O13" si="6">E27</f>
        <v>38.380909885547901</v>
      </c>
      <c r="F13" s="30">
        <f t="shared" si="6"/>
        <v>178.34778310682432</v>
      </c>
      <c r="G13" s="30">
        <f t="shared" si="6"/>
        <v>133.0440838229911</v>
      </c>
      <c r="H13" s="30">
        <f t="shared" si="6"/>
        <v>101.2485384129119</v>
      </c>
      <c r="I13" s="30">
        <f t="shared" si="6"/>
        <v>145.6781215735069</v>
      </c>
      <c r="J13" s="30">
        <f t="shared" si="6"/>
        <v>101.6881117480746</v>
      </c>
      <c r="K13" s="30">
        <f t="shared" si="6"/>
        <v>121.937418916686</v>
      </c>
      <c r="L13" s="30">
        <f t="shared" si="6"/>
        <v>103.6114328927779</v>
      </c>
      <c r="M13" s="30">
        <f t="shared" si="6"/>
        <v>21.2682188961614</v>
      </c>
      <c r="N13" s="30">
        <f t="shared" si="6"/>
        <v>-13.071708793783502</v>
      </c>
      <c r="O13" s="30">
        <f t="shared" si="6"/>
        <v>-110.8341813821061</v>
      </c>
      <c r="P13" s="30">
        <f>SUM($D13:D13)</f>
        <v>117.46646891894079</v>
      </c>
      <c r="Q13" s="30">
        <f>SUM($D13:E13)</f>
        <v>155.8473788044887</v>
      </c>
      <c r="R13" s="30">
        <f>SUM($D13:F13)</f>
        <v>334.19516191131299</v>
      </c>
      <c r="S13" s="30">
        <f>SUM($D13:G13)</f>
        <v>467.23924573430406</v>
      </c>
      <c r="T13" s="30">
        <f>SUM($D13:H13)</f>
        <v>568.48778414721596</v>
      </c>
      <c r="U13" s="30">
        <f>SUM($D13:I13)</f>
        <v>714.16590572072289</v>
      </c>
      <c r="V13" s="30">
        <f>SUM($D13:J13)</f>
        <v>815.85401746879745</v>
      </c>
      <c r="W13" s="30">
        <f>SUM($D13:K13)</f>
        <v>937.79143638548339</v>
      </c>
      <c r="X13" s="30">
        <f>SUM($D13:L13)</f>
        <v>1041.4028692782613</v>
      </c>
      <c r="Y13" s="30">
        <f>SUM($D13:M13)</f>
        <v>1062.6710881744227</v>
      </c>
      <c r="Z13" s="30">
        <f>SUM($D13:N13)</f>
        <v>1049.5993793806392</v>
      </c>
      <c r="AA13" s="30">
        <f>SUM($D13:O13)</f>
        <v>938.76519799853315</v>
      </c>
      <c r="AB13" s="30">
        <f>SUM(D13:F13)</f>
        <v>334.19516191131299</v>
      </c>
      <c r="AC13" s="30">
        <f>SUM(G13:I13)</f>
        <v>379.9707438094099</v>
      </c>
      <c r="AD13" s="30">
        <f>SUM(J13:L13)</f>
        <v>327.2369635575385</v>
      </c>
      <c r="AE13" s="30">
        <f>SUM(M13:O13)</f>
        <v>-102.6376712797282</v>
      </c>
      <c r="AF13" s="30">
        <f>SUM(AB13:AC13)</f>
        <v>714.16590572072289</v>
      </c>
      <c r="AG13" s="30">
        <f>SUM(AD13:AE13)</f>
        <v>224.59929227781032</v>
      </c>
      <c r="AH13" s="30">
        <f>SUM(AF13:AG13)</f>
        <v>938.76519799853327</v>
      </c>
    </row>
    <row r="14" spans="1:34">
      <c r="A14" s="27" t="s">
        <v>43</v>
      </c>
      <c r="B14" s="28"/>
      <c r="C14" s="29"/>
      <c r="D14" s="30">
        <f>D45*(1+D15)</f>
        <v>60.787173721673916</v>
      </c>
      <c r="E14" s="30">
        <f t="shared" ref="E14:O14" si="7">E45*(1+E15)</f>
        <v>82.269406131247763</v>
      </c>
      <c r="F14" s="30">
        <f>F45*(1+F15)</f>
        <v>64.589017674596633</v>
      </c>
      <c r="G14" s="30">
        <f t="shared" si="7"/>
        <v>44.150699303551676</v>
      </c>
      <c r="H14" s="30">
        <f t="shared" si="7"/>
        <v>129.15011787513694</v>
      </c>
      <c r="I14" s="30">
        <f t="shared" si="7"/>
        <v>124.07996687962648</v>
      </c>
      <c r="J14" s="30">
        <f t="shared" si="7"/>
        <v>138.16115573400995</v>
      </c>
      <c r="K14" s="30">
        <f t="shared" si="7"/>
        <v>65.851277213050068</v>
      </c>
      <c r="L14" s="30">
        <f t="shared" si="7"/>
        <v>128.4031879404825</v>
      </c>
      <c r="M14" s="30">
        <f t="shared" si="7"/>
        <v>139.21269058211524</v>
      </c>
      <c r="N14" s="30">
        <f t="shared" si="7"/>
        <v>195.46608616154674</v>
      </c>
      <c r="O14" s="30">
        <f t="shared" si="7"/>
        <v>144.16769855895768</v>
      </c>
      <c r="P14" s="30">
        <f>SUM($D14:D14)</f>
        <v>60.787173721673916</v>
      </c>
      <c r="Q14" s="30">
        <f>SUM($D14:E14)</f>
        <v>143.05657985292169</v>
      </c>
      <c r="R14" s="30">
        <f>SUM($D14:F14)</f>
        <v>207.64559752751831</v>
      </c>
      <c r="S14" s="30">
        <f>SUM($D14:G14)</f>
        <v>251.79629683106998</v>
      </c>
      <c r="T14" s="30">
        <f>SUM($D14:H14)</f>
        <v>380.94641470620695</v>
      </c>
      <c r="U14" s="30">
        <f>SUM($D14:I14)</f>
        <v>505.02638158583341</v>
      </c>
      <c r="V14" s="30">
        <f>SUM($D14:J14)</f>
        <v>643.18753731984339</v>
      </c>
      <c r="W14" s="30">
        <f>SUM($D14:K14)</f>
        <v>709.03881453289341</v>
      </c>
      <c r="X14" s="30">
        <f>SUM($D14:L14)</f>
        <v>837.44200247337585</v>
      </c>
      <c r="Y14" s="30">
        <f>SUM($D14:M14)</f>
        <v>976.65469305549107</v>
      </c>
      <c r="Z14" s="30">
        <f>SUM($D14:N14)</f>
        <v>1172.1207792170378</v>
      </c>
      <c r="AA14" s="30">
        <f>SUM($D14:O14)</f>
        <v>1316.2884777759955</v>
      </c>
      <c r="AB14" s="30">
        <f>SUM(D14:F14)</f>
        <v>207.64559752751831</v>
      </c>
      <c r="AC14" s="30">
        <f>SUM(G14:I14)</f>
        <v>297.3807840583151</v>
      </c>
      <c r="AD14" s="30">
        <f>SUM(J14:L14)</f>
        <v>332.4156208875425</v>
      </c>
      <c r="AE14" s="30">
        <f>SUM(M14:O14)</f>
        <v>478.84647530261964</v>
      </c>
      <c r="AF14" s="30">
        <f>SUM(AB14:AC14)</f>
        <v>505.02638158583341</v>
      </c>
      <c r="AG14" s="30">
        <f>SUM(AD14:AE14)</f>
        <v>811.26209619016208</v>
      </c>
      <c r="AH14" s="30">
        <f>SUM(AF14:AG14)</f>
        <v>1316.2884777759955</v>
      </c>
    </row>
    <row r="15" spans="1:34">
      <c r="A15" s="27" t="s">
        <v>44</v>
      </c>
      <c r="B15" s="28"/>
      <c r="C15" s="31"/>
      <c r="D15" s="32">
        <f>-20%</f>
        <v>-0.2</v>
      </c>
      <c r="E15" s="32">
        <f t="shared" ref="E15:O15" si="8">-20%</f>
        <v>-0.2</v>
      </c>
      <c r="F15" s="32">
        <f t="shared" si="8"/>
        <v>-0.2</v>
      </c>
      <c r="G15" s="32">
        <f t="shared" si="8"/>
        <v>-0.2</v>
      </c>
      <c r="H15" s="32">
        <f t="shared" si="8"/>
        <v>-0.2</v>
      </c>
      <c r="I15" s="32">
        <f t="shared" si="8"/>
        <v>-0.2</v>
      </c>
      <c r="J15" s="32">
        <f t="shared" si="8"/>
        <v>-0.2</v>
      </c>
      <c r="K15" s="32">
        <f t="shared" si="8"/>
        <v>-0.2</v>
      </c>
      <c r="L15" s="32">
        <f t="shared" si="8"/>
        <v>-0.2</v>
      </c>
      <c r="M15" s="32">
        <f t="shared" si="8"/>
        <v>-0.2</v>
      </c>
      <c r="N15" s="32">
        <f t="shared" si="8"/>
        <v>-0.2</v>
      </c>
      <c r="O15" s="32">
        <f t="shared" si="8"/>
        <v>-0.2</v>
      </c>
      <c r="P15" s="32">
        <f t="shared" ref="P15:AH15" si="9">-20%</f>
        <v>-0.2</v>
      </c>
      <c r="Q15" s="32">
        <f t="shared" si="9"/>
        <v>-0.2</v>
      </c>
      <c r="R15" s="32">
        <f t="shared" si="9"/>
        <v>-0.2</v>
      </c>
      <c r="S15" s="32">
        <f t="shared" si="9"/>
        <v>-0.2</v>
      </c>
      <c r="T15" s="32">
        <f t="shared" si="9"/>
        <v>-0.2</v>
      </c>
      <c r="U15" s="32">
        <f t="shared" si="9"/>
        <v>-0.2</v>
      </c>
      <c r="V15" s="32">
        <f t="shared" si="9"/>
        <v>-0.2</v>
      </c>
      <c r="W15" s="32">
        <f t="shared" si="9"/>
        <v>-0.2</v>
      </c>
      <c r="X15" s="32">
        <f t="shared" si="9"/>
        <v>-0.2</v>
      </c>
      <c r="Y15" s="32">
        <f t="shared" si="9"/>
        <v>-0.2</v>
      </c>
      <c r="Z15" s="32">
        <f t="shared" si="9"/>
        <v>-0.2</v>
      </c>
      <c r="AA15" s="32">
        <f t="shared" si="9"/>
        <v>-0.2</v>
      </c>
      <c r="AB15" s="32">
        <f t="shared" si="9"/>
        <v>-0.2</v>
      </c>
      <c r="AC15" s="32">
        <f t="shared" si="9"/>
        <v>-0.2</v>
      </c>
      <c r="AD15" s="32">
        <f t="shared" si="9"/>
        <v>-0.2</v>
      </c>
      <c r="AE15" s="32">
        <f t="shared" si="9"/>
        <v>-0.2</v>
      </c>
      <c r="AF15" s="32">
        <f t="shared" si="9"/>
        <v>-0.2</v>
      </c>
      <c r="AG15" s="32">
        <f t="shared" si="9"/>
        <v>-0.2</v>
      </c>
      <c r="AH15" s="32">
        <f t="shared" si="9"/>
        <v>-0.2</v>
      </c>
    </row>
    <row r="16" spans="1:34" s="9" customFormat="1" ht="17.100000000000001" thickBot="1">
      <c r="A16" s="33" t="s">
        <v>45</v>
      </c>
      <c r="B16" s="34"/>
      <c r="C16" s="35"/>
      <c r="D16" s="36">
        <f>SUM(D10:D14)</f>
        <v>699.26656918292065</v>
      </c>
      <c r="E16" s="36">
        <f t="shared" ref="E16:AH16" si="10">SUM(E10:E14)</f>
        <v>355.19556046787341</v>
      </c>
      <c r="F16" s="36">
        <f t="shared" si="10"/>
        <v>1226.579287966521</v>
      </c>
      <c r="G16" s="36">
        <f t="shared" si="10"/>
        <v>1016.981348483522</v>
      </c>
      <c r="H16" s="36">
        <f t="shared" si="10"/>
        <v>747.17468486531368</v>
      </c>
      <c r="I16" s="36">
        <f t="shared" si="10"/>
        <v>1102.0647509699788</v>
      </c>
      <c r="J16" s="36">
        <f t="shared" si="10"/>
        <v>1298.5860023972243</v>
      </c>
      <c r="K16" s="36">
        <f t="shared" si="10"/>
        <v>228.59318474339403</v>
      </c>
      <c r="L16" s="36">
        <f t="shared" si="10"/>
        <v>872.17206272860312</v>
      </c>
      <c r="M16" s="36">
        <f t="shared" si="10"/>
        <v>512.96554310218642</v>
      </c>
      <c r="N16" s="36">
        <f t="shared" si="10"/>
        <v>357.04509098950825</v>
      </c>
      <c r="O16" s="36">
        <f t="shared" si="10"/>
        <v>18.816289887432845</v>
      </c>
      <c r="P16" s="36">
        <f t="shared" si="10"/>
        <v>699.26656918292065</v>
      </c>
      <c r="Q16" s="36">
        <f t="shared" si="10"/>
        <v>1054.4621296507942</v>
      </c>
      <c r="R16" s="36">
        <f t="shared" si="10"/>
        <v>2281.0414176173153</v>
      </c>
      <c r="S16" s="36">
        <f t="shared" si="10"/>
        <v>3298.0227661008366</v>
      </c>
      <c r="T16" s="36">
        <f t="shared" si="10"/>
        <v>4045.1974509661504</v>
      </c>
      <c r="U16" s="36">
        <f t="shared" si="10"/>
        <v>5147.2622019361288</v>
      </c>
      <c r="V16" s="36">
        <f t="shared" si="10"/>
        <v>6445.8482043333543</v>
      </c>
      <c r="W16" s="36">
        <f t="shared" si="10"/>
        <v>6674.4413890767482</v>
      </c>
      <c r="X16" s="36">
        <f t="shared" si="10"/>
        <v>7546.6134518053514</v>
      </c>
      <c r="Y16" s="36">
        <f t="shared" si="10"/>
        <v>8059.5789949075379</v>
      </c>
      <c r="Z16" s="36">
        <f t="shared" si="10"/>
        <v>8416.624085897045</v>
      </c>
      <c r="AA16" s="36">
        <f t="shared" si="10"/>
        <v>8435.4403757844775</v>
      </c>
      <c r="AB16" s="36">
        <f t="shared" si="10"/>
        <v>2281.0414176173153</v>
      </c>
      <c r="AC16" s="36">
        <f t="shared" si="10"/>
        <v>2866.2207843188144</v>
      </c>
      <c r="AD16" s="36">
        <f t="shared" si="10"/>
        <v>2399.3512498692212</v>
      </c>
      <c r="AE16" s="36">
        <f t="shared" si="10"/>
        <v>888.82692397912751</v>
      </c>
      <c r="AF16" s="36">
        <f t="shared" si="10"/>
        <v>5147.2622019361288</v>
      </c>
      <c r="AG16" s="36">
        <f t="shared" si="10"/>
        <v>3288.1781738483487</v>
      </c>
      <c r="AH16" s="36">
        <f t="shared" si="10"/>
        <v>8435.4403757844775</v>
      </c>
    </row>
    <row r="17" spans="1:34" ht="15.95" thickTop="1">
      <c r="A17" s="37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16.5">
      <c r="A18" s="40" t="s">
        <v>46</v>
      </c>
      <c r="B18" s="41"/>
      <c r="C18" s="42"/>
      <c r="D18" s="43">
        <f>D16*12</f>
        <v>8391.1988301950478</v>
      </c>
      <c r="E18" s="43">
        <f>E16*12</f>
        <v>4262.3467256144813</v>
      </c>
      <c r="F18" s="43">
        <f t="shared" ref="F18:O18" si="11">F16*12</f>
        <v>14718.951455598251</v>
      </c>
      <c r="G18" s="43">
        <f t="shared" si="11"/>
        <v>12203.776181802263</v>
      </c>
      <c r="H18" s="43">
        <f t="shared" si="11"/>
        <v>8966.0962183837637</v>
      </c>
      <c r="I18" s="43">
        <f t="shared" si="11"/>
        <v>13224.777011639746</v>
      </c>
      <c r="J18" s="43">
        <f t="shared" si="11"/>
        <v>15583.032028766691</v>
      </c>
      <c r="K18" s="43">
        <f t="shared" si="11"/>
        <v>2743.1182169207286</v>
      </c>
      <c r="L18" s="43">
        <f t="shared" si="11"/>
        <v>10466.064752743237</v>
      </c>
      <c r="M18" s="43">
        <f t="shared" si="11"/>
        <v>6155.5865172262365</v>
      </c>
      <c r="N18" s="43">
        <f t="shared" si="11"/>
        <v>4284.541091874099</v>
      </c>
      <c r="O18" s="43">
        <f t="shared" si="11"/>
        <v>225.79547864919414</v>
      </c>
      <c r="P18" s="43">
        <f>P16*12/P$1</f>
        <v>8391.1988301950478</v>
      </c>
      <c r="Q18" s="43">
        <f t="shared" ref="Q18:AH18" si="12">Q16*12/Q$1</f>
        <v>6326.7727779047655</v>
      </c>
      <c r="R18" s="43">
        <f t="shared" si="12"/>
        <v>9124.1656704692614</v>
      </c>
      <c r="S18" s="43">
        <f t="shared" si="12"/>
        <v>9894.0682983025108</v>
      </c>
      <c r="T18" s="43">
        <f t="shared" si="12"/>
        <v>9708.4738823187618</v>
      </c>
      <c r="U18" s="43">
        <f t="shared" si="12"/>
        <v>10294.524403872258</v>
      </c>
      <c r="V18" s="43">
        <f t="shared" si="12"/>
        <v>11050.025493142894</v>
      </c>
      <c r="W18" s="43">
        <f t="shared" si="12"/>
        <v>10011.662083615123</v>
      </c>
      <c r="X18" s="43">
        <f t="shared" si="12"/>
        <v>10062.151269073802</v>
      </c>
      <c r="Y18" s="43">
        <f t="shared" si="12"/>
        <v>9671.4947938890455</v>
      </c>
      <c r="Z18" s="43">
        <f t="shared" si="12"/>
        <v>9181.771730069504</v>
      </c>
      <c r="AA18" s="43">
        <f t="shared" si="12"/>
        <v>8435.4403757844775</v>
      </c>
      <c r="AB18" s="43">
        <f t="shared" si="12"/>
        <v>9124.1656704692614</v>
      </c>
      <c r="AC18" s="43">
        <f t="shared" si="12"/>
        <v>11464.883137275256</v>
      </c>
      <c r="AD18" s="43">
        <f t="shared" si="12"/>
        <v>9597.4049994768848</v>
      </c>
      <c r="AE18" s="43">
        <f t="shared" si="12"/>
        <v>3555.3076959165101</v>
      </c>
      <c r="AF18" s="43">
        <f t="shared" si="12"/>
        <v>10294.524403872258</v>
      </c>
      <c r="AG18" s="43">
        <f t="shared" si="12"/>
        <v>6576.3563476966983</v>
      </c>
      <c r="AH18" s="43">
        <f t="shared" si="12"/>
        <v>8435.4403757844775</v>
      </c>
    </row>
    <row r="19" spans="1:34">
      <c r="A19" s="27" t="s">
        <v>47</v>
      </c>
      <c r="B19" s="28"/>
      <c r="C19" s="29"/>
      <c r="D19" s="30">
        <f>-D11</f>
        <v>0</v>
      </c>
      <c r="E19" s="30">
        <f t="shared" ref="E19:O19" si="13">-E11</f>
        <v>0</v>
      </c>
      <c r="F19" s="30">
        <f t="shared" si="13"/>
        <v>-75.48404925042091</v>
      </c>
      <c r="G19" s="30">
        <f t="shared" si="13"/>
        <v>0</v>
      </c>
      <c r="H19" s="30">
        <f t="shared" si="13"/>
        <v>0</v>
      </c>
      <c r="I19" s="30">
        <f t="shared" si="13"/>
        <v>0</v>
      </c>
      <c r="J19" s="30">
        <f t="shared" si="13"/>
        <v>0</v>
      </c>
      <c r="K19" s="30">
        <f t="shared" si="13"/>
        <v>8.317807356388121</v>
      </c>
      <c r="L19" s="30">
        <f t="shared" si="13"/>
        <v>-10.741584790748936</v>
      </c>
      <c r="M19" s="30">
        <f t="shared" si="13"/>
        <v>0</v>
      </c>
      <c r="N19" s="30">
        <f t="shared" si="13"/>
        <v>0.12218001039999998</v>
      </c>
      <c r="O19" s="30">
        <f t="shared" si="13"/>
        <v>0</v>
      </c>
      <c r="P19" s="30">
        <f>SUM($D19:D19)</f>
        <v>0</v>
      </c>
      <c r="Q19" s="30">
        <f>SUM($D19:E19)</f>
        <v>0</v>
      </c>
      <c r="R19" s="30">
        <f>SUM($D19:F19)</f>
        <v>-75.48404925042091</v>
      </c>
      <c r="S19" s="30">
        <f>SUM($D19:G19)</f>
        <v>-75.48404925042091</v>
      </c>
      <c r="T19" s="30">
        <f>SUM($D19:H19)</f>
        <v>-75.48404925042091</v>
      </c>
      <c r="U19" s="30">
        <f>SUM($D19:I19)</f>
        <v>-75.48404925042091</v>
      </c>
      <c r="V19" s="30">
        <f>SUM($D19:J19)</f>
        <v>-75.48404925042091</v>
      </c>
      <c r="W19" s="30">
        <f>SUM($D19:K19)</f>
        <v>-67.166241894032794</v>
      </c>
      <c r="X19" s="30">
        <f>SUM($D19:L19)</f>
        <v>-77.907826684781725</v>
      </c>
      <c r="Y19" s="30">
        <f>SUM($D19:M19)</f>
        <v>-77.907826684781725</v>
      </c>
      <c r="Z19" s="30">
        <f>SUM($D19:N19)</f>
        <v>-77.785646674381724</v>
      </c>
      <c r="AA19" s="30">
        <f>SUM($D19:O19)</f>
        <v>-77.785646674381724</v>
      </c>
      <c r="AB19" s="30">
        <f>SUM(D19:F19)</f>
        <v>-75.48404925042091</v>
      </c>
      <c r="AC19" s="30">
        <f>SUM(G19:I19)</f>
        <v>0</v>
      </c>
      <c r="AD19" s="30">
        <f>SUM(J19:L19)</f>
        <v>-2.4237774343608152</v>
      </c>
      <c r="AE19" s="30">
        <f>SUM(M19:O19)</f>
        <v>0.12218001039999998</v>
      </c>
      <c r="AF19" s="30">
        <f>SUM(AB19:AC19)</f>
        <v>-75.48404925042091</v>
      </c>
      <c r="AG19" s="30">
        <f>SUM(AD19:AE19)</f>
        <v>-2.301597423960815</v>
      </c>
      <c r="AH19" s="30">
        <f>SUM(AF19:AG19)</f>
        <v>-77.785646674381724</v>
      </c>
    </row>
    <row r="20" spans="1:34">
      <c r="A20" s="27" t="s">
        <v>48</v>
      </c>
      <c r="B20" s="28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>
        <f>SUM($D20:D20)</f>
        <v>0</v>
      </c>
      <c r="Q20" s="30">
        <f>SUM($D20:E20)</f>
        <v>0</v>
      </c>
      <c r="R20" s="30">
        <f>SUM($D20:F20)</f>
        <v>0</v>
      </c>
      <c r="S20" s="30">
        <f>SUM($D20:G20)</f>
        <v>0</v>
      </c>
      <c r="T20" s="30">
        <f>SUM($D20:H20)</f>
        <v>0</v>
      </c>
      <c r="U20" s="30">
        <f>SUM($D20:I20)</f>
        <v>0</v>
      </c>
      <c r="V20" s="30">
        <f>SUM($D20:J20)</f>
        <v>0</v>
      </c>
      <c r="W20" s="30">
        <f>SUM($D20:K20)</f>
        <v>0</v>
      </c>
      <c r="X20" s="30">
        <f>SUM($D20:L20)</f>
        <v>0</v>
      </c>
      <c r="Y20" s="30">
        <f>SUM($D20:M20)</f>
        <v>0</v>
      </c>
      <c r="Z20" s="30">
        <f>SUM($D20:N20)</f>
        <v>0</v>
      </c>
      <c r="AA20" s="30">
        <f>SUM($D20:O20)</f>
        <v>0</v>
      </c>
      <c r="AB20" s="30">
        <f>SUM(D20:F20)</f>
        <v>0</v>
      </c>
      <c r="AC20" s="30">
        <f>SUM(G20:I20)</f>
        <v>0</v>
      </c>
      <c r="AD20" s="30">
        <f>SUM(J20:L20)</f>
        <v>0</v>
      </c>
      <c r="AE20" s="30">
        <f>SUM(M20:O20)</f>
        <v>0</v>
      </c>
      <c r="AF20" s="30">
        <f>SUM(AB20:AC20)</f>
        <v>0</v>
      </c>
      <c r="AG20" s="30">
        <f>SUM(AD20:AE20)</f>
        <v>0</v>
      </c>
      <c r="AH20" s="30">
        <f>SUM(AF20:AG20)</f>
        <v>0</v>
      </c>
    </row>
    <row r="21" spans="1:34" hidden="1">
      <c r="A21" s="27"/>
      <c r="B21" s="28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>
        <f>SUM($D21:D21)</f>
        <v>0</v>
      </c>
      <c r="Q21" s="30">
        <f>SUM($D21:E21)</f>
        <v>0</v>
      </c>
      <c r="R21" s="30">
        <f>SUM($D21:F21)</f>
        <v>0</v>
      </c>
      <c r="S21" s="30">
        <f>SUM($D21:G21)</f>
        <v>0</v>
      </c>
      <c r="T21" s="30">
        <f>SUM($D21:H21)</f>
        <v>0</v>
      </c>
      <c r="U21" s="30">
        <f>SUM($D21:I21)</f>
        <v>0</v>
      </c>
      <c r="V21" s="30">
        <f>SUM($D21:J21)</f>
        <v>0</v>
      </c>
      <c r="W21" s="30">
        <f>SUM($D21:K21)</f>
        <v>0</v>
      </c>
      <c r="X21" s="30">
        <f>SUM($D21:L21)</f>
        <v>0</v>
      </c>
      <c r="Y21" s="30">
        <f>SUM($D21:M21)</f>
        <v>0</v>
      </c>
      <c r="Z21" s="30">
        <f>SUM($D21:N21)</f>
        <v>0</v>
      </c>
      <c r="AA21" s="30">
        <f>SUM($D21:O21)</f>
        <v>0</v>
      </c>
      <c r="AB21" s="30">
        <f>SUM(D21:F21)</f>
        <v>0</v>
      </c>
      <c r="AC21" s="30">
        <f>SUM(G21:I21)</f>
        <v>0</v>
      </c>
      <c r="AD21" s="30">
        <f>SUM(J21:L21)</f>
        <v>0</v>
      </c>
      <c r="AE21" s="30">
        <f>SUM(M21:O21)</f>
        <v>0</v>
      </c>
      <c r="AF21" s="30">
        <f>SUM(AB21:AC21)</f>
        <v>0</v>
      </c>
      <c r="AG21" s="30">
        <f>SUM(AD21:AE21)</f>
        <v>0</v>
      </c>
      <c r="AH21" s="30">
        <f>SUM(AF21:AG21)</f>
        <v>0</v>
      </c>
    </row>
    <row r="22" spans="1:34" ht="16.5">
      <c r="A22" s="44" t="s">
        <v>49</v>
      </c>
      <c r="B22" s="45" t="s">
        <v>50</v>
      </c>
      <c r="C22" s="46"/>
      <c r="D22" s="47">
        <f>SUM(D18:D21)</f>
        <v>8391.1988301950478</v>
      </c>
      <c r="E22" s="47">
        <f t="shared" ref="E22:AH22" si="14">SUM(E18:E21)</f>
        <v>4262.3467256144813</v>
      </c>
      <c r="F22" s="47">
        <f t="shared" si="14"/>
        <v>14643.467406347831</v>
      </c>
      <c r="G22" s="47">
        <f t="shared" si="14"/>
        <v>12203.776181802263</v>
      </c>
      <c r="H22" s="47">
        <f t="shared" si="14"/>
        <v>8966.0962183837637</v>
      </c>
      <c r="I22" s="47">
        <f t="shared" si="14"/>
        <v>13224.777011639746</v>
      </c>
      <c r="J22" s="47">
        <f t="shared" si="14"/>
        <v>15583.032028766691</v>
      </c>
      <c r="K22" s="47">
        <f t="shared" si="14"/>
        <v>2751.4360242771168</v>
      </c>
      <c r="L22" s="47">
        <f t="shared" si="14"/>
        <v>10455.323167952489</v>
      </c>
      <c r="M22" s="47">
        <f t="shared" si="14"/>
        <v>6155.5865172262365</v>
      </c>
      <c r="N22" s="47">
        <f t="shared" si="14"/>
        <v>4284.6632718844994</v>
      </c>
      <c r="O22" s="47">
        <f t="shared" si="14"/>
        <v>225.79547864919414</v>
      </c>
      <c r="P22" s="47">
        <f t="shared" si="14"/>
        <v>8391.1988301950478</v>
      </c>
      <c r="Q22" s="47">
        <f t="shared" si="14"/>
        <v>6326.7727779047655</v>
      </c>
      <c r="R22" s="47">
        <f t="shared" si="14"/>
        <v>9048.6816212188405</v>
      </c>
      <c r="S22" s="47">
        <f t="shared" si="14"/>
        <v>9818.5842490520899</v>
      </c>
      <c r="T22" s="47">
        <f t="shared" si="14"/>
        <v>9632.9898330683409</v>
      </c>
      <c r="U22" s="47">
        <f t="shared" si="14"/>
        <v>10219.040354621837</v>
      </c>
      <c r="V22" s="47">
        <f t="shared" si="14"/>
        <v>10974.541443892473</v>
      </c>
      <c r="W22" s="47">
        <f t="shared" si="14"/>
        <v>9944.495841721091</v>
      </c>
      <c r="X22" s="47">
        <f t="shared" si="14"/>
        <v>9984.2434423890209</v>
      </c>
      <c r="Y22" s="47">
        <f t="shared" si="14"/>
        <v>9593.5869672042645</v>
      </c>
      <c r="Z22" s="47">
        <f t="shared" si="14"/>
        <v>9103.9860833951225</v>
      </c>
      <c r="AA22" s="47">
        <f t="shared" si="14"/>
        <v>8357.654729110096</v>
      </c>
      <c r="AB22" s="47">
        <f t="shared" si="14"/>
        <v>9048.6816212188405</v>
      </c>
      <c r="AC22" s="47">
        <f t="shared" si="14"/>
        <v>11464.883137275256</v>
      </c>
      <c r="AD22" s="47">
        <f t="shared" si="14"/>
        <v>9594.9812220425247</v>
      </c>
      <c r="AE22" s="47">
        <f t="shared" si="14"/>
        <v>3555.42987592691</v>
      </c>
      <c r="AF22" s="47">
        <f t="shared" si="14"/>
        <v>10219.040354621837</v>
      </c>
      <c r="AG22" s="47">
        <f t="shared" si="14"/>
        <v>6574.0547502727377</v>
      </c>
      <c r="AH22" s="47">
        <f t="shared" si="14"/>
        <v>8357.654729110096</v>
      </c>
    </row>
    <row r="23" spans="1:34" s="9" customFormat="1" ht="16.5">
      <c r="A23" s="48" t="s">
        <v>51</v>
      </c>
      <c r="B23" s="49" t="s">
        <v>52</v>
      </c>
      <c r="C23" s="50"/>
      <c r="D23" s="51">
        <f>IFERROR(D22/D8,0)</f>
        <v>4.9915438089977719E-2</v>
      </c>
      <c r="E23" s="51">
        <f t="shared" ref="E23:AH23" si="15">IFERROR(E22/E8,0)</f>
        <v>2.5514575354556243E-2</v>
      </c>
      <c r="F23" s="51">
        <f>IFERROR(F22/F8,0)</f>
        <v>8.8316540207264274E-2</v>
      </c>
      <c r="G23" s="51">
        <f t="shared" si="15"/>
        <v>7.2429333832489173E-2</v>
      </c>
      <c r="H23" s="51">
        <f t="shared" si="15"/>
        <v>5.2595519692417998E-2</v>
      </c>
      <c r="I23" s="51">
        <f t="shared" si="15"/>
        <v>7.7594910273603684E-2</v>
      </c>
      <c r="J23" s="51">
        <f t="shared" si="15"/>
        <v>8.8834324071382795E-2</v>
      </c>
      <c r="K23" s="51">
        <f t="shared" si="15"/>
        <v>1.532554087227876E-2</v>
      </c>
      <c r="L23" s="51">
        <f t="shared" si="15"/>
        <v>5.8151848352914266E-2</v>
      </c>
      <c r="M23" s="51">
        <f t="shared" si="15"/>
        <v>3.4281783373990994E-2</v>
      </c>
      <c r="N23" s="51">
        <f t="shared" si="15"/>
        <v>2.4570058829385545E-2</v>
      </c>
      <c r="O23" s="51">
        <f t="shared" si="15"/>
        <v>1.3283221675222737E-3</v>
      </c>
      <c r="P23" s="51">
        <f t="shared" si="15"/>
        <v>4.9915438089977719E-2</v>
      </c>
      <c r="Q23" s="51">
        <f t="shared" si="15"/>
        <v>3.7983549289916659E-2</v>
      </c>
      <c r="R23" s="51">
        <f t="shared" si="15"/>
        <v>5.4229331404171743E-2</v>
      </c>
      <c r="S23" s="51">
        <f t="shared" si="15"/>
        <v>5.8011737940995838E-2</v>
      </c>
      <c r="T23" s="51">
        <f t="shared" si="15"/>
        <v>5.7053958198139451E-2</v>
      </c>
      <c r="U23" s="51">
        <f t="shared" si="15"/>
        <v>6.0391714520065774E-2</v>
      </c>
      <c r="V23" s="51">
        <f t="shared" si="15"/>
        <v>6.3136222340090212E-2</v>
      </c>
      <c r="W23" s="51">
        <f t="shared" si="15"/>
        <v>5.7373674579981854E-2</v>
      </c>
      <c r="X23" s="51">
        <f t="shared" si="15"/>
        <v>5.7353028265683524E-2</v>
      </c>
      <c r="Y23" s="51">
        <f t="shared" si="15"/>
        <v>5.5424273999072897E-2</v>
      </c>
      <c r="Z23" s="51">
        <f t="shared" si="15"/>
        <v>5.3898122587706571E-2</v>
      </c>
      <c r="AA23" s="51">
        <f t="shared" si="15"/>
        <v>4.9543423843720978E-2</v>
      </c>
      <c r="AB23" s="51">
        <f t="shared" si="15"/>
        <v>5.4229331404171743E-2</v>
      </c>
      <c r="AC23" s="51">
        <f t="shared" si="15"/>
        <v>6.805978623101723E-2</v>
      </c>
      <c r="AD23" s="51">
        <f t="shared" si="15"/>
        <v>5.4617002293036801E-2</v>
      </c>
      <c r="AE23" s="51">
        <f t="shared" si="15"/>
        <v>2.0298363106001846E-2</v>
      </c>
      <c r="AF23" s="51">
        <f t="shared" si="15"/>
        <v>6.0391714520065774E-2</v>
      </c>
      <c r="AG23" s="51">
        <f t="shared" si="15"/>
        <v>3.8605713331346485E-2</v>
      </c>
      <c r="AH23" s="51">
        <f t="shared" si="15"/>
        <v>4.9543423843720978E-2</v>
      </c>
    </row>
    <row r="24" spans="1:34" ht="15" customHeight="1">
      <c r="A24" s="93" t="s">
        <v>53</v>
      </c>
      <c r="C24" s="52"/>
      <c r="D24" s="52">
        <v>3.6536925750313115E-2</v>
      </c>
      <c r="E24" s="52">
        <v>4.2714659554536676E-2</v>
      </c>
      <c r="F24" s="52">
        <v>5.9066609289648499E-2</v>
      </c>
      <c r="G24" s="52">
        <v>4.863114185728086E-2</v>
      </c>
      <c r="H24" s="52">
        <v>6.1465553118394675E-2</v>
      </c>
      <c r="I24" s="52">
        <v>5.9068810365264471E-2</v>
      </c>
      <c r="J24" s="52">
        <v>6.6636291536452369E-2</v>
      </c>
      <c r="K24" s="52">
        <v>6.835840280657865E-2</v>
      </c>
      <c r="L24" s="52">
        <v>6.342629019234472E-2</v>
      </c>
      <c r="M24" s="52">
        <v>7.7793367294401478E-2</v>
      </c>
      <c r="N24" s="52">
        <v>7.8317516396230122E-2</v>
      </c>
      <c r="O24" s="52">
        <v>7.4546500488497217E-2</v>
      </c>
      <c r="P24" s="52">
        <v>3.6536925750313115E-2</v>
      </c>
      <c r="Q24" s="52">
        <v>3.9630772296436488E-2</v>
      </c>
      <c r="R24" s="52">
        <v>4.6081260222115235E-2</v>
      </c>
      <c r="S24" s="52">
        <v>4.5677263554390717E-2</v>
      </c>
      <c r="T24" s="52">
        <v>4.9088136548189429E-2</v>
      </c>
      <c r="U24" s="52">
        <v>5.0248628876557948E-2</v>
      </c>
      <c r="V24" s="52">
        <v>5.2672528717140579E-2</v>
      </c>
      <c r="W24" s="52">
        <v>5.4960352827378316E-2</v>
      </c>
      <c r="X24" s="52">
        <v>5.6137696490482905E-2</v>
      </c>
      <c r="Y24" s="52">
        <v>5.8253012913424204E-2</v>
      </c>
      <c r="Z24" s="52">
        <v>6.0606873733138673E-2</v>
      </c>
      <c r="AA24" s="52">
        <v>6.1741276374754447E-2</v>
      </c>
      <c r="AB24" s="52">
        <v>4.6081260222115235E-2</v>
      </c>
      <c r="AC24" s="52">
        <v>5.6853105747132975E-2</v>
      </c>
      <c r="AD24" s="52">
        <v>6.6342971445995963E-2</v>
      </c>
      <c r="AE24" s="52">
        <v>7.6971628048801685E-2</v>
      </c>
      <c r="AF24" s="52">
        <v>5.0248628876557948E-2</v>
      </c>
      <c r="AG24" s="52">
        <v>7.1593412169001655E-2</v>
      </c>
      <c r="AH24" s="52">
        <v>6.1741276374754447E-2</v>
      </c>
    </row>
    <row r="25" spans="1:34" s="9" customFormat="1" ht="14.25" customHeight="1">
      <c r="A25" s="53" t="s">
        <v>54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9" customFormat="1" ht="16.5">
      <c r="A27" s="56" t="s">
        <v>55</v>
      </c>
      <c r="B27" s="57"/>
      <c r="C27" s="58"/>
      <c r="D27" s="58">
        <f>SUM(D28:D42)</f>
        <v>117.46646891894079</v>
      </c>
      <c r="E27" s="58">
        <f t="shared" ref="E27:AH27" si="16">SUM(E28:E42)</f>
        <v>38.380909885547901</v>
      </c>
      <c r="F27" s="58">
        <f t="shared" si="16"/>
        <v>178.34778310682432</v>
      </c>
      <c r="G27" s="58">
        <f t="shared" si="16"/>
        <v>133.0440838229911</v>
      </c>
      <c r="H27" s="58">
        <f t="shared" si="16"/>
        <v>101.2485384129119</v>
      </c>
      <c r="I27" s="58">
        <f t="shared" si="16"/>
        <v>145.6781215735069</v>
      </c>
      <c r="J27" s="58">
        <f t="shared" si="16"/>
        <v>101.6881117480746</v>
      </c>
      <c r="K27" s="58">
        <f t="shared" si="16"/>
        <v>121.937418916686</v>
      </c>
      <c r="L27" s="58">
        <f t="shared" si="16"/>
        <v>103.6114328927779</v>
      </c>
      <c r="M27" s="58">
        <f t="shared" si="16"/>
        <v>21.2682188961614</v>
      </c>
      <c r="N27" s="58">
        <f t="shared" si="16"/>
        <v>-13.071708793783502</v>
      </c>
      <c r="O27" s="58">
        <f t="shared" si="16"/>
        <v>-110.8341813821061</v>
      </c>
      <c r="P27" s="58">
        <f t="shared" si="16"/>
        <v>117.46646891894079</v>
      </c>
      <c r="Q27" s="58">
        <f t="shared" si="16"/>
        <v>155.8473788044887</v>
      </c>
      <c r="R27" s="58">
        <f t="shared" si="16"/>
        <v>334.19516191131299</v>
      </c>
      <c r="S27" s="58">
        <f t="shared" si="16"/>
        <v>467.23924573430406</v>
      </c>
      <c r="T27" s="58">
        <f t="shared" si="16"/>
        <v>568.48778414721596</v>
      </c>
      <c r="U27" s="58">
        <f t="shared" si="16"/>
        <v>714.16590572072289</v>
      </c>
      <c r="V27" s="58">
        <f t="shared" si="16"/>
        <v>815.85401746879745</v>
      </c>
      <c r="W27" s="58">
        <f t="shared" si="16"/>
        <v>937.79143638548339</v>
      </c>
      <c r="X27" s="58">
        <f t="shared" si="16"/>
        <v>1041.4028692782613</v>
      </c>
      <c r="Y27" s="58">
        <f t="shared" si="16"/>
        <v>1062.6710881744227</v>
      </c>
      <c r="Z27" s="58">
        <f t="shared" si="16"/>
        <v>1049.5993793806392</v>
      </c>
      <c r="AA27" s="58">
        <f t="shared" si="16"/>
        <v>938.76519799853315</v>
      </c>
      <c r="AB27" s="58">
        <f t="shared" si="16"/>
        <v>334.19516191131299</v>
      </c>
      <c r="AC27" s="58">
        <f t="shared" si="16"/>
        <v>379.9707438094099</v>
      </c>
      <c r="AD27" s="58">
        <f t="shared" si="16"/>
        <v>327.2369635575385</v>
      </c>
      <c r="AE27" s="58">
        <f t="shared" si="16"/>
        <v>-102.6376712797282</v>
      </c>
      <c r="AF27" s="58">
        <f t="shared" si="16"/>
        <v>714.16590572072289</v>
      </c>
      <c r="AG27" s="58">
        <f t="shared" si="16"/>
        <v>224.59929227781032</v>
      </c>
      <c r="AH27" s="58">
        <f t="shared" si="16"/>
        <v>938.76519799853327</v>
      </c>
    </row>
    <row r="28" spans="1:34">
      <c r="A28" s="10" t="s">
        <v>56</v>
      </c>
      <c r="B28" s="59"/>
      <c r="C28" s="12"/>
      <c r="D28" s="12">
        <v>117.46646891894079</v>
      </c>
      <c r="E28" s="12">
        <v>38.380909885547901</v>
      </c>
      <c r="F28" s="12">
        <v>178.34778310682432</v>
      </c>
      <c r="G28" s="12">
        <v>133.0440838229911</v>
      </c>
      <c r="H28" s="12">
        <v>101.2485384129119</v>
      </c>
      <c r="I28" s="12">
        <v>145.6781215735069</v>
      </c>
      <c r="J28" s="12">
        <v>101.6881117480746</v>
      </c>
      <c r="K28" s="12">
        <v>121.937418916686</v>
      </c>
      <c r="L28" s="12">
        <v>103.6114328927779</v>
      </c>
      <c r="M28" s="12">
        <v>21.2682188961614</v>
      </c>
      <c r="N28" s="12">
        <v>-13.071708793783502</v>
      </c>
      <c r="O28" s="12">
        <v>-110.8341813821061</v>
      </c>
      <c r="P28" s="12">
        <f>SUM($D28:D28)</f>
        <v>117.46646891894079</v>
      </c>
      <c r="Q28" s="12">
        <f>SUM($D28:E28)</f>
        <v>155.8473788044887</v>
      </c>
      <c r="R28" s="12">
        <f>SUM($D28:F28)</f>
        <v>334.19516191131299</v>
      </c>
      <c r="S28" s="12">
        <f>SUM($D28:G28)</f>
        <v>467.23924573430406</v>
      </c>
      <c r="T28" s="12">
        <f>SUM($D28:H28)</f>
        <v>568.48778414721596</v>
      </c>
      <c r="U28" s="12">
        <f>SUM($D28:I28)</f>
        <v>714.16590572072289</v>
      </c>
      <c r="V28" s="12">
        <f>SUM($D28:J28)</f>
        <v>815.85401746879745</v>
      </c>
      <c r="W28" s="12">
        <f>SUM($D28:K28)</f>
        <v>937.79143638548339</v>
      </c>
      <c r="X28" s="12">
        <f>SUM($D28:L28)</f>
        <v>1041.4028692782613</v>
      </c>
      <c r="Y28" s="12">
        <f>SUM($D28:M28)</f>
        <v>1062.6710881744227</v>
      </c>
      <c r="Z28" s="12">
        <f>SUM($D28:N28)</f>
        <v>1049.5993793806392</v>
      </c>
      <c r="AA28" s="12">
        <f>SUM($D28:O28)</f>
        <v>938.76519799853315</v>
      </c>
      <c r="AB28" s="12">
        <f>SUM(D28:F28)</f>
        <v>334.19516191131299</v>
      </c>
      <c r="AC28" s="12">
        <f>SUM(G28:I28)</f>
        <v>379.9707438094099</v>
      </c>
      <c r="AD28" s="12">
        <f>SUM(J28:L28)</f>
        <v>327.2369635575385</v>
      </c>
      <c r="AE28" s="12">
        <f>SUM(M28:O28)</f>
        <v>-102.6376712797282</v>
      </c>
      <c r="AF28" s="12">
        <f>SUM(AB28:AC28)</f>
        <v>714.16590572072289</v>
      </c>
      <c r="AG28" s="12">
        <f>SUM(AD28:AE28)</f>
        <v>224.59929227781032</v>
      </c>
      <c r="AH28" s="12">
        <f>SUM(AF28:AG28)</f>
        <v>938.76519799853327</v>
      </c>
    </row>
    <row r="29" spans="1:34">
      <c r="A29" s="13" t="s">
        <v>57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7">SUM(D29:F29)</f>
        <v>0</v>
      </c>
      <c r="AC29" s="15">
        <f t="shared" ref="AC29:AC41" si="18">SUM(G29:I29)</f>
        <v>0</v>
      </c>
      <c r="AD29" s="15">
        <f t="shared" ref="AD29:AD41" si="19">SUM(J29:L29)</f>
        <v>0</v>
      </c>
      <c r="AE29" s="15">
        <f t="shared" ref="AE29:AE41" si="20">SUM(M29:O29)</f>
        <v>0</v>
      </c>
      <c r="AF29" s="15">
        <f t="shared" ref="AF29:AF41" si="21">SUM(AB29:AC29)</f>
        <v>0</v>
      </c>
      <c r="AG29" s="15">
        <f t="shared" ref="AG29:AG41" si="22">SUM(AD29:AE29)</f>
        <v>0</v>
      </c>
      <c r="AH29" s="15">
        <f t="shared" ref="AH29:AH41" si="23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7"/>
        <v>0</v>
      </c>
      <c r="AC30" s="15">
        <f t="shared" si="18"/>
        <v>0</v>
      </c>
      <c r="AD30" s="15">
        <f t="shared" si="19"/>
        <v>0</v>
      </c>
      <c r="AE30" s="15">
        <f t="shared" si="20"/>
        <v>0</v>
      </c>
      <c r="AF30" s="15">
        <f t="shared" si="21"/>
        <v>0</v>
      </c>
      <c r="AG30" s="15">
        <f t="shared" si="22"/>
        <v>0</v>
      </c>
      <c r="AH30" s="15">
        <f t="shared" si="23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7"/>
        <v>0</v>
      </c>
      <c r="AC31" s="15">
        <f t="shared" si="18"/>
        <v>0</v>
      </c>
      <c r="AD31" s="15">
        <f t="shared" si="19"/>
        <v>0</v>
      </c>
      <c r="AE31" s="15">
        <f t="shared" si="20"/>
        <v>0</v>
      </c>
      <c r="AF31" s="15">
        <f t="shared" si="21"/>
        <v>0</v>
      </c>
      <c r="AG31" s="15">
        <f t="shared" si="22"/>
        <v>0</v>
      </c>
      <c r="AH31" s="15">
        <f t="shared" si="23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7"/>
        <v>0</v>
      </c>
      <c r="AC32" s="15">
        <f t="shared" si="18"/>
        <v>0</v>
      </c>
      <c r="AD32" s="15">
        <f t="shared" si="19"/>
        <v>0</v>
      </c>
      <c r="AE32" s="15">
        <f t="shared" si="20"/>
        <v>0</v>
      </c>
      <c r="AF32" s="15">
        <f t="shared" si="21"/>
        <v>0</v>
      </c>
      <c r="AG32" s="15">
        <f t="shared" si="22"/>
        <v>0</v>
      </c>
      <c r="AH32" s="15">
        <f t="shared" si="23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7"/>
        <v>0</v>
      </c>
      <c r="AC33" s="15">
        <f t="shared" si="18"/>
        <v>0</v>
      </c>
      <c r="AD33" s="15">
        <f t="shared" si="19"/>
        <v>0</v>
      </c>
      <c r="AE33" s="15">
        <f t="shared" si="20"/>
        <v>0</v>
      </c>
      <c r="AF33" s="15">
        <f t="shared" si="21"/>
        <v>0</v>
      </c>
      <c r="AG33" s="15">
        <f t="shared" si="22"/>
        <v>0</v>
      </c>
      <c r="AH33" s="15">
        <f t="shared" si="23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7"/>
        <v>0</v>
      </c>
      <c r="AC34" s="15">
        <f t="shared" si="18"/>
        <v>0</v>
      </c>
      <c r="AD34" s="15">
        <f t="shared" si="19"/>
        <v>0</v>
      </c>
      <c r="AE34" s="15">
        <f t="shared" si="20"/>
        <v>0</v>
      </c>
      <c r="AF34" s="15">
        <f t="shared" si="21"/>
        <v>0</v>
      </c>
      <c r="AG34" s="15">
        <f t="shared" si="22"/>
        <v>0</v>
      </c>
      <c r="AH34" s="15">
        <f t="shared" si="23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7"/>
        <v>0</v>
      </c>
      <c r="AC35" s="15">
        <f t="shared" si="18"/>
        <v>0</v>
      </c>
      <c r="AD35" s="15">
        <f t="shared" si="19"/>
        <v>0</v>
      </c>
      <c r="AE35" s="15">
        <f t="shared" si="20"/>
        <v>0</v>
      </c>
      <c r="AF35" s="15">
        <f t="shared" si="21"/>
        <v>0</v>
      </c>
      <c r="AG35" s="15">
        <f t="shared" si="22"/>
        <v>0</v>
      </c>
      <c r="AH35" s="15">
        <f t="shared" si="23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7"/>
        <v>0</v>
      </c>
      <c r="AC36" s="15">
        <f t="shared" si="18"/>
        <v>0</v>
      </c>
      <c r="AD36" s="15">
        <f t="shared" si="19"/>
        <v>0</v>
      </c>
      <c r="AE36" s="15">
        <f t="shared" si="20"/>
        <v>0</v>
      </c>
      <c r="AF36" s="15">
        <f t="shared" si="21"/>
        <v>0</v>
      </c>
      <c r="AG36" s="15">
        <f t="shared" si="22"/>
        <v>0</v>
      </c>
      <c r="AH36" s="15">
        <f t="shared" si="23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7"/>
        <v>0</v>
      </c>
      <c r="AC37" s="15">
        <f t="shared" si="18"/>
        <v>0</v>
      </c>
      <c r="AD37" s="15">
        <f t="shared" si="19"/>
        <v>0</v>
      </c>
      <c r="AE37" s="15">
        <f t="shared" si="20"/>
        <v>0</v>
      </c>
      <c r="AF37" s="15">
        <f t="shared" si="21"/>
        <v>0</v>
      </c>
      <c r="AG37" s="15">
        <f t="shared" si="22"/>
        <v>0</v>
      </c>
      <c r="AH37" s="15">
        <f t="shared" si="23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7"/>
        <v>0</v>
      </c>
      <c r="AC38" s="15">
        <f t="shared" si="18"/>
        <v>0</v>
      </c>
      <c r="AD38" s="15">
        <f t="shared" si="19"/>
        <v>0</v>
      </c>
      <c r="AE38" s="15">
        <f t="shared" si="20"/>
        <v>0</v>
      </c>
      <c r="AF38" s="15">
        <f t="shared" si="21"/>
        <v>0</v>
      </c>
      <c r="AG38" s="15">
        <f t="shared" si="22"/>
        <v>0</v>
      </c>
      <c r="AH38" s="15">
        <f t="shared" si="23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7"/>
        <v>0</v>
      </c>
      <c r="AC39" s="15">
        <f t="shared" si="18"/>
        <v>0</v>
      </c>
      <c r="AD39" s="15">
        <f t="shared" si="19"/>
        <v>0</v>
      </c>
      <c r="AE39" s="15">
        <f t="shared" si="20"/>
        <v>0</v>
      </c>
      <c r="AF39" s="15">
        <f t="shared" si="21"/>
        <v>0</v>
      </c>
      <c r="AG39" s="15">
        <f t="shared" si="22"/>
        <v>0</v>
      </c>
      <c r="AH39" s="15">
        <f t="shared" si="23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7"/>
        <v>0</v>
      </c>
      <c r="AC40" s="15">
        <f t="shared" si="18"/>
        <v>0</v>
      </c>
      <c r="AD40" s="15">
        <f t="shared" si="19"/>
        <v>0</v>
      </c>
      <c r="AE40" s="15">
        <f t="shared" si="20"/>
        <v>0</v>
      </c>
      <c r="AF40" s="15">
        <f t="shared" si="21"/>
        <v>0</v>
      </c>
      <c r="AG40" s="15">
        <f t="shared" si="22"/>
        <v>0</v>
      </c>
      <c r="AH40" s="15">
        <f t="shared" si="23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7"/>
        <v>0</v>
      </c>
      <c r="AC41" s="15">
        <f t="shared" si="18"/>
        <v>0</v>
      </c>
      <c r="AD41" s="15">
        <f t="shared" si="19"/>
        <v>0</v>
      </c>
      <c r="AE41" s="15">
        <f t="shared" si="20"/>
        <v>0</v>
      </c>
      <c r="AF41" s="15">
        <f t="shared" si="21"/>
        <v>0</v>
      </c>
      <c r="AG41" s="15">
        <f t="shared" si="22"/>
        <v>0</v>
      </c>
      <c r="AH41" s="15">
        <f t="shared" si="23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>
        <f>SUM($D42:D42)</f>
        <v>0</v>
      </c>
      <c r="Q42" s="63">
        <f>SUM($D42:E42)</f>
        <v>0</v>
      </c>
      <c r="R42" s="63">
        <f>SUM($D42:F42)</f>
        <v>0</v>
      </c>
      <c r="S42" s="63">
        <f>SUM($D42:G42)</f>
        <v>0</v>
      </c>
      <c r="T42" s="63">
        <f>SUM($D42:H42)</f>
        <v>0</v>
      </c>
      <c r="U42" s="63">
        <f>SUM($D42:I42)</f>
        <v>0</v>
      </c>
      <c r="V42" s="63">
        <f>SUM($D42:J42)</f>
        <v>0</v>
      </c>
      <c r="W42" s="63">
        <f>SUM($D42:K42)</f>
        <v>0</v>
      </c>
      <c r="X42" s="63">
        <f>SUM($D42:L42)</f>
        <v>0</v>
      </c>
      <c r="Y42" s="63">
        <f>SUM($D42:M42)</f>
        <v>0</v>
      </c>
      <c r="Z42" s="63">
        <f>SUM($D42:N42)</f>
        <v>0</v>
      </c>
      <c r="AA42" s="63">
        <f>SUM($D42:O42)</f>
        <v>0</v>
      </c>
      <c r="AB42" s="63">
        <f>SUM(D42:F42)</f>
        <v>0</v>
      </c>
      <c r="AC42" s="63">
        <f>SUM(G42:I42)</f>
        <v>0</v>
      </c>
      <c r="AD42" s="63">
        <f>SUM(J42:L42)</f>
        <v>0</v>
      </c>
      <c r="AE42" s="63">
        <f>SUM(M42:O42)</f>
        <v>0</v>
      </c>
      <c r="AF42" s="63">
        <f>SUM(AB42:AC42)</f>
        <v>0</v>
      </c>
      <c r="AG42" s="63">
        <f>SUM(AD42:AE42)</f>
        <v>0</v>
      </c>
      <c r="AH42" s="63">
        <f>SUM(AF42:AG42)</f>
        <v>0</v>
      </c>
    </row>
    <row r="43" spans="1:34">
      <c r="C43" s="64"/>
    </row>
    <row r="45" spans="1:34">
      <c r="A45" s="65" t="s">
        <v>58</v>
      </c>
      <c r="B45" s="66"/>
      <c r="C45" s="67"/>
      <c r="D45" s="68">
        <v>75.98396715209239</v>
      </c>
      <c r="E45" s="68">
        <v>102.83675766405969</v>
      </c>
      <c r="F45" s="68">
        <v>80.736272093245788</v>
      </c>
      <c r="G45" s="68">
        <v>55.188374129439595</v>
      </c>
      <c r="H45" s="68">
        <v>161.43764734392118</v>
      </c>
      <c r="I45" s="68">
        <v>155.0999585995331</v>
      </c>
      <c r="J45" s="68">
        <v>172.70144466751242</v>
      </c>
      <c r="K45" s="68">
        <v>82.314096516312588</v>
      </c>
      <c r="L45" s="68">
        <v>160.50398492560311</v>
      </c>
      <c r="M45" s="68">
        <f>M47</f>
        <v>174.01586322764405</v>
      </c>
      <c r="N45" s="68">
        <f t="shared" ref="N45:O45" si="24">N47</f>
        <v>244.33260770193343</v>
      </c>
      <c r="O45" s="68">
        <f t="shared" si="24"/>
        <v>180.2096231986971</v>
      </c>
      <c r="P45" s="69">
        <f>SUM($D45:D45)</f>
        <v>75.98396715209239</v>
      </c>
      <c r="Q45" s="69">
        <f>SUM($D45:E45)</f>
        <v>178.82072481615208</v>
      </c>
      <c r="R45" s="69">
        <f>SUM($D45:F45)</f>
        <v>259.55699690939787</v>
      </c>
      <c r="S45" s="69">
        <f>SUM($D45:G45)</f>
        <v>314.74537103883745</v>
      </c>
      <c r="T45" s="69">
        <f>SUM($D45:H45)</f>
        <v>476.18301838275863</v>
      </c>
      <c r="U45" s="69">
        <f>SUM($D45:I45)</f>
        <v>631.28297698229176</v>
      </c>
      <c r="V45" s="69">
        <f>SUM($D45:J45)</f>
        <v>803.98442164980418</v>
      </c>
      <c r="W45" s="69">
        <f>SUM($D45:K45)</f>
        <v>886.29851816611676</v>
      </c>
      <c r="X45" s="69">
        <f>SUM($D45:L45)</f>
        <v>1046.8025030917199</v>
      </c>
      <c r="Y45" s="69">
        <f>SUM($D45:M45)</f>
        <v>1220.818366319364</v>
      </c>
      <c r="Z45" s="69">
        <f>SUM($D45:N45)</f>
        <v>1465.1509740212975</v>
      </c>
      <c r="AA45" s="69">
        <f>SUM($D45:O45)</f>
        <v>1645.3605972199946</v>
      </c>
      <c r="AB45" s="69">
        <f>SUM(D45:F45)</f>
        <v>259.55699690939787</v>
      </c>
      <c r="AC45" s="69">
        <f>SUM(G45:I45)</f>
        <v>371.72598007289389</v>
      </c>
      <c r="AD45" s="69">
        <f>SUM(J45:L45)</f>
        <v>415.51952610942811</v>
      </c>
      <c r="AE45" s="69">
        <f>SUM(M45:O45)</f>
        <v>598.55809412827466</v>
      </c>
      <c r="AF45" s="69">
        <f>SUM(AB45:AC45)</f>
        <v>631.28297698229176</v>
      </c>
      <c r="AG45" s="69">
        <f>SUM(AD45:AE45)</f>
        <v>1014.0776202377028</v>
      </c>
      <c r="AH45" s="69">
        <f>SUM(AF45:AG45)</f>
        <v>1645.3605972199946</v>
      </c>
    </row>
    <row r="47" spans="1:34">
      <c r="A47" s="65" t="s">
        <v>59</v>
      </c>
      <c r="B47" s="66"/>
      <c r="C47" s="67"/>
      <c r="D47" s="68">
        <f>D48+D49+D50+D51</f>
        <v>75.98396715209239</v>
      </c>
      <c r="E47" s="68">
        <f t="shared" ref="E47:M47" si="25">E48+E49+E50+E51</f>
        <v>102.83675766405969</v>
      </c>
      <c r="F47" s="68">
        <f t="shared" si="25"/>
        <v>80.736272093245788</v>
      </c>
      <c r="G47" s="68">
        <f t="shared" si="25"/>
        <v>55.188374129439595</v>
      </c>
      <c r="H47" s="68">
        <f t="shared" si="25"/>
        <v>161.43764734392118</v>
      </c>
      <c r="I47" s="68">
        <f t="shared" si="25"/>
        <v>159.97176668098311</v>
      </c>
      <c r="J47" s="68">
        <f t="shared" si="25"/>
        <v>173.99325134151641</v>
      </c>
      <c r="K47" s="68">
        <f t="shared" si="25"/>
        <v>83.419271735922592</v>
      </c>
      <c r="L47" s="68">
        <f t="shared" si="25"/>
        <v>164.79547834249911</v>
      </c>
      <c r="M47" s="68">
        <f t="shared" si="25"/>
        <v>174.01586322764405</v>
      </c>
      <c r="N47" s="68">
        <f>N48+N49+N50+N51+N52</f>
        <v>244.33260770193343</v>
      </c>
      <c r="O47" s="68">
        <f>O48+O49+O50+O51+O52</f>
        <v>180.2096231986971</v>
      </c>
      <c r="P47" s="69">
        <f>SUM($D47:D47)</f>
        <v>75.98396715209239</v>
      </c>
      <c r="Q47" s="69">
        <f>SUM($D47:E47)</f>
        <v>178.82072481615208</v>
      </c>
      <c r="R47" s="69">
        <f>SUM($D47:F47)</f>
        <v>259.55699690939787</v>
      </c>
      <c r="S47" s="69">
        <f>SUM($D47:G47)</f>
        <v>314.74537103883745</v>
      </c>
      <c r="T47" s="69">
        <f>SUM($D47:H47)</f>
        <v>476.18301838275863</v>
      </c>
      <c r="U47" s="69">
        <f>SUM($D47:I47)</f>
        <v>636.15478506374177</v>
      </c>
      <c r="V47" s="69">
        <f>SUM($D47:J47)</f>
        <v>810.14803640525815</v>
      </c>
      <c r="W47" s="69">
        <f>SUM($D47:K47)</f>
        <v>893.56730814118077</v>
      </c>
      <c r="X47" s="69">
        <f>SUM($D47:L47)</f>
        <v>1058.3627864836799</v>
      </c>
      <c r="Y47" s="69">
        <f>SUM($D47:M47)</f>
        <v>1232.378649711324</v>
      </c>
      <c r="Z47" s="69">
        <f>SUM($D47:N47)</f>
        <v>1476.7112574132575</v>
      </c>
      <c r="AA47" s="69">
        <f>SUM($D47:O47)</f>
        <v>1656.9208806119545</v>
      </c>
      <c r="AB47" s="69">
        <f t="shared" ref="AB47:AB51" si="26">SUM(D47:F47)</f>
        <v>259.55699690939787</v>
      </c>
      <c r="AC47" s="69">
        <f t="shared" ref="AC47:AC51" si="27">SUM(G47:I47)</f>
        <v>376.5977881543439</v>
      </c>
      <c r="AD47" s="69">
        <f t="shared" ref="AD47:AD51" si="28">SUM(J47:L47)</f>
        <v>422.20800141993811</v>
      </c>
      <c r="AE47" s="69">
        <f t="shared" ref="AE47:AE51" si="29">SUM(M47:O47)</f>
        <v>598.55809412827466</v>
      </c>
      <c r="AF47" s="69">
        <f t="shared" ref="AF47:AF51" si="30">SUM(AB47:AC47)</f>
        <v>636.15478506374177</v>
      </c>
      <c r="AG47" s="69">
        <f t="shared" ref="AG47:AG51" si="31">SUM(AD47:AE47)</f>
        <v>1020.7660955482128</v>
      </c>
      <c r="AH47" s="69">
        <f t="shared" ref="AH47:AH51" si="32">SUM(AF47:AG47)</f>
        <v>1656.9208806119545</v>
      </c>
    </row>
    <row r="48" spans="1:34">
      <c r="A48" s="65" t="s">
        <v>60</v>
      </c>
      <c r="B48" s="66"/>
      <c r="C48" s="67"/>
      <c r="D48" s="68">
        <v>79.691096422491995</v>
      </c>
      <c r="E48" s="68">
        <v>78.470070866580102</v>
      </c>
      <c r="F48" s="68">
        <v>71.49246744984238</v>
      </c>
      <c r="G48" s="68">
        <v>98.876391534684601</v>
      </c>
      <c r="H48" s="68">
        <v>94.723698053359797</v>
      </c>
      <c r="I48" s="68">
        <v>86.655903905034194</v>
      </c>
      <c r="J48" s="68">
        <v>139.19855172505811</v>
      </c>
      <c r="K48" s="68">
        <v>108.8122024820748</v>
      </c>
      <c r="L48" s="68">
        <v>115.71836708420359</v>
      </c>
      <c r="M48" s="68">
        <v>145.0236051940941</v>
      </c>
      <c r="N48" s="68">
        <v>156.11737670534077</v>
      </c>
      <c r="O48" s="68">
        <v>135.57805185846411</v>
      </c>
      <c r="P48" s="69">
        <f>SUM($D48:D48)</f>
        <v>79.691096422491995</v>
      </c>
      <c r="Q48" s="69">
        <f>SUM($D48:E48)</f>
        <v>158.1611672890721</v>
      </c>
      <c r="R48" s="69">
        <f>SUM($D48:F48)</f>
        <v>229.65363473891449</v>
      </c>
      <c r="S48" s="69">
        <f>SUM($D48:G48)</f>
        <v>328.53002627359911</v>
      </c>
      <c r="T48" s="69">
        <f>SUM($D48:H48)</f>
        <v>423.25372432695889</v>
      </c>
      <c r="U48" s="69">
        <f>SUM($D48:I48)</f>
        <v>509.90962823199311</v>
      </c>
      <c r="V48" s="69">
        <f>SUM($D48:J48)</f>
        <v>649.10817995705122</v>
      </c>
      <c r="W48" s="69">
        <f>SUM($D48:K48)</f>
        <v>757.920382439126</v>
      </c>
      <c r="X48" s="69">
        <f>SUM($D48:L48)</f>
        <v>873.63874952332958</v>
      </c>
      <c r="Y48" s="69">
        <f>SUM($D48:M48)</f>
        <v>1018.6623547174237</v>
      </c>
      <c r="Z48" s="69">
        <f>SUM($D48:N48)</f>
        <v>1174.7797314227644</v>
      </c>
      <c r="AA48" s="69">
        <f>SUM($D48:O48)</f>
        <v>1310.3577832812284</v>
      </c>
      <c r="AB48" s="69">
        <f t="shared" si="26"/>
        <v>229.65363473891449</v>
      </c>
      <c r="AC48" s="69">
        <f t="shared" si="27"/>
        <v>280.25599349307856</v>
      </c>
      <c r="AD48" s="69">
        <f t="shared" si="28"/>
        <v>363.72912129133647</v>
      </c>
      <c r="AE48" s="69">
        <f t="shared" si="29"/>
        <v>436.71903375789901</v>
      </c>
      <c r="AF48" s="69">
        <f t="shared" si="30"/>
        <v>509.90962823199305</v>
      </c>
      <c r="AG48" s="69">
        <f t="shared" si="31"/>
        <v>800.44815504923554</v>
      </c>
      <c r="AH48" s="69">
        <f t="shared" si="32"/>
        <v>1310.3577832812286</v>
      </c>
    </row>
    <row r="49" spans="1:35">
      <c r="A49" s="65" t="s">
        <v>61</v>
      </c>
      <c r="B49" s="66"/>
      <c r="C49" s="67"/>
      <c r="D49" s="68">
        <v>-3.7071292703995979</v>
      </c>
      <c r="E49" s="68">
        <v>24.366686797479595</v>
      </c>
      <c r="F49" s="68">
        <v>9.2438046434034007</v>
      </c>
      <c r="G49" s="68">
        <v>-43.688017405245006</v>
      </c>
      <c r="H49" s="68">
        <v>66.713949290561402</v>
      </c>
      <c r="I49" s="68">
        <v>68.444054694498902</v>
      </c>
      <c r="J49" s="68">
        <v>33.502892942454302</v>
      </c>
      <c r="K49" s="68">
        <v>-26.4981059657622</v>
      </c>
      <c r="L49" s="68">
        <v>44.7856178413995</v>
      </c>
      <c r="M49" s="68">
        <v>3.8978511048609334</v>
      </c>
      <c r="N49" s="68">
        <v>56.963540041855154</v>
      </c>
      <c r="O49" s="68">
        <v>30.860956135732501</v>
      </c>
      <c r="P49" s="69">
        <f>SUM($D49:D49)</f>
        <v>-3.7071292703995979</v>
      </c>
      <c r="Q49" s="69">
        <f>SUM($D49:E49)</f>
        <v>20.659557527079997</v>
      </c>
      <c r="R49" s="69">
        <f>SUM($D49:F49)</f>
        <v>29.903362170483398</v>
      </c>
      <c r="S49" s="69">
        <f>SUM($D49:G49)</f>
        <v>-13.784655234761608</v>
      </c>
      <c r="T49" s="69">
        <f>SUM($D49:H49)</f>
        <v>52.929294055799794</v>
      </c>
      <c r="U49" s="69">
        <f>SUM($D49:I49)</f>
        <v>121.3733487502987</v>
      </c>
      <c r="V49" s="69">
        <f>SUM($D49:J49)</f>
        <v>154.87624169275301</v>
      </c>
      <c r="W49" s="69">
        <f>SUM($D49:K49)</f>
        <v>128.37813572699082</v>
      </c>
      <c r="X49" s="69">
        <f>SUM($D49:L49)</f>
        <v>173.16375356839032</v>
      </c>
      <c r="Y49" s="69">
        <f>SUM($D49:M49)</f>
        <v>177.06160467325125</v>
      </c>
      <c r="Z49" s="69">
        <f>SUM($D49:N49)</f>
        <v>234.02514471510642</v>
      </c>
      <c r="AA49" s="69">
        <f>SUM($D49:O49)</f>
        <v>264.88610085083894</v>
      </c>
      <c r="AB49" s="69">
        <f t="shared" si="26"/>
        <v>29.903362170483398</v>
      </c>
      <c r="AC49" s="69">
        <f t="shared" si="27"/>
        <v>91.469986579815298</v>
      </c>
      <c r="AD49" s="69">
        <f t="shared" si="28"/>
        <v>51.790404818091602</v>
      </c>
      <c r="AE49" s="69">
        <f t="shared" si="29"/>
        <v>91.722347282448595</v>
      </c>
      <c r="AF49" s="69">
        <f t="shared" si="30"/>
        <v>121.3733487502987</v>
      </c>
      <c r="AG49" s="69">
        <f t="shared" si="31"/>
        <v>143.51275210054018</v>
      </c>
      <c r="AH49" s="69">
        <f t="shared" si="32"/>
        <v>264.88610085083889</v>
      </c>
    </row>
    <row r="50" spans="1:35">
      <c r="A50" s="65" t="s">
        <v>62</v>
      </c>
      <c r="B50" s="66"/>
      <c r="C50" s="67"/>
      <c r="D50" s="68"/>
      <c r="E50" s="68"/>
      <c r="F50" s="68"/>
      <c r="G50" s="68"/>
      <c r="H50" s="68"/>
      <c r="I50" s="68"/>
      <c r="J50" s="68"/>
      <c r="K50" s="68"/>
      <c r="L50" s="68"/>
      <c r="M50" s="68">
        <v>16.074685078767001</v>
      </c>
      <c r="N50" s="68">
        <v>-9.550170581015001</v>
      </c>
      <c r="O50" s="68">
        <v>23.634724407800498</v>
      </c>
      <c r="P50" s="69">
        <f>SUM($D50:D50)</f>
        <v>0</v>
      </c>
      <c r="Q50" s="69">
        <f>SUM($D50:E50)</f>
        <v>0</v>
      </c>
      <c r="R50" s="69">
        <f>SUM($D50:F50)</f>
        <v>0</v>
      </c>
      <c r="S50" s="69">
        <f>SUM($D50:G50)</f>
        <v>0</v>
      </c>
      <c r="T50" s="69">
        <f>SUM($D50:H50)</f>
        <v>0</v>
      </c>
      <c r="U50" s="69">
        <f>SUM($D50:I50)</f>
        <v>0</v>
      </c>
      <c r="V50" s="69">
        <f>SUM($D50:J50)</f>
        <v>0</v>
      </c>
      <c r="W50" s="69">
        <f>SUM($D50:K50)</f>
        <v>0</v>
      </c>
      <c r="X50" s="69">
        <f>SUM($D50:L50)</f>
        <v>0</v>
      </c>
      <c r="Y50" s="69">
        <f>SUM($D50:M50)</f>
        <v>16.074685078767001</v>
      </c>
      <c r="Z50" s="69">
        <f>SUM($D50:N50)</f>
        <v>6.5245144977519995</v>
      </c>
      <c r="AA50" s="69">
        <f>SUM($D50:O50)</f>
        <v>30.159238905552499</v>
      </c>
      <c r="AB50" s="69">
        <f t="shared" si="26"/>
        <v>0</v>
      </c>
      <c r="AC50" s="69">
        <f t="shared" si="27"/>
        <v>0</v>
      </c>
      <c r="AD50" s="69">
        <f t="shared" si="28"/>
        <v>0</v>
      </c>
      <c r="AE50" s="69">
        <f t="shared" si="29"/>
        <v>30.159238905552499</v>
      </c>
      <c r="AF50" s="69">
        <f t="shared" si="30"/>
        <v>0</v>
      </c>
      <c r="AG50" s="69">
        <f t="shared" si="31"/>
        <v>30.159238905552499</v>
      </c>
      <c r="AH50" s="69">
        <f t="shared" si="32"/>
        <v>30.159238905552499</v>
      </c>
      <c r="AI50" s="90"/>
    </row>
    <row r="51" spans="1:35">
      <c r="A51" s="65" t="s">
        <v>63</v>
      </c>
      <c r="B51" s="66"/>
      <c r="C51" s="67"/>
      <c r="D51" s="68"/>
      <c r="E51" s="68"/>
      <c r="F51" s="68"/>
      <c r="G51" s="68"/>
      <c r="H51" s="68"/>
      <c r="I51" s="68">
        <v>4.8718080814500002</v>
      </c>
      <c r="J51" s="68">
        <v>1.2918066740039997</v>
      </c>
      <c r="K51" s="68">
        <v>1.10517521961</v>
      </c>
      <c r="L51" s="68">
        <v>4.2914934168960004</v>
      </c>
      <c r="M51" s="68">
        <v>9.019721849922</v>
      </c>
      <c r="N51" s="68">
        <v>-3.4503347989249988</v>
      </c>
      <c r="O51" s="68">
        <v>-1.4846299429500025</v>
      </c>
      <c r="P51" s="69">
        <f>SUM($D51:D51)</f>
        <v>0</v>
      </c>
      <c r="Q51" s="69">
        <f>SUM($D51:E51)</f>
        <v>0</v>
      </c>
      <c r="R51" s="69">
        <f>SUM($D51:F51)</f>
        <v>0</v>
      </c>
      <c r="S51" s="69">
        <f>SUM($D51:G51)</f>
        <v>0</v>
      </c>
      <c r="T51" s="69">
        <f>SUM($D51:H51)</f>
        <v>0</v>
      </c>
      <c r="U51" s="69">
        <f>SUM($D51:I51)</f>
        <v>4.8718080814500002</v>
      </c>
      <c r="V51" s="69">
        <f>SUM($D51:J51)</f>
        <v>6.1636147554539997</v>
      </c>
      <c r="W51" s="69">
        <f>SUM($D51:K51)</f>
        <v>7.2687899750639993</v>
      </c>
      <c r="X51" s="69">
        <f>SUM($D51:L51)</f>
        <v>11.560283391959999</v>
      </c>
      <c r="Y51" s="69">
        <f>SUM($D51:M51)</f>
        <v>20.580005241881999</v>
      </c>
      <c r="Z51" s="69">
        <f>SUM($D51:N51)</f>
        <v>17.129670442957</v>
      </c>
      <c r="AA51" s="69">
        <f>SUM($D51:O51)</f>
        <v>15.645040500006997</v>
      </c>
      <c r="AB51" s="69">
        <f t="shared" si="26"/>
        <v>0</v>
      </c>
      <c r="AC51" s="69">
        <f t="shared" si="27"/>
        <v>4.8718080814500002</v>
      </c>
      <c r="AD51" s="69">
        <f t="shared" si="28"/>
        <v>6.6884753105100003</v>
      </c>
      <c r="AE51" s="69">
        <f t="shared" si="29"/>
        <v>4.0847571080469987</v>
      </c>
      <c r="AF51" s="69">
        <f t="shared" si="30"/>
        <v>4.8718080814500002</v>
      </c>
      <c r="AG51" s="69">
        <f t="shared" si="31"/>
        <v>10.773232418556999</v>
      </c>
      <c r="AH51" s="69">
        <f t="shared" si="32"/>
        <v>15.645040500006999</v>
      </c>
      <c r="AI51" s="90"/>
    </row>
    <row r="52" spans="1:35">
      <c r="A52" s="65" t="s">
        <v>64</v>
      </c>
      <c r="B52" s="66"/>
      <c r="C52" s="67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>
        <v>44.2521963346775</v>
      </c>
      <c r="O52" s="68">
        <v>-8.3794792603500028</v>
      </c>
      <c r="P52" s="69">
        <f>SUM($D52:D52)</f>
        <v>0</v>
      </c>
      <c r="Q52" s="69">
        <f>SUM($D52:E52)</f>
        <v>0</v>
      </c>
      <c r="R52" s="69">
        <f>SUM($D52:F52)</f>
        <v>0</v>
      </c>
      <c r="S52" s="69">
        <f>SUM($D52:G52)</f>
        <v>0</v>
      </c>
      <c r="T52" s="69">
        <f>SUM($D52:H52)</f>
        <v>0</v>
      </c>
      <c r="U52" s="69">
        <f>SUM($D52:I52)</f>
        <v>0</v>
      </c>
      <c r="V52" s="69">
        <f>SUM($D52:J52)</f>
        <v>0</v>
      </c>
      <c r="W52" s="69">
        <f>SUM($D52:K52)</f>
        <v>0</v>
      </c>
      <c r="X52" s="69">
        <f>SUM($D52:L52)</f>
        <v>0</v>
      </c>
      <c r="Y52" s="69">
        <f>SUM($D52:M52)</f>
        <v>0</v>
      </c>
      <c r="Z52" s="69">
        <f>SUM($D52:N52)</f>
        <v>44.2521963346775</v>
      </c>
      <c r="AA52" s="69">
        <f>SUM($D52:O52)</f>
        <v>35.872717074327497</v>
      </c>
      <c r="AB52" s="69">
        <f t="shared" ref="AB52" si="33">SUM(D52:F52)</f>
        <v>0</v>
      </c>
      <c r="AC52" s="69">
        <f t="shared" ref="AC52" si="34">SUM(G52:I52)</f>
        <v>0</v>
      </c>
      <c r="AD52" s="69">
        <f t="shared" ref="AD52" si="35">SUM(J52:L52)</f>
        <v>0</v>
      </c>
      <c r="AE52" s="69">
        <f t="shared" ref="AE52" si="36">SUM(M52:O52)</f>
        <v>35.872717074327497</v>
      </c>
      <c r="AF52" s="69">
        <f t="shared" ref="AF52" si="37">SUM(AB52:AC52)</f>
        <v>0</v>
      </c>
      <c r="AG52" s="69">
        <f t="shared" ref="AG52" si="38">SUM(AD52:AE52)</f>
        <v>35.872717074327497</v>
      </c>
      <c r="AH52" s="69">
        <f t="shared" ref="AH52" si="39">SUM(AF52:AG52)</f>
        <v>35.872717074327497</v>
      </c>
      <c r="AI52" s="90"/>
    </row>
    <row r="54" spans="1:35">
      <c r="A54" s="27" t="s">
        <v>65</v>
      </c>
      <c r="N54" s="139">
        <v>0</v>
      </c>
      <c r="O54" s="139">
        <v>0</v>
      </c>
    </row>
    <row r="55" spans="1:35">
      <c r="A55" s="27" t="s">
        <v>66</v>
      </c>
      <c r="N55" s="139">
        <v>0</v>
      </c>
      <c r="O55" s="139">
        <v>0</v>
      </c>
    </row>
    <row r="56" spans="1:35">
      <c r="A56" s="27" t="s">
        <v>67</v>
      </c>
      <c r="N56" s="139">
        <v>0</v>
      </c>
      <c r="O56" s="139">
        <v>0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1C3C-9A1C-4A78-904A-7BB0150BED16}">
  <sheetPr>
    <tabColor theme="8" tint="-0.249977111117893"/>
  </sheetPr>
  <dimension ref="A1:AH45"/>
  <sheetViews>
    <sheetView showGridLines="0" showZeros="0" zoomScale="110" zoomScaleNormal="110" workbookViewId="0">
      <pane xSplit="2" ySplit="2" topLeftCell="C3" activePane="bottomRight" state="frozen"/>
      <selection pane="bottomRight" activeCell="O3" sqref="O3"/>
      <selection pane="bottomLeft" activeCell="C2" sqref="C2"/>
      <selection pane="topRight" activeCell="C2" sqref="C2"/>
    </sheetView>
  </sheetViews>
  <sheetFormatPr defaultColWidth="9.125" defaultRowHeight="15.6"/>
  <cols>
    <col min="1" max="1" width="33.75" style="1" bestFit="1" customWidth="1"/>
    <col min="2" max="2" width="4.125" style="2" bestFit="1" customWidth="1"/>
    <col min="3" max="3" width="6.625" style="1" customWidth="1"/>
    <col min="4" max="4" width="6.75" style="1" customWidth="1"/>
    <col min="5" max="15" width="6.875" style="1" bestFit="1" customWidth="1"/>
    <col min="16" max="19" width="6.75" style="1" bestFit="1" customWidth="1"/>
    <col min="20" max="20" width="6.875" style="1" bestFit="1" customWidth="1"/>
    <col min="21" max="22" width="6.75" style="1" bestFit="1" customWidth="1"/>
    <col min="23" max="23" width="7" style="1" bestFit="1" customWidth="1"/>
    <col min="24" max="24" width="6.875" style="1" bestFit="1" customWidth="1"/>
    <col min="25" max="25" width="6.75" style="1" bestFit="1" customWidth="1"/>
    <col min="26" max="26" width="6.875" style="1" bestFit="1" customWidth="1"/>
    <col min="27" max="34" width="6.75" style="1" bestFit="1" customWidth="1"/>
    <col min="35" max="16384" width="9.125" style="1"/>
  </cols>
  <sheetData>
    <row r="1" spans="1:34" hidden="1"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B1" s="3">
        <v>3</v>
      </c>
      <c r="AC1" s="3">
        <v>3</v>
      </c>
      <c r="AD1" s="3">
        <v>3</v>
      </c>
      <c r="AE1" s="3">
        <v>3</v>
      </c>
      <c r="AF1" s="3">
        <v>6</v>
      </c>
      <c r="AG1" s="3">
        <v>6</v>
      </c>
      <c r="AH1" s="3">
        <v>12</v>
      </c>
    </row>
    <row r="2" spans="1:34" s="9" customFormat="1" ht="18" customHeight="1">
      <c r="A2" s="4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</row>
    <row r="3" spans="1:34">
      <c r="A3" s="10" t="s">
        <v>34</v>
      </c>
      <c r="B3" s="11"/>
      <c r="C3" s="12">
        <v>1971.4713350432401</v>
      </c>
      <c r="D3" s="12">
        <v>1984.6962231172022</v>
      </c>
      <c r="E3" s="12">
        <v>1958.3117874515983</v>
      </c>
      <c r="F3" s="12">
        <v>2014.0098021696519</v>
      </c>
      <c r="G3" s="12">
        <v>1956.6695045122092</v>
      </c>
      <c r="H3" s="100">
        <v>1997.9262141787872</v>
      </c>
      <c r="I3" s="12">
        <v>2023.5406704180359</v>
      </c>
      <c r="J3" s="12">
        <v>2059.5644782075738</v>
      </c>
      <c r="K3" s="12">
        <v>2040.5151480649495</v>
      </c>
      <c r="L3" s="12">
        <v>2040.5151480649495</v>
      </c>
      <c r="M3" s="12">
        <v>2075.5597704708721</v>
      </c>
      <c r="N3" s="12">
        <v>2023.2983390982083</v>
      </c>
      <c r="O3" s="91">
        <v>2061.4846099870279</v>
      </c>
      <c r="P3" s="12">
        <f t="shared" ref="P3:AA5" si="0">D3</f>
        <v>1984.6962231172022</v>
      </c>
      <c r="Q3" s="12">
        <f t="shared" si="0"/>
        <v>1958.3117874515983</v>
      </c>
      <c r="R3" s="12">
        <f t="shared" si="0"/>
        <v>2014.0098021696519</v>
      </c>
      <c r="S3" s="12">
        <f t="shared" si="0"/>
        <v>1956.6695045122092</v>
      </c>
      <c r="T3" s="12">
        <f t="shared" si="0"/>
        <v>1997.9262141787872</v>
      </c>
      <c r="U3" s="12">
        <f t="shared" si="0"/>
        <v>2023.5406704180359</v>
      </c>
      <c r="V3" s="12">
        <f t="shared" si="0"/>
        <v>2059.5644782075738</v>
      </c>
      <c r="W3" s="12">
        <f t="shared" si="0"/>
        <v>2040.5151480649495</v>
      </c>
      <c r="X3" s="12">
        <f t="shared" si="0"/>
        <v>2040.5151480649495</v>
      </c>
      <c r="Y3" s="12">
        <f t="shared" si="0"/>
        <v>2075.5597704708721</v>
      </c>
      <c r="Z3" s="12">
        <f t="shared" si="0"/>
        <v>2023.2983390982083</v>
      </c>
      <c r="AA3" s="12">
        <f t="shared" si="0"/>
        <v>2061.4846099870279</v>
      </c>
      <c r="AB3" s="12">
        <f>R3</f>
        <v>2014.0098021696519</v>
      </c>
      <c r="AC3" s="12">
        <f>U3</f>
        <v>2023.5406704180359</v>
      </c>
      <c r="AD3" s="12">
        <f>X3</f>
        <v>2040.5151480649495</v>
      </c>
      <c r="AE3" s="12">
        <f>AA3</f>
        <v>2061.4846099870279</v>
      </c>
      <c r="AF3" s="12">
        <f>AC3</f>
        <v>2023.5406704180359</v>
      </c>
      <c r="AG3" s="12">
        <f>AE3</f>
        <v>2061.4846099870279</v>
      </c>
      <c r="AH3" s="12">
        <f>AG3</f>
        <v>2061.4846099870279</v>
      </c>
    </row>
    <row r="4" spans="1:34">
      <c r="A4" s="13" t="s">
        <v>35</v>
      </c>
      <c r="B4" s="14"/>
      <c r="C4" s="15">
        <v>-243.29179668565197</v>
      </c>
      <c r="D4" s="15">
        <v>-222.46934916201232</v>
      </c>
      <c r="E4" s="15">
        <v>-233.55834486010031</v>
      </c>
      <c r="F4" s="15">
        <v>-279.04012617416328</v>
      </c>
      <c r="G4" s="15">
        <v>-219.9027429722164</v>
      </c>
      <c r="H4" s="101">
        <v>-251.11843681030882</v>
      </c>
      <c r="I4" s="15">
        <v>-253.3981598009463</v>
      </c>
      <c r="J4" s="15">
        <v>-244.7168449119043</v>
      </c>
      <c r="K4" s="15">
        <v>-200.51304523390078</v>
      </c>
      <c r="L4" s="15">
        <v>-200.51304523390078</v>
      </c>
      <c r="M4" s="15">
        <v>-182.84009719237119</v>
      </c>
      <c r="N4" s="15">
        <v>-183.7134756424073</v>
      </c>
      <c r="O4" s="92">
        <v>-123.7352119293498</v>
      </c>
      <c r="P4" s="15">
        <f t="shared" si="0"/>
        <v>-222.46934916201232</v>
      </c>
      <c r="Q4" s="15">
        <f t="shared" si="0"/>
        <v>-233.55834486010031</v>
      </c>
      <c r="R4" s="15">
        <f t="shared" si="0"/>
        <v>-279.04012617416328</v>
      </c>
      <c r="S4" s="15">
        <f t="shared" si="0"/>
        <v>-219.9027429722164</v>
      </c>
      <c r="T4" s="15">
        <f t="shared" si="0"/>
        <v>-251.11843681030882</v>
      </c>
      <c r="U4" s="15">
        <f t="shared" si="0"/>
        <v>-253.3981598009463</v>
      </c>
      <c r="V4" s="15">
        <f t="shared" si="0"/>
        <v>-244.7168449119043</v>
      </c>
      <c r="W4" s="15">
        <f t="shared" si="0"/>
        <v>-200.51304523390078</v>
      </c>
      <c r="X4" s="15">
        <f t="shared" si="0"/>
        <v>-200.51304523390078</v>
      </c>
      <c r="Y4" s="15">
        <f t="shared" si="0"/>
        <v>-182.84009719237119</v>
      </c>
      <c r="Z4" s="15">
        <f t="shared" si="0"/>
        <v>-183.7134756424073</v>
      </c>
      <c r="AA4" s="15">
        <f t="shared" si="0"/>
        <v>-123.7352119293498</v>
      </c>
      <c r="AB4" s="15">
        <f>R4</f>
        <v>-279.04012617416328</v>
      </c>
      <c r="AC4" s="15">
        <f>U4</f>
        <v>-253.3981598009463</v>
      </c>
      <c r="AD4" s="15">
        <f>X4</f>
        <v>-200.51304523390078</v>
      </c>
      <c r="AE4" s="15">
        <f>AA4</f>
        <v>-123.7352119293498</v>
      </c>
      <c r="AF4" s="15">
        <f>AC4</f>
        <v>-253.3981598009463</v>
      </c>
      <c r="AG4" s="15">
        <f>AE4</f>
        <v>-123.7352119293498</v>
      </c>
      <c r="AH4" s="15">
        <f>AG4</f>
        <v>-123.7352119293498</v>
      </c>
    </row>
    <row r="5" spans="1:34">
      <c r="A5" s="13" t="s">
        <v>36</v>
      </c>
      <c r="B5" s="14"/>
      <c r="C5" s="15">
        <v>2282.6251865584441</v>
      </c>
      <c r="D5" s="15">
        <v>2128.136150624568</v>
      </c>
      <c r="E5" s="15">
        <v>2064.7097348784391</v>
      </c>
      <c r="F5" s="15">
        <v>2724.0722028951641</v>
      </c>
      <c r="G5" s="15">
        <v>2629.10736364892</v>
      </c>
      <c r="H5" s="101">
        <v>2652.1672593826797</v>
      </c>
      <c r="I5" s="15">
        <v>2612.0214803444101</v>
      </c>
      <c r="J5" s="15">
        <v>2627.7045167669821</v>
      </c>
      <c r="K5" s="15">
        <v>2881.681070562398</v>
      </c>
      <c r="L5" s="15">
        <v>2881.681070562398</v>
      </c>
      <c r="M5" s="15">
        <v>2909.3795237873492</v>
      </c>
      <c r="N5" s="15">
        <v>2795.7031926067534</v>
      </c>
      <c r="O5" s="92">
        <v>2718.2975453270069</v>
      </c>
      <c r="P5" s="15">
        <f t="shared" si="0"/>
        <v>2128.136150624568</v>
      </c>
      <c r="Q5" s="15">
        <f t="shared" si="0"/>
        <v>2064.7097348784391</v>
      </c>
      <c r="R5" s="15">
        <f t="shared" si="0"/>
        <v>2724.0722028951641</v>
      </c>
      <c r="S5" s="15">
        <f t="shared" si="0"/>
        <v>2629.10736364892</v>
      </c>
      <c r="T5" s="15">
        <f t="shared" si="0"/>
        <v>2652.1672593826797</v>
      </c>
      <c r="U5" s="15">
        <f t="shared" si="0"/>
        <v>2612.0214803444101</v>
      </c>
      <c r="V5" s="15">
        <f t="shared" si="0"/>
        <v>2627.7045167669821</v>
      </c>
      <c r="W5" s="15">
        <f t="shared" si="0"/>
        <v>2881.681070562398</v>
      </c>
      <c r="X5" s="15">
        <f t="shared" si="0"/>
        <v>2881.681070562398</v>
      </c>
      <c r="Y5" s="15">
        <f t="shared" si="0"/>
        <v>2909.3795237873492</v>
      </c>
      <c r="Z5" s="15">
        <f t="shared" si="0"/>
        <v>2795.7031926067534</v>
      </c>
      <c r="AA5" s="15">
        <f t="shared" si="0"/>
        <v>2718.2975453270069</v>
      </c>
      <c r="AB5" s="15">
        <f>R5</f>
        <v>2724.0722028951641</v>
      </c>
      <c r="AC5" s="15">
        <f>U5</f>
        <v>2612.0214803444101</v>
      </c>
      <c r="AD5" s="15">
        <f>X5</f>
        <v>2881.681070562398</v>
      </c>
      <c r="AE5" s="15">
        <f>AA5</f>
        <v>2718.2975453270069</v>
      </c>
      <c r="AF5" s="15">
        <f>AC5</f>
        <v>2612.0214803444101</v>
      </c>
      <c r="AG5" s="15">
        <f>AE5</f>
        <v>2718.2975453270069</v>
      </c>
      <c r="AH5" s="15">
        <f>AG5</f>
        <v>2718.2975453270069</v>
      </c>
    </row>
    <row r="6" spans="1:34" s="9" customFormat="1" ht="17.100000000000001" thickBot="1">
      <c r="A6" s="16" t="s">
        <v>37</v>
      </c>
      <c r="B6" s="17"/>
      <c r="C6" s="18">
        <f t="shared" ref="C6" si="1">SUM(C3:C5)</f>
        <v>4010.8047249160322</v>
      </c>
      <c r="D6" s="18">
        <f t="shared" ref="D6:AH6" si="2">SUM(D3:D5)</f>
        <v>3890.3630245797576</v>
      </c>
      <c r="E6" s="18">
        <f t="shared" si="2"/>
        <v>3789.4631774699374</v>
      </c>
      <c r="F6" s="18">
        <f t="shared" si="2"/>
        <v>4459.0418788906527</v>
      </c>
      <c r="G6" s="18">
        <f t="shared" si="2"/>
        <v>4365.8741251889132</v>
      </c>
      <c r="H6" s="18">
        <f t="shared" si="2"/>
        <v>4398.9750367511579</v>
      </c>
      <c r="I6" s="18">
        <f t="shared" si="2"/>
        <v>4382.1639909614996</v>
      </c>
      <c r="J6" s="18">
        <f t="shared" si="2"/>
        <v>4442.5521500626519</v>
      </c>
      <c r="K6" s="18">
        <f t="shared" si="2"/>
        <v>4721.6831733934469</v>
      </c>
      <c r="L6" s="18">
        <f t="shared" si="2"/>
        <v>4721.6831733934469</v>
      </c>
      <c r="M6" s="18">
        <f t="shared" si="2"/>
        <v>4802.0991970658506</v>
      </c>
      <c r="N6" s="18">
        <f t="shared" si="2"/>
        <v>4635.2880560625545</v>
      </c>
      <c r="O6" s="18">
        <f t="shared" si="2"/>
        <v>4656.0469433846847</v>
      </c>
      <c r="P6" s="18">
        <f t="shared" si="2"/>
        <v>3890.3630245797576</v>
      </c>
      <c r="Q6" s="18">
        <f t="shared" si="2"/>
        <v>3789.4631774699374</v>
      </c>
      <c r="R6" s="18">
        <f t="shared" si="2"/>
        <v>4459.0418788906527</v>
      </c>
      <c r="S6" s="18">
        <f t="shared" si="2"/>
        <v>4365.8741251889132</v>
      </c>
      <c r="T6" s="18">
        <f t="shared" si="2"/>
        <v>4398.9750367511579</v>
      </c>
      <c r="U6" s="18">
        <f t="shared" si="2"/>
        <v>4382.1639909614996</v>
      </c>
      <c r="V6" s="18">
        <f t="shared" si="2"/>
        <v>4442.5521500626519</v>
      </c>
      <c r="W6" s="18">
        <f t="shared" si="2"/>
        <v>4721.6831733934469</v>
      </c>
      <c r="X6" s="18">
        <f t="shared" si="2"/>
        <v>4721.6831733934469</v>
      </c>
      <c r="Y6" s="18">
        <f t="shared" si="2"/>
        <v>4802.0991970658506</v>
      </c>
      <c r="Z6" s="18">
        <f t="shared" si="2"/>
        <v>4635.2880560625545</v>
      </c>
      <c r="AA6" s="18">
        <f t="shared" si="2"/>
        <v>4656.0469433846847</v>
      </c>
      <c r="AB6" s="18">
        <f t="shared" si="2"/>
        <v>4459.0418788906527</v>
      </c>
      <c r="AC6" s="18">
        <f t="shared" si="2"/>
        <v>4382.1639909614996</v>
      </c>
      <c r="AD6" s="18">
        <f t="shared" si="2"/>
        <v>4721.6831733934469</v>
      </c>
      <c r="AE6" s="18">
        <f t="shared" si="2"/>
        <v>4656.0469433846847</v>
      </c>
      <c r="AF6" s="18">
        <f t="shared" si="2"/>
        <v>4382.1639909614996</v>
      </c>
      <c r="AG6" s="18">
        <f t="shared" si="2"/>
        <v>4656.0469433846847</v>
      </c>
      <c r="AH6" s="18">
        <f t="shared" si="2"/>
        <v>4656.0469433846847</v>
      </c>
    </row>
    <row r="7" spans="1:34" ht="7.5" customHeight="1" thickTop="1"/>
    <row r="8" spans="1:34" s="9" customFormat="1" ht="16.5">
      <c r="A8" s="19" t="s">
        <v>38</v>
      </c>
      <c r="B8" s="20" t="s">
        <v>39</v>
      </c>
      <c r="C8" s="21"/>
      <c r="D8" s="22">
        <f>AVERAGE(C6,D6)</f>
        <v>3950.5838747478947</v>
      </c>
      <c r="E8" s="22">
        <f>AVERAGE(D6,E6)</f>
        <v>3839.9131010248475</v>
      </c>
      <c r="F8" s="22">
        <f t="shared" ref="F8:O8" si="3">AVERAGE(E6,F6)</f>
        <v>4124.2525281802955</v>
      </c>
      <c r="G8" s="22">
        <f t="shared" si="3"/>
        <v>4412.4580020397825</v>
      </c>
      <c r="H8" s="22">
        <f t="shared" si="3"/>
        <v>4382.4245809700351</v>
      </c>
      <c r="I8" s="22">
        <f t="shared" si="3"/>
        <v>4390.5695138563287</v>
      </c>
      <c r="J8" s="22">
        <f t="shared" si="3"/>
        <v>4412.3580705120758</v>
      </c>
      <c r="K8" s="22">
        <f t="shared" si="3"/>
        <v>4582.1176617280489</v>
      </c>
      <c r="L8" s="22">
        <f t="shared" si="3"/>
        <v>4721.6831733934469</v>
      </c>
      <c r="M8" s="22">
        <f t="shared" si="3"/>
        <v>4761.8911852296487</v>
      </c>
      <c r="N8" s="22">
        <f t="shared" si="3"/>
        <v>4718.6936265642025</v>
      </c>
      <c r="O8" s="22">
        <f t="shared" si="3"/>
        <v>4645.6674997236196</v>
      </c>
      <c r="P8" s="22">
        <f>IFERROR(AVERAGE($C$6,P6),0)</f>
        <v>3950.5838747478947</v>
      </c>
      <c r="Q8" s="22">
        <f t="shared" ref="Q8:AF8" si="4">IFERROR(AVERAGE($C$6,Q6),0)</f>
        <v>3900.1339511929846</v>
      </c>
      <c r="R8" s="22">
        <f t="shared" si="4"/>
        <v>4234.9233019033427</v>
      </c>
      <c r="S8" s="22">
        <f t="shared" si="4"/>
        <v>4188.3394250524725</v>
      </c>
      <c r="T8" s="22">
        <f t="shared" si="4"/>
        <v>4204.8898808335953</v>
      </c>
      <c r="U8" s="22">
        <f t="shared" si="4"/>
        <v>4196.4843579387662</v>
      </c>
      <c r="V8" s="22">
        <f t="shared" si="4"/>
        <v>4226.6784374893423</v>
      </c>
      <c r="W8" s="22">
        <f t="shared" si="4"/>
        <v>4366.2439491547393</v>
      </c>
      <c r="X8" s="22">
        <f t="shared" si="4"/>
        <v>4366.2439491547393</v>
      </c>
      <c r="Y8" s="22">
        <f t="shared" si="4"/>
        <v>4406.4519609909412</v>
      </c>
      <c r="Z8" s="22">
        <f t="shared" si="4"/>
        <v>4323.0463904892931</v>
      </c>
      <c r="AA8" s="22">
        <f t="shared" si="4"/>
        <v>4333.4258341503582</v>
      </c>
      <c r="AB8" s="22">
        <f>IFERROR(AVERAGE($C$6,AB6),0)</f>
        <v>4234.9233019033427</v>
      </c>
      <c r="AC8" s="22">
        <f>IFERROR(AVERAGE(AB$6,AC6),0)</f>
        <v>4420.6029349260762</v>
      </c>
      <c r="AD8" s="22">
        <f>IFERROR(AVERAGE(AC$6,AD6),0)</f>
        <v>4551.9235821774728</v>
      </c>
      <c r="AE8" s="22">
        <f>IFERROR(AVERAGE(AD$6,AE6),0)</f>
        <v>4688.8650583890658</v>
      </c>
      <c r="AF8" s="22">
        <f t="shared" si="4"/>
        <v>4196.4843579387662</v>
      </c>
      <c r="AG8" s="22">
        <f>IFERROR(AVERAGE($AF$6,AG6),0)</f>
        <v>4519.1054671730926</v>
      </c>
      <c r="AH8" s="22">
        <f>IFERROR(AVERAGE($C$6,AH6),0)</f>
        <v>4333.4258341503582</v>
      </c>
    </row>
    <row r="9" spans="1:34" ht="9" customHeight="1">
      <c r="C9" s="2"/>
    </row>
    <row r="10" spans="1:34">
      <c r="A10" s="23" t="s">
        <v>40</v>
      </c>
      <c r="B10" s="24"/>
      <c r="C10" s="25"/>
      <c r="D10" s="26">
        <v>45.032896114609031</v>
      </c>
      <c r="E10" s="26">
        <v>14.028342764480037</v>
      </c>
      <c r="F10" s="26">
        <v>20.689089469802514</v>
      </c>
      <c r="G10" s="26">
        <v>-1.0830775396975425</v>
      </c>
      <c r="H10" s="26">
        <v>9.5355155342510649</v>
      </c>
      <c r="I10" s="26">
        <v>5.7966387734938305</v>
      </c>
      <c r="J10" s="26">
        <v>10.333695259563072</v>
      </c>
      <c r="K10" s="26">
        <v>-25.241626396090485</v>
      </c>
      <c r="L10" s="26">
        <v>13.911001711820514</v>
      </c>
      <c r="M10" s="26">
        <v>0.6994286931029946</v>
      </c>
      <c r="N10" s="26">
        <v>15.830521099327338</v>
      </c>
      <c r="O10" s="26">
        <v>25.265046875705941</v>
      </c>
      <c r="P10" s="26">
        <f>SUM($D10:D10)</f>
        <v>45.032896114609031</v>
      </c>
      <c r="Q10" s="26">
        <f>SUM($D10:E10)</f>
        <v>59.061238879089068</v>
      </c>
      <c r="R10" s="26">
        <f>SUM($D10:F10)</f>
        <v>79.750328348891586</v>
      </c>
      <c r="S10" s="26">
        <f>SUM($D10:G10)</f>
        <v>78.667250809194044</v>
      </c>
      <c r="T10" s="26">
        <f>SUM($D10:H10)</f>
        <v>88.202766343445106</v>
      </c>
      <c r="U10" s="26">
        <f>SUM($D10:I10)</f>
        <v>93.999405116938931</v>
      </c>
      <c r="V10" s="26">
        <f>SUM($D10:J10)</f>
        <v>104.333100376502</v>
      </c>
      <c r="W10" s="26">
        <f>SUM($D10:K10)</f>
        <v>79.091473980411521</v>
      </c>
      <c r="X10" s="26">
        <f>SUM($D10:L10)</f>
        <v>93.002475692232039</v>
      </c>
      <c r="Y10" s="26">
        <f>SUM($D10:M10)</f>
        <v>93.701904385335027</v>
      </c>
      <c r="Z10" s="26">
        <f>SUM($D10:N10)</f>
        <v>109.53242548466237</v>
      </c>
      <c r="AA10" s="26">
        <f>SUM($D10:O10)</f>
        <v>134.79747236036832</v>
      </c>
      <c r="AB10" s="26">
        <f>SUM(D10:F10)</f>
        <v>79.750328348891586</v>
      </c>
      <c r="AC10" s="26">
        <f>SUM(G10:I10)</f>
        <v>14.249076768047352</v>
      </c>
      <c r="AD10" s="26">
        <f>SUM(J10:L10)</f>
        <v>-0.99692942470689871</v>
      </c>
      <c r="AE10" s="26">
        <f>SUM(M10:O10)</f>
        <v>41.794996668136278</v>
      </c>
      <c r="AF10" s="26">
        <f>SUM(AB10:AC10)</f>
        <v>93.999405116938931</v>
      </c>
      <c r="AG10" s="26">
        <f>SUM(AD10:AE10)</f>
        <v>40.798067243429379</v>
      </c>
      <c r="AH10" s="26">
        <f>SUM(AF10:AG10)</f>
        <v>134.79747236036832</v>
      </c>
    </row>
    <row r="11" spans="1:34">
      <c r="A11" s="27" t="s">
        <v>41</v>
      </c>
      <c r="B11" s="28"/>
      <c r="C11" s="29"/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f>SUM($D11:D11)</f>
        <v>0</v>
      </c>
      <c r="Q11" s="30">
        <f>SUM($D11:E11)</f>
        <v>0</v>
      </c>
      <c r="R11" s="30">
        <f>SUM($D11:F11)</f>
        <v>0</v>
      </c>
      <c r="S11" s="30">
        <f>SUM($D11:G11)</f>
        <v>0</v>
      </c>
      <c r="T11" s="30">
        <f>SUM($D11:H11)</f>
        <v>0</v>
      </c>
      <c r="U11" s="30">
        <f>SUM($D11:I11)</f>
        <v>0</v>
      </c>
      <c r="V11" s="30">
        <f>SUM($D11:J11)</f>
        <v>0</v>
      </c>
      <c r="W11" s="30">
        <f>SUM($D11:K11)</f>
        <v>0</v>
      </c>
      <c r="X11" s="30">
        <f>SUM($D11:L11)</f>
        <v>0</v>
      </c>
      <c r="Y11" s="30">
        <f>SUM($D11:M11)</f>
        <v>0</v>
      </c>
      <c r="Z11" s="30">
        <f>SUM($D11:N11)</f>
        <v>0</v>
      </c>
      <c r="AA11" s="30">
        <f>SUM($D11:O11)</f>
        <v>0</v>
      </c>
      <c r="AB11" s="30">
        <f>SUM(D11:F11)</f>
        <v>0</v>
      </c>
      <c r="AC11" s="30">
        <f>SUM(G11:I11)</f>
        <v>0</v>
      </c>
      <c r="AD11" s="30">
        <f>SUM(J11:L11)</f>
        <v>0</v>
      </c>
      <c r="AE11" s="30">
        <f>SUM(M11:O11)</f>
        <v>0</v>
      </c>
      <c r="AF11" s="30">
        <f>SUM(AB11:AC11)</f>
        <v>0</v>
      </c>
      <c r="AG11" s="30">
        <f>SUM(AD11:AE11)</f>
        <v>0</v>
      </c>
      <c r="AH11" s="30">
        <f>SUM(AF11:AG11)</f>
        <v>0</v>
      </c>
    </row>
    <row r="12" spans="1:34" hidden="1">
      <c r="A12" s="27"/>
      <c r="B12" s="28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f>SUM($D12:D12)</f>
        <v>0</v>
      </c>
      <c r="Q12" s="30">
        <f>SUM($D12:E12)</f>
        <v>0</v>
      </c>
      <c r="R12" s="30">
        <f>SUM($D12:F12)</f>
        <v>0</v>
      </c>
      <c r="S12" s="30">
        <f>SUM($D12:G12)</f>
        <v>0</v>
      </c>
      <c r="T12" s="30">
        <f>SUM($D12:H12)</f>
        <v>0</v>
      </c>
      <c r="U12" s="30">
        <f>SUM($D12:I12)</f>
        <v>0</v>
      </c>
      <c r="V12" s="30">
        <f>SUM($D12:J12)</f>
        <v>0</v>
      </c>
      <c r="W12" s="30">
        <f>SUM($D12:K12)</f>
        <v>0</v>
      </c>
      <c r="X12" s="30">
        <f>SUM($D12:L12)</f>
        <v>0</v>
      </c>
      <c r="Y12" s="30">
        <f>SUM($D12:M12)</f>
        <v>0</v>
      </c>
      <c r="Z12" s="30">
        <f>SUM($D12:N12)</f>
        <v>0</v>
      </c>
      <c r="AA12" s="30">
        <f>SUM($D12:O12)</f>
        <v>0</v>
      </c>
      <c r="AB12" s="30">
        <f>SUM(D12:F12)</f>
        <v>0</v>
      </c>
      <c r="AC12" s="30">
        <f>SUM(G12:I12)</f>
        <v>0</v>
      </c>
      <c r="AD12" s="30">
        <f>SUM(J12:L12)</f>
        <v>0</v>
      </c>
      <c r="AE12" s="30">
        <f>SUM(M12:O12)</f>
        <v>0</v>
      </c>
      <c r="AF12" s="30">
        <f>SUM(AB12:AC12)</f>
        <v>0</v>
      </c>
      <c r="AG12" s="30">
        <f>SUM(AD12:AE12)</f>
        <v>0</v>
      </c>
      <c r="AH12" s="30">
        <f>SUM(AF12:AG12)</f>
        <v>0</v>
      </c>
    </row>
    <row r="13" spans="1:34">
      <c r="A13" s="27" t="s">
        <v>42</v>
      </c>
      <c r="B13" s="28"/>
      <c r="C13" s="29"/>
      <c r="D13" s="30">
        <f>D27</f>
        <v>0</v>
      </c>
      <c r="E13" s="30">
        <f t="shared" ref="E13:O13" si="5">E27</f>
        <v>0</v>
      </c>
      <c r="F13" s="30">
        <f t="shared" si="5"/>
        <v>0</v>
      </c>
      <c r="G13" s="30">
        <f t="shared" si="5"/>
        <v>0</v>
      </c>
      <c r="H13" s="30">
        <f t="shared" si="5"/>
        <v>0</v>
      </c>
      <c r="I13" s="30">
        <f t="shared" si="5"/>
        <v>0</v>
      </c>
      <c r="J13" s="30">
        <f t="shared" si="5"/>
        <v>0</v>
      </c>
      <c r="K13" s="30">
        <f t="shared" si="5"/>
        <v>0</v>
      </c>
      <c r="L13" s="30">
        <f t="shared" si="5"/>
        <v>0</v>
      </c>
      <c r="M13" s="30">
        <f t="shared" si="5"/>
        <v>0</v>
      </c>
      <c r="N13" s="30">
        <f t="shared" si="5"/>
        <v>0</v>
      </c>
      <c r="O13" s="30">
        <f t="shared" si="5"/>
        <v>0</v>
      </c>
      <c r="P13" s="30">
        <f>SUM($D13:D13)</f>
        <v>0</v>
      </c>
      <c r="Q13" s="30">
        <f>SUM($D13:E13)</f>
        <v>0</v>
      </c>
      <c r="R13" s="30">
        <f>SUM($D13:F13)</f>
        <v>0</v>
      </c>
      <c r="S13" s="30">
        <f>SUM($D13:G13)</f>
        <v>0</v>
      </c>
      <c r="T13" s="30">
        <f>SUM($D13:H13)</f>
        <v>0</v>
      </c>
      <c r="U13" s="30">
        <f>SUM($D13:I13)</f>
        <v>0</v>
      </c>
      <c r="V13" s="30">
        <f>SUM($D13:J13)</f>
        <v>0</v>
      </c>
      <c r="W13" s="30">
        <f>SUM($D13:K13)</f>
        <v>0</v>
      </c>
      <c r="X13" s="30">
        <f>SUM($D13:L13)</f>
        <v>0</v>
      </c>
      <c r="Y13" s="30">
        <f>SUM($D13:M13)</f>
        <v>0</v>
      </c>
      <c r="Z13" s="30">
        <f>SUM($D13:N13)</f>
        <v>0</v>
      </c>
      <c r="AA13" s="30">
        <f>SUM($D13:O13)</f>
        <v>0</v>
      </c>
      <c r="AB13" s="30">
        <f>SUM(D13:F13)</f>
        <v>0</v>
      </c>
      <c r="AC13" s="30">
        <f>SUM(G13:I13)</f>
        <v>0</v>
      </c>
      <c r="AD13" s="30">
        <f>SUM(J13:L13)</f>
        <v>0</v>
      </c>
      <c r="AE13" s="30">
        <f>SUM(M13:O13)</f>
        <v>0</v>
      </c>
      <c r="AF13" s="30">
        <f>SUM(AB13:AC13)</f>
        <v>0</v>
      </c>
      <c r="AG13" s="30">
        <f>SUM(AD13:AE13)</f>
        <v>0</v>
      </c>
      <c r="AH13" s="30">
        <f>SUM(AF13:AG13)</f>
        <v>0</v>
      </c>
    </row>
    <row r="14" spans="1:34">
      <c r="A14" s="27" t="s">
        <v>43</v>
      </c>
      <c r="B14" s="28"/>
      <c r="C14" s="29"/>
      <c r="D14" s="30">
        <f>D45*(1+D15)</f>
        <v>3.7168175832608004</v>
      </c>
      <c r="E14" s="30">
        <f t="shared" ref="E14:O14" si="6">E45*(1+E15)</f>
        <v>3.4994237359892004</v>
      </c>
      <c r="F14" s="30">
        <f t="shared" si="6"/>
        <v>3.5352174342696006</v>
      </c>
      <c r="G14" s="30">
        <f t="shared" si="6"/>
        <v>3.3807268872040002</v>
      </c>
      <c r="H14" s="30">
        <f t="shared" si="6"/>
        <v>3.4834512617423998</v>
      </c>
      <c r="I14" s="30">
        <f t="shared" si="6"/>
        <v>3.3977811966180003</v>
      </c>
      <c r="J14" s="30">
        <f t="shared" si="6"/>
        <v>3.7250124038376011</v>
      </c>
      <c r="K14" s="30">
        <f t="shared" si="6"/>
        <v>3.2196011134368003</v>
      </c>
      <c r="L14" s="30">
        <f t="shared" si="6"/>
        <v>3.7895895307196001</v>
      </c>
      <c r="M14" s="30">
        <f t="shared" si="6"/>
        <v>3.82635435328441</v>
      </c>
      <c r="N14" s="30">
        <f t="shared" si="6"/>
        <v>3.4482376327180084</v>
      </c>
      <c r="O14" s="30">
        <f t="shared" si="6"/>
        <v>3.7741037284919994</v>
      </c>
      <c r="P14" s="30">
        <f>SUM($D14:D14)</f>
        <v>3.7168175832608004</v>
      </c>
      <c r="Q14" s="30">
        <f>SUM($D14:E14)</f>
        <v>7.2162413192500008</v>
      </c>
      <c r="R14" s="30">
        <f>SUM($D14:F14)</f>
        <v>10.751458753519602</v>
      </c>
      <c r="S14" s="30">
        <f>SUM($D14:G14)</f>
        <v>14.132185640723602</v>
      </c>
      <c r="T14" s="30">
        <f>SUM($D14:H14)</f>
        <v>17.615636902466001</v>
      </c>
      <c r="U14" s="30">
        <f>SUM($D14:I14)</f>
        <v>21.013418099083999</v>
      </c>
      <c r="V14" s="30">
        <f>SUM($D14:J14)</f>
        <v>24.738430502921602</v>
      </c>
      <c r="W14" s="30">
        <f>SUM($D14:K14)</f>
        <v>27.958031616358404</v>
      </c>
      <c r="X14" s="30">
        <f>SUM($D14:L14)</f>
        <v>31.747621147078004</v>
      </c>
      <c r="Y14" s="30">
        <f>SUM($D14:M14)</f>
        <v>35.573975500362415</v>
      </c>
      <c r="Z14" s="30">
        <f>SUM($D14:N14)</f>
        <v>39.022213133080427</v>
      </c>
      <c r="AA14" s="30">
        <f>SUM($D14:O14)</f>
        <v>42.796316861572429</v>
      </c>
      <c r="AB14" s="30">
        <f>SUM(D14:F14)</f>
        <v>10.751458753519602</v>
      </c>
      <c r="AC14" s="30">
        <f>SUM(G14:I14)</f>
        <v>10.261959345564399</v>
      </c>
      <c r="AD14" s="30">
        <f>SUM(J14:L14)</f>
        <v>10.734203047994001</v>
      </c>
      <c r="AE14" s="30">
        <f>SUM(M14:O14)</f>
        <v>11.048695714494418</v>
      </c>
      <c r="AF14" s="30">
        <f>SUM(AB14:AC14)</f>
        <v>21.013418099083999</v>
      </c>
      <c r="AG14" s="30">
        <f>SUM(AD14:AE14)</f>
        <v>21.782898762488418</v>
      </c>
      <c r="AH14" s="30">
        <f>SUM(AF14:AG14)</f>
        <v>42.796316861572421</v>
      </c>
    </row>
    <row r="15" spans="1:34">
      <c r="A15" s="27" t="s">
        <v>44</v>
      </c>
      <c r="B15" s="28"/>
      <c r="C15" s="31"/>
      <c r="D15" s="32">
        <f>-20%</f>
        <v>-0.2</v>
      </c>
      <c r="E15" s="32">
        <f t="shared" ref="E15:AH15" si="7">-20%</f>
        <v>-0.2</v>
      </c>
      <c r="F15" s="32">
        <f t="shared" si="7"/>
        <v>-0.2</v>
      </c>
      <c r="G15" s="32">
        <f t="shared" si="7"/>
        <v>-0.2</v>
      </c>
      <c r="H15" s="32">
        <f t="shared" si="7"/>
        <v>-0.2</v>
      </c>
      <c r="I15" s="32">
        <f t="shared" si="7"/>
        <v>-0.2</v>
      </c>
      <c r="J15" s="32">
        <f t="shared" si="7"/>
        <v>-0.2</v>
      </c>
      <c r="K15" s="32">
        <f t="shared" si="7"/>
        <v>-0.2</v>
      </c>
      <c r="L15" s="32">
        <f t="shared" si="7"/>
        <v>-0.2</v>
      </c>
      <c r="M15" s="32">
        <f t="shared" si="7"/>
        <v>-0.2</v>
      </c>
      <c r="N15" s="32">
        <f t="shared" si="7"/>
        <v>-0.2</v>
      </c>
      <c r="O15" s="32">
        <f t="shared" si="7"/>
        <v>-0.2</v>
      </c>
      <c r="P15" s="32">
        <f t="shared" si="7"/>
        <v>-0.2</v>
      </c>
      <c r="Q15" s="32">
        <f t="shared" si="7"/>
        <v>-0.2</v>
      </c>
      <c r="R15" s="32">
        <f t="shared" si="7"/>
        <v>-0.2</v>
      </c>
      <c r="S15" s="32">
        <f t="shared" si="7"/>
        <v>-0.2</v>
      </c>
      <c r="T15" s="32">
        <f t="shared" si="7"/>
        <v>-0.2</v>
      </c>
      <c r="U15" s="32">
        <f t="shared" si="7"/>
        <v>-0.2</v>
      </c>
      <c r="V15" s="32">
        <f t="shared" si="7"/>
        <v>-0.2</v>
      </c>
      <c r="W15" s="32">
        <f t="shared" si="7"/>
        <v>-0.2</v>
      </c>
      <c r="X15" s="32">
        <f t="shared" si="7"/>
        <v>-0.2</v>
      </c>
      <c r="Y15" s="32">
        <f t="shared" si="7"/>
        <v>-0.2</v>
      </c>
      <c r="Z15" s="32">
        <f t="shared" si="7"/>
        <v>-0.2</v>
      </c>
      <c r="AA15" s="32">
        <f t="shared" si="7"/>
        <v>-0.2</v>
      </c>
      <c r="AB15" s="32">
        <f t="shared" si="7"/>
        <v>-0.2</v>
      </c>
      <c r="AC15" s="32">
        <f t="shared" si="7"/>
        <v>-0.2</v>
      </c>
      <c r="AD15" s="32">
        <f t="shared" si="7"/>
        <v>-0.2</v>
      </c>
      <c r="AE15" s="32">
        <f t="shared" si="7"/>
        <v>-0.2</v>
      </c>
      <c r="AF15" s="32">
        <f t="shared" si="7"/>
        <v>-0.2</v>
      </c>
      <c r="AG15" s="32">
        <f t="shared" si="7"/>
        <v>-0.2</v>
      </c>
      <c r="AH15" s="32">
        <f t="shared" si="7"/>
        <v>-0.2</v>
      </c>
    </row>
    <row r="16" spans="1:34" s="9" customFormat="1" ht="17.100000000000001" thickBot="1">
      <c r="A16" s="33" t="s">
        <v>45</v>
      </c>
      <c r="B16" s="34"/>
      <c r="C16" s="35"/>
      <c r="D16" s="36">
        <f>SUM(D10:D14)</f>
        <v>48.749713697869829</v>
      </c>
      <c r="E16" s="36">
        <f t="shared" ref="E16:AH16" si="8">SUM(E10:E14)</f>
        <v>17.527766500469237</v>
      </c>
      <c r="F16" s="36">
        <f t="shared" si="8"/>
        <v>24.224306904072115</v>
      </c>
      <c r="G16" s="36">
        <f t="shared" si="8"/>
        <v>2.2976493475064577</v>
      </c>
      <c r="H16" s="36">
        <f t="shared" si="8"/>
        <v>13.018966795993464</v>
      </c>
      <c r="I16" s="36">
        <f t="shared" si="8"/>
        <v>9.1944199701118308</v>
      </c>
      <c r="J16" s="36">
        <f t="shared" si="8"/>
        <v>14.058707663400673</v>
      </c>
      <c r="K16" s="36">
        <f t="shared" si="8"/>
        <v>-22.022025282653686</v>
      </c>
      <c r="L16" s="36">
        <f t="shared" si="8"/>
        <v>17.700591242540114</v>
      </c>
      <c r="M16" s="36">
        <f t="shared" si="8"/>
        <v>4.5257830463874047</v>
      </c>
      <c r="N16" s="36">
        <f t="shared" si="8"/>
        <v>19.278758732045347</v>
      </c>
      <c r="O16" s="36">
        <f t="shared" si="8"/>
        <v>29.039150604197943</v>
      </c>
      <c r="P16" s="36">
        <f t="shared" si="8"/>
        <v>48.749713697869829</v>
      </c>
      <c r="Q16" s="36">
        <f t="shared" si="8"/>
        <v>66.277480198339063</v>
      </c>
      <c r="R16" s="36">
        <f t="shared" si="8"/>
        <v>90.501787102411186</v>
      </c>
      <c r="S16" s="36">
        <f t="shared" si="8"/>
        <v>92.79943644991765</v>
      </c>
      <c r="T16" s="36">
        <f t="shared" si="8"/>
        <v>105.8184032459111</v>
      </c>
      <c r="U16" s="36">
        <f t="shared" si="8"/>
        <v>115.01282321602292</v>
      </c>
      <c r="V16" s="36">
        <f t="shared" si="8"/>
        <v>129.07153087942362</v>
      </c>
      <c r="W16" s="36">
        <f t="shared" si="8"/>
        <v>107.04950559676993</v>
      </c>
      <c r="X16" s="36">
        <f t="shared" si="8"/>
        <v>124.75009683931005</v>
      </c>
      <c r="Y16" s="36">
        <f t="shared" si="8"/>
        <v>129.27587988569744</v>
      </c>
      <c r="Z16" s="36">
        <f t="shared" si="8"/>
        <v>148.5546386177428</v>
      </c>
      <c r="AA16" s="36">
        <f t="shared" si="8"/>
        <v>177.59378922194074</v>
      </c>
      <c r="AB16" s="36">
        <f t="shared" si="8"/>
        <v>90.501787102411186</v>
      </c>
      <c r="AC16" s="36">
        <f t="shared" si="8"/>
        <v>24.511036113611752</v>
      </c>
      <c r="AD16" s="36">
        <f t="shared" si="8"/>
        <v>9.737273623287102</v>
      </c>
      <c r="AE16" s="36">
        <f t="shared" si="8"/>
        <v>52.843692382630692</v>
      </c>
      <c r="AF16" s="36">
        <f t="shared" si="8"/>
        <v>115.01282321602292</v>
      </c>
      <c r="AG16" s="36">
        <f t="shared" si="8"/>
        <v>62.580966005917801</v>
      </c>
      <c r="AH16" s="36">
        <f t="shared" si="8"/>
        <v>177.59378922194074</v>
      </c>
    </row>
    <row r="17" spans="1:34" ht="15.95" thickTop="1">
      <c r="A17" s="37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16.5">
      <c r="A18" s="40" t="s">
        <v>46</v>
      </c>
      <c r="B18" s="41"/>
      <c r="C18" s="42"/>
      <c r="D18" s="43">
        <f>D16*12</f>
        <v>584.99656437443798</v>
      </c>
      <c r="E18" s="43">
        <f>E16*12</f>
        <v>210.33319800563083</v>
      </c>
      <c r="F18" s="43">
        <f t="shared" ref="F18:O18" si="9">F16*12</f>
        <v>290.69168284886541</v>
      </c>
      <c r="G18" s="43">
        <f t="shared" si="9"/>
        <v>27.571792170077494</v>
      </c>
      <c r="H18" s="43">
        <f t="shared" si="9"/>
        <v>156.22760155192157</v>
      </c>
      <c r="I18" s="43">
        <f t="shared" si="9"/>
        <v>110.33303964134197</v>
      </c>
      <c r="J18" s="43">
        <f t="shared" si="9"/>
        <v>168.70449196080807</v>
      </c>
      <c r="K18" s="43">
        <f t="shared" si="9"/>
        <v>-264.26430339184424</v>
      </c>
      <c r="L18" s="43">
        <f t="shared" si="9"/>
        <v>212.40709491048136</v>
      </c>
      <c r="M18" s="43">
        <f t="shared" si="9"/>
        <v>54.309396556648856</v>
      </c>
      <c r="N18" s="43">
        <f t="shared" si="9"/>
        <v>231.34510478454416</v>
      </c>
      <c r="O18" s="43">
        <f t="shared" si="9"/>
        <v>348.46980725037531</v>
      </c>
      <c r="P18" s="43">
        <f>P16*12/P$1</f>
        <v>584.99656437443798</v>
      </c>
      <c r="Q18" s="43">
        <f t="shared" ref="Q18:AH18" si="10">Q16*12/Q$1</f>
        <v>397.66488119003441</v>
      </c>
      <c r="R18" s="43">
        <f t="shared" si="10"/>
        <v>362.00714840964474</v>
      </c>
      <c r="S18" s="43">
        <f t="shared" si="10"/>
        <v>278.39830934975294</v>
      </c>
      <c r="T18" s="43">
        <f t="shared" si="10"/>
        <v>253.96416779018665</v>
      </c>
      <c r="U18" s="43">
        <f t="shared" si="10"/>
        <v>230.02564643204585</v>
      </c>
      <c r="V18" s="43">
        <f t="shared" si="10"/>
        <v>221.26548150758336</v>
      </c>
      <c r="W18" s="43">
        <f t="shared" si="10"/>
        <v>160.57425839515491</v>
      </c>
      <c r="X18" s="43">
        <f t="shared" si="10"/>
        <v>166.33346245241339</v>
      </c>
      <c r="Y18" s="43">
        <f t="shared" si="10"/>
        <v>155.13105586283692</v>
      </c>
      <c r="Z18" s="43">
        <f t="shared" si="10"/>
        <v>162.05960576481033</v>
      </c>
      <c r="AA18" s="43">
        <f t="shared" si="10"/>
        <v>177.59378922194074</v>
      </c>
      <c r="AB18" s="43">
        <f t="shared" si="10"/>
        <v>362.00714840964474</v>
      </c>
      <c r="AC18" s="43">
        <f t="shared" si="10"/>
        <v>98.044144454447007</v>
      </c>
      <c r="AD18" s="43">
        <f t="shared" si="10"/>
        <v>38.949094493148408</v>
      </c>
      <c r="AE18" s="43">
        <f t="shared" si="10"/>
        <v>211.37476953052274</v>
      </c>
      <c r="AF18" s="43">
        <f t="shared" si="10"/>
        <v>230.02564643204585</v>
      </c>
      <c r="AG18" s="43">
        <f t="shared" si="10"/>
        <v>125.16193201183562</v>
      </c>
      <c r="AH18" s="43">
        <f t="shared" si="10"/>
        <v>177.59378922194074</v>
      </c>
    </row>
    <row r="19" spans="1:34">
      <c r="A19" s="27" t="s">
        <v>135</v>
      </c>
      <c r="B19" s="28"/>
      <c r="C19" s="29"/>
      <c r="D19" s="30">
        <f>-D11</f>
        <v>0</v>
      </c>
      <c r="E19" s="30">
        <f t="shared" ref="E19:O19" si="11">-E11</f>
        <v>0</v>
      </c>
      <c r="F19" s="30">
        <f t="shared" si="11"/>
        <v>0</v>
      </c>
      <c r="G19" s="30">
        <f t="shared" si="11"/>
        <v>0</v>
      </c>
      <c r="H19" s="30">
        <f t="shared" si="11"/>
        <v>0</v>
      </c>
      <c r="I19" s="30">
        <f t="shared" si="11"/>
        <v>0</v>
      </c>
      <c r="J19" s="30">
        <f t="shared" si="11"/>
        <v>0</v>
      </c>
      <c r="K19" s="30">
        <f t="shared" si="11"/>
        <v>0</v>
      </c>
      <c r="L19" s="30">
        <f t="shared" si="11"/>
        <v>0</v>
      </c>
      <c r="M19" s="30">
        <f t="shared" si="11"/>
        <v>0</v>
      </c>
      <c r="N19" s="30">
        <f t="shared" si="11"/>
        <v>0</v>
      </c>
      <c r="O19" s="30">
        <f t="shared" si="11"/>
        <v>0</v>
      </c>
      <c r="P19" s="30">
        <f>SUM($D19:D19)</f>
        <v>0</v>
      </c>
      <c r="Q19" s="30">
        <f>SUM($D19:E19)</f>
        <v>0</v>
      </c>
      <c r="R19" s="30">
        <f>SUM($D19:F19)</f>
        <v>0</v>
      </c>
      <c r="S19" s="30">
        <f>SUM($D19:G19)</f>
        <v>0</v>
      </c>
      <c r="T19" s="30">
        <f>SUM($D19:H19)</f>
        <v>0</v>
      </c>
      <c r="U19" s="30">
        <f>SUM($D19:I19)</f>
        <v>0</v>
      </c>
      <c r="V19" s="30">
        <f>SUM($D19:J19)</f>
        <v>0</v>
      </c>
      <c r="W19" s="30">
        <f>SUM($D19:K19)</f>
        <v>0</v>
      </c>
      <c r="X19" s="30">
        <f>SUM($D19:L19)</f>
        <v>0</v>
      </c>
      <c r="Y19" s="30">
        <f>SUM($D19:M19)</f>
        <v>0</v>
      </c>
      <c r="Z19" s="30">
        <f>SUM($D19:N19)</f>
        <v>0</v>
      </c>
      <c r="AA19" s="30">
        <f>SUM($D19:O19)</f>
        <v>0</v>
      </c>
      <c r="AB19" s="30">
        <f>SUM(D19:F19)</f>
        <v>0</v>
      </c>
      <c r="AC19" s="30">
        <f>SUM(G19:I19)</f>
        <v>0</v>
      </c>
      <c r="AD19" s="30">
        <f>SUM(J19:L19)</f>
        <v>0</v>
      </c>
      <c r="AE19" s="30">
        <f>SUM(M19:O19)</f>
        <v>0</v>
      </c>
      <c r="AF19" s="30">
        <f>SUM(AB19:AC19)</f>
        <v>0</v>
      </c>
      <c r="AG19" s="30">
        <f>SUM(AD19:AE19)</f>
        <v>0</v>
      </c>
      <c r="AH19" s="30">
        <f>SUM(AF19:AG19)</f>
        <v>0</v>
      </c>
    </row>
    <row r="20" spans="1:34">
      <c r="A20" s="27" t="s">
        <v>48</v>
      </c>
      <c r="B20" s="28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>
        <f>SUM($D20:D20)</f>
        <v>0</v>
      </c>
      <c r="Q20" s="30">
        <f>SUM($D20:E20)</f>
        <v>0</v>
      </c>
      <c r="R20" s="30">
        <f>SUM($D20:F20)</f>
        <v>0</v>
      </c>
      <c r="S20" s="30">
        <f>SUM($D20:G20)</f>
        <v>0</v>
      </c>
      <c r="T20" s="30">
        <f>SUM($D20:H20)</f>
        <v>0</v>
      </c>
      <c r="U20" s="30">
        <f>SUM($D20:I20)</f>
        <v>0</v>
      </c>
      <c r="V20" s="30">
        <f>SUM($D20:J20)</f>
        <v>0</v>
      </c>
      <c r="W20" s="30">
        <f>SUM($D20:K20)</f>
        <v>0</v>
      </c>
      <c r="X20" s="30">
        <f>SUM($D20:L20)</f>
        <v>0</v>
      </c>
      <c r="Y20" s="30">
        <f>SUM($D20:M20)</f>
        <v>0</v>
      </c>
      <c r="Z20" s="30">
        <f>SUM($D20:N20)</f>
        <v>0</v>
      </c>
      <c r="AA20" s="30">
        <f>SUM($D20:O20)</f>
        <v>0</v>
      </c>
      <c r="AB20" s="30">
        <f>SUM(D20:F20)</f>
        <v>0</v>
      </c>
      <c r="AC20" s="30">
        <f>SUM(G20:I20)</f>
        <v>0</v>
      </c>
      <c r="AD20" s="30">
        <f>SUM(J20:L20)</f>
        <v>0</v>
      </c>
      <c r="AE20" s="30">
        <f>SUM(M20:O20)</f>
        <v>0</v>
      </c>
      <c r="AF20" s="30">
        <f>SUM(AB20:AC20)</f>
        <v>0</v>
      </c>
      <c r="AG20" s="30">
        <f>SUM(AD20:AE20)</f>
        <v>0</v>
      </c>
      <c r="AH20" s="30">
        <f>SUM(AF20:AG20)</f>
        <v>0</v>
      </c>
    </row>
    <row r="21" spans="1:34" hidden="1">
      <c r="A21" s="27"/>
      <c r="B21" s="28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>
        <f>SUM($D21:D21)</f>
        <v>0</v>
      </c>
      <c r="Q21" s="30">
        <f>SUM($D21:E21)</f>
        <v>0</v>
      </c>
      <c r="R21" s="30">
        <f>SUM($D21:F21)</f>
        <v>0</v>
      </c>
      <c r="S21" s="30">
        <f>SUM($D21:G21)</f>
        <v>0</v>
      </c>
      <c r="T21" s="30">
        <f>SUM($D21:H21)</f>
        <v>0</v>
      </c>
      <c r="U21" s="30">
        <f>SUM($D21:I21)</f>
        <v>0</v>
      </c>
      <c r="V21" s="30">
        <f>SUM($D21:J21)</f>
        <v>0</v>
      </c>
      <c r="W21" s="30">
        <f>SUM($D21:K21)</f>
        <v>0</v>
      </c>
      <c r="X21" s="30">
        <f>SUM($D21:L21)</f>
        <v>0</v>
      </c>
      <c r="Y21" s="30">
        <f>SUM($D21:M21)</f>
        <v>0</v>
      </c>
      <c r="Z21" s="30">
        <f>SUM($D21:N21)</f>
        <v>0</v>
      </c>
      <c r="AA21" s="30">
        <f>SUM($D21:O21)</f>
        <v>0</v>
      </c>
      <c r="AB21" s="30">
        <f>SUM(D21:F21)</f>
        <v>0</v>
      </c>
      <c r="AC21" s="30">
        <f>SUM(G21:I21)</f>
        <v>0</v>
      </c>
      <c r="AD21" s="30">
        <f>SUM(J21:L21)</f>
        <v>0</v>
      </c>
      <c r="AE21" s="30">
        <f>SUM(M21:O21)</f>
        <v>0</v>
      </c>
      <c r="AF21" s="30">
        <f>SUM(AB21:AC21)</f>
        <v>0</v>
      </c>
      <c r="AG21" s="30">
        <f>SUM(AD21:AE21)</f>
        <v>0</v>
      </c>
      <c r="AH21" s="30">
        <f>SUM(AF21:AG21)</f>
        <v>0</v>
      </c>
    </row>
    <row r="22" spans="1:34" ht="16.5">
      <c r="A22" s="44" t="s">
        <v>49</v>
      </c>
      <c r="B22" s="45" t="s">
        <v>50</v>
      </c>
      <c r="C22" s="46"/>
      <c r="D22" s="47">
        <f>SUM(D18:D21)</f>
        <v>584.99656437443798</v>
      </c>
      <c r="E22" s="47">
        <f t="shared" ref="E22:AH22" si="12">SUM(E18:E21)</f>
        <v>210.33319800563083</v>
      </c>
      <c r="F22" s="47">
        <f t="shared" si="12"/>
        <v>290.69168284886541</v>
      </c>
      <c r="G22" s="47">
        <f t="shared" si="12"/>
        <v>27.571792170077494</v>
      </c>
      <c r="H22" s="47">
        <f t="shared" si="12"/>
        <v>156.22760155192157</v>
      </c>
      <c r="I22" s="47">
        <f t="shared" si="12"/>
        <v>110.33303964134197</v>
      </c>
      <c r="J22" s="47">
        <f t="shared" si="12"/>
        <v>168.70449196080807</v>
      </c>
      <c r="K22" s="47">
        <f t="shared" si="12"/>
        <v>-264.26430339184424</v>
      </c>
      <c r="L22" s="47">
        <f t="shared" si="12"/>
        <v>212.40709491048136</v>
      </c>
      <c r="M22" s="47">
        <f t="shared" si="12"/>
        <v>54.309396556648856</v>
      </c>
      <c r="N22" s="47">
        <f t="shared" si="12"/>
        <v>231.34510478454416</v>
      </c>
      <c r="O22" s="47">
        <f t="shared" si="12"/>
        <v>348.46980725037531</v>
      </c>
      <c r="P22" s="47">
        <f t="shared" si="12"/>
        <v>584.99656437443798</v>
      </c>
      <c r="Q22" s="47">
        <f t="shared" si="12"/>
        <v>397.66488119003441</v>
      </c>
      <c r="R22" s="47">
        <f t="shared" si="12"/>
        <v>362.00714840964474</v>
      </c>
      <c r="S22" s="47">
        <f t="shared" si="12"/>
        <v>278.39830934975294</v>
      </c>
      <c r="T22" s="47">
        <f t="shared" si="12"/>
        <v>253.96416779018665</v>
      </c>
      <c r="U22" s="47">
        <f t="shared" si="12"/>
        <v>230.02564643204585</v>
      </c>
      <c r="V22" s="47">
        <f t="shared" si="12"/>
        <v>221.26548150758336</v>
      </c>
      <c r="W22" s="47">
        <f t="shared" si="12"/>
        <v>160.57425839515491</v>
      </c>
      <c r="X22" s="47">
        <f t="shared" si="12"/>
        <v>166.33346245241339</v>
      </c>
      <c r="Y22" s="47">
        <f t="shared" si="12"/>
        <v>155.13105586283692</v>
      </c>
      <c r="Z22" s="47">
        <f t="shared" si="12"/>
        <v>162.05960576481033</v>
      </c>
      <c r="AA22" s="47">
        <f t="shared" si="12"/>
        <v>177.59378922194074</v>
      </c>
      <c r="AB22" s="47">
        <f t="shared" si="12"/>
        <v>362.00714840964474</v>
      </c>
      <c r="AC22" s="47">
        <f t="shared" si="12"/>
        <v>98.044144454447007</v>
      </c>
      <c r="AD22" s="47">
        <f t="shared" si="12"/>
        <v>38.949094493148408</v>
      </c>
      <c r="AE22" s="47">
        <f t="shared" si="12"/>
        <v>211.37476953052274</v>
      </c>
      <c r="AF22" s="47">
        <f t="shared" si="12"/>
        <v>230.02564643204585</v>
      </c>
      <c r="AG22" s="47">
        <f t="shared" si="12"/>
        <v>125.16193201183562</v>
      </c>
      <c r="AH22" s="47">
        <f t="shared" si="12"/>
        <v>177.59378922194074</v>
      </c>
    </row>
    <row r="23" spans="1:34" s="9" customFormat="1" ht="16.5">
      <c r="A23" s="48" t="s">
        <v>51</v>
      </c>
      <c r="B23" s="49" t="s">
        <v>52</v>
      </c>
      <c r="C23" s="50"/>
      <c r="D23" s="51">
        <f>IFERROR(D22/D8,0)</f>
        <v>0.14807850761345229</v>
      </c>
      <c r="E23" s="51">
        <f t="shared" ref="E23:AH23" si="13">IFERROR(E22/E8,0)</f>
        <v>5.4775509880547635E-2</v>
      </c>
      <c r="F23" s="51">
        <f t="shared" si="13"/>
        <v>7.0483482973610373E-2</v>
      </c>
      <c r="G23" s="51">
        <f t="shared" si="13"/>
        <v>6.2486242718529355E-3</v>
      </c>
      <c r="H23" s="51">
        <f t="shared" si="13"/>
        <v>3.5648668600097418E-2</v>
      </c>
      <c r="I23" s="51">
        <f t="shared" si="13"/>
        <v>2.5129550800445967E-2</v>
      </c>
      <c r="J23" s="51">
        <f t="shared" si="13"/>
        <v>3.8234542452088231E-2</v>
      </c>
      <c r="K23" s="51">
        <f t="shared" si="13"/>
        <v>-5.7672963223773382E-2</v>
      </c>
      <c r="L23" s="51">
        <f t="shared" si="13"/>
        <v>4.4985461139660836E-2</v>
      </c>
      <c r="M23" s="51">
        <f t="shared" si="13"/>
        <v>1.1405005793728508E-2</v>
      </c>
      <c r="N23" s="51">
        <f t="shared" si="13"/>
        <v>4.9027362887510084E-2</v>
      </c>
      <c r="O23" s="51">
        <f t="shared" si="13"/>
        <v>7.5009631505291011E-2</v>
      </c>
      <c r="P23" s="51">
        <f t="shared" si="13"/>
        <v>0.14807850761345229</v>
      </c>
      <c r="Q23" s="51">
        <f t="shared" si="13"/>
        <v>0.10196185212264197</v>
      </c>
      <c r="R23" s="51">
        <f t="shared" si="13"/>
        <v>8.5481394254990253E-2</v>
      </c>
      <c r="S23" s="51">
        <f t="shared" si="13"/>
        <v>6.646985382429102E-2</v>
      </c>
      <c r="T23" s="51">
        <f t="shared" si="13"/>
        <v>6.039734095006543E-2</v>
      </c>
      <c r="U23" s="51">
        <f t="shared" si="13"/>
        <v>5.481389344318445E-2</v>
      </c>
      <c r="V23" s="51">
        <f t="shared" si="13"/>
        <v>5.2349731539789342E-2</v>
      </c>
      <c r="W23" s="51">
        <f t="shared" si="13"/>
        <v>3.6776291078797936E-2</v>
      </c>
      <c r="X23" s="51">
        <f t="shared" si="13"/>
        <v>3.8095320460647612E-2</v>
      </c>
      <c r="Y23" s="51">
        <f t="shared" si="13"/>
        <v>3.5205434493821283E-2</v>
      </c>
      <c r="Z23" s="51">
        <f t="shared" si="13"/>
        <v>3.7487362180831936E-2</v>
      </c>
      <c r="AA23" s="51">
        <f t="shared" si="13"/>
        <v>4.0982307305776476E-2</v>
      </c>
      <c r="AB23" s="51">
        <f t="shared" si="13"/>
        <v>8.5481394254990253E-2</v>
      </c>
      <c r="AC23" s="51">
        <f t="shared" si="13"/>
        <v>2.2178907696012412E-2</v>
      </c>
      <c r="AD23" s="51">
        <f t="shared" si="13"/>
        <v>8.5566231044934618E-3</v>
      </c>
      <c r="AE23" s="51">
        <f t="shared" si="13"/>
        <v>4.5080156263474107E-2</v>
      </c>
      <c r="AF23" s="51">
        <f t="shared" si="13"/>
        <v>5.481389344318445E-2</v>
      </c>
      <c r="AG23" s="51">
        <f t="shared" si="13"/>
        <v>2.7696174147962545E-2</v>
      </c>
      <c r="AH23" s="51">
        <f t="shared" si="13"/>
        <v>4.0982307305776476E-2</v>
      </c>
    </row>
    <row r="24" spans="1:34" ht="15" customHeight="1">
      <c r="C24" s="52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9" customFormat="1" ht="14.25" customHeight="1">
      <c r="A25" s="53" t="s">
        <v>54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9" customFormat="1" ht="16.5">
      <c r="A27" s="56" t="s">
        <v>55</v>
      </c>
      <c r="B27" s="57"/>
      <c r="C27" s="58"/>
      <c r="D27" s="58">
        <f>SUM(D28:D42)</f>
        <v>0</v>
      </c>
      <c r="E27" s="58">
        <f t="shared" ref="E27:AH27" si="14">SUM(E28:E42)</f>
        <v>0</v>
      </c>
      <c r="F27" s="58">
        <f t="shared" si="14"/>
        <v>0</v>
      </c>
      <c r="G27" s="58">
        <f t="shared" si="14"/>
        <v>0</v>
      </c>
      <c r="H27" s="58">
        <f t="shared" si="14"/>
        <v>0</v>
      </c>
      <c r="I27" s="58">
        <f t="shared" si="14"/>
        <v>0</v>
      </c>
      <c r="J27" s="58">
        <f t="shared" si="14"/>
        <v>0</v>
      </c>
      <c r="K27" s="58">
        <f t="shared" si="14"/>
        <v>0</v>
      </c>
      <c r="L27" s="58">
        <f t="shared" si="14"/>
        <v>0</v>
      </c>
      <c r="M27" s="58">
        <f t="shared" si="14"/>
        <v>0</v>
      </c>
      <c r="N27" s="58">
        <f t="shared" si="14"/>
        <v>0</v>
      </c>
      <c r="O27" s="58">
        <f t="shared" si="14"/>
        <v>0</v>
      </c>
      <c r="P27" s="58">
        <f t="shared" si="14"/>
        <v>0</v>
      </c>
      <c r="Q27" s="58">
        <f t="shared" si="14"/>
        <v>0</v>
      </c>
      <c r="R27" s="58">
        <f t="shared" si="14"/>
        <v>0</v>
      </c>
      <c r="S27" s="58">
        <f t="shared" si="14"/>
        <v>0</v>
      </c>
      <c r="T27" s="58">
        <f t="shared" si="14"/>
        <v>0</v>
      </c>
      <c r="U27" s="58">
        <f t="shared" si="14"/>
        <v>0</v>
      </c>
      <c r="V27" s="58">
        <f t="shared" si="14"/>
        <v>0</v>
      </c>
      <c r="W27" s="58">
        <f t="shared" si="14"/>
        <v>0</v>
      </c>
      <c r="X27" s="58">
        <f t="shared" si="14"/>
        <v>0</v>
      </c>
      <c r="Y27" s="58">
        <f t="shared" si="14"/>
        <v>0</v>
      </c>
      <c r="Z27" s="58">
        <f t="shared" si="14"/>
        <v>0</v>
      </c>
      <c r="AA27" s="58">
        <f t="shared" si="14"/>
        <v>0</v>
      </c>
      <c r="AB27" s="58">
        <f t="shared" si="14"/>
        <v>0</v>
      </c>
      <c r="AC27" s="58">
        <f t="shared" si="14"/>
        <v>0</v>
      </c>
      <c r="AD27" s="58">
        <f t="shared" si="14"/>
        <v>0</v>
      </c>
      <c r="AE27" s="58">
        <f t="shared" si="14"/>
        <v>0</v>
      </c>
      <c r="AF27" s="58">
        <f t="shared" si="14"/>
        <v>0</v>
      </c>
      <c r="AG27" s="58">
        <f t="shared" si="14"/>
        <v>0</v>
      </c>
      <c r="AH27" s="58">
        <f t="shared" si="14"/>
        <v>0</v>
      </c>
    </row>
    <row r="28" spans="1:34">
      <c r="A28" s="10" t="s">
        <v>56</v>
      </c>
      <c r="B28" s="59"/>
      <c r="C28" s="12"/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f>SUM($D28:D28)</f>
        <v>0</v>
      </c>
      <c r="Q28" s="12">
        <f>SUM($D28:E28)</f>
        <v>0</v>
      </c>
      <c r="R28" s="12">
        <f>SUM($D28:F28)</f>
        <v>0</v>
      </c>
      <c r="S28" s="12">
        <f>SUM($D28:G28)</f>
        <v>0</v>
      </c>
      <c r="T28" s="12">
        <f>SUM($D28:H28)</f>
        <v>0</v>
      </c>
      <c r="U28" s="12">
        <f>SUM($D28:I28)</f>
        <v>0</v>
      </c>
      <c r="V28" s="12">
        <f>SUM($D28:J28)</f>
        <v>0</v>
      </c>
      <c r="W28" s="12">
        <f>SUM($D28:K28)</f>
        <v>0</v>
      </c>
      <c r="X28" s="12">
        <f>SUM($D28:L28)</f>
        <v>0</v>
      </c>
      <c r="Y28" s="12">
        <f>SUM($D28:M28)</f>
        <v>0</v>
      </c>
      <c r="Z28" s="12">
        <f>SUM($D28:N28)</f>
        <v>0</v>
      </c>
      <c r="AA28" s="12">
        <f>SUM($D28:O28)</f>
        <v>0</v>
      </c>
      <c r="AB28" s="12">
        <f>SUM(D28:F28)</f>
        <v>0</v>
      </c>
      <c r="AC28" s="12">
        <f>SUM(G28:I28)</f>
        <v>0</v>
      </c>
      <c r="AD28" s="12">
        <f>SUM(J28:L28)</f>
        <v>0</v>
      </c>
      <c r="AE28" s="12">
        <f>SUM(M28:O28)</f>
        <v>0</v>
      </c>
      <c r="AF28" s="12">
        <f>SUM(AB28:AC28)</f>
        <v>0</v>
      </c>
      <c r="AG28" s="12">
        <f>SUM(AD28:AE28)</f>
        <v>0</v>
      </c>
      <c r="AH28" s="12">
        <f>SUM(AF28:AG28)</f>
        <v>0</v>
      </c>
    </row>
    <row r="29" spans="1:34">
      <c r="A29" s="13" t="s">
        <v>57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5">SUM(D29:F29)</f>
        <v>0</v>
      </c>
      <c r="AC29" s="15">
        <f t="shared" ref="AC29:AC41" si="16">SUM(G29:I29)</f>
        <v>0</v>
      </c>
      <c r="AD29" s="15">
        <f t="shared" ref="AD29:AD41" si="17">SUM(J29:L29)</f>
        <v>0</v>
      </c>
      <c r="AE29" s="15">
        <f t="shared" ref="AE29:AE41" si="18">SUM(M29:O29)</f>
        <v>0</v>
      </c>
      <c r="AF29" s="15">
        <f t="shared" ref="AF29:AF41" si="19">SUM(AB29:AC29)</f>
        <v>0</v>
      </c>
      <c r="AG29" s="15">
        <f t="shared" ref="AG29:AG41" si="20">SUM(AD29:AE29)</f>
        <v>0</v>
      </c>
      <c r="AH29" s="15">
        <f t="shared" ref="AH29:AH41" si="21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5"/>
        <v>0</v>
      </c>
      <c r="AC30" s="15">
        <f t="shared" si="16"/>
        <v>0</v>
      </c>
      <c r="AD30" s="15">
        <f t="shared" si="17"/>
        <v>0</v>
      </c>
      <c r="AE30" s="15">
        <f t="shared" si="18"/>
        <v>0</v>
      </c>
      <c r="AF30" s="15">
        <f t="shared" si="19"/>
        <v>0</v>
      </c>
      <c r="AG30" s="15">
        <f t="shared" si="20"/>
        <v>0</v>
      </c>
      <c r="AH30" s="15">
        <f t="shared" si="21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5"/>
        <v>0</v>
      </c>
      <c r="AC31" s="15">
        <f t="shared" si="16"/>
        <v>0</v>
      </c>
      <c r="AD31" s="15">
        <f t="shared" si="17"/>
        <v>0</v>
      </c>
      <c r="AE31" s="15">
        <f t="shared" si="18"/>
        <v>0</v>
      </c>
      <c r="AF31" s="15">
        <f t="shared" si="19"/>
        <v>0</v>
      </c>
      <c r="AG31" s="15">
        <f t="shared" si="20"/>
        <v>0</v>
      </c>
      <c r="AH31" s="15">
        <f t="shared" si="21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5"/>
        <v>0</v>
      </c>
      <c r="AC32" s="15">
        <f t="shared" si="16"/>
        <v>0</v>
      </c>
      <c r="AD32" s="15">
        <f t="shared" si="17"/>
        <v>0</v>
      </c>
      <c r="AE32" s="15">
        <f t="shared" si="18"/>
        <v>0</v>
      </c>
      <c r="AF32" s="15">
        <f t="shared" si="19"/>
        <v>0</v>
      </c>
      <c r="AG32" s="15">
        <f t="shared" si="20"/>
        <v>0</v>
      </c>
      <c r="AH32" s="15">
        <f t="shared" si="21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5"/>
        <v>0</v>
      </c>
      <c r="AC33" s="15">
        <f t="shared" si="16"/>
        <v>0</v>
      </c>
      <c r="AD33" s="15">
        <f t="shared" si="17"/>
        <v>0</v>
      </c>
      <c r="AE33" s="15">
        <f t="shared" si="18"/>
        <v>0</v>
      </c>
      <c r="AF33" s="15">
        <f t="shared" si="19"/>
        <v>0</v>
      </c>
      <c r="AG33" s="15">
        <f t="shared" si="20"/>
        <v>0</v>
      </c>
      <c r="AH33" s="15">
        <f t="shared" si="21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5"/>
        <v>0</v>
      </c>
      <c r="AC34" s="15">
        <f t="shared" si="16"/>
        <v>0</v>
      </c>
      <c r="AD34" s="15">
        <f t="shared" si="17"/>
        <v>0</v>
      </c>
      <c r="AE34" s="15">
        <f t="shared" si="18"/>
        <v>0</v>
      </c>
      <c r="AF34" s="15">
        <f t="shared" si="19"/>
        <v>0</v>
      </c>
      <c r="AG34" s="15">
        <f t="shared" si="20"/>
        <v>0</v>
      </c>
      <c r="AH34" s="15">
        <f t="shared" si="21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5"/>
        <v>0</v>
      </c>
      <c r="AC35" s="15">
        <f t="shared" si="16"/>
        <v>0</v>
      </c>
      <c r="AD35" s="15">
        <f t="shared" si="17"/>
        <v>0</v>
      </c>
      <c r="AE35" s="15">
        <f t="shared" si="18"/>
        <v>0</v>
      </c>
      <c r="AF35" s="15">
        <f t="shared" si="19"/>
        <v>0</v>
      </c>
      <c r="AG35" s="15">
        <f t="shared" si="20"/>
        <v>0</v>
      </c>
      <c r="AH35" s="15">
        <f t="shared" si="21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5"/>
        <v>0</v>
      </c>
      <c r="AC36" s="15">
        <f t="shared" si="16"/>
        <v>0</v>
      </c>
      <c r="AD36" s="15">
        <f t="shared" si="17"/>
        <v>0</v>
      </c>
      <c r="AE36" s="15">
        <f t="shared" si="18"/>
        <v>0</v>
      </c>
      <c r="AF36" s="15">
        <f t="shared" si="19"/>
        <v>0</v>
      </c>
      <c r="AG36" s="15">
        <f t="shared" si="20"/>
        <v>0</v>
      </c>
      <c r="AH36" s="15">
        <f t="shared" si="21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0</v>
      </c>
      <c r="AF38" s="15">
        <f t="shared" si="19"/>
        <v>0</v>
      </c>
      <c r="AG38" s="15">
        <f t="shared" si="20"/>
        <v>0</v>
      </c>
      <c r="AH38" s="15">
        <f t="shared" si="21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0</v>
      </c>
      <c r="AF39" s="15">
        <f t="shared" si="19"/>
        <v>0</v>
      </c>
      <c r="AG39" s="15">
        <f t="shared" si="20"/>
        <v>0</v>
      </c>
      <c r="AH39" s="15">
        <f t="shared" si="21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0</v>
      </c>
      <c r="AF40" s="15">
        <f t="shared" si="19"/>
        <v>0</v>
      </c>
      <c r="AG40" s="15">
        <f t="shared" si="20"/>
        <v>0</v>
      </c>
      <c r="AH40" s="15">
        <f t="shared" si="21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0</v>
      </c>
      <c r="AF41" s="15">
        <f t="shared" si="19"/>
        <v>0</v>
      </c>
      <c r="AG41" s="15">
        <f t="shared" si="20"/>
        <v>0</v>
      </c>
      <c r="AH41" s="15">
        <f t="shared" si="21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>
        <f>SUM($D42:D42)</f>
        <v>0</v>
      </c>
      <c r="Q42" s="63">
        <f>SUM($D42:E42)</f>
        <v>0</v>
      </c>
      <c r="R42" s="63">
        <f>SUM($D42:F42)</f>
        <v>0</v>
      </c>
      <c r="S42" s="63">
        <f>SUM($D42:G42)</f>
        <v>0</v>
      </c>
      <c r="T42" s="63">
        <f>SUM($D42:H42)</f>
        <v>0</v>
      </c>
      <c r="U42" s="63">
        <f>SUM($D42:I42)</f>
        <v>0</v>
      </c>
      <c r="V42" s="63">
        <f>SUM($D42:J42)</f>
        <v>0</v>
      </c>
      <c r="W42" s="63">
        <f>SUM($D42:K42)</f>
        <v>0</v>
      </c>
      <c r="X42" s="63">
        <f>SUM($D42:L42)</f>
        <v>0</v>
      </c>
      <c r="Y42" s="63">
        <f>SUM($D42:M42)</f>
        <v>0</v>
      </c>
      <c r="Z42" s="63">
        <f>SUM($D42:N42)</f>
        <v>0</v>
      </c>
      <c r="AA42" s="63">
        <f>SUM($D42:O42)</f>
        <v>0</v>
      </c>
      <c r="AB42" s="63">
        <f>SUM(D42:F42)</f>
        <v>0</v>
      </c>
      <c r="AC42" s="63">
        <f>SUM(G42:I42)</f>
        <v>0</v>
      </c>
      <c r="AD42" s="63">
        <f>SUM(J42:L42)</f>
        <v>0</v>
      </c>
      <c r="AE42" s="63">
        <f>SUM(M42:O42)</f>
        <v>0</v>
      </c>
      <c r="AF42" s="63">
        <f>SUM(AB42:AC42)</f>
        <v>0</v>
      </c>
      <c r="AG42" s="63">
        <f>SUM(AD42:AE42)</f>
        <v>0</v>
      </c>
      <c r="AH42" s="63">
        <f>SUM(AF42:AG42)</f>
        <v>0</v>
      </c>
    </row>
    <row r="43" spans="1:34">
      <c r="C43" s="64"/>
    </row>
    <row r="45" spans="1:34">
      <c r="A45" s="65" t="s">
        <v>58</v>
      </c>
      <c r="B45" s="66"/>
      <c r="C45" s="67"/>
      <c r="D45" s="68">
        <v>4.646021979076</v>
      </c>
      <c r="E45" s="68">
        <v>4.3742796699865005</v>
      </c>
      <c r="F45" s="68">
        <v>4.4190217928370004</v>
      </c>
      <c r="G45" s="68">
        <v>4.2259086090049998</v>
      </c>
      <c r="H45" s="68">
        <v>4.3543140771779996</v>
      </c>
      <c r="I45" s="68">
        <v>4.2472264957724999</v>
      </c>
      <c r="J45" s="68">
        <v>4.656265504797001</v>
      </c>
      <c r="K45" s="68">
        <v>4.024501391796</v>
      </c>
      <c r="L45" s="68">
        <v>4.7369869133995</v>
      </c>
      <c r="M45" s="68">
        <v>4.782942941605512</v>
      </c>
      <c r="N45" s="68">
        <v>4.3102970408975105</v>
      </c>
      <c r="O45" s="68">
        <v>4.7176296606149988</v>
      </c>
      <c r="P45" s="69">
        <f>SUM($D45:D45)</f>
        <v>4.646021979076</v>
      </c>
      <c r="Q45" s="69">
        <f>SUM($D45:E45)</f>
        <v>9.0203016490624996</v>
      </c>
      <c r="R45" s="69">
        <f>SUM($D45:F45)</f>
        <v>13.4393234418995</v>
      </c>
      <c r="S45" s="69">
        <f>SUM($D45:G45)</f>
        <v>17.6652320509045</v>
      </c>
      <c r="T45" s="69">
        <f>SUM($D45:H45)</f>
        <v>22.019546128082499</v>
      </c>
      <c r="U45" s="69">
        <f>SUM($D45:I45)</f>
        <v>26.266772623854997</v>
      </c>
      <c r="V45" s="69">
        <f>SUM($D45:J45)</f>
        <v>30.923038128651999</v>
      </c>
      <c r="W45" s="69">
        <f>SUM($D45:K45)</f>
        <v>34.947539520447997</v>
      </c>
      <c r="X45" s="69">
        <f>SUM($D45:L45)</f>
        <v>39.684526433847495</v>
      </c>
      <c r="Y45" s="69">
        <f>SUM($D45:M45)</f>
        <v>44.467469375453007</v>
      </c>
      <c r="Z45" s="69">
        <f>SUM($D45:N45)</f>
        <v>48.777766416350516</v>
      </c>
      <c r="AA45" s="69">
        <f>SUM($D45:O45)</f>
        <v>53.495396076965513</v>
      </c>
      <c r="AB45" s="69">
        <f>SUM(D45:F45)</f>
        <v>13.4393234418995</v>
      </c>
      <c r="AC45" s="69">
        <f>SUM(G45:I45)</f>
        <v>12.827449181955499</v>
      </c>
      <c r="AD45" s="69">
        <f>SUM(J45:L45)</f>
        <v>13.417753809992501</v>
      </c>
      <c r="AE45" s="69">
        <f>SUM(M45:O45)</f>
        <v>13.810869643118021</v>
      </c>
      <c r="AF45" s="69">
        <f>SUM(AB45:AC45)</f>
        <v>26.266772623854997</v>
      </c>
      <c r="AG45" s="69">
        <f>SUM(AD45:AE45)</f>
        <v>27.228623453110522</v>
      </c>
      <c r="AH45" s="69">
        <f>SUM(AF45:AG45)</f>
        <v>53.49539607696552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EABD-0F64-4987-A590-E017A1D11E2B}">
  <sheetPr>
    <tabColor theme="8" tint="-0.249977111117893"/>
  </sheetPr>
  <dimension ref="A1:AH45"/>
  <sheetViews>
    <sheetView showGridLines="0" showZeros="0" zoomScale="110" zoomScaleNormal="110" workbookViewId="0">
      <pane xSplit="2" ySplit="2" topLeftCell="C3" activePane="bottomRight" state="frozen"/>
      <selection pane="bottomRight" activeCell="A17" sqref="A17"/>
      <selection pane="bottomLeft" activeCell="C2" sqref="C2"/>
      <selection pane="topRight" activeCell="C2" sqref="C2"/>
    </sheetView>
  </sheetViews>
  <sheetFormatPr defaultColWidth="9.125" defaultRowHeight="15.6"/>
  <cols>
    <col min="1" max="1" width="33.75" style="1" bestFit="1" customWidth="1"/>
    <col min="2" max="2" width="4.125" style="2" bestFit="1" customWidth="1"/>
    <col min="3" max="3" width="6.625" style="1" customWidth="1"/>
    <col min="4" max="4" width="6.75" style="1" customWidth="1"/>
    <col min="5" max="15" width="6.875" style="1" bestFit="1" customWidth="1"/>
    <col min="16" max="19" width="6.75" style="1" bestFit="1" customWidth="1"/>
    <col min="20" max="20" width="6.875" style="1" bestFit="1" customWidth="1"/>
    <col min="21" max="22" width="6.75" style="1" bestFit="1" customWidth="1"/>
    <col min="23" max="23" width="7" style="1" bestFit="1" customWidth="1"/>
    <col min="24" max="24" width="6.875" style="1" bestFit="1" customWidth="1"/>
    <col min="25" max="25" width="6.75" style="1" bestFit="1" customWidth="1"/>
    <col min="26" max="26" width="6.875" style="1" bestFit="1" customWidth="1"/>
    <col min="27" max="34" width="6.75" style="1" bestFit="1" customWidth="1"/>
    <col min="35" max="16384" width="9.125" style="1"/>
  </cols>
  <sheetData>
    <row r="1" spans="1:34" hidden="1"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B1" s="3">
        <v>3</v>
      </c>
      <c r="AC1" s="3">
        <v>3</v>
      </c>
      <c r="AD1" s="3">
        <v>3</v>
      </c>
      <c r="AE1" s="3">
        <v>3</v>
      </c>
      <c r="AF1" s="3">
        <v>6</v>
      </c>
      <c r="AG1" s="3">
        <v>6</v>
      </c>
      <c r="AH1" s="3">
        <v>12</v>
      </c>
    </row>
    <row r="2" spans="1:34" s="9" customFormat="1" ht="18" customHeight="1">
      <c r="A2" s="4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</row>
    <row r="3" spans="1:34">
      <c r="A3" s="10" t="s">
        <v>34</v>
      </c>
      <c r="B3" s="11"/>
      <c r="C3" s="12">
        <v>1257.102157501512</v>
      </c>
      <c r="D3" s="12">
        <v>1230.023656930714</v>
      </c>
      <c r="E3" s="12">
        <v>1188.0810579596475</v>
      </c>
      <c r="F3" s="12">
        <v>1176.8139575213952</v>
      </c>
      <c r="G3" s="12">
        <v>1180.8243281160107</v>
      </c>
      <c r="H3" s="100">
        <v>1167.1590554230131</v>
      </c>
      <c r="I3" s="12">
        <v>1180.0430719411581</v>
      </c>
      <c r="J3" s="12">
        <v>1223.1077915876838</v>
      </c>
      <c r="K3" s="12">
        <v>1201.8654935235406</v>
      </c>
      <c r="L3" s="12">
        <v>1201.8654935235406</v>
      </c>
      <c r="M3" s="12">
        <v>1228.8969450725058</v>
      </c>
      <c r="N3" s="12">
        <v>1166.1283530331543</v>
      </c>
      <c r="O3" s="91">
        <v>1157.7161897614083</v>
      </c>
      <c r="P3" s="12">
        <f t="shared" ref="P3:AA5" si="0">D3</f>
        <v>1230.023656930714</v>
      </c>
      <c r="Q3" s="12">
        <f t="shared" si="0"/>
        <v>1188.0810579596475</v>
      </c>
      <c r="R3" s="12">
        <f t="shared" si="0"/>
        <v>1176.8139575213952</v>
      </c>
      <c r="S3" s="12">
        <f t="shared" si="0"/>
        <v>1180.8243281160107</v>
      </c>
      <c r="T3" s="12">
        <f t="shared" si="0"/>
        <v>1167.1590554230131</v>
      </c>
      <c r="U3" s="12">
        <f t="shared" si="0"/>
        <v>1180.0430719411581</v>
      </c>
      <c r="V3" s="12">
        <f t="shared" si="0"/>
        <v>1223.1077915876838</v>
      </c>
      <c r="W3" s="12">
        <f t="shared" si="0"/>
        <v>1201.8654935235406</v>
      </c>
      <c r="X3" s="12">
        <f t="shared" si="0"/>
        <v>1201.8654935235406</v>
      </c>
      <c r="Y3" s="12">
        <f t="shared" si="0"/>
        <v>1228.8969450725058</v>
      </c>
      <c r="Z3" s="12">
        <f t="shared" si="0"/>
        <v>1166.1283530331543</v>
      </c>
      <c r="AA3" s="12">
        <f t="shared" si="0"/>
        <v>1157.7161897614083</v>
      </c>
      <c r="AB3" s="12">
        <f>R3</f>
        <v>1176.8139575213952</v>
      </c>
      <c r="AC3" s="12">
        <f>U3</f>
        <v>1180.0430719411581</v>
      </c>
      <c r="AD3" s="12">
        <f>X3</f>
        <v>1201.8654935235406</v>
      </c>
      <c r="AE3" s="12">
        <f>AA3</f>
        <v>1157.7161897614083</v>
      </c>
      <c r="AF3" s="12">
        <f>AC3</f>
        <v>1180.0430719411581</v>
      </c>
      <c r="AG3" s="12">
        <f>AE3</f>
        <v>1157.7161897614083</v>
      </c>
      <c r="AH3" s="12">
        <f>AG3</f>
        <v>1157.7161897614083</v>
      </c>
    </row>
    <row r="4" spans="1:34">
      <c r="A4" s="13" t="s">
        <v>35</v>
      </c>
      <c r="B4" s="14"/>
      <c r="C4" s="15">
        <v>-485.36178874559999</v>
      </c>
      <c r="D4" s="15">
        <v>-362.52949971179999</v>
      </c>
      <c r="E4" s="15">
        <v>-274.18892951499998</v>
      </c>
      <c r="F4" s="15">
        <v>-263.60481629564902</v>
      </c>
      <c r="G4" s="15">
        <v>-182.46640126425402</v>
      </c>
      <c r="H4" s="101">
        <v>-263.77108093819697</v>
      </c>
      <c r="I4" s="15">
        <v>-281.38130258432949</v>
      </c>
      <c r="J4" s="15">
        <v>-285.52942918994302</v>
      </c>
      <c r="K4" s="15">
        <v>-260.39740488745747</v>
      </c>
      <c r="L4" s="15">
        <v>-260.39740488745747</v>
      </c>
      <c r="M4" s="15">
        <v>-292.74249881416648</v>
      </c>
      <c r="N4" s="15">
        <v>-259.54272367803452</v>
      </c>
      <c r="O4" s="92">
        <v>-241.8051491168535</v>
      </c>
      <c r="P4" s="15">
        <f t="shared" si="0"/>
        <v>-362.52949971179999</v>
      </c>
      <c r="Q4" s="15">
        <f t="shared" si="0"/>
        <v>-274.18892951499998</v>
      </c>
      <c r="R4" s="15">
        <f t="shared" si="0"/>
        <v>-263.60481629564902</v>
      </c>
      <c r="S4" s="15">
        <f t="shared" si="0"/>
        <v>-182.46640126425402</v>
      </c>
      <c r="T4" s="15">
        <f t="shared" si="0"/>
        <v>-263.77108093819697</v>
      </c>
      <c r="U4" s="15">
        <f t="shared" si="0"/>
        <v>-281.38130258432949</v>
      </c>
      <c r="V4" s="15">
        <f t="shared" si="0"/>
        <v>-285.52942918994302</v>
      </c>
      <c r="W4" s="15">
        <f t="shared" si="0"/>
        <v>-260.39740488745747</v>
      </c>
      <c r="X4" s="15">
        <f t="shared" si="0"/>
        <v>-260.39740488745747</v>
      </c>
      <c r="Y4" s="15">
        <f t="shared" si="0"/>
        <v>-292.74249881416648</v>
      </c>
      <c r="Z4" s="15">
        <f t="shared" si="0"/>
        <v>-259.54272367803452</v>
      </c>
      <c r="AA4" s="15">
        <f t="shared" si="0"/>
        <v>-241.8051491168535</v>
      </c>
      <c r="AB4" s="15">
        <f>R4</f>
        <v>-263.60481629564902</v>
      </c>
      <c r="AC4" s="15">
        <f>U4</f>
        <v>-281.38130258432949</v>
      </c>
      <c r="AD4" s="15">
        <f>X4</f>
        <v>-260.39740488745747</v>
      </c>
      <c r="AE4" s="15">
        <f>AA4</f>
        <v>-241.8051491168535</v>
      </c>
      <c r="AF4" s="15">
        <f>AC4</f>
        <v>-281.38130258432949</v>
      </c>
      <c r="AG4" s="15">
        <f>AE4</f>
        <v>-241.8051491168535</v>
      </c>
      <c r="AH4" s="15">
        <f>AG4</f>
        <v>-241.8051491168535</v>
      </c>
    </row>
    <row r="5" spans="1:34">
      <c r="A5" s="13" t="s">
        <v>36</v>
      </c>
      <c r="B5" s="14"/>
      <c r="C5" s="15">
        <v>350.97211951919996</v>
      </c>
      <c r="D5" s="15">
        <v>342.42122643119995</v>
      </c>
      <c r="E5" s="15">
        <v>331.88366525602237</v>
      </c>
      <c r="F5" s="15">
        <v>351.55479731756151</v>
      </c>
      <c r="G5" s="15">
        <v>346.3958956777123</v>
      </c>
      <c r="H5" s="101">
        <v>397.05690331369993</v>
      </c>
      <c r="I5" s="15">
        <v>387.11989489950003</v>
      </c>
      <c r="J5" s="15">
        <v>404.28137603365002</v>
      </c>
      <c r="K5" s="15">
        <v>347.3938817859102</v>
      </c>
      <c r="L5" s="15">
        <v>347.3938817859102</v>
      </c>
      <c r="M5" s="15">
        <v>418.06481016074997</v>
      </c>
      <c r="N5" s="15">
        <v>394.59188432550519</v>
      </c>
      <c r="O5" s="92">
        <v>371.77711887476693</v>
      </c>
      <c r="P5" s="15">
        <f t="shared" si="0"/>
        <v>342.42122643119995</v>
      </c>
      <c r="Q5" s="15">
        <f t="shared" si="0"/>
        <v>331.88366525602237</v>
      </c>
      <c r="R5" s="15">
        <f t="shared" si="0"/>
        <v>351.55479731756151</v>
      </c>
      <c r="S5" s="15">
        <f t="shared" si="0"/>
        <v>346.3958956777123</v>
      </c>
      <c r="T5" s="15">
        <f t="shared" si="0"/>
        <v>397.05690331369993</v>
      </c>
      <c r="U5" s="15">
        <f t="shared" si="0"/>
        <v>387.11989489950003</v>
      </c>
      <c r="V5" s="15">
        <f t="shared" si="0"/>
        <v>404.28137603365002</v>
      </c>
      <c r="W5" s="15">
        <f t="shared" si="0"/>
        <v>347.3938817859102</v>
      </c>
      <c r="X5" s="15">
        <f t="shared" si="0"/>
        <v>347.3938817859102</v>
      </c>
      <c r="Y5" s="15">
        <f t="shared" si="0"/>
        <v>418.06481016074997</v>
      </c>
      <c r="Z5" s="15">
        <f t="shared" si="0"/>
        <v>394.59188432550519</v>
      </c>
      <c r="AA5" s="15">
        <f t="shared" si="0"/>
        <v>371.77711887476693</v>
      </c>
      <c r="AB5" s="15">
        <f>R5</f>
        <v>351.55479731756151</v>
      </c>
      <c r="AC5" s="15">
        <f>U5</f>
        <v>387.11989489950003</v>
      </c>
      <c r="AD5" s="15">
        <f>X5</f>
        <v>347.3938817859102</v>
      </c>
      <c r="AE5" s="15">
        <f>AA5</f>
        <v>371.77711887476693</v>
      </c>
      <c r="AF5" s="15">
        <f>AC5</f>
        <v>387.11989489950003</v>
      </c>
      <c r="AG5" s="15">
        <f>AE5</f>
        <v>371.77711887476693</v>
      </c>
      <c r="AH5" s="15">
        <f>AG5</f>
        <v>371.77711887476693</v>
      </c>
    </row>
    <row r="6" spans="1:34" s="9" customFormat="1" ht="17.100000000000001" thickBot="1">
      <c r="A6" s="16" t="s">
        <v>37</v>
      </c>
      <c r="B6" s="17"/>
      <c r="C6" s="18">
        <f t="shared" ref="C6" si="1">SUM(C3:C5)</f>
        <v>1122.7124882751118</v>
      </c>
      <c r="D6" s="18">
        <f t="shared" ref="D6:AH6" si="2">SUM(D3:D5)</f>
        <v>1209.9153836501139</v>
      </c>
      <c r="E6" s="18">
        <f t="shared" si="2"/>
        <v>1245.77579370067</v>
      </c>
      <c r="F6" s="18">
        <f t="shared" si="2"/>
        <v>1264.7639385433076</v>
      </c>
      <c r="G6" s="18">
        <f t="shared" si="2"/>
        <v>1344.7538225294691</v>
      </c>
      <c r="H6" s="18">
        <f t="shared" si="2"/>
        <v>1300.444877798516</v>
      </c>
      <c r="I6" s="18">
        <f t="shared" si="2"/>
        <v>1285.7816642563287</v>
      </c>
      <c r="J6" s="18">
        <f t="shared" si="2"/>
        <v>1341.8597384313907</v>
      </c>
      <c r="K6" s="18">
        <f t="shared" si="2"/>
        <v>1288.8619704219934</v>
      </c>
      <c r="L6" s="18">
        <f t="shared" si="2"/>
        <v>1288.8619704219934</v>
      </c>
      <c r="M6" s="18">
        <f t="shared" si="2"/>
        <v>1354.2192564190891</v>
      </c>
      <c r="N6" s="18">
        <f t="shared" si="2"/>
        <v>1301.177513680625</v>
      </c>
      <c r="O6" s="18">
        <f t="shared" si="2"/>
        <v>1287.6881595193217</v>
      </c>
      <c r="P6" s="18">
        <f t="shared" si="2"/>
        <v>1209.9153836501139</v>
      </c>
      <c r="Q6" s="18">
        <f t="shared" si="2"/>
        <v>1245.77579370067</v>
      </c>
      <c r="R6" s="18">
        <f t="shared" si="2"/>
        <v>1264.7639385433076</v>
      </c>
      <c r="S6" s="18">
        <f t="shared" si="2"/>
        <v>1344.7538225294691</v>
      </c>
      <c r="T6" s="18">
        <f t="shared" si="2"/>
        <v>1300.444877798516</v>
      </c>
      <c r="U6" s="18">
        <f t="shared" si="2"/>
        <v>1285.7816642563287</v>
      </c>
      <c r="V6" s="18">
        <f t="shared" si="2"/>
        <v>1341.8597384313907</v>
      </c>
      <c r="W6" s="18">
        <f t="shared" si="2"/>
        <v>1288.8619704219934</v>
      </c>
      <c r="X6" s="18">
        <f t="shared" si="2"/>
        <v>1288.8619704219934</v>
      </c>
      <c r="Y6" s="18">
        <f t="shared" si="2"/>
        <v>1354.2192564190891</v>
      </c>
      <c r="Z6" s="18">
        <f t="shared" si="2"/>
        <v>1301.177513680625</v>
      </c>
      <c r="AA6" s="18">
        <f t="shared" si="2"/>
        <v>1287.6881595193217</v>
      </c>
      <c r="AB6" s="18">
        <f t="shared" si="2"/>
        <v>1264.7639385433076</v>
      </c>
      <c r="AC6" s="18">
        <f t="shared" si="2"/>
        <v>1285.7816642563287</v>
      </c>
      <c r="AD6" s="18">
        <f t="shared" si="2"/>
        <v>1288.8619704219934</v>
      </c>
      <c r="AE6" s="18">
        <f t="shared" si="2"/>
        <v>1287.6881595193217</v>
      </c>
      <c r="AF6" s="18">
        <f t="shared" si="2"/>
        <v>1285.7816642563287</v>
      </c>
      <c r="AG6" s="18">
        <f t="shared" si="2"/>
        <v>1287.6881595193217</v>
      </c>
      <c r="AH6" s="18">
        <f t="shared" si="2"/>
        <v>1287.6881595193217</v>
      </c>
    </row>
    <row r="7" spans="1:34" ht="7.5" customHeight="1" thickTop="1"/>
    <row r="8" spans="1:34" s="9" customFormat="1" ht="16.5">
      <c r="A8" s="19" t="s">
        <v>38</v>
      </c>
      <c r="B8" s="20" t="s">
        <v>39</v>
      </c>
      <c r="C8" s="21"/>
      <c r="D8" s="22">
        <f>AVERAGE(C6,D6)</f>
        <v>1166.313935962613</v>
      </c>
      <c r="E8" s="22">
        <f>AVERAGE(D6,E6)</f>
        <v>1227.8455886753918</v>
      </c>
      <c r="F8" s="22">
        <f t="shared" ref="F8:O8" si="3">AVERAGE(E6,F6)</f>
        <v>1255.2698661219888</v>
      </c>
      <c r="G8" s="22">
        <f t="shared" si="3"/>
        <v>1304.7588805363885</v>
      </c>
      <c r="H8" s="22">
        <f t="shared" si="3"/>
        <v>1322.5993501639925</v>
      </c>
      <c r="I8" s="22">
        <f t="shared" si="3"/>
        <v>1293.1132710274223</v>
      </c>
      <c r="J8" s="22">
        <f t="shared" si="3"/>
        <v>1313.8207013438596</v>
      </c>
      <c r="K8" s="22">
        <f t="shared" si="3"/>
        <v>1315.3608544266922</v>
      </c>
      <c r="L8" s="22">
        <f t="shared" si="3"/>
        <v>1288.8619704219934</v>
      </c>
      <c r="M8" s="22">
        <f t="shared" si="3"/>
        <v>1321.5406134205414</v>
      </c>
      <c r="N8" s="22">
        <f t="shared" si="3"/>
        <v>1327.6983850498571</v>
      </c>
      <c r="O8" s="22">
        <f t="shared" si="3"/>
        <v>1294.4328365999734</v>
      </c>
      <c r="P8" s="22">
        <f>IFERROR(AVERAGE($C$6,P6),0)</f>
        <v>1166.313935962613</v>
      </c>
      <c r="Q8" s="22">
        <f t="shared" ref="Q8:AF8" si="4">IFERROR(AVERAGE($C$6,Q6),0)</f>
        <v>1184.2441409878909</v>
      </c>
      <c r="R8" s="22">
        <f t="shared" si="4"/>
        <v>1193.7382134092097</v>
      </c>
      <c r="S8" s="22">
        <f t="shared" si="4"/>
        <v>1233.7331554022903</v>
      </c>
      <c r="T8" s="22">
        <f t="shared" si="4"/>
        <v>1211.5786830368138</v>
      </c>
      <c r="U8" s="22">
        <f t="shared" si="4"/>
        <v>1204.2470762657204</v>
      </c>
      <c r="V8" s="22">
        <f t="shared" si="4"/>
        <v>1232.2861133532513</v>
      </c>
      <c r="W8" s="22">
        <f t="shared" si="4"/>
        <v>1205.7872293485525</v>
      </c>
      <c r="X8" s="22">
        <f t="shared" si="4"/>
        <v>1205.7872293485525</v>
      </c>
      <c r="Y8" s="22">
        <f t="shared" si="4"/>
        <v>1238.4658723471005</v>
      </c>
      <c r="Z8" s="22">
        <f t="shared" si="4"/>
        <v>1211.9450009778684</v>
      </c>
      <c r="AA8" s="22">
        <f t="shared" si="4"/>
        <v>1205.2003238972168</v>
      </c>
      <c r="AB8" s="22">
        <f>IFERROR(AVERAGE($C$6,AB6),0)</f>
        <v>1193.7382134092097</v>
      </c>
      <c r="AC8" s="22">
        <f>IFERROR(AVERAGE(AB$6,AC6),0)</f>
        <v>1275.272801399818</v>
      </c>
      <c r="AD8" s="22">
        <f>IFERROR(AVERAGE(AC$6,AD6),0)</f>
        <v>1287.321817339161</v>
      </c>
      <c r="AE8" s="22">
        <f>IFERROR(AVERAGE(AD$6,AE6),0)</f>
        <v>1288.2750649706577</v>
      </c>
      <c r="AF8" s="22">
        <f t="shared" si="4"/>
        <v>1204.2470762657204</v>
      </c>
      <c r="AG8" s="22">
        <f>IFERROR(AVERAGE($AF$6,AG6),0)</f>
        <v>1286.7349118878251</v>
      </c>
      <c r="AH8" s="22">
        <f>IFERROR(AVERAGE($C$6,AH6),0)</f>
        <v>1205.2003238972168</v>
      </c>
    </row>
    <row r="9" spans="1:34" ht="9" customHeight="1">
      <c r="C9" s="2"/>
    </row>
    <row r="10" spans="1:34">
      <c r="A10" s="23" t="s">
        <v>40</v>
      </c>
      <c r="B10" s="24"/>
      <c r="C10" s="25"/>
      <c r="D10" s="26">
        <v>-17.366958536100029</v>
      </c>
      <c r="E10" s="26">
        <v>-20.406033720751836</v>
      </c>
      <c r="F10" s="26">
        <v>-16.264998835736815</v>
      </c>
      <c r="G10" s="26">
        <v>14.522636494743367</v>
      </c>
      <c r="H10" s="26">
        <v>-18.556153366009156</v>
      </c>
      <c r="I10" s="26">
        <v>12.147744664047957</v>
      </c>
      <c r="J10" s="26">
        <v>-0.15833381950617573</v>
      </c>
      <c r="K10" s="26">
        <v>8.0986799094397881</v>
      </c>
      <c r="L10" s="26">
        <v>6.9660119599681165</v>
      </c>
      <c r="M10" s="26">
        <v>-17.508783025800049</v>
      </c>
      <c r="N10" s="26">
        <v>-5.3766378186157509</v>
      </c>
      <c r="O10" s="26">
        <v>14.08196609696706</v>
      </c>
      <c r="P10" s="26">
        <f>SUM($D10:D10)</f>
        <v>-17.366958536100029</v>
      </c>
      <c r="Q10" s="26">
        <f>SUM($D10:E10)</f>
        <v>-37.772992256851865</v>
      </c>
      <c r="R10" s="26">
        <f>SUM($D10:F10)</f>
        <v>-54.037991092588683</v>
      </c>
      <c r="S10" s="26">
        <f>SUM($D10:G10)</f>
        <v>-39.515354597845317</v>
      </c>
      <c r="T10" s="26">
        <f>SUM($D10:H10)</f>
        <v>-58.071507963854472</v>
      </c>
      <c r="U10" s="26">
        <f>SUM($D10:I10)</f>
        <v>-45.923763299806517</v>
      </c>
      <c r="V10" s="26">
        <f>SUM($D10:J10)</f>
        <v>-46.082097119312692</v>
      </c>
      <c r="W10" s="26">
        <f>SUM($D10:K10)</f>
        <v>-37.983417209872904</v>
      </c>
      <c r="X10" s="26">
        <f>SUM($D10:L10)</f>
        <v>-31.017405249904787</v>
      </c>
      <c r="Y10" s="26">
        <f>SUM($D10:M10)</f>
        <v>-48.52618827570484</v>
      </c>
      <c r="Z10" s="26">
        <f>SUM($D10:N10)</f>
        <v>-53.902826094320588</v>
      </c>
      <c r="AA10" s="26">
        <f>SUM($D10:O10)</f>
        <v>-39.82085999735353</v>
      </c>
      <c r="AB10" s="26">
        <f>SUM(D10:F10)</f>
        <v>-54.037991092588683</v>
      </c>
      <c r="AC10" s="26">
        <f>SUM(G10:I10)</f>
        <v>8.1142277927821684</v>
      </c>
      <c r="AD10" s="26">
        <f>SUM(J10:L10)</f>
        <v>14.90635804990173</v>
      </c>
      <c r="AE10" s="26">
        <f>SUM(M10:O10)</f>
        <v>-8.8034547474487415</v>
      </c>
      <c r="AF10" s="26">
        <f>SUM(AB10:AC10)</f>
        <v>-45.923763299806517</v>
      </c>
      <c r="AG10" s="26">
        <f>SUM(AD10:AE10)</f>
        <v>6.1029033024529884</v>
      </c>
      <c r="AH10" s="26">
        <f>SUM(AF10:AG10)</f>
        <v>-39.82085999735353</v>
      </c>
    </row>
    <row r="11" spans="1:34">
      <c r="A11" s="27" t="s">
        <v>41</v>
      </c>
      <c r="B11" s="28"/>
      <c r="C11" s="29"/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f>SUM($D11:D11)</f>
        <v>0</v>
      </c>
      <c r="Q11" s="30">
        <f>SUM($D11:E11)</f>
        <v>0</v>
      </c>
      <c r="R11" s="30">
        <f>SUM($D11:F11)</f>
        <v>0</v>
      </c>
      <c r="S11" s="30">
        <f>SUM($D11:G11)</f>
        <v>0</v>
      </c>
      <c r="T11" s="30">
        <f>SUM($D11:H11)</f>
        <v>0</v>
      </c>
      <c r="U11" s="30">
        <f>SUM($D11:I11)</f>
        <v>0</v>
      </c>
      <c r="V11" s="30">
        <f>SUM($D11:J11)</f>
        <v>0</v>
      </c>
      <c r="W11" s="30">
        <f>SUM($D11:K11)</f>
        <v>0</v>
      </c>
      <c r="X11" s="30">
        <f>SUM($D11:L11)</f>
        <v>0</v>
      </c>
      <c r="Y11" s="30">
        <f>SUM($D11:M11)</f>
        <v>0</v>
      </c>
      <c r="Z11" s="30">
        <f>SUM($D11:N11)</f>
        <v>0</v>
      </c>
      <c r="AA11" s="30">
        <f>SUM($D11:O11)</f>
        <v>0</v>
      </c>
      <c r="AB11" s="30">
        <f>SUM(D11:F11)</f>
        <v>0</v>
      </c>
      <c r="AC11" s="30">
        <f>SUM(G11:I11)</f>
        <v>0</v>
      </c>
      <c r="AD11" s="30">
        <f>SUM(J11:L11)</f>
        <v>0</v>
      </c>
      <c r="AE11" s="30">
        <f>SUM(M11:O11)</f>
        <v>0</v>
      </c>
      <c r="AF11" s="30">
        <f>SUM(AB11:AC11)</f>
        <v>0</v>
      </c>
      <c r="AG11" s="30">
        <f>SUM(AD11:AE11)</f>
        <v>0</v>
      </c>
      <c r="AH11" s="30">
        <f>SUM(AF11:AG11)</f>
        <v>0</v>
      </c>
    </row>
    <row r="12" spans="1:34" hidden="1">
      <c r="A12" s="27"/>
      <c r="B12" s="28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f>SUM($D12:D12)</f>
        <v>0</v>
      </c>
      <c r="Q12" s="30">
        <f>SUM($D12:E12)</f>
        <v>0</v>
      </c>
      <c r="R12" s="30">
        <f>SUM($D12:F12)</f>
        <v>0</v>
      </c>
      <c r="S12" s="30">
        <f>SUM($D12:G12)</f>
        <v>0</v>
      </c>
      <c r="T12" s="30">
        <f>SUM($D12:H12)</f>
        <v>0</v>
      </c>
      <c r="U12" s="30">
        <f>SUM($D12:I12)</f>
        <v>0</v>
      </c>
      <c r="V12" s="30">
        <f>SUM($D12:J12)</f>
        <v>0</v>
      </c>
      <c r="W12" s="30">
        <f>SUM($D12:K12)</f>
        <v>0</v>
      </c>
      <c r="X12" s="30">
        <f>SUM($D12:L12)</f>
        <v>0</v>
      </c>
      <c r="Y12" s="30">
        <f>SUM($D12:M12)</f>
        <v>0</v>
      </c>
      <c r="Z12" s="30">
        <f>SUM($D12:N12)</f>
        <v>0</v>
      </c>
      <c r="AA12" s="30">
        <f>SUM($D12:O12)</f>
        <v>0</v>
      </c>
      <c r="AB12" s="30">
        <f>SUM(D12:F12)</f>
        <v>0</v>
      </c>
      <c r="AC12" s="30">
        <f>SUM(G12:I12)</f>
        <v>0</v>
      </c>
      <c r="AD12" s="30">
        <f>SUM(J12:L12)</f>
        <v>0</v>
      </c>
      <c r="AE12" s="30">
        <f>SUM(M12:O12)</f>
        <v>0</v>
      </c>
      <c r="AF12" s="30">
        <f>SUM(AB12:AC12)</f>
        <v>0</v>
      </c>
      <c r="AG12" s="30">
        <f>SUM(AD12:AE12)</f>
        <v>0</v>
      </c>
      <c r="AH12" s="30">
        <f>SUM(AF12:AG12)</f>
        <v>0</v>
      </c>
    </row>
    <row r="13" spans="1:34">
      <c r="A13" s="27" t="s">
        <v>42</v>
      </c>
      <c r="B13" s="28"/>
      <c r="C13" s="29"/>
      <c r="D13" s="30">
        <f>D27</f>
        <v>0</v>
      </c>
      <c r="E13" s="30">
        <f t="shared" ref="E13:O13" si="5">E27</f>
        <v>0</v>
      </c>
      <c r="F13" s="30">
        <f t="shared" si="5"/>
        <v>0</v>
      </c>
      <c r="G13" s="30">
        <f t="shared" si="5"/>
        <v>0</v>
      </c>
      <c r="H13" s="30">
        <f t="shared" si="5"/>
        <v>0</v>
      </c>
      <c r="I13" s="30">
        <f t="shared" si="5"/>
        <v>0</v>
      </c>
      <c r="J13" s="30">
        <f t="shared" si="5"/>
        <v>0</v>
      </c>
      <c r="K13" s="30">
        <f t="shared" si="5"/>
        <v>0</v>
      </c>
      <c r="L13" s="30">
        <f t="shared" si="5"/>
        <v>0</v>
      </c>
      <c r="M13" s="30">
        <f t="shared" si="5"/>
        <v>0</v>
      </c>
      <c r="N13" s="30">
        <f t="shared" si="5"/>
        <v>0</v>
      </c>
      <c r="O13" s="30">
        <f t="shared" si="5"/>
        <v>0</v>
      </c>
      <c r="P13" s="30">
        <f>SUM($D13:D13)</f>
        <v>0</v>
      </c>
      <c r="Q13" s="30">
        <f>SUM($D13:E13)</f>
        <v>0</v>
      </c>
      <c r="R13" s="30">
        <f>SUM($D13:F13)</f>
        <v>0</v>
      </c>
      <c r="S13" s="30">
        <f>SUM($D13:G13)</f>
        <v>0</v>
      </c>
      <c r="T13" s="30">
        <f>SUM($D13:H13)</f>
        <v>0</v>
      </c>
      <c r="U13" s="30">
        <f>SUM($D13:I13)</f>
        <v>0</v>
      </c>
      <c r="V13" s="30">
        <f>SUM($D13:J13)</f>
        <v>0</v>
      </c>
      <c r="W13" s="30">
        <f>SUM($D13:K13)</f>
        <v>0</v>
      </c>
      <c r="X13" s="30">
        <f>SUM($D13:L13)</f>
        <v>0</v>
      </c>
      <c r="Y13" s="30">
        <f>SUM($D13:M13)</f>
        <v>0</v>
      </c>
      <c r="Z13" s="30">
        <f>SUM($D13:N13)</f>
        <v>0</v>
      </c>
      <c r="AA13" s="30">
        <f>SUM($D13:O13)</f>
        <v>0</v>
      </c>
      <c r="AB13" s="30">
        <f>SUM(D13:F13)</f>
        <v>0</v>
      </c>
      <c r="AC13" s="30">
        <f>SUM(G13:I13)</f>
        <v>0</v>
      </c>
      <c r="AD13" s="30">
        <f>SUM(J13:L13)</f>
        <v>0</v>
      </c>
      <c r="AE13" s="30">
        <f>SUM(M13:O13)</f>
        <v>0</v>
      </c>
      <c r="AF13" s="30">
        <f>SUM(AB13:AC13)</f>
        <v>0</v>
      </c>
      <c r="AG13" s="30">
        <f>SUM(AD13:AE13)</f>
        <v>0</v>
      </c>
      <c r="AH13" s="30">
        <f>SUM(AF13:AG13)</f>
        <v>0</v>
      </c>
    </row>
    <row r="14" spans="1:34">
      <c r="A14" s="27" t="s">
        <v>43</v>
      </c>
      <c r="B14" s="28"/>
      <c r="C14" s="29"/>
      <c r="D14" s="30">
        <f>D45*(1+D15)</f>
        <v>0.86556863999999989</v>
      </c>
      <c r="E14" s="30">
        <f t="shared" ref="E14:O14" si="6">E45*(1+E15)</f>
        <v>0.77836704000000001</v>
      </c>
      <c r="F14" s="30">
        <f t="shared" si="6"/>
        <v>0.8528823726000001</v>
      </c>
      <c r="G14" s="30">
        <f t="shared" si="6"/>
        <v>0.82730729124000002</v>
      </c>
      <c r="H14" s="30">
        <f t="shared" si="6"/>
        <v>1.5503227298591999</v>
      </c>
      <c r="I14" s="30">
        <f t="shared" si="6"/>
        <v>0.86458864059999996</v>
      </c>
      <c r="J14" s="30">
        <f t="shared" si="6"/>
        <v>0.93129817379520008</v>
      </c>
      <c r="K14" s="30">
        <f t="shared" si="6"/>
        <v>1.0142071349760002</v>
      </c>
      <c r="L14" s="30">
        <f t="shared" si="6"/>
        <v>1.1170448573208007</v>
      </c>
      <c r="M14" s="30">
        <f t="shared" si="6"/>
        <v>0.68813319095999981</v>
      </c>
      <c r="N14" s="30">
        <f t="shared" si="6"/>
        <v>0.93138263882354433</v>
      </c>
      <c r="O14" s="30">
        <f t="shared" si="6"/>
        <v>0.77052386568970055</v>
      </c>
      <c r="P14" s="30">
        <f>SUM($D14:D14)</f>
        <v>0.86556863999999989</v>
      </c>
      <c r="Q14" s="30">
        <f>SUM($D14:E14)</f>
        <v>1.6439356799999998</v>
      </c>
      <c r="R14" s="30">
        <f>SUM($D14:F14)</f>
        <v>2.4968180526000001</v>
      </c>
      <c r="S14" s="30">
        <f>SUM($D14:G14)</f>
        <v>3.32412534384</v>
      </c>
      <c r="T14" s="30">
        <f>SUM($D14:H14)</f>
        <v>4.8744480736991997</v>
      </c>
      <c r="U14" s="30">
        <f>SUM($D14:I14)</f>
        <v>5.7390367142991998</v>
      </c>
      <c r="V14" s="30">
        <f>SUM($D14:J14)</f>
        <v>6.6703348880944002</v>
      </c>
      <c r="W14" s="30">
        <f>SUM($D14:K14)</f>
        <v>7.6845420230704002</v>
      </c>
      <c r="X14" s="30">
        <f>SUM($D14:L14)</f>
        <v>8.8015868803912003</v>
      </c>
      <c r="Y14" s="30">
        <f>SUM($D14:M14)</f>
        <v>9.4897200713512007</v>
      </c>
      <c r="Z14" s="30">
        <f>SUM($D14:N14)</f>
        <v>10.421102710174745</v>
      </c>
      <c r="AA14" s="30">
        <f>SUM($D14:O14)</f>
        <v>11.191626575864445</v>
      </c>
      <c r="AB14" s="30">
        <f>SUM(D14:F14)</f>
        <v>2.4968180526000001</v>
      </c>
      <c r="AC14" s="30">
        <f>SUM(G14:I14)</f>
        <v>3.2422186616992001</v>
      </c>
      <c r="AD14" s="30">
        <f>SUM(J14:L14)</f>
        <v>3.0625501660920014</v>
      </c>
      <c r="AE14" s="30">
        <f>SUM(M14:O14)</f>
        <v>2.3900396954732446</v>
      </c>
      <c r="AF14" s="30">
        <f>SUM(AB14:AC14)</f>
        <v>5.7390367142991998</v>
      </c>
      <c r="AG14" s="30">
        <f>SUM(AD14:AE14)</f>
        <v>5.4525898615652455</v>
      </c>
      <c r="AH14" s="30">
        <f>SUM(AF14:AG14)</f>
        <v>11.191626575864445</v>
      </c>
    </row>
    <row r="15" spans="1:34">
      <c r="A15" s="27" t="s">
        <v>44</v>
      </c>
      <c r="B15" s="28"/>
      <c r="C15" s="31"/>
      <c r="D15" s="32">
        <f>-20%</f>
        <v>-0.2</v>
      </c>
      <c r="E15" s="32">
        <f t="shared" ref="E15:AH15" si="7">-20%</f>
        <v>-0.2</v>
      </c>
      <c r="F15" s="32">
        <f t="shared" si="7"/>
        <v>-0.2</v>
      </c>
      <c r="G15" s="32">
        <f t="shared" si="7"/>
        <v>-0.2</v>
      </c>
      <c r="H15" s="32">
        <f t="shared" si="7"/>
        <v>-0.2</v>
      </c>
      <c r="I15" s="32">
        <f t="shared" si="7"/>
        <v>-0.2</v>
      </c>
      <c r="J15" s="32">
        <f t="shared" si="7"/>
        <v>-0.2</v>
      </c>
      <c r="K15" s="32">
        <f t="shared" si="7"/>
        <v>-0.2</v>
      </c>
      <c r="L15" s="32">
        <f t="shared" si="7"/>
        <v>-0.2</v>
      </c>
      <c r="M15" s="32">
        <f t="shared" si="7"/>
        <v>-0.2</v>
      </c>
      <c r="N15" s="32">
        <f t="shared" si="7"/>
        <v>-0.2</v>
      </c>
      <c r="O15" s="32">
        <f t="shared" si="7"/>
        <v>-0.2</v>
      </c>
      <c r="P15" s="32">
        <f t="shared" si="7"/>
        <v>-0.2</v>
      </c>
      <c r="Q15" s="32">
        <f t="shared" si="7"/>
        <v>-0.2</v>
      </c>
      <c r="R15" s="32">
        <f t="shared" si="7"/>
        <v>-0.2</v>
      </c>
      <c r="S15" s="32">
        <f t="shared" si="7"/>
        <v>-0.2</v>
      </c>
      <c r="T15" s="32">
        <f t="shared" si="7"/>
        <v>-0.2</v>
      </c>
      <c r="U15" s="32">
        <f t="shared" si="7"/>
        <v>-0.2</v>
      </c>
      <c r="V15" s="32">
        <f t="shared" si="7"/>
        <v>-0.2</v>
      </c>
      <c r="W15" s="32">
        <f t="shared" si="7"/>
        <v>-0.2</v>
      </c>
      <c r="X15" s="32">
        <f t="shared" si="7"/>
        <v>-0.2</v>
      </c>
      <c r="Y15" s="32">
        <f t="shared" si="7"/>
        <v>-0.2</v>
      </c>
      <c r="Z15" s="32">
        <f t="shared" si="7"/>
        <v>-0.2</v>
      </c>
      <c r="AA15" s="32">
        <f t="shared" si="7"/>
        <v>-0.2</v>
      </c>
      <c r="AB15" s="32">
        <f t="shared" si="7"/>
        <v>-0.2</v>
      </c>
      <c r="AC15" s="32">
        <f t="shared" si="7"/>
        <v>-0.2</v>
      </c>
      <c r="AD15" s="32">
        <f t="shared" si="7"/>
        <v>-0.2</v>
      </c>
      <c r="AE15" s="32">
        <f t="shared" si="7"/>
        <v>-0.2</v>
      </c>
      <c r="AF15" s="32">
        <f t="shared" si="7"/>
        <v>-0.2</v>
      </c>
      <c r="AG15" s="32">
        <f t="shared" si="7"/>
        <v>-0.2</v>
      </c>
      <c r="AH15" s="32">
        <f t="shared" si="7"/>
        <v>-0.2</v>
      </c>
    </row>
    <row r="16" spans="1:34" s="9" customFormat="1" ht="17.100000000000001" thickBot="1">
      <c r="A16" s="33" t="s">
        <v>45</v>
      </c>
      <c r="B16" s="34"/>
      <c r="C16" s="35"/>
      <c r="D16" s="36">
        <f>SUM(D10:D14)</f>
        <v>-16.501389896100029</v>
      </c>
      <c r="E16" s="36">
        <f t="shared" ref="E16:AH16" si="8">SUM(E10:E14)</f>
        <v>-19.627666680751837</v>
      </c>
      <c r="F16" s="36">
        <f t="shared" si="8"/>
        <v>-15.412116463136815</v>
      </c>
      <c r="G16" s="36">
        <f t="shared" si="8"/>
        <v>15.349943785983367</v>
      </c>
      <c r="H16" s="36">
        <f t="shared" si="8"/>
        <v>-17.005830636149955</v>
      </c>
      <c r="I16" s="36">
        <f t="shared" si="8"/>
        <v>13.012333304647957</v>
      </c>
      <c r="J16" s="36">
        <f t="shared" si="8"/>
        <v>0.77296435428902432</v>
      </c>
      <c r="K16" s="36">
        <f t="shared" si="8"/>
        <v>9.112887044415789</v>
      </c>
      <c r="L16" s="36">
        <f t="shared" si="8"/>
        <v>8.0830568172889166</v>
      </c>
      <c r="M16" s="36">
        <f t="shared" si="8"/>
        <v>-16.820649834840051</v>
      </c>
      <c r="N16" s="36">
        <f t="shared" si="8"/>
        <v>-4.4452551797922064</v>
      </c>
      <c r="O16" s="36">
        <f t="shared" si="8"/>
        <v>14.85248996265676</v>
      </c>
      <c r="P16" s="36">
        <f t="shared" si="8"/>
        <v>-16.501389896100029</v>
      </c>
      <c r="Q16" s="36">
        <f t="shared" si="8"/>
        <v>-36.129056576851866</v>
      </c>
      <c r="R16" s="36">
        <f t="shared" si="8"/>
        <v>-51.541173039988685</v>
      </c>
      <c r="S16" s="36">
        <f t="shared" si="8"/>
        <v>-36.191229254005314</v>
      </c>
      <c r="T16" s="36">
        <f t="shared" si="8"/>
        <v>-53.197059890155273</v>
      </c>
      <c r="U16" s="36">
        <f t="shared" si="8"/>
        <v>-40.18472658550732</v>
      </c>
      <c r="V16" s="36">
        <f t="shared" si="8"/>
        <v>-39.41176223121829</v>
      </c>
      <c r="W16" s="36">
        <f t="shared" si="8"/>
        <v>-30.298875186802505</v>
      </c>
      <c r="X16" s="36">
        <f t="shared" si="8"/>
        <v>-22.215818369513585</v>
      </c>
      <c r="Y16" s="36">
        <f t="shared" si="8"/>
        <v>-39.036468204353639</v>
      </c>
      <c r="Z16" s="36">
        <f t="shared" si="8"/>
        <v>-43.481723384145845</v>
      </c>
      <c r="AA16" s="36">
        <f t="shared" si="8"/>
        <v>-28.629233421489083</v>
      </c>
      <c r="AB16" s="36">
        <f t="shared" si="8"/>
        <v>-51.541173039988685</v>
      </c>
      <c r="AC16" s="36">
        <f t="shared" si="8"/>
        <v>11.356446454481368</v>
      </c>
      <c r="AD16" s="36">
        <f t="shared" si="8"/>
        <v>17.968908215993732</v>
      </c>
      <c r="AE16" s="36">
        <f t="shared" si="8"/>
        <v>-6.4134150519754964</v>
      </c>
      <c r="AF16" s="36">
        <f t="shared" si="8"/>
        <v>-40.18472658550732</v>
      </c>
      <c r="AG16" s="36">
        <f t="shared" si="8"/>
        <v>11.555493164018234</v>
      </c>
      <c r="AH16" s="36">
        <f t="shared" si="8"/>
        <v>-28.629233421489083</v>
      </c>
    </row>
    <row r="17" spans="1:34" ht="15.95" thickTop="1">
      <c r="A17" s="37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16.5">
      <c r="A18" s="40" t="s">
        <v>46</v>
      </c>
      <c r="B18" s="41"/>
      <c r="C18" s="42"/>
      <c r="D18" s="77">
        <f>D16*12</f>
        <v>-198.01667875320035</v>
      </c>
      <c r="E18" s="77">
        <f>E16*12</f>
        <v>-235.53200016902204</v>
      </c>
      <c r="F18" s="77">
        <f t="shared" ref="F18:O18" si="9">F16*12</f>
        <v>-184.9453975576418</v>
      </c>
      <c r="G18" s="77">
        <f t="shared" si="9"/>
        <v>184.19932543180039</v>
      </c>
      <c r="H18" s="77">
        <f t="shared" si="9"/>
        <v>-204.06996763379948</v>
      </c>
      <c r="I18" s="77">
        <f t="shared" si="9"/>
        <v>156.14799965577549</v>
      </c>
      <c r="J18" s="77">
        <f t="shared" si="9"/>
        <v>9.2755722514682919</v>
      </c>
      <c r="K18" s="77">
        <f t="shared" si="9"/>
        <v>109.35464453298947</v>
      </c>
      <c r="L18" s="77">
        <f t="shared" si="9"/>
        <v>96.996681807466999</v>
      </c>
      <c r="M18" s="77">
        <f t="shared" si="9"/>
        <v>-201.8477980180806</v>
      </c>
      <c r="N18" s="77">
        <f t="shared" si="9"/>
        <v>-53.343062157506481</v>
      </c>
      <c r="O18" s="77">
        <f t="shared" si="9"/>
        <v>178.22987955188111</v>
      </c>
      <c r="P18" s="77">
        <f>P16*12/P$1</f>
        <v>-198.01667875320035</v>
      </c>
      <c r="Q18" s="77">
        <f t="shared" ref="Q18:AH18" si="10">Q16*12/Q$1</f>
        <v>-216.7743394611112</v>
      </c>
      <c r="R18" s="77">
        <f t="shared" si="10"/>
        <v>-206.16469215995474</v>
      </c>
      <c r="S18" s="77">
        <f t="shared" si="10"/>
        <v>-108.57368776201594</v>
      </c>
      <c r="T18" s="77">
        <f t="shared" si="10"/>
        <v>-127.67294373637264</v>
      </c>
      <c r="U18" s="77">
        <f t="shared" si="10"/>
        <v>-80.369453171014641</v>
      </c>
      <c r="V18" s="77">
        <f t="shared" si="10"/>
        <v>-67.563020967802785</v>
      </c>
      <c r="W18" s="77">
        <f t="shared" si="10"/>
        <v>-45.448312780203757</v>
      </c>
      <c r="X18" s="77">
        <f t="shared" si="10"/>
        <v>-29.621091159351447</v>
      </c>
      <c r="Y18" s="77">
        <f t="shared" si="10"/>
        <v>-46.843761845224364</v>
      </c>
      <c r="Z18" s="77">
        <f t="shared" si="10"/>
        <v>-47.434607328159103</v>
      </c>
      <c r="AA18" s="77">
        <f t="shared" si="10"/>
        <v>-28.629233421489079</v>
      </c>
      <c r="AB18" s="77">
        <f t="shared" si="10"/>
        <v>-206.16469215995474</v>
      </c>
      <c r="AC18" s="77">
        <f t="shared" si="10"/>
        <v>45.425785817925465</v>
      </c>
      <c r="AD18" s="77">
        <f t="shared" si="10"/>
        <v>71.875632863974928</v>
      </c>
      <c r="AE18" s="77">
        <f t="shared" si="10"/>
        <v>-25.653660207901982</v>
      </c>
      <c r="AF18" s="77">
        <f t="shared" si="10"/>
        <v>-80.369453171014641</v>
      </c>
      <c r="AG18" s="77">
        <f t="shared" si="10"/>
        <v>23.110986328036471</v>
      </c>
      <c r="AH18" s="77">
        <f t="shared" si="10"/>
        <v>-28.629233421489079</v>
      </c>
    </row>
    <row r="19" spans="1:34">
      <c r="A19" s="27" t="s">
        <v>135</v>
      </c>
      <c r="B19" s="28"/>
      <c r="C19" s="29"/>
      <c r="D19" s="30">
        <f>-D11</f>
        <v>0</v>
      </c>
      <c r="E19" s="30">
        <f t="shared" ref="E19:O19" si="11">-E11</f>
        <v>0</v>
      </c>
      <c r="F19" s="30">
        <f t="shared" si="11"/>
        <v>0</v>
      </c>
      <c r="G19" s="30">
        <f t="shared" si="11"/>
        <v>0</v>
      </c>
      <c r="H19" s="30">
        <f t="shared" si="11"/>
        <v>0</v>
      </c>
      <c r="I19" s="30">
        <f t="shared" si="11"/>
        <v>0</v>
      </c>
      <c r="J19" s="30">
        <f t="shared" si="11"/>
        <v>0</v>
      </c>
      <c r="K19" s="30">
        <f t="shared" si="11"/>
        <v>0</v>
      </c>
      <c r="L19" s="30">
        <f t="shared" si="11"/>
        <v>0</v>
      </c>
      <c r="M19" s="30">
        <f t="shared" si="11"/>
        <v>0</v>
      </c>
      <c r="N19" s="30">
        <f t="shared" si="11"/>
        <v>0</v>
      </c>
      <c r="O19" s="30">
        <f t="shared" si="11"/>
        <v>0</v>
      </c>
      <c r="P19" s="30">
        <f>SUM($D19:D19)</f>
        <v>0</v>
      </c>
      <c r="Q19" s="30">
        <f>SUM($D19:E19)</f>
        <v>0</v>
      </c>
      <c r="R19" s="30">
        <f>SUM($D19:F19)</f>
        <v>0</v>
      </c>
      <c r="S19" s="30">
        <f>SUM($D19:G19)</f>
        <v>0</v>
      </c>
      <c r="T19" s="30">
        <f>SUM($D19:H19)</f>
        <v>0</v>
      </c>
      <c r="U19" s="30">
        <f>SUM($D19:I19)</f>
        <v>0</v>
      </c>
      <c r="V19" s="30">
        <f>SUM($D19:J19)</f>
        <v>0</v>
      </c>
      <c r="W19" s="30">
        <f>SUM($D19:K19)</f>
        <v>0</v>
      </c>
      <c r="X19" s="30">
        <f>SUM($D19:L19)</f>
        <v>0</v>
      </c>
      <c r="Y19" s="30">
        <f>SUM($D19:M19)</f>
        <v>0</v>
      </c>
      <c r="Z19" s="30">
        <f>SUM($D19:N19)</f>
        <v>0</v>
      </c>
      <c r="AA19" s="30">
        <f>SUM($D19:O19)</f>
        <v>0</v>
      </c>
      <c r="AB19" s="30">
        <f>SUM(D19:F19)</f>
        <v>0</v>
      </c>
      <c r="AC19" s="30">
        <f>SUM(G19:I19)</f>
        <v>0</v>
      </c>
      <c r="AD19" s="30">
        <f>SUM(J19:L19)</f>
        <v>0</v>
      </c>
      <c r="AE19" s="30">
        <f>SUM(M19:O19)</f>
        <v>0</v>
      </c>
      <c r="AF19" s="30">
        <f>SUM(AB19:AC19)</f>
        <v>0</v>
      </c>
      <c r="AG19" s="30">
        <f>SUM(AD19:AE19)</f>
        <v>0</v>
      </c>
      <c r="AH19" s="30">
        <f>SUM(AF19:AG19)</f>
        <v>0</v>
      </c>
    </row>
    <row r="20" spans="1:34">
      <c r="A20" s="27" t="s">
        <v>48</v>
      </c>
      <c r="B20" s="28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>
        <f>SUM($D20:D20)</f>
        <v>0</v>
      </c>
      <c r="Q20" s="30">
        <f>SUM($D20:E20)</f>
        <v>0</v>
      </c>
      <c r="R20" s="30">
        <f>SUM($D20:F20)</f>
        <v>0</v>
      </c>
      <c r="S20" s="30">
        <f>SUM($D20:G20)</f>
        <v>0</v>
      </c>
      <c r="T20" s="30">
        <f>SUM($D20:H20)</f>
        <v>0</v>
      </c>
      <c r="U20" s="30">
        <f>SUM($D20:I20)</f>
        <v>0</v>
      </c>
      <c r="V20" s="30">
        <f>SUM($D20:J20)</f>
        <v>0</v>
      </c>
      <c r="W20" s="30">
        <f>SUM($D20:K20)</f>
        <v>0</v>
      </c>
      <c r="X20" s="30">
        <f>SUM($D20:L20)</f>
        <v>0</v>
      </c>
      <c r="Y20" s="30">
        <f>SUM($D20:M20)</f>
        <v>0</v>
      </c>
      <c r="Z20" s="30">
        <f>SUM($D20:N20)</f>
        <v>0</v>
      </c>
      <c r="AA20" s="30">
        <f>SUM($D20:O20)</f>
        <v>0</v>
      </c>
      <c r="AB20" s="30">
        <f>SUM(D20:F20)</f>
        <v>0</v>
      </c>
      <c r="AC20" s="30">
        <f>SUM(G20:I20)</f>
        <v>0</v>
      </c>
      <c r="AD20" s="30">
        <f>SUM(J20:L20)</f>
        <v>0</v>
      </c>
      <c r="AE20" s="30">
        <f>SUM(M20:O20)</f>
        <v>0</v>
      </c>
      <c r="AF20" s="30">
        <f>SUM(AB20:AC20)</f>
        <v>0</v>
      </c>
      <c r="AG20" s="30">
        <f>SUM(AD20:AE20)</f>
        <v>0</v>
      </c>
      <c r="AH20" s="30">
        <f>SUM(AF20:AG20)</f>
        <v>0</v>
      </c>
    </row>
    <row r="21" spans="1:34" hidden="1">
      <c r="A21" s="27"/>
      <c r="B21" s="28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>
        <f>SUM($D21:D21)</f>
        <v>0</v>
      </c>
      <c r="Q21" s="30">
        <f>SUM($D21:E21)</f>
        <v>0</v>
      </c>
      <c r="R21" s="30">
        <f>SUM($D21:F21)</f>
        <v>0</v>
      </c>
      <c r="S21" s="30">
        <f>SUM($D21:G21)</f>
        <v>0</v>
      </c>
      <c r="T21" s="30">
        <f>SUM($D21:H21)</f>
        <v>0</v>
      </c>
      <c r="U21" s="30">
        <f>SUM($D21:I21)</f>
        <v>0</v>
      </c>
      <c r="V21" s="30">
        <f>SUM($D21:J21)</f>
        <v>0</v>
      </c>
      <c r="W21" s="30">
        <f>SUM($D21:K21)</f>
        <v>0</v>
      </c>
      <c r="X21" s="30">
        <f>SUM($D21:L21)</f>
        <v>0</v>
      </c>
      <c r="Y21" s="30">
        <f>SUM($D21:M21)</f>
        <v>0</v>
      </c>
      <c r="Z21" s="30">
        <f>SUM($D21:N21)</f>
        <v>0</v>
      </c>
      <c r="AA21" s="30">
        <f>SUM($D21:O21)</f>
        <v>0</v>
      </c>
      <c r="AB21" s="30">
        <f>SUM(D21:F21)</f>
        <v>0</v>
      </c>
      <c r="AC21" s="30">
        <f>SUM(G21:I21)</f>
        <v>0</v>
      </c>
      <c r="AD21" s="30">
        <f>SUM(J21:L21)</f>
        <v>0</v>
      </c>
      <c r="AE21" s="30">
        <f>SUM(M21:O21)</f>
        <v>0</v>
      </c>
      <c r="AF21" s="30">
        <f>SUM(AB21:AC21)</f>
        <v>0</v>
      </c>
      <c r="AG21" s="30">
        <f>SUM(AD21:AE21)</f>
        <v>0</v>
      </c>
      <c r="AH21" s="30">
        <f>SUM(AF21:AG21)</f>
        <v>0</v>
      </c>
    </row>
    <row r="22" spans="1:34" ht="16.5">
      <c r="A22" s="44" t="s">
        <v>49</v>
      </c>
      <c r="B22" s="45" t="s">
        <v>50</v>
      </c>
      <c r="C22" s="46"/>
      <c r="D22" s="78">
        <f>SUM(D18:D21)</f>
        <v>-198.01667875320035</v>
      </c>
      <c r="E22" s="78">
        <f t="shared" ref="E22:AH22" si="12">SUM(E18:E21)</f>
        <v>-235.53200016902204</v>
      </c>
      <c r="F22" s="78">
        <f t="shared" si="12"/>
        <v>-184.9453975576418</v>
      </c>
      <c r="G22" s="78">
        <f t="shared" si="12"/>
        <v>184.19932543180039</v>
      </c>
      <c r="H22" s="78">
        <f t="shared" si="12"/>
        <v>-204.06996763379948</v>
      </c>
      <c r="I22" s="78">
        <f t="shared" si="12"/>
        <v>156.14799965577549</v>
      </c>
      <c r="J22" s="78">
        <f t="shared" si="12"/>
        <v>9.2755722514682919</v>
      </c>
      <c r="K22" s="78">
        <f t="shared" si="12"/>
        <v>109.35464453298947</v>
      </c>
      <c r="L22" s="78">
        <f t="shared" si="12"/>
        <v>96.996681807466999</v>
      </c>
      <c r="M22" s="78">
        <f t="shared" si="12"/>
        <v>-201.8477980180806</v>
      </c>
      <c r="N22" s="78">
        <f t="shared" si="12"/>
        <v>-53.343062157506481</v>
      </c>
      <c r="O22" s="78">
        <f t="shared" si="12"/>
        <v>178.22987955188111</v>
      </c>
      <c r="P22" s="78">
        <f t="shared" si="12"/>
        <v>-198.01667875320035</v>
      </c>
      <c r="Q22" s="78">
        <f t="shared" si="12"/>
        <v>-216.7743394611112</v>
      </c>
      <c r="R22" s="78">
        <f t="shared" si="12"/>
        <v>-206.16469215995474</v>
      </c>
      <c r="S22" s="78">
        <f t="shared" si="12"/>
        <v>-108.57368776201594</v>
      </c>
      <c r="T22" s="78">
        <f t="shared" si="12"/>
        <v>-127.67294373637264</v>
      </c>
      <c r="U22" s="78">
        <f t="shared" si="12"/>
        <v>-80.369453171014641</v>
      </c>
      <c r="V22" s="78">
        <f t="shared" si="12"/>
        <v>-67.563020967802785</v>
      </c>
      <c r="W22" s="78">
        <f t="shared" si="12"/>
        <v>-45.448312780203757</v>
      </c>
      <c r="X22" s="78">
        <f t="shared" si="12"/>
        <v>-29.621091159351447</v>
      </c>
      <c r="Y22" s="78">
        <f t="shared" si="12"/>
        <v>-46.843761845224364</v>
      </c>
      <c r="Z22" s="78">
        <f t="shared" si="12"/>
        <v>-47.434607328159103</v>
      </c>
      <c r="AA22" s="78">
        <f t="shared" si="12"/>
        <v>-28.629233421489079</v>
      </c>
      <c r="AB22" s="78">
        <f t="shared" si="12"/>
        <v>-206.16469215995474</v>
      </c>
      <c r="AC22" s="78">
        <f t="shared" si="12"/>
        <v>45.425785817925465</v>
      </c>
      <c r="AD22" s="78">
        <f t="shared" si="12"/>
        <v>71.875632863974928</v>
      </c>
      <c r="AE22" s="78">
        <f t="shared" si="12"/>
        <v>-25.653660207901982</v>
      </c>
      <c r="AF22" s="78">
        <f t="shared" si="12"/>
        <v>-80.369453171014641</v>
      </c>
      <c r="AG22" s="78">
        <f t="shared" si="12"/>
        <v>23.110986328036471</v>
      </c>
      <c r="AH22" s="78">
        <f t="shared" si="12"/>
        <v>-28.629233421489079</v>
      </c>
    </row>
    <row r="23" spans="1:34" s="9" customFormat="1" ht="16.5">
      <c r="A23" s="48" t="s">
        <v>51</v>
      </c>
      <c r="B23" s="49" t="s">
        <v>52</v>
      </c>
      <c r="C23" s="50"/>
      <c r="D23" s="51">
        <f>IFERROR(D22/D8,0)</f>
        <v>-0.16977991314985705</v>
      </c>
      <c r="E23" s="51">
        <f t="shared" ref="E23:AH23" si="13">IFERROR(E22/E8,0)</f>
        <v>-0.19182542360486515</v>
      </c>
      <c r="F23" s="51">
        <f t="shared" si="13"/>
        <v>-0.14733516875459557</v>
      </c>
      <c r="G23" s="51">
        <f t="shared" si="13"/>
        <v>0.14117499269755937</v>
      </c>
      <c r="H23" s="51">
        <f t="shared" si="13"/>
        <v>-0.15429462263723048</v>
      </c>
      <c r="I23" s="51">
        <f t="shared" si="13"/>
        <v>0.12075353579173355</v>
      </c>
      <c r="J23" s="51">
        <f t="shared" si="13"/>
        <v>7.0599985538214198E-3</v>
      </c>
      <c r="K23" s="51">
        <f t="shared" si="13"/>
        <v>8.3136611649167816E-2</v>
      </c>
      <c r="L23" s="51">
        <f t="shared" si="13"/>
        <v>7.5257617986593847E-2</v>
      </c>
      <c r="M23" s="51">
        <f t="shared" si="13"/>
        <v>-0.15273673466276474</v>
      </c>
      <c r="N23" s="51">
        <f t="shared" si="13"/>
        <v>-4.0177093501174495E-2</v>
      </c>
      <c r="O23" s="51">
        <f t="shared" si="13"/>
        <v>0.13768955368903438</v>
      </c>
      <c r="P23" s="51">
        <f t="shared" si="13"/>
        <v>-0.16977991314985705</v>
      </c>
      <c r="Q23" s="51">
        <f t="shared" si="13"/>
        <v>-0.18304869068660037</v>
      </c>
      <c r="R23" s="51">
        <f t="shared" si="13"/>
        <v>-0.17270511226340554</v>
      </c>
      <c r="S23" s="51">
        <f t="shared" si="13"/>
        <v>-8.8004190603609658E-2</v>
      </c>
      <c r="T23" s="51">
        <f t="shared" si="13"/>
        <v>-0.10537734405854787</v>
      </c>
      <c r="U23" s="51">
        <f t="shared" si="13"/>
        <v>-6.6738341952412517E-2</v>
      </c>
      <c r="V23" s="51">
        <f t="shared" si="13"/>
        <v>-5.4827381592374519E-2</v>
      </c>
      <c r="W23" s="51">
        <f t="shared" si="13"/>
        <v>-3.7691817987455377E-2</v>
      </c>
      <c r="X23" s="51">
        <f t="shared" si="13"/>
        <v>-2.4565769514207542E-2</v>
      </c>
      <c r="Y23" s="51">
        <f t="shared" si="13"/>
        <v>-3.7824023165408331E-2</v>
      </c>
      <c r="Z23" s="51">
        <f t="shared" si="13"/>
        <v>-3.913924088129913E-2</v>
      </c>
      <c r="AA23" s="51">
        <f t="shared" si="13"/>
        <v>-2.3754750852465478E-2</v>
      </c>
      <c r="AB23" s="51">
        <f t="shared" si="13"/>
        <v>-0.17270511226340554</v>
      </c>
      <c r="AC23" s="51">
        <f t="shared" si="13"/>
        <v>3.5620445890528929E-2</v>
      </c>
      <c r="AD23" s="51">
        <f t="shared" si="13"/>
        <v>5.5833461296056319E-2</v>
      </c>
      <c r="AE23" s="51">
        <f t="shared" si="13"/>
        <v>-1.9913185394523088E-2</v>
      </c>
      <c r="AF23" s="51">
        <f t="shared" si="13"/>
        <v>-6.6738341952412517E-2</v>
      </c>
      <c r="AG23" s="51">
        <f t="shared" si="13"/>
        <v>1.796095381769764E-2</v>
      </c>
      <c r="AH23" s="51">
        <f t="shared" si="13"/>
        <v>-2.3754750852465478E-2</v>
      </c>
    </row>
    <row r="24" spans="1:34" ht="15" customHeight="1">
      <c r="C24" s="52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9" customFormat="1" ht="14.25" customHeight="1">
      <c r="A25" s="53" t="s">
        <v>54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9" customFormat="1" ht="16.5">
      <c r="A27" s="56" t="s">
        <v>55</v>
      </c>
      <c r="B27" s="57"/>
      <c r="C27" s="58"/>
      <c r="D27" s="58">
        <f>SUM(D28:D42)</f>
        <v>0</v>
      </c>
      <c r="E27" s="58">
        <f t="shared" ref="E27:AH27" si="14">SUM(E28:E42)</f>
        <v>0</v>
      </c>
      <c r="F27" s="58">
        <f t="shared" si="14"/>
        <v>0</v>
      </c>
      <c r="G27" s="58">
        <f t="shared" si="14"/>
        <v>0</v>
      </c>
      <c r="H27" s="58">
        <f t="shared" si="14"/>
        <v>0</v>
      </c>
      <c r="I27" s="58">
        <f t="shared" si="14"/>
        <v>0</v>
      </c>
      <c r="J27" s="58">
        <f t="shared" si="14"/>
        <v>0</v>
      </c>
      <c r="K27" s="58">
        <f t="shared" si="14"/>
        <v>0</v>
      </c>
      <c r="L27" s="58">
        <f t="shared" si="14"/>
        <v>0</v>
      </c>
      <c r="M27" s="58">
        <f t="shared" si="14"/>
        <v>0</v>
      </c>
      <c r="N27" s="58">
        <f t="shared" si="14"/>
        <v>0</v>
      </c>
      <c r="O27" s="58">
        <f t="shared" si="14"/>
        <v>0</v>
      </c>
      <c r="P27" s="58">
        <f t="shared" si="14"/>
        <v>0</v>
      </c>
      <c r="Q27" s="58">
        <f t="shared" si="14"/>
        <v>0</v>
      </c>
      <c r="R27" s="58">
        <f t="shared" si="14"/>
        <v>0</v>
      </c>
      <c r="S27" s="58">
        <f t="shared" si="14"/>
        <v>0</v>
      </c>
      <c r="T27" s="58">
        <f t="shared" si="14"/>
        <v>0</v>
      </c>
      <c r="U27" s="58">
        <f t="shared" si="14"/>
        <v>0</v>
      </c>
      <c r="V27" s="58">
        <f t="shared" si="14"/>
        <v>0</v>
      </c>
      <c r="W27" s="58">
        <f t="shared" si="14"/>
        <v>0</v>
      </c>
      <c r="X27" s="58">
        <f t="shared" si="14"/>
        <v>0</v>
      </c>
      <c r="Y27" s="58">
        <f t="shared" si="14"/>
        <v>0</v>
      </c>
      <c r="Z27" s="58">
        <f t="shared" si="14"/>
        <v>0</v>
      </c>
      <c r="AA27" s="58">
        <f t="shared" si="14"/>
        <v>0</v>
      </c>
      <c r="AB27" s="58">
        <f t="shared" si="14"/>
        <v>0</v>
      </c>
      <c r="AC27" s="58">
        <f t="shared" si="14"/>
        <v>0</v>
      </c>
      <c r="AD27" s="58">
        <f t="shared" si="14"/>
        <v>0</v>
      </c>
      <c r="AE27" s="58">
        <f t="shared" si="14"/>
        <v>0</v>
      </c>
      <c r="AF27" s="58">
        <f t="shared" si="14"/>
        <v>0</v>
      </c>
      <c r="AG27" s="58">
        <f t="shared" si="14"/>
        <v>0</v>
      </c>
      <c r="AH27" s="58">
        <f t="shared" si="14"/>
        <v>0</v>
      </c>
    </row>
    <row r="28" spans="1:34">
      <c r="A28" s="10" t="s">
        <v>56</v>
      </c>
      <c r="B28" s="59"/>
      <c r="C28" s="12"/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f>SUM($D28:D28)</f>
        <v>0</v>
      </c>
      <c r="Q28" s="12">
        <f>SUM($D28:E28)</f>
        <v>0</v>
      </c>
      <c r="R28" s="12">
        <f>SUM($D28:F28)</f>
        <v>0</v>
      </c>
      <c r="S28" s="12">
        <f>SUM($D28:G28)</f>
        <v>0</v>
      </c>
      <c r="T28" s="12">
        <f>SUM($D28:H28)</f>
        <v>0</v>
      </c>
      <c r="U28" s="12">
        <f>SUM($D28:I28)</f>
        <v>0</v>
      </c>
      <c r="V28" s="12">
        <f>SUM($D28:J28)</f>
        <v>0</v>
      </c>
      <c r="W28" s="12">
        <f>SUM($D28:K28)</f>
        <v>0</v>
      </c>
      <c r="X28" s="12">
        <f>SUM($D28:L28)</f>
        <v>0</v>
      </c>
      <c r="Y28" s="12">
        <f>SUM($D28:M28)</f>
        <v>0</v>
      </c>
      <c r="Z28" s="12">
        <f>SUM($D28:N28)</f>
        <v>0</v>
      </c>
      <c r="AA28" s="12">
        <f>SUM($D28:O28)</f>
        <v>0</v>
      </c>
      <c r="AB28" s="12">
        <f>SUM(D28:F28)</f>
        <v>0</v>
      </c>
      <c r="AC28" s="12">
        <f>SUM(G28:I28)</f>
        <v>0</v>
      </c>
      <c r="AD28" s="12">
        <f>SUM(J28:L28)</f>
        <v>0</v>
      </c>
      <c r="AE28" s="12">
        <f>SUM(M28:O28)</f>
        <v>0</v>
      </c>
      <c r="AF28" s="12">
        <f>SUM(AB28:AC28)</f>
        <v>0</v>
      </c>
      <c r="AG28" s="12">
        <f>SUM(AD28:AE28)</f>
        <v>0</v>
      </c>
      <c r="AH28" s="12">
        <f>SUM(AF28:AG28)</f>
        <v>0</v>
      </c>
    </row>
    <row r="29" spans="1:34">
      <c r="A29" s="13" t="s">
        <v>57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5">SUM(D29:F29)</f>
        <v>0</v>
      </c>
      <c r="AC29" s="15">
        <f t="shared" ref="AC29:AC41" si="16">SUM(G29:I29)</f>
        <v>0</v>
      </c>
      <c r="AD29" s="15">
        <f t="shared" ref="AD29:AD41" si="17">SUM(J29:L29)</f>
        <v>0</v>
      </c>
      <c r="AE29" s="15">
        <f t="shared" ref="AE29:AE41" si="18">SUM(M29:O29)</f>
        <v>0</v>
      </c>
      <c r="AF29" s="15">
        <f t="shared" ref="AF29:AF41" si="19">SUM(AB29:AC29)</f>
        <v>0</v>
      </c>
      <c r="AG29" s="15">
        <f t="shared" ref="AG29:AG41" si="20">SUM(AD29:AE29)</f>
        <v>0</v>
      </c>
      <c r="AH29" s="15">
        <f t="shared" ref="AH29:AH41" si="21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5"/>
        <v>0</v>
      </c>
      <c r="AC30" s="15">
        <f t="shared" si="16"/>
        <v>0</v>
      </c>
      <c r="AD30" s="15">
        <f t="shared" si="17"/>
        <v>0</v>
      </c>
      <c r="AE30" s="15">
        <f t="shared" si="18"/>
        <v>0</v>
      </c>
      <c r="AF30" s="15">
        <f t="shared" si="19"/>
        <v>0</v>
      </c>
      <c r="AG30" s="15">
        <f t="shared" si="20"/>
        <v>0</v>
      </c>
      <c r="AH30" s="15">
        <f t="shared" si="21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5"/>
        <v>0</v>
      </c>
      <c r="AC31" s="15">
        <f t="shared" si="16"/>
        <v>0</v>
      </c>
      <c r="AD31" s="15">
        <f t="shared" si="17"/>
        <v>0</v>
      </c>
      <c r="AE31" s="15">
        <f t="shared" si="18"/>
        <v>0</v>
      </c>
      <c r="AF31" s="15">
        <f t="shared" si="19"/>
        <v>0</v>
      </c>
      <c r="AG31" s="15">
        <f t="shared" si="20"/>
        <v>0</v>
      </c>
      <c r="AH31" s="15">
        <f t="shared" si="21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5"/>
        <v>0</v>
      </c>
      <c r="AC32" s="15">
        <f t="shared" si="16"/>
        <v>0</v>
      </c>
      <c r="AD32" s="15">
        <f t="shared" si="17"/>
        <v>0</v>
      </c>
      <c r="AE32" s="15">
        <f t="shared" si="18"/>
        <v>0</v>
      </c>
      <c r="AF32" s="15">
        <f t="shared" si="19"/>
        <v>0</v>
      </c>
      <c r="AG32" s="15">
        <f t="shared" si="20"/>
        <v>0</v>
      </c>
      <c r="AH32" s="15">
        <f t="shared" si="21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5"/>
        <v>0</v>
      </c>
      <c r="AC33" s="15">
        <f t="shared" si="16"/>
        <v>0</v>
      </c>
      <c r="AD33" s="15">
        <f t="shared" si="17"/>
        <v>0</v>
      </c>
      <c r="AE33" s="15">
        <f t="shared" si="18"/>
        <v>0</v>
      </c>
      <c r="AF33" s="15">
        <f t="shared" si="19"/>
        <v>0</v>
      </c>
      <c r="AG33" s="15">
        <f t="shared" si="20"/>
        <v>0</v>
      </c>
      <c r="AH33" s="15">
        <f t="shared" si="21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5"/>
        <v>0</v>
      </c>
      <c r="AC34" s="15">
        <f t="shared" si="16"/>
        <v>0</v>
      </c>
      <c r="AD34" s="15">
        <f t="shared" si="17"/>
        <v>0</v>
      </c>
      <c r="AE34" s="15">
        <f t="shared" si="18"/>
        <v>0</v>
      </c>
      <c r="AF34" s="15">
        <f t="shared" si="19"/>
        <v>0</v>
      </c>
      <c r="AG34" s="15">
        <f t="shared" si="20"/>
        <v>0</v>
      </c>
      <c r="AH34" s="15">
        <f t="shared" si="21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5"/>
        <v>0</v>
      </c>
      <c r="AC35" s="15">
        <f t="shared" si="16"/>
        <v>0</v>
      </c>
      <c r="AD35" s="15">
        <f t="shared" si="17"/>
        <v>0</v>
      </c>
      <c r="AE35" s="15">
        <f t="shared" si="18"/>
        <v>0</v>
      </c>
      <c r="AF35" s="15">
        <f t="shared" si="19"/>
        <v>0</v>
      </c>
      <c r="AG35" s="15">
        <f t="shared" si="20"/>
        <v>0</v>
      </c>
      <c r="AH35" s="15">
        <f t="shared" si="21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5"/>
        <v>0</v>
      </c>
      <c r="AC36" s="15">
        <f t="shared" si="16"/>
        <v>0</v>
      </c>
      <c r="AD36" s="15">
        <f t="shared" si="17"/>
        <v>0</v>
      </c>
      <c r="AE36" s="15">
        <f t="shared" si="18"/>
        <v>0</v>
      </c>
      <c r="AF36" s="15">
        <f t="shared" si="19"/>
        <v>0</v>
      </c>
      <c r="AG36" s="15">
        <f t="shared" si="20"/>
        <v>0</v>
      </c>
      <c r="AH36" s="15">
        <f t="shared" si="21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0</v>
      </c>
      <c r="AF38" s="15">
        <f t="shared" si="19"/>
        <v>0</v>
      </c>
      <c r="AG38" s="15">
        <f t="shared" si="20"/>
        <v>0</v>
      </c>
      <c r="AH38" s="15">
        <f t="shared" si="21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0</v>
      </c>
      <c r="AF39" s="15">
        <f t="shared" si="19"/>
        <v>0</v>
      </c>
      <c r="AG39" s="15">
        <f t="shared" si="20"/>
        <v>0</v>
      </c>
      <c r="AH39" s="15">
        <f t="shared" si="21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0</v>
      </c>
      <c r="AF40" s="15">
        <f t="shared" si="19"/>
        <v>0</v>
      </c>
      <c r="AG40" s="15">
        <f t="shared" si="20"/>
        <v>0</v>
      </c>
      <c r="AH40" s="15">
        <f t="shared" si="21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0</v>
      </c>
      <c r="AF41" s="15">
        <f t="shared" si="19"/>
        <v>0</v>
      </c>
      <c r="AG41" s="15">
        <f t="shared" si="20"/>
        <v>0</v>
      </c>
      <c r="AH41" s="15">
        <f t="shared" si="21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>
        <f>SUM($D42:D42)</f>
        <v>0</v>
      </c>
      <c r="Q42" s="63">
        <f>SUM($D42:E42)</f>
        <v>0</v>
      </c>
      <c r="R42" s="63">
        <f>SUM($D42:F42)</f>
        <v>0</v>
      </c>
      <c r="S42" s="63">
        <f>SUM($D42:G42)</f>
        <v>0</v>
      </c>
      <c r="T42" s="63">
        <f>SUM($D42:H42)</f>
        <v>0</v>
      </c>
      <c r="U42" s="63">
        <f>SUM($D42:I42)</f>
        <v>0</v>
      </c>
      <c r="V42" s="63">
        <f>SUM($D42:J42)</f>
        <v>0</v>
      </c>
      <c r="W42" s="63">
        <f>SUM($D42:K42)</f>
        <v>0</v>
      </c>
      <c r="X42" s="63">
        <f>SUM($D42:L42)</f>
        <v>0</v>
      </c>
      <c r="Y42" s="63">
        <f>SUM($D42:M42)</f>
        <v>0</v>
      </c>
      <c r="Z42" s="63">
        <f>SUM($D42:N42)</f>
        <v>0</v>
      </c>
      <c r="AA42" s="63">
        <f>SUM($D42:O42)</f>
        <v>0</v>
      </c>
      <c r="AB42" s="63">
        <f>SUM(D42:F42)</f>
        <v>0</v>
      </c>
      <c r="AC42" s="63">
        <f>SUM(G42:I42)</f>
        <v>0</v>
      </c>
      <c r="AD42" s="63">
        <f>SUM(J42:L42)</f>
        <v>0</v>
      </c>
      <c r="AE42" s="63">
        <f>SUM(M42:O42)</f>
        <v>0</v>
      </c>
      <c r="AF42" s="63">
        <f>SUM(AB42:AC42)</f>
        <v>0</v>
      </c>
      <c r="AG42" s="63">
        <f>SUM(AD42:AE42)</f>
        <v>0</v>
      </c>
      <c r="AH42" s="63">
        <f>SUM(AF42:AG42)</f>
        <v>0</v>
      </c>
    </row>
    <row r="43" spans="1:34">
      <c r="C43" s="64"/>
    </row>
    <row r="45" spans="1:34">
      <c r="A45" s="65" t="s">
        <v>58</v>
      </c>
      <c r="B45" s="66"/>
      <c r="C45" s="67"/>
      <c r="D45" s="68">
        <v>1.0819607999999998</v>
      </c>
      <c r="E45" s="68">
        <v>0.97295880000000001</v>
      </c>
      <c r="F45" s="68">
        <v>1.0661029657500001</v>
      </c>
      <c r="G45" s="68">
        <v>1.03413411405</v>
      </c>
      <c r="H45" s="68">
        <v>1.9379034123239998</v>
      </c>
      <c r="I45" s="68">
        <v>1.0807358007499999</v>
      </c>
      <c r="J45" s="68">
        <v>1.1641227172440001</v>
      </c>
      <c r="K45" s="68">
        <v>1.2677589187200002</v>
      </c>
      <c r="L45" s="68">
        <v>1.396306071651001</v>
      </c>
      <c r="M45" s="68">
        <v>0.86016648869999968</v>
      </c>
      <c r="N45" s="68">
        <v>1.1642282985294303</v>
      </c>
      <c r="O45" s="68">
        <v>0.9631548321121256</v>
      </c>
      <c r="P45" s="69">
        <f>SUM($D45:D45)</f>
        <v>1.0819607999999998</v>
      </c>
      <c r="Q45" s="69">
        <f>SUM($D45:E45)</f>
        <v>2.0549195999999998</v>
      </c>
      <c r="R45" s="69">
        <f>SUM($D45:F45)</f>
        <v>3.1210225657499997</v>
      </c>
      <c r="S45" s="69">
        <f>SUM($D45:G45)</f>
        <v>4.1551566797999993</v>
      </c>
      <c r="T45" s="69">
        <f>SUM($D45:H45)</f>
        <v>6.0930600921239986</v>
      </c>
      <c r="U45" s="69">
        <f>SUM($D45:I45)</f>
        <v>7.1737958928739989</v>
      </c>
      <c r="V45" s="69">
        <f>SUM($D45:J45)</f>
        <v>8.337918610117999</v>
      </c>
      <c r="W45" s="69">
        <f>SUM($D45:K45)</f>
        <v>9.6056775288379992</v>
      </c>
      <c r="X45" s="69">
        <f>SUM($D45:L45)</f>
        <v>11.001983600489</v>
      </c>
      <c r="Y45" s="69">
        <f>SUM($D45:M45)</f>
        <v>11.862150089188999</v>
      </c>
      <c r="Z45" s="69">
        <f>SUM($D45:N45)</f>
        <v>13.026378387718429</v>
      </c>
      <c r="AA45" s="69">
        <f>SUM($D45:O45)</f>
        <v>13.989533219830555</v>
      </c>
      <c r="AB45" s="69">
        <f>SUM(D45:F45)</f>
        <v>3.1210225657499997</v>
      </c>
      <c r="AC45" s="69">
        <f>SUM(G45:I45)</f>
        <v>4.0527733271239992</v>
      </c>
      <c r="AD45" s="69">
        <f>SUM(J45:L45)</f>
        <v>3.828187707615001</v>
      </c>
      <c r="AE45" s="69">
        <f>SUM(M45:O45)</f>
        <v>2.9875496193415558</v>
      </c>
      <c r="AF45" s="69">
        <f>SUM(AB45:AC45)</f>
        <v>7.1737958928739989</v>
      </c>
      <c r="AG45" s="69">
        <f>SUM(AD45:AE45)</f>
        <v>6.8157373269565564</v>
      </c>
      <c r="AH45" s="69">
        <f>SUM(AF45:AG45)</f>
        <v>13.989533219830555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01E9-EA40-4F3A-9511-3B641BDAA6D3}">
  <sheetPr>
    <tabColor theme="8" tint="-0.249977111117893"/>
  </sheetPr>
  <dimension ref="A1:O6"/>
  <sheetViews>
    <sheetView workbookViewId="0">
      <selection activeCell="D12" sqref="D12"/>
    </sheetView>
  </sheetViews>
  <sheetFormatPr defaultRowHeight="14.45"/>
  <cols>
    <col min="2" max="7" width="11.125" bestFit="1" customWidth="1"/>
    <col min="8" max="13" width="0" hidden="1" customWidth="1"/>
    <col min="15" max="15" width="9.125" bestFit="1" customWidth="1"/>
  </cols>
  <sheetData>
    <row r="1" spans="1:1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O1" t="s">
        <v>80</v>
      </c>
    </row>
    <row r="2" spans="1:15">
      <c r="A2" t="s">
        <v>35</v>
      </c>
      <c r="B2" s="103">
        <f>-'Conso(ROIC)'!D4</f>
        <v>18684.224414996705</v>
      </c>
      <c r="C2" s="103">
        <f>-'Conso(ROIC)'!E4</f>
        <v>11076.911983342248</v>
      </c>
      <c r="D2" s="103">
        <f>-'Conso(ROIC)'!F4</f>
        <v>11088.598363177707</v>
      </c>
      <c r="E2" s="103">
        <f>-'Conso(ROIC)'!G4</f>
        <v>10796.496798661929</v>
      </c>
      <c r="F2" s="103">
        <f>-'Conso(ROIC)'!H4</f>
        <v>10224.714954877862</v>
      </c>
      <c r="G2" s="103">
        <f>-'Conso(ROIC)'!I4</f>
        <v>11015.146848742314</v>
      </c>
      <c r="H2">
        <f>-'Conso(ROIC)'!J4</f>
        <v>8420.2387313706549</v>
      </c>
      <c r="I2">
        <f>-'Conso(ROIC)'!K4</f>
        <v>10962.294928612338</v>
      </c>
      <c r="J2">
        <f>-'Conso(ROIC)'!L4</f>
        <v>10171.177930887095</v>
      </c>
      <c r="K2">
        <f>-'Conso(ROIC)'!M4</f>
        <v>10094.287628398659</v>
      </c>
      <c r="L2">
        <f>-'Conso(ROIC)'!N4</f>
        <v>10302.877458050734</v>
      </c>
      <c r="M2">
        <f>-'Conso(ROIC)'!O4</f>
        <v>12346.738072136473</v>
      </c>
      <c r="O2" s="102">
        <f>G2-F2</f>
        <v>790.43189386445192</v>
      </c>
    </row>
    <row r="3" spans="1:15">
      <c r="A3" t="s">
        <v>81</v>
      </c>
      <c r="B3" s="103">
        <f>'Conso(ROA)'!D6</f>
        <v>204599.03259461551</v>
      </c>
      <c r="C3" s="103">
        <f>'Conso(ROA)'!E6</f>
        <v>194317.87926387219</v>
      </c>
      <c r="D3" s="103">
        <f>'Conso(ROA)'!F6</f>
        <v>198398.81399389738</v>
      </c>
      <c r="E3" s="103">
        <f>'Conso(ROA)'!G6</f>
        <v>201123.62897067785</v>
      </c>
      <c r="F3" s="103">
        <f>'Conso(ROA)'!H6</f>
        <v>199980.31695598108</v>
      </c>
      <c r="G3" s="103">
        <f>'Conso(ROA)'!I6</f>
        <v>202566.26095152932</v>
      </c>
      <c r="H3">
        <f>'Conso(ROA)'!J6</f>
        <v>208437.39205233808</v>
      </c>
      <c r="I3">
        <f>'Conso(ROA)'!K6</f>
        <v>207801.87363847857</v>
      </c>
      <c r="J3">
        <f>'Conso(ROA)'!L6</f>
        <v>208227.44743344132</v>
      </c>
      <c r="K3">
        <f>'Conso(ROA)'!M6</f>
        <v>205684.66202803425</v>
      </c>
      <c r="L3">
        <f>'Conso(ROA)'!N6</f>
        <v>196584.93225709675</v>
      </c>
      <c r="M3">
        <f>'Conso(ROA)'!O6</f>
        <v>197279.64605871783</v>
      </c>
      <c r="O3" s="102">
        <f t="shared" ref="O3:O6" si="0">G3-F3</f>
        <v>2585.9439955482376</v>
      </c>
    </row>
    <row r="4" spans="1:15">
      <c r="A4" t="s">
        <v>82</v>
      </c>
      <c r="B4" s="103">
        <f>'Conso(Net Debt-EBITDA)'!D12</f>
        <v>55267.760615478415</v>
      </c>
      <c r="C4" s="103">
        <f>'Conso(Net Debt-EBITDA)'!E12</f>
        <v>46548.065501582038</v>
      </c>
      <c r="D4" s="103">
        <f>'Conso(Net Debt-EBITDA)'!F12</f>
        <v>46619.174713417509</v>
      </c>
      <c r="E4" s="103">
        <f>'Conso(Net Debt-EBITDA)'!G12</f>
        <v>49131.288413900533</v>
      </c>
      <c r="F4" s="103">
        <f>'Conso(Net Debt-EBITDA)'!H12</f>
        <v>47707.448027079241</v>
      </c>
      <c r="G4" s="103">
        <f>'Conso(Net Debt-EBITDA)'!I12</f>
        <v>47355.777383745575</v>
      </c>
      <c r="H4">
        <f>'Conso(Net Debt-EBITDA)'!J12</f>
        <v>51469.822359448517</v>
      </c>
      <c r="I4">
        <f>'Conso(Net Debt-EBITDA)'!K12</f>
        <v>53424.654553494096</v>
      </c>
      <c r="J4">
        <f>'Conso(Net Debt-EBITDA)'!L12</f>
        <v>51647.048672370962</v>
      </c>
      <c r="K4">
        <f>'Conso(Net Debt-EBITDA)'!M12</f>
        <v>50686.795063575999</v>
      </c>
      <c r="L4">
        <f>'Conso(Net Debt-EBITDA)'!N12</f>
        <v>48246.514047484314</v>
      </c>
      <c r="M4">
        <f>'Conso(Net Debt-EBITDA)'!O12</f>
        <v>50168.966580826287</v>
      </c>
      <c r="O4" s="102">
        <f t="shared" si="0"/>
        <v>-351.67064333366579</v>
      </c>
    </row>
    <row r="5" spans="1:15">
      <c r="A5" t="s">
        <v>83</v>
      </c>
      <c r="B5" s="103"/>
      <c r="C5" s="103"/>
      <c r="D5" s="103"/>
      <c r="E5" s="103"/>
      <c r="F5" s="103">
        <v>76753</v>
      </c>
      <c r="G5" s="103">
        <v>77422</v>
      </c>
      <c r="O5" s="102">
        <f t="shared" si="0"/>
        <v>669</v>
      </c>
    </row>
    <row r="6" spans="1:15">
      <c r="A6" t="s">
        <v>84</v>
      </c>
      <c r="B6" s="103"/>
      <c r="C6" s="103"/>
      <c r="D6" s="103"/>
      <c r="E6" s="103"/>
      <c r="F6" s="103">
        <v>123228</v>
      </c>
      <c r="G6" s="103">
        <v>125144</v>
      </c>
      <c r="O6" s="102">
        <f t="shared" si="0"/>
        <v>1916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6A1D-DFD7-4BD8-ADC0-ACE823FAA744}">
  <sheetPr>
    <tabColor theme="8" tint="-0.249977111117893"/>
  </sheetPr>
  <dimension ref="A1:AH26"/>
  <sheetViews>
    <sheetView showGridLines="0" showZeros="0" zoomScale="110" zoomScaleNormal="110" workbookViewId="0">
      <pane xSplit="2" ySplit="2" topLeftCell="D3" activePane="bottomRight" state="frozen"/>
      <selection pane="bottomRight" activeCell="O3" sqref="O3"/>
      <selection pane="bottomLeft" activeCell="A15" sqref="A15"/>
      <selection pane="topRight" activeCell="A15" sqref="A15"/>
    </sheetView>
  </sheetViews>
  <sheetFormatPr defaultColWidth="9.125" defaultRowHeight="15.6" outlineLevelCol="1"/>
  <cols>
    <col min="1" max="1" width="34.875" style="1" customWidth="1"/>
    <col min="2" max="2" width="4.125" style="2" bestFit="1" customWidth="1"/>
    <col min="3" max="3" width="6.625" style="1" customWidth="1"/>
    <col min="4" max="5" width="6.75" style="1" bestFit="1" customWidth="1"/>
    <col min="6" max="15" width="6.75" style="1" customWidth="1"/>
    <col min="16" max="27" width="6.75" style="1" hidden="1" customWidth="1" outlineLevel="1"/>
    <col min="28" max="28" width="6.75" style="1" customWidth="1" collapsed="1"/>
    <col min="29" max="34" width="6.75" style="1" customWidth="1"/>
    <col min="35" max="35" width="3.625" style="1" customWidth="1"/>
    <col min="36" max="16384" width="9.125" style="1"/>
  </cols>
  <sheetData>
    <row r="1" spans="1:34" s="3" customFormat="1" hidden="1">
      <c r="B1" s="70"/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B1" s="3">
        <v>3</v>
      </c>
      <c r="AC1" s="3">
        <v>3</v>
      </c>
      <c r="AD1" s="3">
        <v>3</v>
      </c>
      <c r="AE1" s="3">
        <v>3</v>
      </c>
      <c r="AF1" s="3">
        <v>6</v>
      </c>
      <c r="AG1" s="3">
        <v>6</v>
      </c>
      <c r="AH1" s="3">
        <v>12</v>
      </c>
    </row>
    <row r="2" spans="1:34" s="9" customFormat="1" ht="18" customHeight="1">
      <c r="A2" s="4" t="s">
        <v>85</v>
      </c>
      <c r="B2" s="5"/>
      <c r="C2" s="5" t="str">
        <f>'Conso(ROIC)'!C2</f>
        <v>Dec'21</v>
      </c>
      <c r="D2" s="6" t="str">
        <f>'Conso(ROIC)'!D2</f>
        <v>Jan'22</v>
      </c>
      <c r="E2" s="6" t="str">
        <f>'Conso(ROIC)'!E2</f>
        <v>Feb'22</v>
      </c>
      <c r="F2" s="6" t="str">
        <f>'Conso(ROIC)'!F2</f>
        <v>Mar'22</v>
      </c>
      <c r="G2" s="6" t="str">
        <f>'Conso(ROIC)'!G2</f>
        <v>Apr'22</v>
      </c>
      <c r="H2" s="6" t="str">
        <f>'Conso(ROIC)'!H2</f>
        <v>May'22</v>
      </c>
      <c r="I2" s="6" t="str">
        <f>'Conso(ROIC)'!I2</f>
        <v>Jun'22</v>
      </c>
      <c r="J2" s="6" t="str">
        <f>'Conso(ROIC)'!J2</f>
        <v>Jul'22</v>
      </c>
      <c r="K2" s="6" t="str">
        <f>'Conso(ROIC)'!K2</f>
        <v>Aug'22</v>
      </c>
      <c r="L2" s="6" t="str">
        <f>'Conso(ROIC)'!L2</f>
        <v>Sep'22</v>
      </c>
      <c r="M2" s="6" t="str">
        <f>'Conso(ROIC)'!M2</f>
        <v>Oct'22</v>
      </c>
      <c r="N2" s="6" t="str">
        <f>'Conso(ROIC)'!N2</f>
        <v>Nov'22</v>
      </c>
      <c r="O2" s="6" t="str">
        <f>'Conso(ROIC)'!O2</f>
        <v>Dec'22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</row>
    <row r="3" spans="1:34">
      <c r="A3" s="10" t="s">
        <v>86</v>
      </c>
      <c r="B3" s="11"/>
      <c r="C3" s="12">
        <v>96837.199822948984</v>
      </c>
      <c r="D3" s="12">
        <v>97174.016627090867</v>
      </c>
      <c r="E3" s="12">
        <v>96340.423395035308</v>
      </c>
      <c r="F3" s="12">
        <v>96147.174774962274</v>
      </c>
      <c r="G3" s="12">
        <v>97695.906640624235</v>
      </c>
      <c r="H3" s="100">
        <v>97847.766971122357</v>
      </c>
      <c r="I3" s="12">
        <v>98745.518153125289</v>
      </c>
      <c r="J3" s="12">
        <v>100275.58270439772</v>
      </c>
      <c r="K3" s="12">
        <v>100124.31085117906</v>
      </c>
      <c r="L3" s="12">
        <v>101813.25345454145</v>
      </c>
      <c r="M3" s="12">
        <v>101136.19573942329</v>
      </c>
      <c r="N3" s="12">
        <v>97197.200539197656</v>
      </c>
      <c r="O3" s="91">
        <v>97171.588927448232</v>
      </c>
      <c r="P3" s="12">
        <f t="shared" ref="P3:AA5" si="0">D3</f>
        <v>97174.016627090867</v>
      </c>
      <c r="Q3" s="12">
        <f t="shared" si="0"/>
        <v>96340.423395035308</v>
      </c>
      <c r="R3" s="12">
        <f t="shared" si="0"/>
        <v>96147.174774962274</v>
      </c>
      <c r="S3" s="12">
        <f t="shared" si="0"/>
        <v>97695.906640624235</v>
      </c>
      <c r="T3" s="12">
        <f t="shared" si="0"/>
        <v>97847.766971122357</v>
      </c>
      <c r="U3" s="12">
        <f t="shared" si="0"/>
        <v>98745.518153125289</v>
      </c>
      <c r="V3" s="12">
        <f t="shared" si="0"/>
        <v>100275.58270439772</v>
      </c>
      <c r="W3" s="12">
        <f t="shared" si="0"/>
        <v>100124.31085117906</v>
      </c>
      <c r="X3" s="12">
        <f t="shared" si="0"/>
        <v>101813.25345454145</v>
      </c>
      <c r="Y3" s="12">
        <f t="shared" si="0"/>
        <v>101136.19573942329</v>
      </c>
      <c r="Z3" s="12">
        <f t="shared" si="0"/>
        <v>97197.200539197656</v>
      </c>
      <c r="AA3" s="12">
        <f t="shared" si="0"/>
        <v>97171.588927448232</v>
      </c>
      <c r="AB3" s="12">
        <f>R3</f>
        <v>96147.174774962274</v>
      </c>
      <c r="AC3" s="12">
        <f>U3</f>
        <v>98745.518153125289</v>
      </c>
      <c r="AD3" s="12">
        <f>X3</f>
        <v>101813.25345454145</v>
      </c>
      <c r="AE3" s="12">
        <f>AA3</f>
        <v>97171.588927448232</v>
      </c>
      <c r="AF3" s="12">
        <f>AC3</f>
        <v>98745.518153125289</v>
      </c>
      <c r="AG3" s="12">
        <f>AE3</f>
        <v>97171.588927448232</v>
      </c>
      <c r="AH3" s="12">
        <f>AG3</f>
        <v>97171.588927448232</v>
      </c>
    </row>
    <row r="4" spans="1:34" hidden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si="0"/>
        <v>0</v>
      </c>
      <c r="AB4" s="15">
        <f>R4</f>
        <v>0</v>
      </c>
      <c r="AC4" s="15">
        <f>U4</f>
        <v>0</v>
      </c>
      <c r="AD4" s="15">
        <f>X4</f>
        <v>0</v>
      </c>
      <c r="AE4" s="15">
        <f>AA4</f>
        <v>0</v>
      </c>
      <c r="AF4" s="15">
        <f>AC4</f>
        <v>0</v>
      </c>
      <c r="AG4" s="15">
        <f>AE4</f>
        <v>0</v>
      </c>
      <c r="AH4" s="15">
        <f>AG4</f>
        <v>0</v>
      </c>
    </row>
    <row r="5" spans="1:34" hidden="1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>R5</f>
        <v>0</v>
      </c>
      <c r="AC5" s="15">
        <f>U5</f>
        <v>0</v>
      </c>
      <c r="AD5" s="15">
        <f>X5</f>
        <v>0</v>
      </c>
      <c r="AE5" s="15">
        <f>AA5</f>
        <v>0</v>
      </c>
      <c r="AF5" s="15">
        <f>AC5</f>
        <v>0</v>
      </c>
      <c r="AG5" s="15">
        <f>AE5</f>
        <v>0</v>
      </c>
      <c r="AH5" s="15">
        <f>AG5</f>
        <v>0</v>
      </c>
    </row>
    <row r="6" spans="1:34" s="9" customFormat="1" ht="17.100000000000001" thickBot="1">
      <c r="A6" s="16" t="s">
        <v>34</v>
      </c>
      <c r="B6" s="17"/>
      <c r="C6" s="18">
        <f t="shared" ref="C6:AH6" si="1">SUM(C3:C5)</f>
        <v>96837.199822948984</v>
      </c>
      <c r="D6" s="18">
        <f t="shared" si="1"/>
        <v>97174.016627090867</v>
      </c>
      <c r="E6" s="18">
        <f t="shared" si="1"/>
        <v>96340.423395035308</v>
      </c>
      <c r="F6" s="18">
        <f t="shared" si="1"/>
        <v>96147.174774962274</v>
      </c>
      <c r="G6" s="18">
        <f>SUM(G3:G5)</f>
        <v>97695.906640624235</v>
      </c>
      <c r="H6" s="18">
        <f t="shared" si="1"/>
        <v>97847.766971122357</v>
      </c>
      <c r="I6" s="18">
        <f t="shared" si="1"/>
        <v>98745.518153125289</v>
      </c>
      <c r="J6" s="18">
        <f t="shared" ref="J6" si="2">SUM(J3:J5)</f>
        <v>100275.58270439772</v>
      </c>
      <c r="K6" s="18">
        <f t="shared" si="1"/>
        <v>100124.31085117906</v>
      </c>
      <c r="L6" s="18">
        <f t="shared" si="1"/>
        <v>101813.25345454145</v>
      </c>
      <c r="M6" s="18">
        <f t="shared" si="1"/>
        <v>101136.19573942329</v>
      </c>
      <c r="N6" s="18">
        <f t="shared" si="1"/>
        <v>97197.200539197656</v>
      </c>
      <c r="O6" s="18">
        <f t="shared" si="1"/>
        <v>97171.588927448232</v>
      </c>
      <c r="P6" s="18">
        <f t="shared" si="1"/>
        <v>97174.016627090867</v>
      </c>
      <c r="Q6" s="18">
        <f t="shared" si="1"/>
        <v>96340.423395035308</v>
      </c>
      <c r="R6" s="18">
        <f t="shared" si="1"/>
        <v>96147.174774962274</v>
      </c>
      <c r="S6" s="18">
        <f t="shared" si="1"/>
        <v>97695.906640624235</v>
      </c>
      <c r="T6" s="18">
        <f t="shared" si="1"/>
        <v>97847.766971122357</v>
      </c>
      <c r="U6" s="18">
        <f t="shared" si="1"/>
        <v>98745.518153125289</v>
      </c>
      <c r="V6" s="18">
        <f t="shared" si="1"/>
        <v>100275.58270439772</v>
      </c>
      <c r="W6" s="18">
        <f t="shared" si="1"/>
        <v>100124.31085117906</v>
      </c>
      <c r="X6" s="18">
        <f t="shared" si="1"/>
        <v>101813.25345454145</v>
      </c>
      <c r="Y6" s="18">
        <f t="shared" si="1"/>
        <v>101136.19573942329</v>
      </c>
      <c r="Z6" s="18">
        <f t="shared" si="1"/>
        <v>97197.200539197656</v>
      </c>
      <c r="AA6" s="18">
        <f t="shared" si="1"/>
        <v>97171.588927448232</v>
      </c>
      <c r="AB6" s="18">
        <f t="shared" si="1"/>
        <v>96147.174774962274</v>
      </c>
      <c r="AC6" s="18">
        <f t="shared" si="1"/>
        <v>98745.518153125289</v>
      </c>
      <c r="AD6" s="18">
        <f t="shared" si="1"/>
        <v>101813.25345454145</v>
      </c>
      <c r="AE6" s="18">
        <f t="shared" si="1"/>
        <v>97171.588927448232</v>
      </c>
      <c r="AF6" s="18">
        <f t="shared" si="1"/>
        <v>98745.518153125289</v>
      </c>
      <c r="AG6" s="18">
        <f t="shared" si="1"/>
        <v>97171.588927448232</v>
      </c>
      <c r="AH6" s="18">
        <f t="shared" si="1"/>
        <v>97171.588927448232</v>
      </c>
    </row>
    <row r="7" spans="1:34" ht="15.95" thickTop="1">
      <c r="C7" s="1">
        <f>C3-'Conso(ROIC)'!C3</f>
        <v>-25462.743873675034</v>
      </c>
      <c r="D7" s="1">
        <f>D3-'Conso(ROIC)'!D3</f>
        <v>-25542.776161399583</v>
      </c>
      <c r="E7" s="1">
        <f>E3-'Conso(ROIC)'!E3</f>
        <v>-25169.314005100605</v>
      </c>
      <c r="F7" s="1">
        <f>F3-'Conso(ROIC)'!F3</f>
        <v>-25059.020165869995</v>
      </c>
      <c r="G7" s="1">
        <f>G3-'Conso(ROIC)'!G3</f>
        <v>-25460.813188607222</v>
      </c>
      <c r="H7" s="1">
        <f>H3-'Conso(ROIC)'!H3</f>
        <v>-25379.923323033596</v>
      </c>
      <c r="I7" s="1">
        <f>I3-'Conso(ROIC)'!I3</f>
        <v>-26398.911594251753</v>
      </c>
      <c r="J7" s="1">
        <f>J3-'Conso(ROIC)'!J3</f>
        <v>-27133.215602415672</v>
      </c>
      <c r="K7" s="1">
        <f>K3-'Conso(ROIC)'!K3</f>
        <v>-27068.236365613207</v>
      </c>
      <c r="L7" s="1">
        <f>L3-'Conso(ROIC)'!L3</f>
        <v>-27432.779132386146</v>
      </c>
      <c r="M7" s="1">
        <f>M3-'Conso(ROIC)'!M3</f>
        <v>-27105.644034520839</v>
      </c>
      <c r="N7" s="1">
        <f>N3-'Conso(ROIC)'!N3</f>
        <v>-25787.609202805179</v>
      </c>
      <c r="O7" s="1">
        <f>O3-'Conso(ROIC)'!O3</f>
        <v>-25795.150729918445</v>
      </c>
    </row>
    <row r="8" spans="1:34" s="9" customFormat="1" ht="16.5">
      <c r="A8" s="19" t="s">
        <v>87</v>
      </c>
      <c r="B8" s="20" t="s">
        <v>39</v>
      </c>
      <c r="C8" s="21"/>
      <c r="D8" s="22">
        <f>IFERROR(AVERAGE(C6,D6),0)</f>
        <v>97005.608225019925</v>
      </c>
      <c r="E8" s="22">
        <f t="shared" ref="E8:O8" si="3">IFERROR(AVERAGE(D6:E6),0)</f>
        <v>96757.220011063095</v>
      </c>
      <c r="F8" s="22">
        <f t="shared" si="3"/>
        <v>96243.799084998784</v>
      </c>
      <c r="G8" s="22">
        <f t="shared" si="3"/>
        <v>96921.540707793261</v>
      </c>
      <c r="H8" s="22">
        <f t="shared" si="3"/>
        <v>97771.836805873289</v>
      </c>
      <c r="I8" s="22">
        <f t="shared" si="3"/>
        <v>98296.64256212383</v>
      </c>
      <c r="J8" s="22">
        <f t="shared" si="3"/>
        <v>99510.550428761504</v>
      </c>
      <c r="K8" s="22">
        <f t="shared" si="3"/>
        <v>100199.9467777884</v>
      </c>
      <c r="L8" s="22">
        <f t="shared" si="3"/>
        <v>100968.78215286025</v>
      </c>
      <c r="M8" s="22">
        <f t="shared" si="3"/>
        <v>101474.72459698237</v>
      </c>
      <c r="N8" s="22">
        <f t="shared" si="3"/>
        <v>99166.698139310465</v>
      </c>
      <c r="O8" s="22">
        <f t="shared" si="3"/>
        <v>97184.394733322944</v>
      </c>
      <c r="P8" s="22">
        <f>IFERROR(AVERAGE($C$6,P6),0)</f>
        <v>97005.608225019925</v>
      </c>
      <c r="Q8" s="22">
        <f t="shared" ref="Q8:AF8" si="4">IFERROR(AVERAGE($C$6,Q6),0)</f>
        <v>96588.811608992139</v>
      </c>
      <c r="R8" s="22">
        <f t="shared" si="4"/>
        <v>96492.187298955629</v>
      </c>
      <c r="S8" s="22">
        <f t="shared" si="4"/>
        <v>97266.553231786616</v>
      </c>
      <c r="T8" s="22">
        <f t="shared" si="4"/>
        <v>97342.48339703567</v>
      </c>
      <c r="U8" s="22">
        <f t="shared" si="4"/>
        <v>97791.358988037129</v>
      </c>
      <c r="V8" s="22">
        <f t="shared" si="4"/>
        <v>98556.391263673344</v>
      </c>
      <c r="W8" s="22">
        <f t="shared" si="4"/>
        <v>98480.755337064023</v>
      </c>
      <c r="X8" s="22">
        <f t="shared" si="4"/>
        <v>99325.226638745226</v>
      </c>
      <c r="Y8" s="22">
        <f t="shared" si="4"/>
        <v>98986.697781186143</v>
      </c>
      <c r="Z8" s="22">
        <f t="shared" si="4"/>
        <v>97017.20018107332</v>
      </c>
      <c r="AA8" s="22">
        <f t="shared" si="4"/>
        <v>97004.394375198608</v>
      </c>
      <c r="AB8" s="22">
        <f>IFERROR(AVERAGE($C$6,AB6),0)</f>
        <v>96492.187298955629</v>
      </c>
      <c r="AC8" s="22">
        <f>IFERROR(AVERAGE(AB$6,AC6),0)</f>
        <v>97446.346464043774</v>
      </c>
      <c r="AD8" s="22">
        <f>IFERROR(AVERAGE(AC$6,AD6),0)</f>
        <v>100279.38580383337</v>
      </c>
      <c r="AE8" s="22">
        <f>IFERROR(AVERAGE(AD$6,AE6),0)</f>
        <v>99492.42119099485</v>
      </c>
      <c r="AF8" s="22">
        <f t="shared" si="4"/>
        <v>97791.358988037129</v>
      </c>
      <c r="AG8" s="22">
        <f>IFERROR(AVERAGE($AF$6,AG6),0)</f>
        <v>97958.553540286754</v>
      </c>
      <c r="AH8" s="22">
        <f>IFERROR(AVERAGE($C$6,AH6),0)</f>
        <v>97004.394375198608</v>
      </c>
    </row>
    <row r="9" spans="1:34" ht="9" customHeight="1">
      <c r="C9" s="2"/>
    </row>
    <row r="10" spans="1:34">
      <c r="A10" s="23" t="s">
        <v>40</v>
      </c>
      <c r="B10" s="24"/>
      <c r="C10" s="25"/>
      <c r="D10" s="26">
        <f>'Conso(ROIC)'!D10</f>
        <v>521.01292654230599</v>
      </c>
      <c r="E10" s="26">
        <f>'Conso(ROIC)'!E10</f>
        <v>234.54524445107774</v>
      </c>
      <c r="F10" s="26">
        <f>'Conso(ROIC)'!F10</f>
        <v>908.15843793467911</v>
      </c>
      <c r="G10" s="26">
        <f>'Conso(ROIC)'!G10</f>
        <v>839.78656535697917</v>
      </c>
      <c r="H10" s="26">
        <f>'Conso(ROIC)'!H10</f>
        <v>516.77602857726481</v>
      </c>
      <c r="I10" s="26">
        <f>'Conso(ROIC)'!I10</f>
        <v>832.30666251684534</v>
      </c>
      <c r="J10" s="26">
        <f>'Conso(ROIC)'!J10</f>
        <v>1058.7367349151398</v>
      </c>
      <c r="K10" s="26">
        <f>'Conso(ROIC)'!K10</f>
        <v>49.12229597004611</v>
      </c>
      <c r="L10" s="26">
        <f>'Conso(ROIC)'!L10</f>
        <v>629.4158571045939</v>
      </c>
      <c r="M10" s="26">
        <f>'Conso(ROIC)'!M10</f>
        <v>352.48463362390982</v>
      </c>
      <c r="N10" s="26">
        <f>'Conso(ROIC)'!N10</f>
        <v>174.77289363214499</v>
      </c>
      <c r="O10" s="26">
        <f>'Conso(ROIC)'!O10</f>
        <v>-14.517227289418742</v>
      </c>
      <c r="P10" s="26">
        <f>SUM($D10:D10)</f>
        <v>521.01292654230599</v>
      </c>
      <c r="Q10" s="26">
        <f>SUM($D10:E10)</f>
        <v>755.55817099338378</v>
      </c>
      <c r="R10" s="26">
        <f>SUM($D10:F10)</f>
        <v>1663.7166089280629</v>
      </c>
      <c r="S10" s="26">
        <f>SUM($D10:G10)</f>
        <v>2503.503174285042</v>
      </c>
      <c r="T10" s="26">
        <f>SUM($D10:H10)</f>
        <v>3020.2792028623066</v>
      </c>
      <c r="U10" s="26">
        <f>SUM($D10:I10)</f>
        <v>3852.585865379152</v>
      </c>
      <c r="V10" s="26">
        <f>SUM($D10:J10)</f>
        <v>4911.322600294292</v>
      </c>
      <c r="W10" s="26">
        <f>SUM($D10:K10)</f>
        <v>4960.4448962643382</v>
      </c>
      <c r="X10" s="26">
        <f>SUM($D10:L10)</f>
        <v>5589.8607533689319</v>
      </c>
      <c r="Y10" s="26">
        <f>SUM($D10:M10)</f>
        <v>5942.3453869928417</v>
      </c>
      <c r="Z10" s="26">
        <f>SUM($D10:N10)</f>
        <v>6117.1182806249863</v>
      </c>
      <c r="AA10" s="26">
        <f>SUM($D10:O10)</f>
        <v>6102.6010533355675</v>
      </c>
      <c r="AB10" s="26">
        <f>SUM(D10:F10)</f>
        <v>1663.7166089280629</v>
      </c>
      <c r="AC10" s="26">
        <f>SUM(G10:I10)</f>
        <v>2188.8692564510893</v>
      </c>
      <c r="AD10" s="26">
        <f>SUM(J10:L10)</f>
        <v>1737.2748879897797</v>
      </c>
      <c r="AE10" s="26">
        <f>SUM(M10:O10)</f>
        <v>512.74029996663603</v>
      </c>
      <c r="AF10" s="26">
        <f>SUM(AB10:AC10)</f>
        <v>3852.585865379152</v>
      </c>
      <c r="AG10" s="26">
        <f>SUM(AD10:AE10)</f>
        <v>2250.0151879564155</v>
      </c>
      <c r="AH10" s="26">
        <f>SUM(AF10:AG10)</f>
        <v>6102.6010533355675</v>
      </c>
    </row>
    <row r="11" spans="1:34">
      <c r="A11" s="27" t="s">
        <v>88</v>
      </c>
      <c r="B11" s="28"/>
      <c r="C11" s="29"/>
      <c r="D11" s="30">
        <f>'Conso(ROIC)'!D11</f>
        <v>0</v>
      </c>
      <c r="E11" s="30">
        <f>'Conso(ROIC)'!E11</f>
        <v>0</v>
      </c>
      <c r="F11" s="30">
        <f>'Conso(ROIC)'!F11</f>
        <v>75.48404925042091</v>
      </c>
      <c r="G11" s="30">
        <f>'Conso(ROIC)'!G11</f>
        <v>0</v>
      </c>
      <c r="H11" s="30">
        <f>'Conso(ROIC)'!H11</f>
        <v>0</v>
      </c>
      <c r="I11" s="30">
        <f>'Conso(ROIC)'!I11</f>
        <v>0</v>
      </c>
      <c r="J11" s="30">
        <f>'Conso(ROIC)'!J11</f>
        <v>0</v>
      </c>
      <c r="K11" s="30">
        <f>'Conso(ROIC)'!K11</f>
        <v>-8.317807356388121</v>
      </c>
      <c r="L11" s="30">
        <f>'Conso(ROIC)'!L11</f>
        <v>10.741584790748936</v>
      </c>
      <c r="M11" s="30">
        <f>'Conso(ROIC)'!M11</f>
        <v>0</v>
      </c>
      <c r="N11" s="30">
        <f>'Conso(ROIC)'!N11</f>
        <v>-0.12218001039999998</v>
      </c>
      <c r="O11" s="30">
        <f>'Conso(ROIC)'!O11</f>
        <v>0</v>
      </c>
      <c r="P11" s="30">
        <f>SUM($D11:D11)</f>
        <v>0</v>
      </c>
      <c r="Q11" s="30">
        <f>SUM($D11:E11)</f>
        <v>0</v>
      </c>
      <c r="R11" s="30">
        <f>SUM($D11:F11)</f>
        <v>75.48404925042091</v>
      </c>
      <c r="S11" s="30">
        <f>SUM($D11:G11)</f>
        <v>75.48404925042091</v>
      </c>
      <c r="T11" s="30">
        <f>SUM($D11:H11)</f>
        <v>75.48404925042091</v>
      </c>
      <c r="U11" s="30">
        <f>SUM($D11:I11)</f>
        <v>75.48404925042091</v>
      </c>
      <c r="V11" s="30">
        <f>SUM($D11:J11)</f>
        <v>75.48404925042091</v>
      </c>
      <c r="W11" s="30">
        <f>SUM($D11:K11)</f>
        <v>67.166241894032794</v>
      </c>
      <c r="X11" s="30">
        <f>SUM($D11:L11)</f>
        <v>77.907826684781725</v>
      </c>
      <c r="Y11" s="30">
        <f>SUM($D11:M11)</f>
        <v>77.907826684781725</v>
      </c>
      <c r="Z11" s="30">
        <f>SUM($D11:N11)</f>
        <v>77.785646674381724</v>
      </c>
      <c r="AA11" s="30">
        <f>SUM($D11:O11)</f>
        <v>77.785646674381724</v>
      </c>
      <c r="AB11" s="30">
        <f>SUM(D11:F11)</f>
        <v>75.48404925042091</v>
      </c>
      <c r="AC11" s="30">
        <f>SUM(G11:I11)</f>
        <v>0</v>
      </c>
      <c r="AD11" s="30">
        <f>SUM(J11:L11)</f>
        <v>2.4237774343608152</v>
      </c>
      <c r="AE11" s="30">
        <f>SUM(M11:O11)</f>
        <v>-0.12218001039999998</v>
      </c>
      <c r="AF11" s="30">
        <f>SUM(AB11:AC11)</f>
        <v>75.48404925042091</v>
      </c>
      <c r="AG11" s="30">
        <f>SUM(AD11:AE11)</f>
        <v>2.301597423960815</v>
      </c>
      <c r="AH11" s="30">
        <f>SUM(AF11:AG11)</f>
        <v>77.785646674381724</v>
      </c>
    </row>
    <row r="12" spans="1:34" hidden="1">
      <c r="A12" s="27"/>
      <c r="B12" s="28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f>SUM($D12:D12)</f>
        <v>0</v>
      </c>
      <c r="Q12" s="30">
        <f>SUM($D12:E12)</f>
        <v>0</v>
      </c>
      <c r="R12" s="30">
        <f>SUM($D12:F12)</f>
        <v>0</v>
      </c>
      <c r="S12" s="30">
        <f>SUM($D12:G12)</f>
        <v>0</v>
      </c>
      <c r="T12" s="30">
        <f>SUM($D12:H12)</f>
        <v>0</v>
      </c>
      <c r="U12" s="30">
        <f>SUM($D12:I12)</f>
        <v>0</v>
      </c>
      <c r="V12" s="30">
        <f>SUM($D12:J12)</f>
        <v>0</v>
      </c>
      <c r="W12" s="30">
        <f>SUM($D12:K12)</f>
        <v>0</v>
      </c>
      <c r="X12" s="30">
        <f>SUM($D12:L12)</f>
        <v>0</v>
      </c>
      <c r="Y12" s="30">
        <f>SUM($D12:M12)</f>
        <v>0</v>
      </c>
      <c r="Z12" s="30">
        <f>SUM($D12:N12)</f>
        <v>0</v>
      </c>
      <c r="AA12" s="30">
        <f>SUM($D12:O12)</f>
        <v>0</v>
      </c>
      <c r="AB12" s="30">
        <f>SUM(D12:F12)</f>
        <v>0</v>
      </c>
      <c r="AC12" s="30">
        <f>SUM(G12:I12)</f>
        <v>0</v>
      </c>
      <c r="AD12" s="30">
        <f>SUM(J12:L12)</f>
        <v>0</v>
      </c>
      <c r="AE12" s="30">
        <f>SUM(M12:O12)</f>
        <v>0</v>
      </c>
      <c r="AF12" s="30">
        <f>SUM(AB12:AC12)</f>
        <v>0</v>
      </c>
      <c r="AG12" s="30">
        <f>SUM(AD12:AE12)</f>
        <v>0</v>
      </c>
      <c r="AH12" s="30">
        <f>SUM(AF12:AG12)</f>
        <v>0</v>
      </c>
    </row>
    <row r="13" spans="1:34" hidden="1">
      <c r="A13" s="27"/>
      <c r="B13" s="28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>
        <f>SUM($D13:D13)</f>
        <v>0</v>
      </c>
      <c r="Q13" s="30">
        <f>SUM($D13:E13)</f>
        <v>0</v>
      </c>
      <c r="R13" s="30">
        <f>SUM($D13:F13)</f>
        <v>0</v>
      </c>
      <c r="S13" s="30">
        <f>SUM($D13:G13)</f>
        <v>0</v>
      </c>
      <c r="T13" s="30">
        <f>SUM($D13:H13)</f>
        <v>0</v>
      </c>
      <c r="U13" s="30">
        <f>SUM($D13:I13)</f>
        <v>0</v>
      </c>
      <c r="V13" s="30">
        <f>SUM($D13:J13)</f>
        <v>0</v>
      </c>
      <c r="W13" s="30">
        <f>SUM($D13:K13)</f>
        <v>0</v>
      </c>
      <c r="X13" s="30">
        <f>SUM($D13:L13)</f>
        <v>0</v>
      </c>
      <c r="Y13" s="30">
        <f>SUM($D13:M13)</f>
        <v>0</v>
      </c>
      <c r="Z13" s="30">
        <f>SUM($D13:N13)</f>
        <v>0</v>
      </c>
      <c r="AA13" s="30">
        <f>SUM($D13:O13)</f>
        <v>0</v>
      </c>
      <c r="AB13" s="30">
        <f>SUM(D13:F13)</f>
        <v>0</v>
      </c>
      <c r="AC13" s="30">
        <f>SUM(G13:I13)</f>
        <v>0</v>
      </c>
      <c r="AD13" s="30">
        <f>SUM(J13:L13)</f>
        <v>0</v>
      </c>
      <c r="AE13" s="30">
        <f>SUM(M13:O13)</f>
        <v>0</v>
      </c>
      <c r="AF13" s="30">
        <f>SUM(AB13:AC13)</f>
        <v>0</v>
      </c>
      <c r="AG13" s="30">
        <f>SUM(AD13:AE13)</f>
        <v>0</v>
      </c>
      <c r="AH13" s="30">
        <f>SUM(AF13:AG13)</f>
        <v>0</v>
      </c>
    </row>
    <row r="14" spans="1:34" hidden="1">
      <c r="A14" s="27"/>
      <c r="B14" s="28"/>
      <c r="C14" s="29"/>
      <c r="D14" s="72"/>
      <c r="E14" s="72"/>
      <c r="F14" s="72"/>
      <c r="G14" s="30"/>
      <c r="H14" s="30"/>
      <c r="I14" s="30"/>
      <c r="J14" s="30"/>
      <c r="K14" s="30"/>
      <c r="L14" s="30"/>
      <c r="M14" s="30"/>
      <c r="N14" s="30"/>
      <c r="O14" s="30"/>
      <c r="P14" s="30">
        <f>SUM($D14:D14)</f>
        <v>0</v>
      </c>
      <c r="Q14" s="30">
        <f>SUM($D14:E14)</f>
        <v>0</v>
      </c>
      <c r="R14" s="30">
        <f>SUM($D14:F14)</f>
        <v>0</v>
      </c>
      <c r="S14" s="30">
        <f>SUM($D14:G14)</f>
        <v>0</v>
      </c>
      <c r="T14" s="30">
        <f>SUM($D14:H14)</f>
        <v>0</v>
      </c>
      <c r="U14" s="30">
        <f>SUM($D14:I14)</f>
        <v>0</v>
      </c>
      <c r="V14" s="30">
        <f>SUM($D14:J14)</f>
        <v>0</v>
      </c>
      <c r="W14" s="30">
        <f>SUM($D14:K14)</f>
        <v>0</v>
      </c>
      <c r="X14" s="30">
        <f>SUM($D14:L14)</f>
        <v>0</v>
      </c>
      <c r="Y14" s="30">
        <f>SUM($D14:M14)</f>
        <v>0</v>
      </c>
      <c r="Z14" s="30">
        <f>SUM($D14:N14)</f>
        <v>0</v>
      </c>
      <c r="AA14" s="30">
        <f>SUM($D14:O14)</f>
        <v>0</v>
      </c>
      <c r="AB14" s="30">
        <f>SUM(D14:F14)</f>
        <v>0</v>
      </c>
      <c r="AC14" s="30">
        <f>SUM(G14:I14)</f>
        <v>0</v>
      </c>
      <c r="AD14" s="30">
        <f>SUM(J14:L14)</f>
        <v>0</v>
      </c>
      <c r="AE14" s="30">
        <f>SUM(M14:O14)</f>
        <v>0</v>
      </c>
      <c r="AF14" s="30">
        <f>SUM(AB14:AC14)</f>
        <v>0</v>
      </c>
      <c r="AG14" s="30">
        <f>SUM(AD14:AE14)</f>
        <v>0</v>
      </c>
      <c r="AH14" s="30">
        <f>SUM(AF14:AG14)</f>
        <v>0</v>
      </c>
    </row>
    <row r="15" spans="1:34" hidden="1">
      <c r="A15" s="27"/>
      <c r="B15" s="28"/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73">
        <f t="shared" ref="P15:AH15" si="5">-20%</f>
        <v>-0.2</v>
      </c>
      <c r="Q15" s="73">
        <f t="shared" si="5"/>
        <v>-0.2</v>
      </c>
      <c r="R15" s="73">
        <f t="shared" si="5"/>
        <v>-0.2</v>
      </c>
      <c r="S15" s="73">
        <f t="shared" si="5"/>
        <v>-0.2</v>
      </c>
      <c r="T15" s="73">
        <f t="shared" si="5"/>
        <v>-0.2</v>
      </c>
      <c r="U15" s="73">
        <f t="shared" si="5"/>
        <v>-0.2</v>
      </c>
      <c r="V15" s="73">
        <f t="shared" si="5"/>
        <v>-0.2</v>
      </c>
      <c r="W15" s="73">
        <f t="shared" si="5"/>
        <v>-0.2</v>
      </c>
      <c r="X15" s="73">
        <f t="shared" si="5"/>
        <v>-0.2</v>
      </c>
      <c r="Y15" s="73">
        <f t="shared" si="5"/>
        <v>-0.2</v>
      </c>
      <c r="Z15" s="73">
        <f t="shared" si="5"/>
        <v>-0.2</v>
      </c>
      <c r="AA15" s="73">
        <f t="shared" si="5"/>
        <v>-0.2</v>
      </c>
      <c r="AB15" s="73">
        <f t="shared" si="5"/>
        <v>-0.2</v>
      </c>
      <c r="AC15" s="73">
        <f t="shared" si="5"/>
        <v>-0.2</v>
      </c>
      <c r="AD15" s="73">
        <f t="shared" si="5"/>
        <v>-0.2</v>
      </c>
      <c r="AE15" s="73">
        <f t="shared" si="5"/>
        <v>-0.2</v>
      </c>
      <c r="AF15" s="73">
        <f t="shared" si="5"/>
        <v>-0.2</v>
      </c>
      <c r="AG15" s="73">
        <f t="shared" si="5"/>
        <v>-0.2</v>
      </c>
      <c r="AH15" s="73">
        <f t="shared" si="5"/>
        <v>-0.2</v>
      </c>
    </row>
    <row r="16" spans="1:34" s="9" customFormat="1" ht="17.100000000000001" thickBot="1">
      <c r="A16" s="33" t="s">
        <v>89</v>
      </c>
      <c r="B16" s="34"/>
      <c r="C16" s="35"/>
      <c r="D16" s="36">
        <f t="shared" ref="D16:AH16" si="6">SUM(D10:D14)</f>
        <v>521.01292654230599</v>
      </c>
      <c r="E16" s="36">
        <f t="shared" si="6"/>
        <v>234.54524445107774</v>
      </c>
      <c r="F16" s="36">
        <f t="shared" si="6"/>
        <v>983.64248718509998</v>
      </c>
      <c r="G16" s="36">
        <f t="shared" si="6"/>
        <v>839.78656535697917</v>
      </c>
      <c r="H16" s="36">
        <f t="shared" si="6"/>
        <v>516.77602857726481</v>
      </c>
      <c r="I16" s="36">
        <f t="shared" si="6"/>
        <v>832.30666251684534</v>
      </c>
      <c r="J16" s="36">
        <f t="shared" si="6"/>
        <v>1058.7367349151398</v>
      </c>
      <c r="K16" s="36">
        <f t="shared" si="6"/>
        <v>40.804488613657988</v>
      </c>
      <c r="L16" s="36">
        <f t="shared" si="6"/>
        <v>640.1574418953428</v>
      </c>
      <c r="M16" s="36">
        <f t="shared" si="6"/>
        <v>352.48463362390982</v>
      </c>
      <c r="N16" s="36">
        <f t="shared" si="6"/>
        <v>174.65071362174498</v>
      </c>
      <c r="O16" s="36">
        <f t="shared" si="6"/>
        <v>-14.517227289418742</v>
      </c>
      <c r="P16" s="36">
        <f t="shared" si="6"/>
        <v>521.01292654230599</v>
      </c>
      <c r="Q16" s="36">
        <f t="shared" si="6"/>
        <v>755.55817099338378</v>
      </c>
      <c r="R16" s="36">
        <f t="shared" si="6"/>
        <v>1739.2006581784838</v>
      </c>
      <c r="S16" s="36">
        <f t="shared" si="6"/>
        <v>2578.9872235354628</v>
      </c>
      <c r="T16" s="36">
        <f t="shared" si="6"/>
        <v>3095.7632521127275</v>
      </c>
      <c r="U16" s="36">
        <f t="shared" si="6"/>
        <v>3928.0699146295728</v>
      </c>
      <c r="V16" s="36">
        <f t="shared" si="6"/>
        <v>4986.8066495447129</v>
      </c>
      <c r="W16" s="36">
        <f t="shared" si="6"/>
        <v>5027.6111381583714</v>
      </c>
      <c r="X16" s="36">
        <f t="shared" si="6"/>
        <v>5667.7685800537138</v>
      </c>
      <c r="Y16" s="36">
        <f t="shared" si="6"/>
        <v>6020.2532136776235</v>
      </c>
      <c r="Z16" s="36">
        <f t="shared" si="6"/>
        <v>6194.9039272993678</v>
      </c>
      <c r="AA16" s="36">
        <f t="shared" si="6"/>
        <v>6180.386700009949</v>
      </c>
      <c r="AB16" s="36">
        <f t="shared" si="6"/>
        <v>1739.2006581784838</v>
      </c>
      <c r="AC16" s="36">
        <f t="shared" si="6"/>
        <v>2188.8692564510893</v>
      </c>
      <c r="AD16" s="36">
        <f t="shared" si="6"/>
        <v>1739.6986654241405</v>
      </c>
      <c r="AE16" s="36">
        <f t="shared" si="6"/>
        <v>512.618119956236</v>
      </c>
      <c r="AF16" s="36">
        <f t="shared" si="6"/>
        <v>3928.0699146295728</v>
      </c>
      <c r="AG16" s="36">
        <f t="shared" si="6"/>
        <v>2252.3167853803761</v>
      </c>
      <c r="AH16" s="36">
        <f t="shared" si="6"/>
        <v>6180.386700009949</v>
      </c>
    </row>
    <row r="17" spans="1:34" ht="17.100000000000001" thickTop="1">
      <c r="A17" s="74"/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</row>
    <row r="18" spans="1:34" ht="16.5">
      <c r="A18" s="40" t="s">
        <v>46</v>
      </c>
      <c r="B18" s="41"/>
      <c r="C18" s="42"/>
      <c r="D18" s="69">
        <f t="shared" ref="D18:O18" si="7">D16*12</f>
        <v>6252.1551185076714</v>
      </c>
      <c r="E18" s="69">
        <f t="shared" si="7"/>
        <v>2814.5429334129331</v>
      </c>
      <c r="F18" s="69">
        <f t="shared" si="7"/>
        <v>11803.7098462212</v>
      </c>
      <c r="G18" s="69">
        <f t="shared" si="7"/>
        <v>10077.43878428375</v>
      </c>
      <c r="H18" s="69">
        <f t="shared" si="7"/>
        <v>6201.3123429271782</v>
      </c>
      <c r="I18" s="69">
        <f t="shared" si="7"/>
        <v>9987.679950202144</v>
      </c>
      <c r="J18" s="69">
        <f t="shared" si="7"/>
        <v>12704.840818981676</v>
      </c>
      <c r="K18" s="69">
        <f t="shared" si="7"/>
        <v>489.65386336389588</v>
      </c>
      <c r="L18" s="69">
        <f t="shared" si="7"/>
        <v>7681.8893027441136</v>
      </c>
      <c r="M18" s="69">
        <f t="shared" si="7"/>
        <v>4229.815603486918</v>
      </c>
      <c r="N18" s="69">
        <f t="shared" si="7"/>
        <v>2095.8085634609397</v>
      </c>
      <c r="O18" s="69">
        <f t="shared" si="7"/>
        <v>-174.2067274730249</v>
      </c>
      <c r="P18" s="77">
        <f>P16*12/P$1</f>
        <v>6252.1551185076714</v>
      </c>
      <c r="Q18" s="77">
        <f t="shared" ref="Q18:AH18" si="8">Q16*12/Q$1</f>
        <v>4533.3490259603022</v>
      </c>
      <c r="R18" s="77">
        <f t="shared" si="8"/>
        <v>6956.8026327139351</v>
      </c>
      <c r="S18" s="77">
        <f t="shared" si="8"/>
        <v>7736.961670606388</v>
      </c>
      <c r="T18" s="77">
        <f t="shared" si="8"/>
        <v>7429.8318050705466</v>
      </c>
      <c r="U18" s="77">
        <f t="shared" si="8"/>
        <v>7856.1398292591448</v>
      </c>
      <c r="V18" s="77">
        <f t="shared" si="8"/>
        <v>8548.8113992195085</v>
      </c>
      <c r="W18" s="77">
        <f t="shared" si="8"/>
        <v>7541.4167072375567</v>
      </c>
      <c r="X18" s="77">
        <f t="shared" si="8"/>
        <v>7557.0247734049517</v>
      </c>
      <c r="Y18" s="77">
        <f t="shared" si="8"/>
        <v>7224.3038564131475</v>
      </c>
      <c r="Z18" s="77">
        <f t="shared" si="8"/>
        <v>6758.07701159931</v>
      </c>
      <c r="AA18" s="77">
        <f t="shared" si="8"/>
        <v>6180.386700009949</v>
      </c>
      <c r="AB18" s="77">
        <f t="shared" si="8"/>
        <v>6956.8026327139351</v>
      </c>
      <c r="AC18" s="77">
        <f t="shared" si="8"/>
        <v>8755.4770258043573</v>
      </c>
      <c r="AD18" s="77">
        <f t="shared" si="8"/>
        <v>6958.794661696561</v>
      </c>
      <c r="AE18" s="77">
        <f t="shared" si="8"/>
        <v>2050.472479824944</v>
      </c>
      <c r="AF18" s="77">
        <f t="shared" si="8"/>
        <v>7856.1398292591448</v>
      </c>
      <c r="AG18" s="77">
        <f t="shared" si="8"/>
        <v>4504.6335707607523</v>
      </c>
      <c r="AH18" s="77">
        <f t="shared" si="8"/>
        <v>6180.386700009949</v>
      </c>
    </row>
    <row r="19" spans="1:34">
      <c r="A19" s="27" t="s">
        <v>90</v>
      </c>
      <c r="B19" s="28"/>
      <c r="C19" s="29"/>
      <c r="D19" s="30">
        <f>-D11</f>
        <v>0</v>
      </c>
      <c r="E19" s="30">
        <f t="shared" ref="E19:O19" si="9">-E11</f>
        <v>0</v>
      </c>
      <c r="F19" s="30">
        <f t="shared" si="9"/>
        <v>-75.48404925042091</v>
      </c>
      <c r="G19" s="30">
        <f t="shared" si="9"/>
        <v>0</v>
      </c>
      <c r="H19" s="30">
        <f t="shared" si="9"/>
        <v>0</v>
      </c>
      <c r="I19" s="30">
        <f t="shared" si="9"/>
        <v>0</v>
      </c>
      <c r="J19" s="30">
        <f t="shared" si="9"/>
        <v>0</v>
      </c>
      <c r="K19" s="30">
        <f t="shared" si="9"/>
        <v>8.317807356388121</v>
      </c>
      <c r="L19" s="30">
        <f t="shared" si="9"/>
        <v>-10.741584790748936</v>
      </c>
      <c r="M19" s="30">
        <f t="shared" si="9"/>
        <v>0</v>
      </c>
      <c r="N19" s="30">
        <f t="shared" si="9"/>
        <v>0.12218001039999998</v>
      </c>
      <c r="O19" s="30">
        <f t="shared" si="9"/>
        <v>0</v>
      </c>
      <c r="P19" s="30">
        <f>SUM($D19:D19)</f>
        <v>0</v>
      </c>
      <c r="Q19" s="30">
        <f>SUM($D19:E19)</f>
        <v>0</v>
      </c>
      <c r="R19" s="30">
        <f>SUM($D19:F19)</f>
        <v>-75.48404925042091</v>
      </c>
      <c r="S19" s="30">
        <f>SUM($D19:G19)</f>
        <v>-75.48404925042091</v>
      </c>
      <c r="T19" s="30">
        <f>SUM($D19:H19)</f>
        <v>-75.48404925042091</v>
      </c>
      <c r="U19" s="30">
        <f>SUM($D19:I19)</f>
        <v>-75.48404925042091</v>
      </c>
      <c r="V19" s="30">
        <f>SUM($D19:J19)</f>
        <v>-75.48404925042091</v>
      </c>
      <c r="W19" s="30">
        <f>SUM($D19:K19)</f>
        <v>-67.166241894032794</v>
      </c>
      <c r="X19" s="30">
        <f>SUM($D19:L19)</f>
        <v>-77.907826684781725</v>
      </c>
      <c r="Y19" s="30">
        <f>SUM($D19:M19)</f>
        <v>-77.907826684781725</v>
      </c>
      <c r="Z19" s="30">
        <f>SUM($D19:N19)</f>
        <v>-77.785646674381724</v>
      </c>
      <c r="AA19" s="30">
        <f>SUM($D19:O19)</f>
        <v>-77.785646674381724</v>
      </c>
      <c r="AB19" s="30">
        <f>SUM(D19:F19)</f>
        <v>-75.48404925042091</v>
      </c>
      <c r="AC19" s="30">
        <f>SUM(G19:I19)</f>
        <v>0</v>
      </c>
      <c r="AD19" s="30">
        <f>SUM(J19:L19)</f>
        <v>-2.4237774343608152</v>
      </c>
      <c r="AE19" s="30">
        <f>SUM(M19:O19)</f>
        <v>0.12218001039999998</v>
      </c>
      <c r="AF19" s="30">
        <f>SUM(AB19:AC19)</f>
        <v>-75.48404925042091</v>
      </c>
      <c r="AG19" s="30">
        <f>SUM(AD19:AE19)</f>
        <v>-2.301597423960815</v>
      </c>
      <c r="AH19" s="30">
        <f>SUM(AF19:AG19)</f>
        <v>-77.785646674381724</v>
      </c>
    </row>
    <row r="20" spans="1:34">
      <c r="A20" s="27" t="s">
        <v>48</v>
      </c>
      <c r="B20" s="28"/>
      <c r="C20" s="29"/>
      <c r="D20" s="30"/>
      <c r="E20" s="30"/>
      <c r="F20" s="15"/>
      <c r="G20" s="30"/>
      <c r="H20" s="30"/>
      <c r="I20" s="30"/>
      <c r="J20" s="30"/>
      <c r="K20" s="30"/>
      <c r="L20" s="30"/>
      <c r="M20" s="30"/>
      <c r="N20" s="30"/>
      <c r="O20" s="30"/>
      <c r="P20" s="30">
        <f>SUM($D20:D20)</f>
        <v>0</v>
      </c>
      <c r="Q20" s="30">
        <f>SUM($D20:E20)</f>
        <v>0</v>
      </c>
      <c r="R20" s="30">
        <f>SUM($D20:F20)</f>
        <v>0</v>
      </c>
      <c r="S20" s="30">
        <f>SUM($D20:G20)</f>
        <v>0</v>
      </c>
      <c r="T20" s="30">
        <f>SUM($D20:H20)</f>
        <v>0</v>
      </c>
      <c r="U20" s="30">
        <f>SUM($D20:I20)</f>
        <v>0</v>
      </c>
      <c r="V20" s="30">
        <f>SUM($D20:J20)</f>
        <v>0</v>
      </c>
      <c r="W20" s="30">
        <f>SUM($D20:K20)</f>
        <v>0</v>
      </c>
      <c r="X20" s="30">
        <f>SUM($D20:L20)</f>
        <v>0</v>
      </c>
      <c r="Y20" s="30">
        <f>SUM($D20:M20)</f>
        <v>0</v>
      </c>
      <c r="Z20" s="30">
        <f>SUM($D20:N20)</f>
        <v>0</v>
      </c>
      <c r="AA20" s="30">
        <f>SUM($D20:O20)</f>
        <v>0</v>
      </c>
      <c r="AB20" s="30">
        <f>SUM(D20:F20)</f>
        <v>0</v>
      </c>
      <c r="AC20" s="30">
        <f>SUM(G20:I20)</f>
        <v>0</v>
      </c>
      <c r="AD20" s="30">
        <f>SUM(J20:L20)</f>
        <v>0</v>
      </c>
      <c r="AE20" s="30">
        <f>SUM(M20:O20)</f>
        <v>0</v>
      </c>
      <c r="AF20" s="30">
        <f>SUM(AB20:AC20)</f>
        <v>0</v>
      </c>
      <c r="AG20" s="30">
        <f>SUM(AD20:AE20)</f>
        <v>0</v>
      </c>
      <c r="AH20" s="30">
        <f>SUM(AF20:AG20)</f>
        <v>0</v>
      </c>
    </row>
    <row r="21" spans="1:34">
      <c r="A21" s="27" t="s">
        <v>91</v>
      </c>
      <c r="B21" s="28"/>
      <c r="C21" s="29"/>
      <c r="D21" s="30">
        <v>-16.774015834258986</v>
      </c>
      <c r="E21" s="30">
        <v>2.9551618026439028</v>
      </c>
      <c r="F21" s="30">
        <v>8.0604135952664766</v>
      </c>
      <c r="G21" s="30">
        <v>0.73146222045943066</v>
      </c>
      <c r="H21" s="30">
        <v>28.26493041397336</v>
      </c>
      <c r="I21" s="30">
        <v>-361.93396706035929</v>
      </c>
      <c r="J21" s="30">
        <v>-65.661925763606504</v>
      </c>
      <c r="K21" s="30">
        <v>106.95135901492398</v>
      </c>
      <c r="L21" s="30">
        <v>58.735682764672625</v>
      </c>
      <c r="M21" s="30">
        <v>1.3824024763204035</v>
      </c>
      <c r="N21" s="30">
        <v>-4.5033230470987222</v>
      </c>
      <c r="O21" s="30">
        <v>-60.203822559014434</v>
      </c>
      <c r="P21" s="30">
        <f>SUM($D21:D21)</f>
        <v>-16.774015834258986</v>
      </c>
      <c r="Q21" s="30">
        <f>SUM($D21:E21)</f>
        <v>-13.818854031615082</v>
      </c>
      <c r="R21" s="30">
        <f>SUM($D21:F21)</f>
        <v>-5.7584404363486055</v>
      </c>
      <c r="S21" s="30">
        <f>SUM($D21:G21)</f>
        <v>-5.0269782158891747</v>
      </c>
      <c r="T21" s="30">
        <f>SUM($D21:H21)</f>
        <v>23.237952198084187</v>
      </c>
      <c r="U21" s="30">
        <f>SUM($D21:I21)</f>
        <v>-338.69601486227509</v>
      </c>
      <c r="V21" s="30">
        <f>SUM($D21:J21)</f>
        <v>-404.35794062588161</v>
      </c>
      <c r="W21" s="30">
        <f>SUM($D21:K21)</f>
        <v>-297.40658161095763</v>
      </c>
      <c r="X21" s="30">
        <f>SUM($D21:L21)</f>
        <v>-238.67089884628501</v>
      </c>
      <c r="Y21" s="30">
        <f>SUM($D21:M21)</f>
        <v>-237.28849636996461</v>
      </c>
      <c r="Z21" s="30">
        <f>SUM($D21:N21)</f>
        <v>-241.79181941706332</v>
      </c>
      <c r="AA21" s="30">
        <f>SUM($D21:O21)</f>
        <v>-301.99564197607776</v>
      </c>
      <c r="AB21" s="30">
        <f>SUM(D21:F21)</f>
        <v>-5.7584404363486055</v>
      </c>
      <c r="AC21" s="30">
        <f>SUM(G21:I21)</f>
        <v>-332.93757442592653</v>
      </c>
      <c r="AD21" s="30">
        <f>SUM(J21:L21)</f>
        <v>100.02511601599011</v>
      </c>
      <c r="AE21" s="30">
        <f>SUM(M21:O21)</f>
        <v>-63.324743129792751</v>
      </c>
      <c r="AF21" s="30">
        <f>SUM(AB21:AC21)</f>
        <v>-338.69601486227515</v>
      </c>
      <c r="AG21" s="30">
        <f>SUM(AD21:AE21)</f>
        <v>36.700372886197357</v>
      </c>
      <c r="AH21" s="30">
        <f>SUM(AF21:AG21)</f>
        <v>-301.99564197607776</v>
      </c>
    </row>
    <row r="22" spans="1:34" ht="16.5">
      <c r="A22" s="44" t="s">
        <v>49</v>
      </c>
      <c r="B22" s="45" t="s">
        <v>50</v>
      </c>
      <c r="C22" s="46"/>
      <c r="D22" s="69">
        <f>SUM(D18:D21)</f>
        <v>6235.3811026734129</v>
      </c>
      <c r="E22" s="69">
        <f t="shared" ref="E22:AH22" si="10">SUM(E18:E21)</f>
        <v>2817.498095215577</v>
      </c>
      <c r="F22" s="69">
        <f t="shared" si="10"/>
        <v>11736.286210566046</v>
      </c>
      <c r="G22" s="69">
        <f t="shared" si="10"/>
        <v>10078.170246504209</v>
      </c>
      <c r="H22" s="69">
        <f t="shared" si="10"/>
        <v>6229.5772733411513</v>
      </c>
      <c r="I22" s="69">
        <f t="shared" si="10"/>
        <v>9625.7459831417855</v>
      </c>
      <c r="J22" s="69">
        <f t="shared" si="10"/>
        <v>12639.17889321807</v>
      </c>
      <c r="K22" s="69">
        <f t="shared" si="10"/>
        <v>604.92302973520805</v>
      </c>
      <c r="L22" s="69">
        <f t="shared" si="10"/>
        <v>7729.8834007180376</v>
      </c>
      <c r="M22" s="69">
        <f t="shared" si="10"/>
        <v>4231.1980059632388</v>
      </c>
      <c r="N22" s="69">
        <f t="shared" si="10"/>
        <v>2091.4274204242411</v>
      </c>
      <c r="O22" s="69">
        <f t="shared" si="10"/>
        <v>-234.41055003203934</v>
      </c>
      <c r="P22" s="78">
        <f t="shared" si="10"/>
        <v>6235.3811026734129</v>
      </c>
      <c r="Q22" s="78">
        <f t="shared" si="10"/>
        <v>4519.5301719286872</v>
      </c>
      <c r="R22" s="78">
        <f t="shared" si="10"/>
        <v>6875.5601430271654</v>
      </c>
      <c r="S22" s="78">
        <f t="shared" si="10"/>
        <v>7656.4506431400778</v>
      </c>
      <c r="T22" s="78">
        <f t="shared" si="10"/>
        <v>7377.5857080182095</v>
      </c>
      <c r="U22" s="78">
        <f t="shared" si="10"/>
        <v>7441.9597651464492</v>
      </c>
      <c r="V22" s="78">
        <f t="shared" si="10"/>
        <v>8068.9694093432063</v>
      </c>
      <c r="W22" s="78">
        <f t="shared" si="10"/>
        <v>7176.8438837325657</v>
      </c>
      <c r="X22" s="78">
        <f t="shared" si="10"/>
        <v>7240.4460478738847</v>
      </c>
      <c r="Y22" s="78">
        <f t="shared" si="10"/>
        <v>6909.1075333584013</v>
      </c>
      <c r="Z22" s="78">
        <f t="shared" si="10"/>
        <v>6438.4995455078652</v>
      </c>
      <c r="AA22" s="78">
        <f t="shared" si="10"/>
        <v>5800.6054113594901</v>
      </c>
      <c r="AB22" s="78">
        <f t="shared" si="10"/>
        <v>6875.5601430271654</v>
      </c>
      <c r="AC22" s="78">
        <f t="shared" si="10"/>
        <v>8422.5394513784304</v>
      </c>
      <c r="AD22" s="78">
        <f t="shared" si="10"/>
        <v>7056.3960002781905</v>
      </c>
      <c r="AE22" s="78">
        <f t="shared" si="10"/>
        <v>1987.2699167055512</v>
      </c>
      <c r="AF22" s="78">
        <f t="shared" si="10"/>
        <v>7441.9597651464492</v>
      </c>
      <c r="AG22" s="78">
        <f t="shared" si="10"/>
        <v>4539.032346222989</v>
      </c>
      <c r="AH22" s="78">
        <f t="shared" si="10"/>
        <v>5800.6054113594901</v>
      </c>
    </row>
    <row r="23" spans="1:34" s="9" customFormat="1" ht="16.5">
      <c r="A23" s="48" t="s">
        <v>92</v>
      </c>
      <c r="B23" s="49" t="s">
        <v>52</v>
      </c>
      <c r="C23" s="50"/>
      <c r="D23" s="51">
        <f>IFERROR(D22/D8,0)</f>
        <v>6.4278563031216249E-2</v>
      </c>
      <c r="E23" s="51">
        <f t="shared" ref="E23:AH23" si="11">IFERROR(E22/E8,0)</f>
        <v>2.9119254303641918E-2</v>
      </c>
      <c r="F23" s="51">
        <f t="shared" si="11"/>
        <v>0.12194329735675764</v>
      </c>
      <c r="G23" s="51">
        <f t="shared" si="11"/>
        <v>0.1039827697012027</v>
      </c>
      <c r="H23" s="51">
        <f t="shared" si="11"/>
        <v>6.3715457097425959E-2</v>
      </c>
      <c r="I23" s="51">
        <f t="shared" si="11"/>
        <v>9.7925480792065506E-2</v>
      </c>
      <c r="J23" s="51">
        <f t="shared" si="11"/>
        <v>0.12701345574674835</v>
      </c>
      <c r="K23" s="51">
        <f t="shared" si="11"/>
        <v>6.0371591920775651E-3</v>
      </c>
      <c r="L23" s="51">
        <f t="shared" si="11"/>
        <v>7.6557161886091588E-2</v>
      </c>
      <c r="M23" s="51">
        <f t="shared" si="11"/>
        <v>4.1697063212222454E-2</v>
      </c>
      <c r="N23" s="51">
        <f t="shared" si="11"/>
        <v>2.1090017714275218E-2</v>
      </c>
      <c r="O23" s="51">
        <f t="shared" si="11"/>
        <v>-2.4120184179288176E-3</v>
      </c>
      <c r="P23" s="51">
        <f t="shared" si="11"/>
        <v>6.4278563031216249E-2</v>
      </c>
      <c r="Q23" s="51">
        <f t="shared" si="11"/>
        <v>4.6791446096515928E-2</v>
      </c>
      <c r="R23" s="51">
        <f t="shared" si="11"/>
        <v>7.1255096764726175E-2</v>
      </c>
      <c r="S23" s="51">
        <f t="shared" si="11"/>
        <v>7.871617106545066E-2</v>
      </c>
      <c r="T23" s="51">
        <f t="shared" si="11"/>
        <v>7.5789988610901582E-2</v>
      </c>
      <c r="U23" s="51">
        <f t="shared" si="11"/>
        <v>7.6100381896286234E-2</v>
      </c>
      <c r="V23" s="51">
        <f t="shared" si="11"/>
        <v>8.1871599658675076E-2</v>
      </c>
      <c r="W23" s="51">
        <f t="shared" si="11"/>
        <v>7.2875597462355196E-2</v>
      </c>
      <c r="X23" s="51">
        <f t="shared" si="11"/>
        <v>7.2896345600177062E-2</v>
      </c>
      <c r="Y23" s="51">
        <f t="shared" si="11"/>
        <v>6.9798343496933757E-2</v>
      </c>
      <c r="Z23" s="51">
        <f t="shared" si="11"/>
        <v>6.6364516121791006E-2</v>
      </c>
      <c r="AA23" s="51">
        <f t="shared" si="11"/>
        <v>5.9797346797750305E-2</v>
      </c>
      <c r="AB23" s="51">
        <f t="shared" si="11"/>
        <v>7.1255096764726175E-2</v>
      </c>
      <c r="AC23" s="51">
        <f>IFERROR(AC22/AC8,0)</f>
        <v>8.643258323169889E-2</v>
      </c>
      <c r="AD23" s="51">
        <f t="shared" si="11"/>
        <v>7.0367363578412001E-2</v>
      </c>
      <c r="AE23" s="51">
        <f t="shared" si="11"/>
        <v>1.99740833815935E-2</v>
      </c>
      <c r="AF23" s="51">
        <f t="shared" si="11"/>
        <v>7.6100381896286234E-2</v>
      </c>
      <c r="AG23" s="51">
        <f t="shared" si="11"/>
        <v>4.6336253264052656E-2</v>
      </c>
      <c r="AH23" s="51">
        <f t="shared" si="11"/>
        <v>5.9797346797750305E-2</v>
      </c>
    </row>
    <row r="24" spans="1:34" ht="15" customHeight="1">
      <c r="A24" s="93" t="s">
        <v>93</v>
      </c>
      <c r="C24" s="52"/>
      <c r="D24" s="52">
        <v>3.9531346883682414E-2</v>
      </c>
      <c r="E24" s="52">
        <v>5.0951251248569945E-2</v>
      </c>
      <c r="F24" s="52">
        <v>7.0657728672714554E-2</v>
      </c>
      <c r="G24" s="52">
        <v>6.0415957307929327E-2</v>
      </c>
      <c r="H24" s="52">
        <v>8.4845810466740307E-2</v>
      </c>
      <c r="I24" s="52">
        <v>8.0107521577582219E-2</v>
      </c>
      <c r="J24" s="52">
        <v>9.1548954675711045E-2</v>
      </c>
      <c r="K24" s="52">
        <v>9.5792507095761731E-2</v>
      </c>
      <c r="L24" s="52">
        <v>8.8053514135053218E-2</v>
      </c>
      <c r="M24" s="52">
        <v>0.10574718416813482</v>
      </c>
      <c r="N24" s="52">
        <v>0.10730102520456437</v>
      </c>
      <c r="O24" s="52">
        <v>9.9885920594051283E-2</v>
      </c>
      <c r="P24" s="52">
        <v>3.9531346883682414E-2</v>
      </c>
      <c r="Q24" s="52">
        <v>4.5356105459745791E-2</v>
      </c>
      <c r="R24" s="52">
        <v>5.4116101751405424E-2</v>
      </c>
      <c r="S24" s="52">
        <v>5.5651315514776346E-2</v>
      </c>
      <c r="T24" s="52">
        <v>6.143006701194996E-2</v>
      </c>
      <c r="U24" s="52">
        <v>6.4494929482802291E-2</v>
      </c>
      <c r="V24" s="52">
        <v>6.829335553317846E-2</v>
      </c>
      <c r="W24" s="52">
        <v>7.1611498546814631E-2</v>
      </c>
      <c r="X24" s="52">
        <v>7.328640019355856E-2</v>
      </c>
      <c r="Y24" s="52">
        <v>7.6201863379927598E-2</v>
      </c>
      <c r="Z24" s="52">
        <v>7.8903194498304977E-2</v>
      </c>
      <c r="AA24" s="52">
        <v>8.0517331138541787E-2</v>
      </c>
      <c r="AB24" s="52">
        <v>5.4116101751405424E-2</v>
      </c>
      <c r="AC24" s="52">
        <v>7.5108355438941579E-2</v>
      </c>
      <c r="AD24" s="52">
        <v>9.1374384350807497E-2</v>
      </c>
      <c r="AE24" s="52">
        <v>0.10411545860538837</v>
      </c>
      <c r="AF24" s="52">
        <v>6.4494929482802291E-2</v>
      </c>
      <c r="AG24" s="52">
        <v>9.7266351466366752E-2</v>
      </c>
      <c r="AH24" s="52">
        <v>8.0517331138541801E-2</v>
      </c>
    </row>
    <row r="25" spans="1:34" ht="23.25" customHeight="1">
      <c r="D25" s="81" t="s">
        <v>92</v>
      </c>
      <c r="E25" s="2" t="s">
        <v>94</v>
      </c>
      <c r="F25" s="140" t="s">
        <v>95</v>
      </c>
      <c r="G25" s="140"/>
      <c r="H25" s="140"/>
      <c r="I25" s="140"/>
      <c r="J25" s="140"/>
    </row>
    <row r="26" spans="1:34" ht="16.5">
      <c r="F26" s="9" t="s">
        <v>86</v>
      </c>
    </row>
  </sheetData>
  <mergeCells count="1">
    <mergeCell ref="F25:J25"/>
  </mergeCells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CE14-4138-471C-8614-82DE0FF1D9F7}">
  <sheetPr>
    <tabColor theme="8" tint="-0.249977111117893"/>
  </sheetPr>
  <dimension ref="A1:AK26"/>
  <sheetViews>
    <sheetView showGridLines="0" showZeros="0" zoomScale="110" zoomScaleNormal="110" workbookViewId="0">
      <pane xSplit="2" ySplit="2" topLeftCell="C3" activePane="bottomRight" state="frozen"/>
      <selection pane="bottomRight" activeCell="O3" sqref="O3"/>
      <selection pane="bottomLeft" activeCell="C2" sqref="C2"/>
      <selection pane="topRight" activeCell="C2" sqref="C2"/>
    </sheetView>
  </sheetViews>
  <sheetFormatPr defaultColWidth="9.125" defaultRowHeight="15.6" outlineLevelCol="1"/>
  <cols>
    <col min="1" max="1" width="30.625" style="1" customWidth="1"/>
    <col min="2" max="2" width="4.125" style="2" bestFit="1" customWidth="1"/>
    <col min="3" max="3" width="6.625" style="1" customWidth="1"/>
    <col min="4" max="5" width="6.75" style="1" bestFit="1" customWidth="1"/>
    <col min="6" max="15" width="6.75" style="1" customWidth="1"/>
    <col min="16" max="27" width="6.75" style="1" hidden="1" customWidth="1" outlineLevel="1"/>
    <col min="28" max="28" width="6.75" style="1" customWidth="1" collapsed="1"/>
    <col min="29" max="34" width="6.75" style="1" customWidth="1"/>
    <col min="35" max="35" width="3.125" style="1" customWidth="1"/>
    <col min="36" max="36" width="7.125" style="1" customWidth="1"/>
    <col min="37" max="37" width="6.125" style="1" customWidth="1"/>
    <col min="38" max="16384" width="9.125" style="1"/>
  </cols>
  <sheetData>
    <row r="1" spans="1:37" s="3" customFormat="1" hidden="1">
      <c r="B1" s="70"/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B1" s="3">
        <v>3</v>
      </c>
      <c r="AC1" s="3">
        <v>3</v>
      </c>
      <c r="AD1" s="3">
        <v>3</v>
      </c>
      <c r="AE1" s="3">
        <v>3</v>
      </c>
      <c r="AF1" s="3">
        <v>6</v>
      </c>
      <c r="AG1" s="3">
        <v>6</v>
      </c>
      <c r="AH1" s="3">
        <v>12</v>
      </c>
    </row>
    <row r="2" spans="1:37" s="9" customFormat="1" ht="18" customHeight="1">
      <c r="A2" s="4" t="s">
        <v>96</v>
      </c>
      <c r="B2" s="5"/>
      <c r="C2" s="5" t="str">
        <f>'Conso(ROIC)'!C2</f>
        <v>Dec'21</v>
      </c>
      <c r="D2" s="6" t="str">
        <f>'Conso(ROIC)'!D2</f>
        <v>Jan'22</v>
      </c>
      <c r="E2" s="6" t="str">
        <f>'Conso(ROIC)'!E2</f>
        <v>Feb'22</v>
      </c>
      <c r="F2" s="6" t="str">
        <f>'Conso(ROIC)'!F2</f>
        <v>Mar'22</v>
      </c>
      <c r="G2" s="6" t="str">
        <f>'Conso(ROIC)'!G2</f>
        <v>Apr'22</v>
      </c>
      <c r="H2" s="6" t="str">
        <f>'Conso(ROIC)'!H2</f>
        <v>May'22</v>
      </c>
      <c r="I2" s="6" t="str">
        <f>'Conso(ROIC)'!I2</f>
        <v>Jun'22</v>
      </c>
      <c r="J2" s="6" t="str">
        <f>'Conso(ROIC)'!J2</f>
        <v>Jul'22</v>
      </c>
      <c r="K2" s="6" t="str">
        <f>'Conso(ROIC)'!K2</f>
        <v>Aug'22</v>
      </c>
      <c r="L2" s="6" t="str">
        <f>'Conso(ROIC)'!L2</f>
        <v>Sep'22</v>
      </c>
      <c r="M2" s="6" t="str">
        <f>'Conso(ROIC)'!M2</f>
        <v>Oct'22</v>
      </c>
      <c r="N2" s="6" t="str">
        <f>'Conso(ROIC)'!N2</f>
        <v>Nov'22</v>
      </c>
      <c r="O2" s="6" t="str">
        <f>'Conso(ROIC)'!O2</f>
        <v>Dec'22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J2" s="6" t="s">
        <v>97</v>
      </c>
      <c r="AK2" s="6" t="s">
        <v>98</v>
      </c>
    </row>
    <row r="3" spans="1:37">
      <c r="A3" s="10" t="s">
        <v>99</v>
      </c>
      <c r="B3" s="11"/>
      <c r="C3" s="12">
        <v>206823.74079846637</v>
      </c>
      <c r="D3" s="12">
        <v>204599.03259461551</v>
      </c>
      <c r="E3" s="12">
        <v>194317.87926387219</v>
      </c>
      <c r="F3" s="12">
        <v>198398.81399389738</v>
      </c>
      <c r="G3" s="12">
        <v>201123.62897067785</v>
      </c>
      <c r="H3" s="100">
        <v>199980.31695598108</v>
      </c>
      <c r="I3" s="12">
        <v>202566.26095152932</v>
      </c>
      <c r="J3" s="12">
        <v>208437.39205233808</v>
      </c>
      <c r="K3" s="12">
        <v>207801.87363847857</v>
      </c>
      <c r="L3" s="12">
        <v>208227.44743344132</v>
      </c>
      <c r="M3" s="12">
        <v>205684.66202803425</v>
      </c>
      <c r="N3" s="12">
        <v>196584.93225709675</v>
      </c>
      <c r="O3" s="91">
        <v>197279.64605871783</v>
      </c>
      <c r="P3" s="12">
        <f t="shared" ref="P3:AA5" si="0">D3</f>
        <v>204599.03259461551</v>
      </c>
      <c r="Q3" s="12">
        <f t="shared" si="0"/>
        <v>194317.87926387219</v>
      </c>
      <c r="R3" s="12">
        <f t="shared" si="0"/>
        <v>198398.81399389738</v>
      </c>
      <c r="S3" s="12">
        <f t="shared" si="0"/>
        <v>201123.62897067785</v>
      </c>
      <c r="T3" s="12">
        <f t="shared" si="0"/>
        <v>199980.31695598108</v>
      </c>
      <c r="U3" s="12">
        <f t="shared" si="0"/>
        <v>202566.26095152932</v>
      </c>
      <c r="V3" s="12">
        <f t="shared" si="0"/>
        <v>208437.39205233808</v>
      </c>
      <c r="W3" s="12">
        <f t="shared" si="0"/>
        <v>207801.87363847857</v>
      </c>
      <c r="X3" s="12">
        <f t="shared" si="0"/>
        <v>208227.44743344132</v>
      </c>
      <c r="Y3" s="12">
        <f t="shared" si="0"/>
        <v>205684.66202803425</v>
      </c>
      <c r="Z3" s="12">
        <f t="shared" si="0"/>
        <v>196584.93225709675</v>
      </c>
      <c r="AA3" s="12">
        <f t="shared" si="0"/>
        <v>197279.64605871783</v>
      </c>
      <c r="AB3" s="12">
        <f>R3</f>
        <v>198398.81399389738</v>
      </c>
      <c r="AC3" s="12">
        <f>U3</f>
        <v>202566.26095152932</v>
      </c>
      <c r="AD3" s="12">
        <f>X3</f>
        <v>208227.44743344132</v>
      </c>
      <c r="AE3" s="12">
        <f>AA3</f>
        <v>197279.64605871783</v>
      </c>
      <c r="AF3" s="12">
        <f>AC3</f>
        <v>202566.26095152932</v>
      </c>
      <c r="AG3" s="12">
        <f>AE3</f>
        <v>197279.64605871783</v>
      </c>
      <c r="AH3" s="12">
        <f>AG3</f>
        <v>197279.64605871783</v>
      </c>
      <c r="AJ3" s="71"/>
      <c r="AK3" s="71"/>
    </row>
    <row r="4" spans="1:37" hidden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si="0"/>
        <v>0</v>
      </c>
      <c r="AB4" s="15">
        <f>R4</f>
        <v>0</v>
      </c>
      <c r="AC4" s="15">
        <f>U4</f>
        <v>0</v>
      </c>
      <c r="AD4" s="15">
        <f>X4</f>
        <v>0</v>
      </c>
      <c r="AE4" s="15">
        <f>AA4</f>
        <v>0</v>
      </c>
      <c r="AF4" s="15">
        <f>AC4</f>
        <v>0</v>
      </c>
      <c r="AG4" s="15">
        <f>AE4</f>
        <v>0</v>
      </c>
      <c r="AH4" s="15">
        <f>AG4</f>
        <v>0</v>
      </c>
      <c r="AJ4" s="15"/>
      <c r="AK4" s="15"/>
    </row>
    <row r="5" spans="1:37" hidden="1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>R5</f>
        <v>0</v>
      </c>
      <c r="AC5" s="15">
        <f>U5</f>
        <v>0</v>
      </c>
      <c r="AD5" s="15">
        <f>X5</f>
        <v>0</v>
      </c>
      <c r="AE5" s="15">
        <f>AA5</f>
        <v>0</v>
      </c>
      <c r="AF5" s="15">
        <f>AC5</f>
        <v>0</v>
      </c>
      <c r="AG5" s="15">
        <f>AE5</f>
        <v>0</v>
      </c>
      <c r="AH5" s="15">
        <f>AG5</f>
        <v>0</v>
      </c>
      <c r="AJ5" s="15"/>
      <c r="AK5" s="15"/>
    </row>
    <row r="6" spans="1:37" s="9" customFormat="1" ht="17.100000000000001" thickBot="1">
      <c r="A6" s="16" t="s">
        <v>99</v>
      </c>
      <c r="B6" s="17"/>
      <c r="C6" s="18">
        <f t="shared" ref="C6:AH6" si="1">SUM(C3:C5)</f>
        <v>206823.74079846637</v>
      </c>
      <c r="D6" s="18">
        <f t="shared" si="1"/>
        <v>204599.03259461551</v>
      </c>
      <c r="E6" s="18">
        <f t="shared" si="1"/>
        <v>194317.87926387219</v>
      </c>
      <c r="F6" s="18">
        <f t="shared" si="1"/>
        <v>198398.81399389738</v>
      </c>
      <c r="G6" s="18">
        <f>SUM(G3:G5)</f>
        <v>201123.62897067785</v>
      </c>
      <c r="H6" s="18">
        <f t="shared" si="1"/>
        <v>199980.31695598108</v>
      </c>
      <c r="I6" s="18">
        <f t="shared" si="1"/>
        <v>202566.26095152932</v>
      </c>
      <c r="J6" s="18">
        <f t="shared" ref="J6" si="2">SUM(J3:J5)</f>
        <v>208437.39205233808</v>
      </c>
      <c r="K6" s="18">
        <f t="shared" si="1"/>
        <v>207801.87363847857</v>
      </c>
      <c r="L6" s="18">
        <f t="shared" si="1"/>
        <v>208227.44743344132</v>
      </c>
      <c r="M6" s="18">
        <f t="shared" si="1"/>
        <v>205684.66202803425</v>
      </c>
      <c r="N6" s="18">
        <f t="shared" si="1"/>
        <v>196584.93225709675</v>
      </c>
      <c r="O6" s="18">
        <f t="shared" si="1"/>
        <v>197279.64605871783</v>
      </c>
      <c r="P6" s="18">
        <f t="shared" si="1"/>
        <v>204599.03259461551</v>
      </c>
      <c r="Q6" s="18">
        <f t="shared" si="1"/>
        <v>194317.87926387219</v>
      </c>
      <c r="R6" s="18">
        <f t="shared" si="1"/>
        <v>198398.81399389738</v>
      </c>
      <c r="S6" s="18">
        <f t="shared" si="1"/>
        <v>201123.62897067785</v>
      </c>
      <c r="T6" s="18">
        <f t="shared" si="1"/>
        <v>199980.31695598108</v>
      </c>
      <c r="U6" s="18">
        <f t="shared" si="1"/>
        <v>202566.26095152932</v>
      </c>
      <c r="V6" s="18">
        <f t="shared" si="1"/>
        <v>208437.39205233808</v>
      </c>
      <c r="W6" s="18">
        <f t="shared" si="1"/>
        <v>207801.87363847857</v>
      </c>
      <c r="X6" s="18">
        <f t="shared" si="1"/>
        <v>208227.44743344132</v>
      </c>
      <c r="Y6" s="18">
        <f t="shared" si="1"/>
        <v>205684.66202803425</v>
      </c>
      <c r="Z6" s="18">
        <f t="shared" si="1"/>
        <v>196584.93225709675</v>
      </c>
      <c r="AA6" s="18">
        <f t="shared" si="1"/>
        <v>197279.64605871783</v>
      </c>
      <c r="AB6" s="18">
        <f t="shared" si="1"/>
        <v>198398.81399389738</v>
      </c>
      <c r="AC6" s="18">
        <f t="shared" si="1"/>
        <v>202566.26095152932</v>
      </c>
      <c r="AD6" s="18">
        <f t="shared" si="1"/>
        <v>208227.44743344132</v>
      </c>
      <c r="AE6" s="18">
        <f t="shared" si="1"/>
        <v>197279.64605871783</v>
      </c>
      <c r="AF6" s="18">
        <f t="shared" si="1"/>
        <v>202566.26095152932</v>
      </c>
      <c r="AG6" s="18">
        <f t="shared" si="1"/>
        <v>197279.64605871783</v>
      </c>
      <c r="AH6" s="18">
        <f t="shared" si="1"/>
        <v>197279.64605871783</v>
      </c>
      <c r="AJ6" s="18">
        <f t="shared" ref="AJ6:AK6" si="3">SUM(AJ3:AJ5)</f>
        <v>0</v>
      </c>
      <c r="AK6" s="18">
        <f t="shared" si="3"/>
        <v>0</v>
      </c>
    </row>
    <row r="7" spans="1:37" ht="15.95" thickTop="1"/>
    <row r="8" spans="1:37" s="9" customFormat="1" ht="16.5">
      <c r="A8" s="19" t="s">
        <v>100</v>
      </c>
      <c r="B8" s="20" t="s">
        <v>39</v>
      </c>
      <c r="C8" s="21"/>
      <c r="D8" s="22">
        <f>IFERROR(AVERAGE(C6,D6),0)</f>
        <v>205711.38669654093</v>
      </c>
      <c r="E8" s="22">
        <f t="shared" ref="E8:O8" si="4">IFERROR(AVERAGE(D6:E6),0)</f>
        <v>199458.45592924385</v>
      </c>
      <c r="F8" s="22">
        <f t="shared" si="4"/>
        <v>196358.34662888478</v>
      </c>
      <c r="G8" s="22">
        <f t="shared" si="4"/>
        <v>199761.22148228763</v>
      </c>
      <c r="H8" s="22">
        <f t="shared" si="4"/>
        <v>200551.97296332946</v>
      </c>
      <c r="I8" s="22">
        <f t="shared" si="4"/>
        <v>201273.2889537552</v>
      </c>
      <c r="J8" s="22">
        <f t="shared" si="4"/>
        <v>205501.82650193368</v>
      </c>
      <c r="K8" s="22">
        <f t="shared" si="4"/>
        <v>208119.63284540834</v>
      </c>
      <c r="L8" s="22">
        <f t="shared" si="4"/>
        <v>208014.66053595993</v>
      </c>
      <c r="M8" s="22">
        <f t="shared" si="4"/>
        <v>206956.05473073779</v>
      </c>
      <c r="N8" s="22">
        <f t="shared" si="4"/>
        <v>201134.79714256548</v>
      </c>
      <c r="O8" s="22">
        <f t="shared" si="4"/>
        <v>196932.2891579073</v>
      </c>
      <c r="P8" s="22">
        <f>IFERROR(AVERAGE($C$6,P6),0)</f>
        <v>205711.38669654093</v>
      </c>
      <c r="Q8" s="22">
        <f>IFERROR(AVERAGE($C$6,Q6),0)</f>
        <v>200570.81003116927</v>
      </c>
      <c r="R8" s="22">
        <f t="shared" ref="R8:AF8" si="5">IFERROR(AVERAGE($C$6,R6),0)</f>
        <v>202611.27739618189</v>
      </c>
      <c r="S8" s="22">
        <f t="shared" si="5"/>
        <v>203973.68488457211</v>
      </c>
      <c r="T8" s="22">
        <f t="shared" si="5"/>
        <v>203402.02887722373</v>
      </c>
      <c r="U8" s="22">
        <f t="shared" si="5"/>
        <v>204695.00087499784</v>
      </c>
      <c r="V8" s="22">
        <f t="shared" si="5"/>
        <v>207630.56642540224</v>
      </c>
      <c r="W8" s="22">
        <f t="shared" si="5"/>
        <v>207312.80721847247</v>
      </c>
      <c r="X8" s="22">
        <f t="shared" si="5"/>
        <v>207525.59411595383</v>
      </c>
      <c r="Y8" s="22">
        <f t="shared" si="5"/>
        <v>206254.2014132503</v>
      </c>
      <c r="Z8" s="22">
        <f t="shared" si="5"/>
        <v>201704.33652778156</v>
      </c>
      <c r="AA8" s="22">
        <f t="shared" si="5"/>
        <v>202051.69342859212</v>
      </c>
      <c r="AB8" s="22">
        <f>IFERROR(AVERAGE($C$6,AB6),0)</f>
        <v>202611.27739618189</v>
      </c>
      <c r="AC8" s="22">
        <f>IFERROR(AVERAGE(AB$6,AC6),0)</f>
        <v>200482.53747271333</v>
      </c>
      <c r="AD8" s="22">
        <f>IFERROR(AVERAGE(AC$6,AD6),0)</f>
        <v>205396.85419248533</v>
      </c>
      <c r="AE8" s="22">
        <f>IFERROR(AVERAGE(AD$6,AE6),0)</f>
        <v>202753.54674607958</v>
      </c>
      <c r="AF8" s="22">
        <f t="shared" si="5"/>
        <v>204695.00087499784</v>
      </c>
      <c r="AG8" s="22">
        <f>IFERROR(AVERAGE($AF$6,AG6),0)</f>
        <v>199922.95350512356</v>
      </c>
      <c r="AH8" s="22">
        <f>IFERROR(AVERAGE($C$6,AH6),0)</f>
        <v>202051.69342859212</v>
      </c>
    </row>
    <row r="9" spans="1:37" ht="9" customHeight="1">
      <c r="C9" s="2"/>
    </row>
    <row r="10" spans="1:37">
      <c r="A10" s="23" t="s">
        <v>40</v>
      </c>
      <c r="B10" s="24"/>
      <c r="C10" s="25"/>
      <c r="D10" s="26">
        <f>'Conso(ROIC)'!D10</f>
        <v>521.01292654230599</v>
      </c>
      <c r="E10" s="26">
        <f>'Conso(ROIC)'!E10</f>
        <v>234.54524445107774</v>
      </c>
      <c r="F10" s="26">
        <f>'Conso(ROIC)'!F10</f>
        <v>908.15843793467911</v>
      </c>
      <c r="G10" s="26">
        <f>'Conso(ROIC)'!G10</f>
        <v>839.78656535697917</v>
      </c>
      <c r="H10" s="26">
        <f>'Conso(ROIC)'!H10</f>
        <v>516.77602857726481</v>
      </c>
      <c r="I10" s="26">
        <f>'Conso(ROIC)'!I10</f>
        <v>832.30666251684534</v>
      </c>
      <c r="J10" s="26">
        <f>'Conso(ROIC)'!J10</f>
        <v>1058.7367349151398</v>
      </c>
      <c r="K10" s="26">
        <f>'Conso(ROIC)'!K10</f>
        <v>49.12229597004611</v>
      </c>
      <c r="L10" s="26">
        <f>'Conso(ROIC)'!L10</f>
        <v>629.4158571045939</v>
      </c>
      <c r="M10" s="26">
        <f>'Conso(ROIC)'!M10</f>
        <v>352.48463362390982</v>
      </c>
      <c r="N10" s="26">
        <f>'Conso(ROIC)'!N10</f>
        <v>174.77289363214499</v>
      </c>
      <c r="O10" s="26">
        <f>'Conso(ROIC)'!O10</f>
        <v>-14.517227289418742</v>
      </c>
      <c r="P10" s="26">
        <f>SUM($D10:D10)</f>
        <v>521.01292654230599</v>
      </c>
      <c r="Q10" s="26">
        <f>SUM($D10:E10)</f>
        <v>755.55817099338378</v>
      </c>
      <c r="R10" s="26">
        <f>SUM($D10:F10)</f>
        <v>1663.7166089280629</v>
      </c>
      <c r="S10" s="26">
        <f>SUM($D10:G10)</f>
        <v>2503.503174285042</v>
      </c>
      <c r="T10" s="26">
        <f>SUM($D10:H10)</f>
        <v>3020.2792028623066</v>
      </c>
      <c r="U10" s="26">
        <f>SUM($D10:I10)</f>
        <v>3852.585865379152</v>
      </c>
      <c r="V10" s="26">
        <f>SUM($D10:J10)</f>
        <v>4911.322600294292</v>
      </c>
      <c r="W10" s="26">
        <f>SUM($D10:K10)</f>
        <v>4960.4448962643382</v>
      </c>
      <c r="X10" s="26">
        <f>SUM($D10:L10)</f>
        <v>5589.8607533689319</v>
      </c>
      <c r="Y10" s="26">
        <f>SUM($D10:M10)</f>
        <v>5942.3453869928417</v>
      </c>
      <c r="Z10" s="26">
        <f>SUM($D10:N10)</f>
        <v>6117.1182806249863</v>
      </c>
      <c r="AA10" s="26">
        <f>SUM($D10:O10)</f>
        <v>6102.6010533355675</v>
      </c>
      <c r="AB10" s="26">
        <f>SUM(D10:F10)</f>
        <v>1663.7166089280629</v>
      </c>
      <c r="AC10" s="26">
        <f>SUM(G10:I10)</f>
        <v>2188.8692564510893</v>
      </c>
      <c r="AD10" s="26">
        <f>SUM(J10:L10)</f>
        <v>1737.2748879897797</v>
      </c>
      <c r="AE10" s="26">
        <f>SUM(M10:O10)</f>
        <v>512.74029996663603</v>
      </c>
      <c r="AF10" s="26">
        <f>SUM(AB10:AC10)</f>
        <v>3852.585865379152</v>
      </c>
      <c r="AG10" s="26">
        <f>SUM(AD10:AE10)</f>
        <v>2250.0151879564155</v>
      </c>
      <c r="AH10" s="26">
        <f>SUM(AF10:AG10)</f>
        <v>6102.6010533355675</v>
      </c>
    </row>
    <row r="11" spans="1:37">
      <c r="A11" s="27" t="s">
        <v>88</v>
      </c>
      <c r="B11" s="28"/>
      <c r="C11" s="29"/>
      <c r="D11" s="30">
        <f>'Conso(ROE)'!D11</f>
        <v>0</v>
      </c>
      <c r="E11" s="30">
        <f>'Conso(ROE)'!E11</f>
        <v>0</v>
      </c>
      <c r="F11" s="30">
        <f>'Conso(ROE)'!F11</f>
        <v>75.48404925042091</v>
      </c>
      <c r="G11" s="30">
        <f>'Conso(ROE)'!G11</f>
        <v>0</v>
      </c>
      <c r="H11" s="30">
        <f>'Conso(ROE)'!H11</f>
        <v>0</v>
      </c>
      <c r="I11" s="30">
        <f>'Conso(ROE)'!I11</f>
        <v>0</v>
      </c>
      <c r="J11" s="30">
        <f>'Conso(ROE)'!J11</f>
        <v>0</v>
      </c>
      <c r="K11" s="30">
        <f>'Conso(ROE)'!K11</f>
        <v>-8.317807356388121</v>
      </c>
      <c r="L11" s="30">
        <f>'Conso(ROE)'!L11</f>
        <v>10.741584790748936</v>
      </c>
      <c r="M11" s="30">
        <f>'Conso(ROE)'!M11</f>
        <v>0</v>
      </c>
      <c r="N11" s="30">
        <f>'Conso(ROE)'!N11</f>
        <v>-0.12218001039999998</v>
      </c>
      <c r="O11" s="30">
        <f>'Conso(ROE)'!O11</f>
        <v>0</v>
      </c>
      <c r="P11" s="30">
        <f>SUM($D11:D11)</f>
        <v>0</v>
      </c>
      <c r="Q11" s="30">
        <f>SUM($D11:E11)</f>
        <v>0</v>
      </c>
      <c r="R11" s="30">
        <f>SUM($D11:F11)</f>
        <v>75.48404925042091</v>
      </c>
      <c r="S11" s="30">
        <f>SUM($D11:G11)</f>
        <v>75.48404925042091</v>
      </c>
      <c r="T11" s="30">
        <f>SUM($D11:H11)</f>
        <v>75.48404925042091</v>
      </c>
      <c r="U11" s="30">
        <f>SUM($D11:I11)</f>
        <v>75.48404925042091</v>
      </c>
      <c r="V11" s="30">
        <f>SUM($D11:J11)</f>
        <v>75.48404925042091</v>
      </c>
      <c r="W11" s="30">
        <f>SUM($D11:K11)</f>
        <v>67.166241894032794</v>
      </c>
      <c r="X11" s="30">
        <f>SUM($D11:L11)</f>
        <v>77.907826684781725</v>
      </c>
      <c r="Y11" s="30">
        <f>SUM($D11:M11)</f>
        <v>77.907826684781725</v>
      </c>
      <c r="Z11" s="30">
        <f>SUM($D11:N11)</f>
        <v>77.785646674381724</v>
      </c>
      <c r="AA11" s="30">
        <f>SUM($D11:O11)</f>
        <v>77.785646674381724</v>
      </c>
      <c r="AB11" s="30">
        <f>SUM(D11:F11)</f>
        <v>75.48404925042091</v>
      </c>
      <c r="AC11" s="30">
        <f>SUM(G11:I11)</f>
        <v>0</v>
      </c>
      <c r="AD11" s="30">
        <f>SUM(J11:L11)</f>
        <v>2.4237774343608152</v>
      </c>
      <c r="AE11" s="30">
        <f>SUM(M11:O11)</f>
        <v>-0.12218001039999998</v>
      </c>
      <c r="AF11" s="30">
        <f>SUM(AB11:AC11)</f>
        <v>75.48404925042091</v>
      </c>
      <c r="AG11" s="30">
        <f>SUM(AD11:AE11)</f>
        <v>2.301597423960815</v>
      </c>
      <c r="AH11" s="30">
        <f>SUM(AF11:AG11)</f>
        <v>77.785646674381724</v>
      </c>
    </row>
    <row r="12" spans="1:37">
      <c r="A12" s="27" t="s">
        <v>42</v>
      </c>
      <c r="B12" s="28"/>
      <c r="C12" s="29"/>
      <c r="D12" s="30">
        <f>'Conso(ROIC)'!D13</f>
        <v>117.46646891894079</v>
      </c>
      <c r="E12" s="30">
        <f>'Conso(ROIC)'!E13</f>
        <v>38.380909885547901</v>
      </c>
      <c r="F12" s="30">
        <f>'Conso(ROIC)'!F13</f>
        <v>178.34778310682432</v>
      </c>
      <c r="G12" s="30">
        <f>'Conso(ROIC)'!G13</f>
        <v>133.0440838229911</v>
      </c>
      <c r="H12" s="30">
        <f>'Conso(ROIC)'!H13</f>
        <v>101.2485384129119</v>
      </c>
      <c r="I12" s="30">
        <f>'Conso(ROIC)'!I13</f>
        <v>145.6781215735069</v>
      </c>
      <c r="J12" s="30">
        <f>'Conso(ROIC)'!J13</f>
        <v>101.6881117480746</v>
      </c>
      <c r="K12" s="30">
        <f>'Conso(ROIC)'!K13</f>
        <v>121.937418916686</v>
      </c>
      <c r="L12" s="30">
        <f>'Conso(ROIC)'!L13</f>
        <v>103.6114328927779</v>
      </c>
      <c r="M12" s="30">
        <f>'Conso(ROIC)'!M13</f>
        <v>21.2682188961614</v>
      </c>
      <c r="N12" s="30">
        <f>'Conso(ROIC)'!N13</f>
        <v>-13.071708793783502</v>
      </c>
      <c r="O12" s="30">
        <f>'Conso(ROIC)'!O13</f>
        <v>-110.8341813821061</v>
      </c>
      <c r="P12" s="30">
        <f>SUM($D12:D12)</f>
        <v>117.46646891894079</v>
      </c>
      <c r="Q12" s="30">
        <f>SUM($D12:E12)</f>
        <v>155.8473788044887</v>
      </c>
      <c r="R12" s="30">
        <f>SUM($D12:F12)</f>
        <v>334.19516191131299</v>
      </c>
      <c r="S12" s="30">
        <f>SUM($D12:G12)</f>
        <v>467.23924573430406</v>
      </c>
      <c r="T12" s="30">
        <f>SUM($D12:H12)</f>
        <v>568.48778414721596</v>
      </c>
      <c r="U12" s="30">
        <f>SUM($D12:I12)</f>
        <v>714.16590572072289</v>
      </c>
      <c r="V12" s="30">
        <f>SUM($D12:J12)</f>
        <v>815.85401746879745</v>
      </c>
      <c r="W12" s="30">
        <f>SUM($D12:K12)</f>
        <v>937.79143638548339</v>
      </c>
      <c r="X12" s="30">
        <f>SUM($D12:L12)</f>
        <v>1041.4028692782613</v>
      </c>
      <c r="Y12" s="30">
        <f>SUM($D12:M12)</f>
        <v>1062.6710881744227</v>
      </c>
      <c r="Z12" s="30">
        <f>SUM($D12:N12)</f>
        <v>1049.5993793806392</v>
      </c>
      <c r="AA12" s="30">
        <f>SUM($D12:O12)</f>
        <v>938.76519799853315</v>
      </c>
      <c r="AB12" s="30">
        <f>SUM(D12:F12)</f>
        <v>334.19516191131299</v>
      </c>
      <c r="AC12" s="30">
        <f>SUM(G12:I12)</f>
        <v>379.9707438094099</v>
      </c>
      <c r="AD12" s="30">
        <f>SUM(J12:L12)</f>
        <v>327.2369635575385</v>
      </c>
      <c r="AE12" s="30">
        <f>SUM(M12:O12)</f>
        <v>-102.6376712797282</v>
      </c>
      <c r="AF12" s="30">
        <f>SUM(AB12:AC12)</f>
        <v>714.16590572072289</v>
      </c>
      <c r="AG12" s="30">
        <f>SUM(AD12:AE12)</f>
        <v>224.59929227781032</v>
      </c>
      <c r="AH12" s="30">
        <f>SUM(AF12:AG12)</f>
        <v>938.76519799853327</v>
      </c>
    </row>
    <row r="13" spans="1:37" hidden="1">
      <c r="A13" s="27"/>
      <c r="B13" s="28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>
        <f>SUM($D13:D13)</f>
        <v>0</v>
      </c>
      <c r="Q13" s="30">
        <f>SUM($D13:E13)</f>
        <v>0</v>
      </c>
      <c r="R13" s="30">
        <f>SUM($D13:F13)</f>
        <v>0</v>
      </c>
      <c r="S13" s="30">
        <f>SUM($D13:G13)</f>
        <v>0</v>
      </c>
      <c r="T13" s="30">
        <f>SUM($D13:H13)</f>
        <v>0</v>
      </c>
      <c r="U13" s="30">
        <f>SUM($D13:I13)</f>
        <v>0</v>
      </c>
      <c r="V13" s="30">
        <f>SUM($D13:J13)</f>
        <v>0</v>
      </c>
      <c r="W13" s="30">
        <f>SUM($D13:K13)</f>
        <v>0</v>
      </c>
      <c r="X13" s="30">
        <f>SUM($D13:L13)</f>
        <v>0</v>
      </c>
      <c r="Y13" s="30">
        <f>SUM($D13:M13)</f>
        <v>0</v>
      </c>
      <c r="Z13" s="30">
        <f>SUM($D13:N13)</f>
        <v>0</v>
      </c>
      <c r="AA13" s="30">
        <f>SUM($D13:O13)</f>
        <v>0</v>
      </c>
      <c r="AB13" s="30">
        <f>SUM(D13:F13)</f>
        <v>0</v>
      </c>
      <c r="AC13" s="30">
        <f>SUM(G13:I13)</f>
        <v>0</v>
      </c>
      <c r="AD13" s="30">
        <f>SUM(J13:L13)</f>
        <v>0</v>
      </c>
      <c r="AE13" s="30">
        <f>SUM(M13:O13)</f>
        <v>0</v>
      </c>
      <c r="AF13" s="30">
        <f>SUM(AB13:AC13)</f>
        <v>0</v>
      </c>
      <c r="AG13" s="30">
        <f>SUM(AD13:AE13)</f>
        <v>0</v>
      </c>
      <c r="AH13" s="30">
        <f>SUM(AF13:AG13)</f>
        <v>0</v>
      </c>
    </row>
    <row r="14" spans="1:37" hidden="1">
      <c r="A14" s="27"/>
      <c r="B14" s="28"/>
      <c r="C14" s="29"/>
      <c r="D14" s="72"/>
      <c r="E14" s="72"/>
      <c r="F14" s="72"/>
      <c r="G14" s="30"/>
      <c r="H14" s="30"/>
      <c r="I14" s="30"/>
      <c r="J14" s="30"/>
      <c r="K14" s="30"/>
      <c r="L14" s="30"/>
      <c r="M14" s="30"/>
      <c r="N14" s="30"/>
      <c r="O14" s="30"/>
      <c r="P14" s="30">
        <f>SUM($D14:D14)</f>
        <v>0</v>
      </c>
      <c r="Q14" s="30">
        <f>SUM($D14:E14)</f>
        <v>0</v>
      </c>
      <c r="R14" s="30">
        <f>SUM($D14:F14)</f>
        <v>0</v>
      </c>
      <c r="S14" s="30">
        <f>SUM($D14:G14)</f>
        <v>0</v>
      </c>
      <c r="T14" s="30">
        <f>SUM($D14:H14)</f>
        <v>0</v>
      </c>
      <c r="U14" s="30">
        <f>SUM($D14:I14)</f>
        <v>0</v>
      </c>
      <c r="V14" s="30">
        <f>SUM($D14:J14)</f>
        <v>0</v>
      </c>
      <c r="W14" s="30">
        <f>SUM($D14:K14)</f>
        <v>0</v>
      </c>
      <c r="X14" s="30">
        <f>SUM($D14:L14)</f>
        <v>0</v>
      </c>
      <c r="Y14" s="30">
        <f>SUM($D14:M14)</f>
        <v>0</v>
      </c>
      <c r="Z14" s="30">
        <f>SUM($D14:N14)</f>
        <v>0</v>
      </c>
      <c r="AA14" s="30">
        <f>SUM($D14:O14)</f>
        <v>0</v>
      </c>
      <c r="AB14" s="30">
        <f>SUM(D14:F14)</f>
        <v>0</v>
      </c>
      <c r="AC14" s="30">
        <f>SUM(G14:I14)</f>
        <v>0</v>
      </c>
      <c r="AD14" s="30">
        <f>SUM(J14:L14)</f>
        <v>0</v>
      </c>
      <c r="AE14" s="30">
        <f>SUM(M14:O14)</f>
        <v>0</v>
      </c>
      <c r="AF14" s="30">
        <f>SUM(AB14:AC14)</f>
        <v>0</v>
      </c>
      <c r="AG14" s="30">
        <f>SUM(AD14:AE14)</f>
        <v>0</v>
      </c>
      <c r="AH14" s="30">
        <f>SUM(AF14:AG14)</f>
        <v>0</v>
      </c>
    </row>
    <row r="15" spans="1:37" hidden="1">
      <c r="A15" s="27"/>
      <c r="B15" s="28"/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73">
        <f t="shared" ref="P15:AH15" si="6">-20%</f>
        <v>-0.2</v>
      </c>
      <c r="Q15" s="73">
        <f t="shared" si="6"/>
        <v>-0.2</v>
      </c>
      <c r="R15" s="73">
        <f t="shared" si="6"/>
        <v>-0.2</v>
      </c>
      <c r="S15" s="73">
        <f t="shared" si="6"/>
        <v>-0.2</v>
      </c>
      <c r="T15" s="73">
        <f t="shared" si="6"/>
        <v>-0.2</v>
      </c>
      <c r="U15" s="73">
        <f t="shared" si="6"/>
        <v>-0.2</v>
      </c>
      <c r="V15" s="73">
        <f t="shared" si="6"/>
        <v>-0.2</v>
      </c>
      <c r="W15" s="73">
        <f t="shared" si="6"/>
        <v>-0.2</v>
      </c>
      <c r="X15" s="73">
        <f t="shared" si="6"/>
        <v>-0.2</v>
      </c>
      <c r="Y15" s="73">
        <f t="shared" si="6"/>
        <v>-0.2</v>
      </c>
      <c r="Z15" s="73">
        <f t="shared" si="6"/>
        <v>-0.2</v>
      </c>
      <c r="AA15" s="73">
        <f t="shared" si="6"/>
        <v>-0.2</v>
      </c>
      <c r="AB15" s="73">
        <f t="shared" si="6"/>
        <v>-0.2</v>
      </c>
      <c r="AC15" s="73">
        <f t="shared" si="6"/>
        <v>-0.2</v>
      </c>
      <c r="AD15" s="73">
        <f t="shared" si="6"/>
        <v>-0.2</v>
      </c>
      <c r="AE15" s="73">
        <f t="shared" si="6"/>
        <v>-0.2</v>
      </c>
      <c r="AF15" s="73">
        <f t="shared" si="6"/>
        <v>-0.2</v>
      </c>
      <c r="AG15" s="73">
        <f t="shared" si="6"/>
        <v>-0.2</v>
      </c>
      <c r="AH15" s="73">
        <f t="shared" si="6"/>
        <v>-0.2</v>
      </c>
    </row>
    <row r="16" spans="1:37" s="9" customFormat="1" ht="17.100000000000001" thickBot="1">
      <c r="A16" s="33" t="s">
        <v>89</v>
      </c>
      <c r="B16" s="34"/>
      <c r="C16" s="35"/>
      <c r="D16" s="36">
        <f t="shared" ref="D16:AH16" si="7">SUM(D10:D14)</f>
        <v>638.47939546124678</v>
      </c>
      <c r="E16" s="36">
        <f t="shared" si="7"/>
        <v>272.92615433662564</v>
      </c>
      <c r="F16" s="36">
        <f t="shared" si="7"/>
        <v>1161.9902702919244</v>
      </c>
      <c r="G16" s="36">
        <f t="shared" si="7"/>
        <v>972.83064917997024</v>
      </c>
      <c r="H16" s="36">
        <f t="shared" si="7"/>
        <v>618.02456699017671</v>
      </c>
      <c r="I16" s="36">
        <f t="shared" si="7"/>
        <v>977.98478409035226</v>
      </c>
      <c r="J16" s="36">
        <f t="shared" si="7"/>
        <v>1160.4248466632143</v>
      </c>
      <c r="K16" s="36">
        <f t="shared" si="7"/>
        <v>162.74190753034398</v>
      </c>
      <c r="L16" s="36">
        <f t="shared" si="7"/>
        <v>743.76887478812068</v>
      </c>
      <c r="M16" s="36">
        <f t="shared" si="7"/>
        <v>373.7528525200712</v>
      </c>
      <c r="N16" s="36">
        <f t="shared" si="7"/>
        <v>161.57900482796148</v>
      </c>
      <c r="O16" s="36">
        <f t="shared" si="7"/>
        <v>-125.35140867152484</v>
      </c>
      <c r="P16" s="36">
        <f t="shared" si="7"/>
        <v>638.47939546124678</v>
      </c>
      <c r="Q16" s="36">
        <f t="shared" si="7"/>
        <v>911.40554979787248</v>
      </c>
      <c r="R16" s="36">
        <f t="shared" si="7"/>
        <v>2073.3958200897969</v>
      </c>
      <c r="S16" s="36">
        <f t="shared" si="7"/>
        <v>3046.2264692697668</v>
      </c>
      <c r="T16" s="36">
        <f t="shared" si="7"/>
        <v>3664.2510362599432</v>
      </c>
      <c r="U16" s="36">
        <f t="shared" si="7"/>
        <v>4642.2358203502954</v>
      </c>
      <c r="V16" s="36">
        <f t="shared" si="7"/>
        <v>5802.6606670135106</v>
      </c>
      <c r="W16" s="36">
        <f t="shared" si="7"/>
        <v>5965.4025745438548</v>
      </c>
      <c r="X16" s="36">
        <f t="shared" si="7"/>
        <v>6709.1714493319751</v>
      </c>
      <c r="Y16" s="36">
        <f t="shared" si="7"/>
        <v>7082.9243018520465</v>
      </c>
      <c r="Z16" s="36">
        <f t="shared" si="7"/>
        <v>7244.503306680007</v>
      </c>
      <c r="AA16" s="36">
        <f t="shared" si="7"/>
        <v>7119.151898008482</v>
      </c>
      <c r="AB16" s="36">
        <f t="shared" si="7"/>
        <v>2073.3958200897969</v>
      </c>
      <c r="AC16" s="36">
        <f t="shared" si="7"/>
        <v>2568.8400002604994</v>
      </c>
      <c r="AD16" s="36">
        <f t="shared" si="7"/>
        <v>2066.9356289816787</v>
      </c>
      <c r="AE16" s="36">
        <f t="shared" si="7"/>
        <v>409.98044867650782</v>
      </c>
      <c r="AF16" s="36">
        <f t="shared" si="7"/>
        <v>4642.2358203502954</v>
      </c>
      <c r="AG16" s="36">
        <f t="shared" si="7"/>
        <v>2476.9160776581866</v>
      </c>
      <c r="AH16" s="36">
        <f t="shared" si="7"/>
        <v>7119.151898008482</v>
      </c>
    </row>
    <row r="17" spans="1:36" ht="17.100000000000001" thickTop="1">
      <c r="A17" s="74"/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</row>
    <row r="18" spans="1:36" ht="16.5">
      <c r="A18" s="40" t="s">
        <v>46</v>
      </c>
      <c r="B18" s="41"/>
      <c r="C18" s="42"/>
      <c r="D18" s="69">
        <f t="shared" ref="D18:O18" si="8">D16*12</f>
        <v>7661.7527455349609</v>
      </c>
      <c r="E18" s="69">
        <f t="shared" si="8"/>
        <v>3275.1138520395079</v>
      </c>
      <c r="F18" s="69">
        <f t="shared" si="8"/>
        <v>13943.883243503093</v>
      </c>
      <c r="G18" s="69">
        <f t="shared" si="8"/>
        <v>11673.967790159642</v>
      </c>
      <c r="H18" s="69">
        <f t="shared" si="8"/>
        <v>7416.2948038821205</v>
      </c>
      <c r="I18" s="69">
        <f t="shared" si="8"/>
        <v>11735.817409084228</v>
      </c>
      <c r="J18" s="69">
        <f t="shared" si="8"/>
        <v>13925.098159958572</v>
      </c>
      <c r="K18" s="69">
        <f t="shared" si="8"/>
        <v>1952.9028903641279</v>
      </c>
      <c r="L18" s="69">
        <f t="shared" si="8"/>
        <v>8925.2264974574482</v>
      </c>
      <c r="M18" s="69">
        <f t="shared" si="8"/>
        <v>4485.0342302408544</v>
      </c>
      <c r="N18" s="69">
        <f t="shared" si="8"/>
        <v>1938.9480579355377</v>
      </c>
      <c r="O18" s="69">
        <f t="shared" si="8"/>
        <v>-1504.216904058298</v>
      </c>
      <c r="P18" s="77">
        <f>P16*12/P$1</f>
        <v>7661.7527455349609</v>
      </c>
      <c r="Q18" s="77">
        <f t="shared" ref="Q18:AH18" si="9">Q16*12/Q$1</f>
        <v>5468.4332987872349</v>
      </c>
      <c r="R18" s="77">
        <f t="shared" si="9"/>
        <v>8293.5832803591875</v>
      </c>
      <c r="S18" s="77">
        <f t="shared" si="9"/>
        <v>9138.6794078093008</v>
      </c>
      <c r="T18" s="77">
        <f t="shared" si="9"/>
        <v>8794.2024870238638</v>
      </c>
      <c r="U18" s="77">
        <f t="shared" si="9"/>
        <v>9284.4716407005908</v>
      </c>
      <c r="V18" s="77">
        <f t="shared" si="9"/>
        <v>9947.4182863088754</v>
      </c>
      <c r="W18" s="77">
        <f t="shared" si="9"/>
        <v>8948.1038618157818</v>
      </c>
      <c r="X18" s="77">
        <f t="shared" si="9"/>
        <v>8945.5619324426334</v>
      </c>
      <c r="Y18" s="77">
        <f t="shared" si="9"/>
        <v>8499.5091622224554</v>
      </c>
      <c r="Z18" s="77">
        <f t="shared" si="9"/>
        <v>7903.0945163781898</v>
      </c>
      <c r="AA18" s="77">
        <f t="shared" si="9"/>
        <v>7119.1518980084829</v>
      </c>
      <c r="AB18" s="77">
        <f t="shared" si="9"/>
        <v>8293.5832803591875</v>
      </c>
      <c r="AC18" s="77">
        <f>AC16*12/AC$1</f>
        <v>10275.360001041998</v>
      </c>
      <c r="AD18" s="77">
        <f t="shared" si="9"/>
        <v>8267.742515926715</v>
      </c>
      <c r="AE18" s="77">
        <f t="shared" si="9"/>
        <v>1639.9217947060313</v>
      </c>
      <c r="AF18" s="77">
        <f t="shared" si="9"/>
        <v>9284.4716407005908</v>
      </c>
      <c r="AG18" s="77">
        <f t="shared" si="9"/>
        <v>4953.8321553163732</v>
      </c>
      <c r="AH18" s="77">
        <f t="shared" si="9"/>
        <v>7119.1518980084829</v>
      </c>
    </row>
    <row r="19" spans="1:36">
      <c r="A19" s="27" t="s">
        <v>90</v>
      </c>
      <c r="B19" s="28"/>
      <c r="C19" s="29"/>
      <c r="D19" s="30">
        <f>-D11</f>
        <v>0</v>
      </c>
      <c r="E19" s="30">
        <f t="shared" ref="E19:O19" si="10">-E11</f>
        <v>0</v>
      </c>
      <c r="F19" s="30">
        <f t="shared" si="10"/>
        <v>-75.48404925042091</v>
      </c>
      <c r="G19" s="30">
        <f t="shared" si="10"/>
        <v>0</v>
      </c>
      <c r="H19" s="30">
        <f t="shared" si="10"/>
        <v>0</v>
      </c>
      <c r="I19" s="30">
        <f t="shared" si="10"/>
        <v>0</v>
      </c>
      <c r="J19" s="30">
        <f t="shared" si="10"/>
        <v>0</v>
      </c>
      <c r="K19" s="30">
        <f t="shared" si="10"/>
        <v>8.317807356388121</v>
      </c>
      <c r="L19" s="30">
        <f t="shared" si="10"/>
        <v>-10.741584790748936</v>
      </c>
      <c r="M19" s="30">
        <f t="shared" si="10"/>
        <v>0</v>
      </c>
      <c r="N19" s="30">
        <f t="shared" si="10"/>
        <v>0.12218001039999998</v>
      </c>
      <c r="O19" s="30">
        <f t="shared" si="10"/>
        <v>0</v>
      </c>
      <c r="P19" s="30">
        <f>SUM($D19:D19)</f>
        <v>0</v>
      </c>
      <c r="Q19" s="30">
        <f>SUM($D19:E19)</f>
        <v>0</v>
      </c>
      <c r="R19" s="30">
        <f>SUM($D19:F19)</f>
        <v>-75.48404925042091</v>
      </c>
      <c r="S19" s="30">
        <f>SUM($D19:G19)</f>
        <v>-75.48404925042091</v>
      </c>
      <c r="T19" s="30">
        <f>SUM($D19:H19)</f>
        <v>-75.48404925042091</v>
      </c>
      <c r="U19" s="30">
        <f>SUM($D19:I19)</f>
        <v>-75.48404925042091</v>
      </c>
      <c r="V19" s="30">
        <f>SUM($D19:J19)</f>
        <v>-75.48404925042091</v>
      </c>
      <c r="W19" s="30">
        <f>SUM($D19:K19)</f>
        <v>-67.166241894032794</v>
      </c>
      <c r="X19" s="30">
        <f>SUM($D19:L19)</f>
        <v>-77.907826684781725</v>
      </c>
      <c r="Y19" s="30">
        <f>SUM($D19:M19)</f>
        <v>-77.907826684781725</v>
      </c>
      <c r="Z19" s="30">
        <f>SUM($D19:N19)</f>
        <v>-77.785646674381724</v>
      </c>
      <c r="AA19" s="30">
        <f>SUM($D19:O19)</f>
        <v>-77.785646674381724</v>
      </c>
      <c r="AB19" s="30">
        <f>SUM(D19:F19)</f>
        <v>-75.48404925042091</v>
      </c>
      <c r="AC19" s="30">
        <f>SUM(G19:I19)</f>
        <v>0</v>
      </c>
      <c r="AD19" s="30">
        <f>SUM(J19:L19)</f>
        <v>-2.4237774343608152</v>
      </c>
      <c r="AE19" s="30">
        <f>SUM(M19:O19)</f>
        <v>0.12218001039999998</v>
      </c>
      <c r="AF19" s="30">
        <f>SUM(AB19:AC19)</f>
        <v>-75.48404925042091</v>
      </c>
      <c r="AG19" s="30">
        <f>SUM(AD19:AE19)</f>
        <v>-2.301597423960815</v>
      </c>
      <c r="AH19" s="30">
        <f>SUM(AF19:AG19)</f>
        <v>-77.785646674381724</v>
      </c>
    </row>
    <row r="20" spans="1:36">
      <c r="A20" s="27" t="s">
        <v>48</v>
      </c>
      <c r="B20" s="28"/>
      <c r="C20" s="29"/>
      <c r="D20" s="30"/>
      <c r="E20" s="30"/>
      <c r="F20" s="15"/>
      <c r="G20" s="30"/>
      <c r="H20" s="30"/>
      <c r="I20" s="30"/>
      <c r="J20" s="30"/>
      <c r="K20" s="30"/>
      <c r="L20" s="30"/>
      <c r="M20" s="30"/>
      <c r="N20" s="30"/>
      <c r="O20" s="30"/>
      <c r="P20" s="30">
        <f>SUM($D20:D20)</f>
        <v>0</v>
      </c>
      <c r="Q20" s="30">
        <f>SUM($D20:E20)</f>
        <v>0</v>
      </c>
      <c r="R20" s="30">
        <f>SUM($D20:F20)</f>
        <v>0</v>
      </c>
      <c r="S20" s="30">
        <f>SUM($D20:G20)</f>
        <v>0</v>
      </c>
      <c r="T20" s="30">
        <f>SUM($D20:H20)</f>
        <v>0</v>
      </c>
      <c r="U20" s="30">
        <f>SUM($D20:I20)</f>
        <v>0</v>
      </c>
      <c r="V20" s="30">
        <f>SUM($D20:J20)</f>
        <v>0</v>
      </c>
      <c r="W20" s="30">
        <f>SUM($D20:K20)</f>
        <v>0</v>
      </c>
      <c r="X20" s="30">
        <f>SUM($D20:L20)</f>
        <v>0</v>
      </c>
      <c r="Y20" s="30">
        <f>SUM($D20:M20)</f>
        <v>0</v>
      </c>
      <c r="Z20" s="30">
        <f>SUM($D20:N20)</f>
        <v>0</v>
      </c>
      <c r="AA20" s="30">
        <f>SUM($D20:O20)</f>
        <v>0</v>
      </c>
      <c r="AB20" s="30">
        <f>SUM(D20:F20)</f>
        <v>0</v>
      </c>
      <c r="AC20" s="30">
        <f>SUM(G20:I20)</f>
        <v>0</v>
      </c>
      <c r="AD20" s="30">
        <f>SUM(J20:L20)</f>
        <v>0</v>
      </c>
      <c r="AE20" s="30">
        <f>SUM(M20:O20)</f>
        <v>0</v>
      </c>
      <c r="AF20" s="30">
        <f>SUM(AB20:AC20)</f>
        <v>0</v>
      </c>
      <c r="AG20" s="30">
        <f>SUM(AD20:AE20)</f>
        <v>0</v>
      </c>
      <c r="AH20" s="30">
        <f>SUM(AF20:AG20)</f>
        <v>0</v>
      </c>
    </row>
    <row r="21" spans="1:36">
      <c r="A21" s="27" t="s">
        <v>91</v>
      </c>
      <c r="B21" s="28"/>
      <c r="C21" s="29"/>
      <c r="D21" s="30">
        <f>'Conso(ROE)'!D21</f>
        <v>-16.774015834258986</v>
      </c>
      <c r="E21" s="30">
        <f>'Conso(ROE)'!E21</f>
        <v>2.9551618026439028</v>
      </c>
      <c r="F21" s="30">
        <f>'Conso(ROE)'!F21</f>
        <v>8.0604135952664766</v>
      </c>
      <c r="G21" s="30">
        <f>'Conso(ROE)'!G21</f>
        <v>0.73146222045943066</v>
      </c>
      <c r="H21" s="30">
        <f>'Conso(ROE)'!H21</f>
        <v>28.26493041397336</v>
      </c>
      <c r="I21" s="30">
        <f>'Conso(ROE)'!I21</f>
        <v>-361.93396706035929</v>
      </c>
      <c r="J21" s="30">
        <f>'Conso(ROE)'!J21</f>
        <v>-65.661925763606504</v>
      </c>
      <c r="K21" s="30">
        <f>'Conso(ROE)'!K21</f>
        <v>106.95135901492398</v>
      </c>
      <c r="L21" s="30">
        <f>'Conso(ROE)'!L21</f>
        <v>58.735682764672625</v>
      </c>
      <c r="M21" s="30">
        <f>'Conso(ROE)'!M21</f>
        <v>1.3824024763204035</v>
      </c>
      <c r="N21" s="30">
        <f>'Conso(ROE)'!N21</f>
        <v>-4.5033230470987222</v>
      </c>
      <c r="O21" s="30">
        <f>'Conso(ROE)'!O21</f>
        <v>-60.203822559014434</v>
      </c>
      <c r="P21" s="30">
        <f>SUM($D21:D21)</f>
        <v>-16.774015834258986</v>
      </c>
      <c r="Q21" s="30">
        <f>SUM($D21:E21)</f>
        <v>-13.818854031615082</v>
      </c>
      <c r="R21" s="30">
        <f>SUM($D21:F21)</f>
        <v>-5.7584404363486055</v>
      </c>
      <c r="S21" s="30">
        <f>SUM($D21:G21)</f>
        <v>-5.0269782158891747</v>
      </c>
      <c r="T21" s="30">
        <f>SUM($D21:H21)</f>
        <v>23.237952198084187</v>
      </c>
      <c r="U21" s="30">
        <f>SUM($D21:I21)</f>
        <v>-338.69601486227509</v>
      </c>
      <c r="V21" s="30">
        <f>SUM($D21:J21)</f>
        <v>-404.35794062588161</v>
      </c>
      <c r="W21" s="30">
        <f>SUM($D21:K21)</f>
        <v>-297.40658161095763</v>
      </c>
      <c r="X21" s="30">
        <f>SUM($D21:L21)</f>
        <v>-238.67089884628501</v>
      </c>
      <c r="Y21" s="30">
        <f>SUM($D21:M21)</f>
        <v>-237.28849636996461</v>
      </c>
      <c r="Z21" s="30">
        <f>SUM($D21:N21)</f>
        <v>-241.79181941706332</v>
      </c>
      <c r="AA21" s="30">
        <f>SUM($D21:O21)</f>
        <v>-301.99564197607776</v>
      </c>
      <c r="AB21" s="30">
        <f>SUM(D21:F21)</f>
        <v>-5.7584404363486055</v>
      </c>
      <c r="AC21" s="30">
        <f>SUM(G21:I21)</f>
        <v>-332.93757442592653</v>
      </c>
      <c r="AD21" s="30">
        <f>SUM(J21:L21)</f>
        <v>100.02511601599011</v>
      </c>
      <c r="AE21" s="30">
        <f>SUM(M21:O21)</f>
        <v>-63.324743129792751</v>
      </c>
      <c r="AF21" s="30">
        <f>SUM(AB21:AC21)</f>
        <v>-338.69601486227515</v>
      </c>
      <c r="AG21" s="30">
        <f>SUM(AD21:AE21)</f>
        <v>36.700372886197357</v>
      </c>
      <c r="AH21" s="30">
        <f>SUM(AF21:AG21)</f>
        <v>-301.99564197607776</v>
      </c>
    </row>
    <row r="22" spans="1:36" ht="16.5">
      <c r="A22" s="44" t="s">
        <v>49</v>
      </c>
      <c r="B22" s="45" t="s">
        <v>50</v>
      </c>
      <c r="C22" s="46"/>
      <c r="D22" s="69">
        <f>SUM(D18:D21)</f>
        <v>7644.9787297007024</v>
      </c>
      <c r="E22" s="69">
        <f t="shared" ref="E22:AH22" si="11">SUM(E18:E21)</f>
        <v>3278.0690138421519</v>
      </c>
      <c r="F22" s="69">
        <f t="shared" si="11"/>
        <v>13876.459607847939</v>
      </c>
      <c r="G22" s="69">
        <f t="shared" si="11"/>
        <v>11674.699252380102</v>
      </c>
      <c r="H22" s="69">
        <f t="shared" si="11"/>
        <v>7444.5597342960937</v>
      </c>
      <c r="I22" s="69">
        <f t="shared" si="11"/>
        <v>11373.883442023869</v>
      </c>
      <c r="J22" s="69">
        <f t="shared" si="11"/>
        <v>13859.436234194965</v>
      </c>
      <c r="K22" s="69">
        <f t="shared" si="11"/>
        <v>2068.17205673544</v>
      </c>
      <c r="L22" s="69">
        <f t="shared" si="11"/>
        <v>8973.2205954313722</v>
      </c>
      <c r="M22" s="69">
        <f t="shared" si="11"/>
        <v>4486.4166327171752</v>
      </c>
      <c r="N22" s="69">
        <f t="shared" si="11"/>
        <v>1934.5669148988388</v>
      </c>
      <c r="O22" s="69">
        <f t="shared" si="11"/>
        <v>-1564.4207266173125</v>
      </c>
      <c r="P22" s="78">
        <f t="shared" si="11"/>
        <v>7644.9787297007024</v>
      </c>
      <c r="Q22" s="78">
        <f t="shared" si="11"/>
        <v>5454.6144447556198</v>
      </c>
      <c r="R22" s="78">
        <f t="shared" si="11"/>
        <v>8212.3407906724187</v>
      </c>
      <c r="S22" s="78">
        <f t="shared" si="11"/>
        <v>9058.1683803429914</v>
      </c>
      <c r="T22" s="78">
        <f t="shared" si="11"/>
        <v>8741.9563899715267</v>
      </c>
      <c r="U22" s="78">
        <f t="shared" si="11"/>
        <v>8870.2915765878952</v>
      </c>
      <c r="V22" s="78">
        <f t="shared" si="11"/>
        <v>9467.5762964325731</v>
      </c>
      <c r="W22" s="78">
        <f t="shared" si="11"/>
        <v>8583.5310383107917</v>
      </c>
      <c r="X22" s="78">
        <f t="shared" si="11"/>
        <v>8628.9832069115673</v>
      </c>
      <c r="Y22" s="78">
        <f t="shared" si="11"/>
        <v>8184.3128391677101</v>
      </c>
      <c r="Z22" s="78">
        <f t="shared" si="11"/>
        <v>7583.517050286745</v>
      </c>
      <c r="AA22" s="78">
        <f t="shared" si="11"/>
        <v>6739.370609358024</v>
      </c>
      <c r="AB22" s="78">
        <f t="shared" si="11"/>
        <v>8212.3407906724187</v>
      </c>
      <c r="AC22" s="78">
        <f t="shared" si="11"/>
        <v>9942.4224266160709</v>
      </c>
      <c r="AD22" s="78">
        <f t="shared" si="11"/>
        <v>8365.3438545083445</v>
      </c>
      <c r="AE22" s="78">
        <f t="shared" si="11"/>
        <v>1576.7192315866384</v>
      </c>
      <c r="AF22" s="78">
        <f t="shared" si="11"/>
        <v>8870.2915765878952</v>
      </c>
      <c r="AG22" s="78">
        <f t="shared" si="11"/>
        <v>4988.2309307786099</v>
      </c>
      <c r="AH22" s="78">
        <f t="shared" si="11"/>
        <v>6739.370609358024</v>
      </c>
      <c r="AI22" s="64"/>
      <c r="AJ22" s="97">
        <v>-1.2732925824820995E-11</v>
      </c>
    </row>
    <row r="23" spans="1:36" s="9" customFormat="1" ht="16.5">
      <c r="A23" s="48" t="s">
        <v>101</v>
      </c>
      <c r="B23" s="49" t="s">
        <v>52</v>
      </c>
      <c r="C23" s="50"/>
      <c r="D23" s="51">
        <f>IFERROR(D22/D8,0)</f>
        <v>3.7163614773441482E-2</v>
      </c>
      <c r="E23" s="51">
        <f t="shared" ref="E23:AH23" si="12">IFERROR(E22/E8,0)</f>
        <v>1.6434846036334595E-2</v>
      </c>
      <c r="F23" s="51">
        <f t="shared" si="12"/>
        <v>7.0669059126242814E-2</v>
      </c>
      <c r="G23" s="51">
        <f t="shared" si="12"/>
        <v>5.8443271250297552E-2</v>
      </c>
      <c r="H23" s="51">
        <f t="shared" si="12"/>
        <v>3.7120351519340657E-2</v>
      </c>
      <c r="I23" s="51">
        <f t="shared" si="12"/>
        <v>5.6509651634088151E-2</v>
      </c>
      <c r="J23" s="51">
        <f t="shared" si="12"/>
        <v>6.7441912658934705E-2</v>
      </c>
      <c r="K23" s="51">
        <f t="shared" si="12"/>
        <v>9.9374193028280138E-3</v>
      </c>
      <c r="L23" s="51">
        <f t="shared" si="12"/>
        <v>4.3137443160551431E-2</v>
      </c>
      <c r="M23" s="51">
        <f t="shared" si="12"/>
        <v>2.1678112479261706E-2</v>
      </c>
      <c r="N23" s="51">
        <f t="shared" si="12"/>
        <v>9.6182607006961938E-3</v>
      </c>
      <c r="O23" s="51">
        <f t="shared" si="12"/>
        <v>-7.9439523772706685E-3</v>
      </c>
      <c r="P23" s="51">
        <f t="shared" si="12"/>
        <v>3.7163614773441482E-2</v>
      </c>
      <c r="Q23" s="51">
        <f t="shared" si="12"/>
        <v>2.7195455031108252E-2</v>
      </c>
      <c r="R23" s="51">
        <f t="shared" si="12"/>
        <v>4.053249600028027E-2</v>
      </c>
      <c r="S23" s="51">
        <f t="shared" si="12"/>
        <v>4.4408514683984712E-2</v>
      </c>
      <c r="T23" s="51">
        <f t="shared" si="12"/>
        <v>4.2978707922565966E-2</v>
      </c>
      <c r="U23" s="51">
        <f t="shared" si="12"/>
        <v>4.3334187638538191E-2</v>
      </c>
      <c r="V23" s="51">
        <f t="shared" si="12"/>
        <v>4.5598181710081183E-2</v>
      </c>
      <c r="W23" s="51">
        <f t="shared" si="12"/>
        <v>4.1403766383160345E-2</v>
      </c>
      <c r="X23" s="51">
        <f t="shared" si="12"/>
        <v>4.158033250631326E-2</v>
      </c>
      <c r="Y23" s="51">
        <f t="shared" si="12"/>
        <v>3.9680708480549422E-2</v>
      </c>
      <c r="Z23" s="51">
        <f t="shared" si="12"/>
        <v>3.75971938969306E-2</v>
      </c>
      <c r="AA23" s="51">
        <f t="shared" si="12"/>
        <v>3.3354685105570825E-2</v>
      </c>
      <c r="AB23" s="51">
        <f t="shared" si="12"/>
        <v>4.053249600028027E-2</v>
      </c>
      <c r="AC23" s="51">
        <f>IFERROR(AC22/AC8,0)</f>
        <v>4.9592461029027451E-2</v>
      </c>
      <c r="AD23" s="51">
        <f t="shared" si="12"/>
        <v>4.0727711665286055E-2</v>
      </c>
      <c r="AE23" s="51">
        <f t="shared" si="12"/>
        <v>7.7765309504610469E-3</v>
      </c>
      <c r="AF23" s="51">
        <f t="shared" si="12"/>
        <v>4.3334187638538191E-2</v>
      </c>
      <c r="AG23" s="51">
        <f t="shared" si="12"/>
        <v>2.495076649940935E-2</v>
      </c>
      <c r="AH23" s="51">
        <f t="shared" si="12"/>
        <v>3.3354685105570825E-2</v>
      </c>
    </row>
    <row r="24" spans="1:36" ht="15" customHeight="1">
      <c r="A24" s="9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6" ht="16.5">
      <c r="D25" s="81" t="s">
        <v>101</v>
      </c>
      <c r="E25" s="2" t="s">
        <v>94</v>
      </c>
      <c r="F25" s="140" t="s">
        <v>102</v>
      </c>
      <c r="G25" s="140"/>
    </row>
    <row r="26" spans="1:36" ht="16.5">
      <c r="F26" s="141" t="s">
        <v>103</v>
      </c>
      <c r="G26" s="141"/>
    </row>
  </sheetData>
  <mergeCells count="2">
    <mergeCell ref="F25:G25"/>
    <mergeCell ref="F26:G26"/>
  </mergeCells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7AE9-555C-4773-A0EF-C901B801F2AA}">
  <sheetPr>
    <tabColor theme="8" tint="-0.249977111117893"/>
  </sheetPr>
  <dimension ref="A1:AH12"/>
  <sheetViews>
    <sheetView showGridLines="0" showZeros="0" zoomScale="110" zoomScaleNormal="110" workbookViewId="0">
      <pane xSplit="2" ySplit="2" topLeftCell="D3" activePane="bottomRight" state="frozen"/>
      <selection pane="bottomRight" activeCell="L12" sqref="L12"/>
      <selection pane="bottomLeft" activeCell="C2" sqref="C2:O2"/>
      <selection pane="topRight" activeCell="C2" sqref="C2:O2"/>
    </sheetView>
  </sheetViews>
  <sheetFormatPr defaultColWidth="9.125" defaultRowHeight="15.6" outlineLevelCol="1"/>
  <cols>
    <col min="1" max="1" width="17.375" style="1" customWidth="1"/>
    <col min="2" max="2" width="7" style="2" customWidth="1"/>
    <col min="3" max="3" width="6.625" style="1" customWidth="1"/>
    <col min="4" max="5" width="6.75" style="1" bestFit="1" customWidth="1"/>
    <col min="6" max="15" width="6.75" style="1" customWidth="1"/>
    <col min="16" max="27" width="6.75" style="1" hidden="1" customWidth="1" outlineLevel="1"/>
    <col min="28" max="28" width="6.75" style="1" customWidth="1" collapsed="1"/>
    <col min="29" max="34" width="6.75" style="1" customWidth="1"/>
    <col min="35" max="35" width="2.125" style="1" customWidth="1"/>
    <col min="36" max="16384" width="9.125" style="1"/>
  </cols>
  <sheetData>
    <row r="1" spans="1:34" s="3" customFormat="1" hidden="1">
      <c r="B1" s="70"/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B1" s="3">
        <v>3</v>
      </c>
      <c r="AC1" s="3">
        <v>3</v>
      </c>
      <c r="AD1" s="3">
        <v>3</v>
      </c>
      <c r="AE1" s="3">
        <v>3</v>
      </c>
      <c r="AF1" s="3">
        <v>6</v>
      </c>
      <c r="AG1" s="3">
        <v>6</v>
      </c>
      <c r="AH1" s="3">
        <v>12</v>
      </c>
    </row>
    <row r="2" spans="1:34" s="9" customFormat="1" ht="18" customHeight="1">
      <c r="A2" s="4" t="s">
        <v>104</v>
      </c>
      <c r="B2" s="5"/>
      <c r="C2" s="5" t="str">
        <f>'Conso(ROIC)'!C2</f>
        <v>Dec'21</v>
      </c>
      <c r="D2" s="6" t="str">
        <f>'Conso(ROIC)'!D2</f>
        <v>Jan'22</v>
      </c>
      <c r="E2" s="6" t="str">
        <f>'Conso(ROIC)'!E2</f>
        <v>Feb'22</v>
      </c>
      <c r="F2" s="6" t="str">
        <f>'Conso(ROIC)'!F2</f>
        <v>Mar'22</v>
      </c>
      <c r="G2" s="6" t="str">
        <f>'Conso(ROIC)'!G2</f>
        <v>Apr'22</v>
      </c>
      <c r="H2" s="6" t="str">
        <f>'Conso(ROIC)'!H2</f>
        <v>May'22</v>
      </c>
      <c r="I2" s="6" t="str">
        <f>'Conso(ROIC)'!I2</f>
        <v>Jun'22</v>
      </c>
      <c r="J2" s="6" t="str">
        <f>'Conso(ROIC)'!J2</f>
        <v>Jul'22</v>
      </c>
      <c r="K2" s="6" t="str">
        <f>'Conso(ROIC)'!K2</f>
        <v>Aug'22</v>
      </c>
      <c r="L2" s="6" t="str">
        <f>'Conso(ROIC)'!L2</f>
        <v>Sep'22</v>
      </c>
      <c r="M2" s="6" t="str">
        <f>'Conso(ROIC)'!M2</f>
        <v>Oct'22</v>
      </c>
      <c r="N2" s="6" t="str">
        <f>'Conso(ROIC)'!N2</f>
        <v>Nov'22</v>
      </c>
      <c r="O2" s="6" t="str">
        <f>'Conso(ROIC)'!O2</f>
        <v>Dec'22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</row>
    <row r="3" spans="1:34">
      <c r="A3" s="10" t="s">
        <v>105</v>
      </c>
      <c r="B3" s="11" t="s">
        <v>39</v>
      </c>
      <c r="C3" s="12">
        <v>84523.797102194774</v>
      </c>
      <c r="D3" s="12">
        <v>81882.239806406171</v>
      </c>
      <c r="E3" s="12">
        <v>72808.14186403394</v>
      </c>
      <c r="F3" s="12">
        <v>77192.619053414091</v>
      </c>
      <c r="G3" s="12">
        <v>77966.909135827809</v>
      </c>
      <c r="H3" s="100">
        <v>76752.626662028575</v>
      </c>
      <c r="I3" s="12">
        <v>77421.831204239672</v>
      </c>
      <c r="J3" s="12">
        <v>81028.593745962222</v>
      </c>
      <c r="K3" s="12">
        <v>80609.326422382597</v>
      </c>
      <c r="L3" s="12">
        <v>78981.414848570741</v>
      </c>
      <c r="M3" s="12">
        <v>77442.822271555997</v>
      </c>
      <c r="N3" s="12">
        <v>73600.122500646961</v>
      </c>
      <c r="O3" s="91">
        <v>74312.906401484812</v>
      </c>
      <c r="P3" s="12">
        <f t="shared" ref="P3:AA4" si="0">D3</f>
        <v>81882.239806406171</v>
      </c>
      <c r="Q3" s="12">
        <f t="shared" si="0"/>
        <v>72808.14186403394</v>
      </c>
      <c r="R3" s="12">
        <f t="shared" si="0"/>
        <v>77192.619053414091</v>
      </c>
      <c r="S3" s="12">
        <f t="shared" si="0"/>
        <v>77966.909135827809</v>
      </c>
      <c r="T3" s="12">
        <f t="shared" si="0"/>
        <v>76752.626662028575</v>
      </c>
      <c r="U3" s="12">
        <f t="shared" si="0"/>
        <v>77421.831204239672</v>
      </c>
      <c r="V3" s="12">
        <f t="shared" si="0"/>
        <v>81028.593745962222</v>
      </c>
      <c r="W3" s="12">
        <f t="shared" si="0"/>
        <v>80609.326422382597</v>
      </c>
      <c r="X3" s="12">
        <f t="shared" si="0"/>
        <v>78981.414848570741</v>
      </c>
      <c r="Y3" s="12">
        <f t="shared" si="0"/>
        <v>77442.822271555997</v>
      </c>
      <c r="Z3" s="12">
        <f t="shared" si="0"/>
        <v>73600.122500646961</v>
      </c>
      <c r="AA3" s="12">
        <f t="shared" si="0"/>
        <v>74312.906401484812</v>
      </c>
      <c r="AB3" s="12">
        <f>R3</f>
        <v>77192.619053414091</v>
      </c>
      <c r="AC3" s="12">
        <f>U3</f>
        <v>77421.831204239672</v>
      </c>
      <c r="AD3" s="12">
        <f>X3</f>
        <v>78981.414848570741</v>
      </c>
      <c r="AE3" s="12">
        <f>AA3</f>
        <v>74312.906401484812</v>
      </c>
      <c r="AF3" s="12">
        <f>AC3</f>
        <v>77421.831204239672</v>
      </c>
      <c r="AG3" s="12">
        <f>AE3</f>
        <v>74312.906401484812</v>
      </c>
      <c r="AH3" s="12">
        <f>AG3</f>
        <v>74312.906401484812</v>
      </c>
    </row>
    <row r="4" spans="1:34">
      <c r="A4" s="13" t="s">
        <v>34</v>
      </c>
      <c r="B4" s="14" t="s">
        <v>50</v>
      </c>
      <c r="C4" s="15">
        <v>122299.94369662402</v>
      </c>
      <c r="D4" s="15">
        <v>122716.79278849045</v>
      </c>
      <c r="E4" s="15">
        <v>121509.73740013591</v>
      </c>
      <c r="F4" s="15">
        <v>121206.19494083227</v>
      </c>
      <c r="G4" s="15">
        <v>123156.71982923146</v>
      </c>
      <c r="H4" s="101">
        <v>123227.69029415595</v>
      </c>
      <c r="I4" s="15">
        <v>125144.42974737704</v>
      </c>
      <c r="J4" s="15">
        <v>127408.79830681339</v>
      </c>
      <c r="K4" s="15">
        <v>127192.54721679227</v>
      </c>
      <c r="L4" s="15">
        <v>129246.0325869276</v>
      </c>
      <c r="M4" s="15">
        <v>128241.83977394413</v>
      </c>
      <c r="N4" s="15">
        <v>122984.80974200284</v>
      </c>
      <c r="O4" s="92">
        <v>122966.73965736668</v>
      </c>
      <c r="P4" s="15">
        <f t="shared" si="0"/>
        <v>122716.79278849045</v>
      </c>
      <c r="Q4" s="15">
        <f t="shared" si="0"/>
        <v>121509.73740013591</v>
      </c>
      <c r="R4" s="15">
        <f t="shared" si="0"/>
        <v>121206.19494083227</v>
      </c>
      <c r="S4" s="15">
        <f t="shared" si="0"/>
        <v>123156.71982923146</v>
      </c>
      <c r="T4" s="15">
        <f t="shared" si="0"/>
        <v>123227.69029415595</v>
      </c>
      <c r="U4" s="15">
        <f t="shared" si="0"/>
        <v>125144.42974737704</v>
      </c>
      <c r="V4" s="15">
        <f t="shared" si="0"/>
        <v>127408.79830681339</v>
      </c>
      <c r="W4" s="15">
        <f t="shared" si="0"/>
        <v>127192.54721679227</v>
      </c>
      <c r="X4" s="15">
        <f t="shared" si="0"/>
        <v>129246.0325869276</v>
      </c>
      <c r="Y4" s="15">
        <f t="shared" si="0"/>
        <v>128241.83977394413</v>
      </c>
      <c r="Z4" s="15">
        <f t="shared" si="0"/>
        <v>122984.80974200284</v>
      </c>
      <c r="AA4" s="15">
        <f t="shared" si="0"/>
        <v>122966.73965736668</v>
      </c>
      <c r="AB4" s="15">
        <f>R4</f>
        <v>121206.19494083227</v>
      </c>
      <c r="AC4" s="15">
        <f>U4</f>
        <v>125144.42974737704</v>
      </c>
      <c r="AD4" s="15">
        <f>X4</f>
        <v>129246.0325869276</v>
      </c>
      <c r="AE4" s="15">
        <f>AA4</f>
        <v>122966.73965736668</v>
      </c>
      <c r="AF4" s="15">
        <f>AC4</f>
        <v>125144.42974737704</v>
      </c>
      <c r="AG4" s="15">
        <f>AE4</f>
        <v>122966.73965736668</v>
      </c>
      <c r="AH4" s="15">
        <f>AG4</f>
        <v>122966.73965736668</v>
      </c>
    </row>
    <row r="5" spans="1:34" ht="7.5" customHeight="1">
      <c r="A5" s="61"/>
      <c r="B5" s="8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</row>
    <row r="7" spans="1:34" s="9" customFormat="1" ht="16.5">
      <c r="A7" s="48" t="s">
        <v>106</v>
      </c>
      <c r="B7" s="49" t="s">
        <v>52</v>
      </c>
      <c r="C7" s="83">
        <f>IFERROR(C3/C4,0)</f>
        <v>0.69111885539263729</v>
      </c>
      <c r="D7" s="83">
        <f>IFERROR(D3/D4,0)</f>
        <v>0.66724559814348305</v>
      </c>
      <c r="E7" s="83">
        <f>IFERROR(E3/E4,0)</f>
        <v>0.59919594447212177</v>
      </c>
      <c r="F7" s="83">
        <f t="shared" ref="F7:AH7" si="1">IFERROR(F3/F4,0)</f>
        <v>0.63687024488390431</v>
      </c>
      <c r="G7" s="83">
        <f t="shared" si="1"/>
        <v>0.63307068622756735</v>
      </c>
      <c r="H7" s="83">
        <f t="shared" si="1"/>
        <v>0.62285210798654844</v>
      </c>
      <c r="I7" s="83">
        <f t="shared" si="1"/>
        <v>0.61865982657420193</v>
      </c>
      <c r="J7" s="83">
        <f t="shared" si="1"/>
        <v>0.63597329872649055</v>
      </c>
      <c r="K7" s="83">
        <f t="shared" si="1"/>
        <v>0.63375825224247384</v>
      </c>
      <c r="L7" s="83">
        <f t="shared" si="1"/>
        <v>0.61109353430597457</v>
      </c>
      <c r="M7" s="83">
        <f t="shared" si="1"/>
        <v>0.60388109222440089</v>
      </c>
      <c r="N7" s="83">
        <f t="shared" si="1"/>
        <v>0.59844888694014386</v>
      </c>
      <c r="O7" s="83">
        <f t="shared" si="1"/>
        <v>0.60433338810599979</v>
      </c>
      <c r="P7" s="83">
        <f t="shared" si="1"/>
        <v>0.66724559814348305</v>
      </c>
      <c r="Q7" s="83">
        <f t="shared" si="1"/>
        <v>0.59919594447212177</v>
      </c>
      <c r="R7" s="83">
        <f t="shared" si="1"/>
        <v>0.63687024488390431</v>
      </c>
      <c r="S7" s="83">
        <f t="shared" si="1"/>
        <v>0.63307068622756735</v>
      </c>
      <c r="T7" s="83">
        <f t="shared" si="1"/>
        <v>0.62285210798654844</v>
      </c>
      <c r="U7" s="83">
        <f t="shared" si="1"/>
        <v>0.61865982657420193</v>
      </c>
      <c r="V7" s="83">
        <f t="shared" si="1"/>
        <v>0.63597329872649055</v>
      </c>
      <c r="W7" s="83">
        <f t="shared" si="1"/>
        <v>0.63375825224247384</v>
      </c>
      <c r="X7" s="83">
        <f t="shared" si="1"/>
        <v>0.61109353430597457</v>
      </c>
      <c r="Y7" s="83">
        <f t="shared" si="1"/>
        <v>0.60388109222440089</v>
      </c>
      <c r="Z7" s="83">
        <f t="shared" si="1"/>
        <v>0.59844888694014386</v>
      </c>
      <c r="AA7" s="83">
        <f t="shared" si="1"/>
        <v>0.60433338810599979</v>
      </c>
      <c r="AB7" s="83">
        <f t="shared" si="1"/>
        <v>0.63687024488390431</v>
      </c>
      <c r="AC7" s="83">
        <f t="shared" si="1"/>
        <v>0.61865982657420193</v>
      </c>
      <c r="AD7" s="83">
        <f t="shared" si="1"/>
        <v>0.61109353430597457</v>
      </c>
      <c r="AE7" s="83">
        <f t="shared" si="1"/>
        <v>0.60433338810599979</v>
      </c>
      <c r="AF7" s="83">
        <f t="shared" si="1"/>
        <v>0.61865982657420193</v>
      </c>
      <c r="AG7" s="83">
        <f t="shared" si="1"/>
        <v>0.60433338810599979</v>
      </c>
      <c r="AH7" s="83">
        <f t="shared" si="1"/>
        <v>0.60433338810599979</v>
      </c>
    </row>
    <row r="8" spans="1:34" ht="15" customHeight="1">
      <c r="A8" s="93" t="s">
        <v>107</v>
      </c>
      <c r="C8" s="52"/>
      <c r="D8" s="64">
        <v>0.65984826037591615</v>
      </c>
      <c r="E8" s="64">
        <v>0.64746834496401007</v>
      </c>
      <c r="F8" s="64">
        <v>0.65970804484517009</v>
      </c>
      <c r="G8" s="64">
        <v>0.70704369668613565</v>
      </c>
      <c r="H8" s="64">
        <v>0.70260041343449586</v>
      </c>
      <c r="I8" s="64">
        <v>0.71665939722826366</v>
      </c>
      <c r="J8" s="64">
        <v>0.74786358965115884</v>
      </c>
      <c r="K8" s="64">
        <v>0.7379486910793519</v>
      </c>
      <c r="L8" s="64">
        <v>0.72504271397960063</v>
      </c>
      <c r="M8" s="64">
        <v>0.73958539242084831</v>
      </c>
      <c r="N8" s="64">
        <v>0.72012247210539471</v>
      </c>
      <c r="O8" s="64">
        <v>0.70622263603020408</v>
      </c>
      <c r="P8" s="64">
        <v>0.65984826037591615</v>
      </c>
      <c r="Q8" s="64">
        <v>0.64746834496401007</v>
      </c>
      <c r="R8" s="64">
        <v>0.65970804484517009</v>
      </c>
      <c r="S8" s="64">
        <v>0.70704369668613565</v>
      </c>
      <c r="T8" s="64">
        <v>0.70260041343449586</v>
      </c>
      <c r="U8" s="64">
        <v>0.71665939722826366</v>
      </c>
      <c r="V8" s="64">
        <v>0.74786358965115884</v>
      </c>
      <c r="W8" s="64">
        <v>0.7379486910793519</v>
      </c>
      <c r="X8" s="64">
        <v>0.72504271397960063</v>
      </c>
      <c r="Y8" s="64">
        <v>0.73958539242084831</v>
      </c>
      <c r="Z8" s="64">
        <v>0.72012247210539471</v>
      </c>
      <c r="AA8" s="64">
        <v>0.70622263603020408</v>
      </c>
      <c r="AB8" s="64">
        <v>0.65970804484517009</v>
      </c>
      <c r="AC8" s="64">
        <v>0.71665939722826366</v>
      </c>
      <c r="AD8" s="64">
        <v>0.72504271397960063</v>
      </c>
      <c r="AE8" s="64">
        <v>0.70622263603020408</v>
      </c>
      <c r="AF8" s="64">
        <v>0.71665939722826366</v>
      </c>
      <c r="AG8" s="64">
        <v>0.70622263603020408</v>
      </c>
      <c r="AH8" s="64">
        <v>0.70622263603020408</v>
      </c>
    </row>
    <row r="11" spans="1:34" ht="16.5">
      <c r="D11" s="81" t="s">
        <v>106</v>
      </c>
      <c r="E11" s="2" t="s">
        <v>94</v>
      </c>
      <c r="F11" s="140" t="s">
        <v>105</v>
      </c>
      <c r="G11" s="140"/>
    </row>
    <row r="12" spans="1:34" ht="16.5">
      <c r="F12" s="141" t="s">
        <v>34</v>
      </c>
      <c r="G12" s="141"/>
    </row>
  </sheetData>
  <mergeCells count="2">
    <mergeCell ref="F11:G11"/>
    <mergeCell ref="F12:G12"/>
  </mergeCells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4277-BDD8-437F-A84D-C1B457CD0E27}">
  <sheetPr>
    <tabColor theme="8" tint="-0.249977111117893"/>
  </sheetPr>
  <dimension ref="A1:AH22"/>
  <sheetViews>
    <sheetView showGridLines="0" showZeros="0" tabSelected="1" zoomScale="110" zoomScaleNormal="110" workbookViewId="0">
      <pane xSplit="2" ySplit="2" topLeftCell="O3" activePane="bottomRight" state="frozen"/>
      <selection pane="bottomRight" activeCell="AC14" sqref="AC14"/>
      <selection pane="bottomLeft" activeCell="C2" sqref="C2:O2"/>
      <selection pane="topRight" activeCell="C2" sqref="C2:O2"/>
    </sheetView>
  </sheetViews>
  <sheetFormatPr defaultColWidth="9.125" defaultRowHeight="15.6" outlineLevelCol="1"/>
  <cols>
    <col min="1" max="1" width="28.125" style="1" bestFit="1" customWidth="1"/>
    <col min="2" max="2" width="6" style="2" bestFit="1" customWidth="1"/>
    <col min="3" max="3" width="6.625" style="1" customWidth="1"/>
    <col min="4" max="15" width="6.75" style="1" customWidth="1"/>
    <col min="16" max="27" width="6.75" style="1" hidden="1" customWidth="1" outlineLevel="1"/>
    <col min="28" max="28" width="6.75" style="1" customWidth="1" collapsed="1"/>
    <col min="29" max="34" width="6.75" style="1" customWidth="1"/>
    <col min="35" max="35" width="3.5" style="1" customWidth="1"/>
    <col min="36" max="16384" width="9.125" style="1"/>
  </cols>
  <sheetData>
    <row r="1" spans="1:34" s="3" customFormat="1" hidden="1">
      <c r="B1" s="70"/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B1" s="3">
        <v>3</v>
      </c>
      <c r="AC1" s="3">
        <v>3</v>
      </c>
      <c r="AD1" s="3">
        <v>3</v>
      </c>
      <c r="AE1" s="3">
        <v>3</v>
      </c>
      <c r="AF1" s="3">
        <v>6</v>
      </c>
      <c r="AG1" s="3">
        <v>6</v>
      </c>
      <c r="AH1" s="3">
        <v>12</v>
      </c>
    </row>
    <row r="2" spans="1:34" s="9" customFormat="1" ht="18" customHeight="1">
      <c r="A2" s="5" t="s">
        <v>108</v>
      </c>
      <c r="B2" s="5"/>
      <c r="C2" s="5" t="str">
        <f>'Conso(ROIC)'!C2</f>
        <v>Dec'21</v>
      </c>
      <c r="D2" s="6" t="str">
        <f>'Conso(ROIC)'!D2</f>
        <v>Jan'22</v>
      </c>
      <c r="E2" s="6" t="str">
        <f>'Conso(ROIC)'!E2</f>
        <v>Feb'22</v>
      </c>
      <c r="F2" s="6" t="str">
        <f>'Conso(ROIC)'!F2</f>
        <v>Mar'22</v>
      </c>
      <c r="G2" s="6" t="str">
        <f>'Conso(ROIC)'!G2</f>
        <v>Apr'22</v>
      </c>
      <c r="H2" s="6" t="str">
        <f>'Conso(ROIC)'!H2</f>
        <v>May'22</v>
      </c>
      <c r="I2" s="6" t="str">
        <f>'Conso(ROIC)'!I2</f>
        <v>Jun'22</v>
      </c>
      <c r="J2" s="6" t="str">
        <f>'Conso(ROIC)'!J2</f>
        <v>Jul'22</v>
      </c>
      <c r="K2" s="6" t="str">
        <f>'Conso(ROIC)'!K2</f>
        <v>Aug'22</v>
      </c>
      <c r="L2" s="6" t="str">
        <f>'Conso(ROIC)'!L2</f>
        <v>Sep'22</v>
      </c>
      <c r="M2" s="6" t="str">
        <f>'Conso(ROIC)'!M2</f>
        <v>Oct'22</v>
      </c>
      <c r="N2" s="6" t="str">
        <f>'Conso(ROIC)'!N2</f>
        <v>Nov'22</v>
      </c>
      <c r="O2" s="6" t="str">
        <f>'Conso(ROIC)'!O2</f>
        <v>Dec'22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</row>
    <row r="3" spans="1:34">
      <c r="A3" s="12" t="s">
        <v>109</v>
      </c>
      <c r="B3" s="11"/>
      <c r="C3" s="12">
        <v>0</v>
      </c>
      <c r="D3" s="12">
        <v>0.20094561999999999</v>
      </c>
      <c r="E3" s="12"/>
      <c r="F3" s="12"/>
      <c r="G3" s="12"/>
      <c r="H3" s="12"/>
      <c r="I3" s="12"/>
      <c r="J3" s="12">
        <v>9.3670496835520005</v>
      </c>
      <c r="K3" s="12">
        <v>0.16619604000000002</v>
      </c>
      <c r="L3" s="12">
        <v>0.16218221999999999</v>
      </c>
      <c r="M3" s="12">
        <v>0</v>
      </c>
      <c r="N3" s="12">
        <v>0.170344</v>
      </c>
      <c r="O3" s="91">
        <v>0</v>
      </c>
      <c r="P3" s="12">
        <f t="shared" ref="P3:AA14" si="0">D3</f>
        <v>0.20094561999999999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9.3670496835520005</v>
      </c>
      <c r="W3" s="12">
        <f t="shared" si="0"/>
        <v>0.16619604000000002</v>
      </c>
      <c r="X3" s="12">
        <f t="shared" si="0"/>
        <v>0.16218221999999999</v>
      </c>
      <c r="Y3" s="12">
        <f t="shared" si="0"/>
        <v>0</v>
      </c>
      <c r="Z3" s="12">
        <f t="shared" si="0"/>
        <v>0.170344</v>
      </c>
      <c r="AA3" s="12">
        <f t="shared" si="0"/>
        <v>0</v>
      </c>
      <c r="AB3" s="12">
        <f t="shared" ref="AB3:AB14" si="1">R3</f>
        <v>0</v>
      </c>
      <c r="AC3" s="12">
        <f t="shared" ref="AC3:AC14" si="2">U3</f>
        <v>0</v>
      </c>
      <c r="AD3" s="12">
        <f t="shared" ref="AD3:AD14" si="3">X3</f>
        <v>0.16218221999999999</v>
      </c>
      <c r="AE3" s="12">
        <f t="shared" ref="AE3:AE14" si="4">AA3</f>
        <v>0</v>
      </c>
      <c r="AF3" s="12">
        <f t="shared" ref="AF3:AF14" si="5">AC3</f>
        <v>0</v>
      </c>
      <c r="AG3" s="12">
        <f t="shared" ref="AG3:AG14" si="6">AE3</f>
        <v>0</v>
      </c>
      <c r="AH3" s="12">
        <f t="shared" ref="AH3:AH14" si="7">AG3</f>
        <v>0</v>
      </c>
    </row>
    <row r="4" spans="1:34">
      <c r="A4" s="15" t="s">
        <v>110</v>
      </c>
      <c r="B4" s="14"/>
      <c r="C4" s="15">
        <v>12642.450431142131</v>
      </c>
      <c r="D4" s="15">
        <v>12953.89360789449</v>
      </c>
      <c r="E4" s="15">
        <v>13092.115429767022</v>
      </c>
      <c r="F4" s="15">
        <v>14187.06337564651</v>
      </c>
      <c r="G4" s="15">
        <v>16014.440264758647</v>
      </c>
      <c r="H4" s="101">
        <v>15472.88981576749</v>
      </c>
      <c r="I4" s="15">
        <v>15373.870022940961</v>
      </c>
      <c r="J4" s="15">
        <v>16179.217195812396</v>
      </c>
      <c r="K4" s="15">
        <v>15500.339766538717</v>
      </c>
      <c r="L4" s="15">
        <v>14577.282232418636</v>
      </c>
      <c r="M4" s="15">
        <v>14148.460373430094</v>
      </c>
      <c r="N4" s="15">
        <v>12725.465186130436</v>
      </c>
      <c r="O4" s="92">
        <v>12078.811403135775</v>
      </c>
      <c r="P4" s="15">
        <f t="shared" si="0"/>
        <v>12953.89360789449</v>
      </c>
      <c r="Q4" s="15">
        <f t="shared" si="0"/>
        <v>13092.115429767022</v>
      </c>
      <c r="R4" s="15">
        <f t="shared" si="0"/>
        <v>14187.06337564651</v>
      </c>
      <c r="S4" s="15">
        <f t="shared" si="0"/>
        <v>16014.440264758647</v>
      </c>
      <c r="T4" s="15">
        <f t="shared" si="0"/>
        <v>15472.88981576749</v>
      </c>
      <c r="U4" s="15">
        <f t="shared" si="0"/>
        <v>15373.870022940961</v>
      </c>
      <c r="V4" s="15">
        <f t="shared" si="0"/>
        <v>16179.217195812396</v>
      </c>
      <c r="W4" s="15">
        <f t="shared" si="0"/>
        <v>15500.339766538717</v>
      </c>
      <c r="X4" s="15">
        <f t="shared" si="0"/>
        <v>14577.282232418636</v>
      </c>
      <c r="Y4" s="15">
        <f t="shared" si="0"/>
        <v>14148.460373430094</v>
      </c>
      <c r="Z4" s="15">
        <f t="shared" si="0"/>
        <v>12725.465186130436</v>
      </c>
      <c r="AA4" s="15">
        <f t="shared" si="0"/>
        <v>12078.811403135775</v>
      </c>
      <c r="AB4" s="15">
        <f t="shared" si="1"/>
        <v>14187.06337564651</v>
      </c>
      <c r="AC4" s="15">
        <f t="shared" si="2"/>
        <v>15373.870022940961</v>
      </c>
      <c r="AD4" s="15">
        <f t="shared" si="3"/>
        <v>14577.282232418636</v>
      </c>
      <c r="AE4" s="15">
        <f t="shared" si="4"/>
        <v>12078.811403135775</v>
      </c>
      <c r="AF4" s="15">
        <f t="shared" si="5"/>
        <v>15373.870022940961</v>
      </c>
      <c r="AG4" s="15">
        <f t="shared" si="6"/>
        <v>12078.811403135775</v>
      </c>
      <c r="AH4" s="15">
        <f t="shared" si="7"/>
        <v>12078.811403135775</v>
      </c>
    </row>
    <row r="5" spans="1:34">
      <c r="A5" s="15" t="s">
        <v>111</v>
      </c>
      <c r="B5" s="14"/>
      <c r="C5" s="15">
        <v>17904.99886</v>
      </c>
      <c r="D5" s="15">
        <v>16498.723119999999</v>
      </c>
      <c r="E5" s="15">
        <v>7968.0594284999997</v>
      </c>
      <c r="F5" s="15">
        <v>7078.394346</v>
      </c>
      <c r="G5" s="15">
        <v>7875.337888</v>
      </c>
      <c r="H5" s="101">
        <v>7344.6697624999997</v>
      </c>
      <c r="I5" s="15">
        <v>7091.0863040000004</v>
      </c>
      <c r="J5" s="15">
        <v>10474.172424</v>
      </c>
      <c r="K5" s="15">
        <v>8207.9872319999995</v>
      </c>
      <c r="L5" s="15">
        <v>6920.8994714999999</v>
      </c>
      <c r="M5" s="15">
        <v>6715.5250020000003</v>
      </c>
      <c r="N5" s="15">
        <v>6250.2378280000003</v>
      </c>
      <c r="O5" s="92">
        <v>4076.328336</v>
      </c>
      <c r="P5" s="15">
        <f t="shared" si="0"/>
        <v>16498.723119999999</v>
      </c>
      <c r="Q5" s="15">
        <f t="shared" si="0"/>
        <v>7968.0594284999997</v>
      </c>
      <c r="R5" s="15">
        <f t="shared" si="0"/>
        <v>7078.394346</v>
      </c>
      <c r="S5" s="15">
        <f t="shared" si="0"/>
        <v>7875.337888</v>
      </c>
      <c r="T5" s="15">
        <f t="shared" si="0"/>
        <v>7344.6697624999997</v>
      </c>
      <c r="U5" s="15">
        <f t="shared" si="0"/>
        <v>7091.0863040000004</v>
      </c>
      <c r="V5" s="15">
        <f t="shared" si="0"/>
        <v>10474.172424</v>
      </c>
      <c r="W5" s="15">
        <f t="shared" si="0"/>
        <v>8207.9872319999995</v>
      </c>
      <c r="X5" s="15">
        <f t="shared" si="0"/>
        <v>6920.8994714999999</v>
      </c>
      <c r="Y5" s="15">
        <f t="shared" si="0"/>
        <v>6715.5250020000003</v>
      </c>
      <c r="Z5" s="15">
        <f t="shared" si="0"/>
        <v>6250.2378280000003</v>
      </c>
      <c r="AA5" s="15">
        <f t="shared" si="0"/>
        <v>4076.328336</v>
      </c>
      <c r="AB5" s="15">
        <f t="shared" si="1"/>
        <v>7078.394346</v>
      </c>
      <c r="AC5" s="15">
        <f t="shared" si="2"/>
        <v>7091.0863040000004</v>
      </c>
      <c r="AD5" s="15">
        <f t="shared" si="3"/>
        <v>6920.8994714999999</v>
      </c>
      <c r="AE5" s="15">
        <f t="shared" si="4"/>
        <v>4076.328336</v>
      </c>
      <c r="AF5" s="15">
        <f t="shared" si="5"/>
        <v>7091.0863040000004</v>
      </c>
      <c r="AG5" s="15">
        <f t="shared" si="6"/>
        <v>4076.328336</v>
      </c>
      <c r="AH5" s="15">
        <f t="shared" si="7"/>
        <v>4076.328336</v>
      </c>
    </row>
    <row r="6" spans="1:34">
      <c r="A6" s="15" t="s">
        <v>112</v>
      </c>
      <c r="B6" s="14"/>
      <c r="C6" s="1">
        <v>1864.933430953962</v>
      </c>
      <c r="D6" s="15">
        <v>1778.5847569829941</v>
      </c>
      <c r="E6" s="15">
        <v>1712.2808614918399</v>
      </c>
      <c r="F6" s="15">
        <v>1683.8240083520986</v>
      </c>
      <c r="G6" s="15">
        <v>1693.3020427854096</v>
      </c>
      <c r="H6" s="101">
        <v>1659.729826925394</v>
      </c>
      <c r="I6" s="15">
        <v>1637.1911759641687</v>
      </c>
      <c r="J6" s="15">
        <v>1700.8937559558103</v>
      </c>
      <c r="K6" s="15">
        <v>1676.6317429238052</v>
      </c>
      <c r="L6" s="15">
        <v>1716.2824164910105</v>
      </c>
      <c r="M6" s="15">
        <v>1707.0304796541316</v>
      </c>
      <c r="N6" s="15">
        <v>1590.6355654871832</v>
      </c>
      <c r="O6" s="92">
        <v>1570.7687370665651</v>
      </c>
      <c r="P6" s="15">
        <f t="shared" si="0"/>
        <v>1778.5847569829941</v>
      </c>
      <c r="Q6" s="15">
        <f t="shared" si="0"/>
        <v>1712.2808614918399</v>
      </c>
      <c r="R6" s="15">
        <f t="shared" si="0"/>
        <v>1683.8240083520986</v>
      </c>
      <c r="S6" s="15">
        <f t="shared" si="0"/>
        <v>1693.3020427854096</v>
      </c>
      <c r="T6" s="15">
        <f t="shared" si="0"/>
        <v>1659.729826925394</v>
      </c>
      <c r="U6" s="15">
        <f t="shared" si="0"/>
        <v>1637.1911759641687</v>
      </c>
      <c r="V6" s="15">
        <f t="shared" si="0"/>
        <v>1700.8937559558103</v>
      </c>
      <c r="W6" s="15">
        <f t="shared" si="0"/>
        <v>1676.6317429238052</v>
      </c>
      <c r="X6" s="15">
        <f t="shared" si="0"/>
        <v>1716.2824164910105</v>
      </c>
      <c r="Y6" s="15">
        <f t="shared" si="0"/>
        <v>1707.0304796541316</v>
      </c>
      <c r="Z6" s="15">
        <f t="shared" si="0"/>
        <v>1590.6355654871832</v>
      </c>
      <c r="AA6" s="15">
        <f t="shared" si="0"/>
        <v>1570.7687370665651</v>
      </c>
      <c r="AB6" s="15">
        <f t="shared" si="1"/>
        <v>1683.8240083520986</v>
      </c>
      <c r="AC6" s="15">
        <f t="shared" si="2"/>
        <v>1637.1911759641687</v>
      </c>
      <c r="AD6" s="15">
        <f t="shared" si="3"/>
        <v>1716.2824164910105</v>
      </c>
      <c r="AE6" s="15">
        <f t="shared" si="4"/>
        <v>1570.7687370665651</v>
      </c>
      <c r="AF6" s="15">
        <f t="shared" si="5"/>
        <v>1637.1911759641687</v>
      </c>
      <c r="AG6" s="15">
        <f t="shared" si="6"/>
        <v>1570.7687370665651</v>
      </c>
      <c r="AH6" s="15">
        <f t="shared" si="7"/>
        <v>1570.7687370665651</v>
      </c>
    </row>
    <row r="7" spans="1:34">
      <c r="A7" s="15" t="s">
        <v>113</v>
      </c>
      <c r="B7" s="14"/>
      <c r="C7" s="15">
        <v>476.64712099879478</v>
      </c>
      <c r="D7" s="15">
        <v>484.35975300931722</v>
      </c>
      <c r="E7" s="15">
        <v>473.82168299785519</v>
      </c>
      <c r="F7" s="15">
        <v>482.49672585511991</v>
      </c>
      <c r="G7" s="15">
        <v>475.4924512481029</v>
      </c>
      <c r="H7" s="101">
        <v>478.74850373429797</v>
      </c>
      <c r="I7" s="15">
        <v>486.27026574862242</v>
      </c>
      <c r="J7" s="15">
        <v>500.76365706523222</v>
      </c>
      <c r="K7" s="15">
        <v>515.66298870664264</v>
      </c>
      <c r="L7" s="15">
        <v>601.95630927475156</v>
      </c>
      <c r="M7" s="15">
        <v>617.53606578872598</v>
      </c>
      <c r="N7" s="15">
        <v>579.16205067868486</v>
      </c>
      <c r="O7" s="92">
        <v>587.16555913858883</v>
      </c>
      <c r="P7" s="15">
        <f t="shared" si="0"/>
        <v>484.35975300931722</v>
      </c>
      <c r="Q7" s="15">
        <f t="shared" si="0"/>
        <v>473.82168299785519</v>
      </c>
      <c r="R7" s="15">
        <f t="shared" si="0"/>
        <v>482.49672585511991</v>
      </c>
      <c r="S7" s="15">
        <f t="shared" si="0"/>
        <v>475.4924512481029</v>
      </c>
      <c r="T7" s="15">
        <f t="shared" si="0"/>
        <v>478.74850373429797</v>
      </c>
      <c r="U7" s="15">
        <f t="shared" si="0"/>
        <v>486.27026574862242</v>
      </c>
      <c r="V7" s="15">
        <f t="shared" si="0"/>
        <v>500.76365706523222</v>
      </c>
      <c r="W7" s="15">
        <f t="shared" si="0"/>
        <v>515.66298870664264</v>
      </c>
      <c r="X7" s="15">
        <f t="shared" si="0"/>
        <v>601.95630927475156</v>
      </c>
      <c r="Y7" s="15">
        <f t="shared" si="0"/>
        <v>617.53606578872598</v>
      </c>
      <c r="Z7" s="15">
        <f t="shared" si="0"/>
        <v>579.16205067868486</v>
      </c>
      <c r="AA7" s="15">
        <f t="shared" si="0"/>
        <v>587.16555913858883</v>
      </c>
      <c r="AB7" s="15">
        <f t="shared" si="1"/>
        <v>482.49672585511991</v>
      </c>
      <c r="AC7" s="15">
        <f t="shared" si="2"/>
        <v>486.27026574862242</v>
      </c>
      <c r="AD7" s="15">
        <f t="shared" si="3"/>
        <v>601.95630927475156</v>
      </c>
      <c r="AE7" s="15">
        <f t="shared" si="4"/>
        <v>587.16555913858883</v>
      </c>
      <c r="AF7" s="15">
        <f t="shared" si="5"/>
        <v>486.27026574862242</v>
      </c>
      <c r="AG7" s="15">
        <f t="shared" si="6"/>
        <v>587.16555913858883</v>
      </c>
      <c r="AH7" s="15">
        <f t="shared" si="7"/>
        <v>587.16555913858883</v>
      </c>
    </row>
    <row r="8" spans="1:34">
      <c r="A8" s="15" t="s">
        <v>114</v>
      </c>
      <c r="B8" s="14"/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01">
        <v>0</v>
      </c>
      <c r="I8" s="15">
        <v>0</v>
      </c>
      <c r="J8" s="15">
        <v>0</v>
      </c>
      <c r="K8" s="15">
        <v>0</v>
      </c>
      <c r="L8" s="15">
        <v>-9.999999999999999E-14</v>
      </c>
      <c r="M8" s="15">
        <v>9.999999999999999E-14</v>
      </c>
      <c r="N8" s="15">
        <v>0</v>
      </c>
      <c r="O8" s="92">
        <v>0</v>
      </c>
      <c r="P8" s="15">
        <f t="shared" si="0"/>
        <v>0</v>
      </c>
      <c r="Q8" s="15">
        <f t="shared" si="0"/>
        <v>0</v>
      </c>
      <c r="R8" s="15">
        <f t="shared" si="0"/>
        <v>0</v>
      </c>
      <c r="S8" s="15">
        <f t="shared" si="0"/>
        <v>0</v>
      </c>
      <c r="T8" s="15">
        <f t="shared" si="0"/>
        <v>0</v>
      </c>
      <c r="U8" s="15">
        <f t="shared" si="0"/>
        <v>0</v>
      </c>
      <c r="V8" s="15">
        <f t="shared" si="0"/>
        <v>0</v>
      </c>
      <c r="W8" s="15">
        <f t="shared" si="0"/>
        <v>0</v>
      </c>
      <c r="X8" s="15">
        <f t="shared" si="0"/>
        <v>-9.999999999999999E-14</v>
      </c>
      <c r="Y8" s="15">
        <f t="shared" si="0"/>
        <v>9.999999999999999E-14</v>
      </c>
      <c r="Z8" s="15">
        <f t="shared" si="0"/>
        <v>0</v>
      </c>
      <c r="AA8" s="15">
        <f t="shared" si="0"/>
        <v>0</v>
      </c>
      <c r="AB8" s="15">
        <f t="shared" si="1"/>
        <v>0</v>
      </c>
      <c r="AC8" s="15">
        <f t="shared" si="2"/>
        <v>0</v>
      </c>
      <c r="AD8" s="15">
        <f t="shared" si="3"/>
        <v>-9.999999999999999E-14</v>
      </c>
      <c r="AE8" s="15">
        <f t="shared" si="4"/>
        <v>0</v>
      </c>
      <c r="AF8" s="15">
        <f t="shared" si="5"/>
        <v>0</v>
      </c>
      <c r="AG8" s="15">
        <f t="shared" si="6"/>
        <v>0</v>
      </c>
      <c r="AH8" s="15">
        <f t="shared" si="7"/>
        <v>0</v>
      </c>
    </row>
    <row r="9" spans="1:34">
      <c r="A9" s="15" t="s">
        <v>115</v>
      </c>
      <c r="B9" s="14"/>
      <c r="C9" s="15">
        <v>16670.733847274925</v>
      </c>
      <c r="D9" s="15">
        <v>16362.959159934026</v>
      </c>
      <c r="E9" s="15">
        <v>16170.403420171677</v>
      </c>
      <c r="F9" s="15">
        <v>16055.117757246779</v>
      </c>
      <c r="G9" s="15">
        <v>15936.865836584717</v>
      </c>
      <c r="H9" s="101">
        <v>15590.670507725366</v>
      </c>
      <c r="I9" s="15">
        <v>15612.666922357972</v>
      </c>
      <c r="J9" s="15">
        <v>15375.259182915655</v>
      </c>
      <c r="K9" s="15">
        <v>15322.322152935258</v>
      </c>
      <c r="L9" s="15">
        <v>15333.656018012261</v>
      </c>
      <c r="M9" s="15">
        <v>15035.599323782561</v>
      </c>
      <c r="N9" s="15">
        <v>14664.233355137358</v>
      </c>
      <c r="O9" s="92">
        <v>14450.6499947148</v>
      </c>
      <c r="P9" s="15">
        <f t="shared" si="0"/>
        <v>16362.959159934026</v>
      </c>
      <c r="Q9" s="15">
        <f t="shared" si="0"/>
        <v>16170.403420171677</v>
      </c>
      <c r="R9" s="15">
        <f t="shared" si="0"/>
        <v>16055.117757246779</v>
      </c>
      <c r="S9" s="15">
        <f t="shared" si="0"/>
        <v>15936.865836584717</v>
      </c>
      <c r="T9" s="15">
        <f t="shared" si="0"/>
        <v>15590.670507725366</v>
      </c>
      <c r="U9" s="15">
        <f t="shared" si="0"/>
        <v>15612.666922357972</v>
      </c>
      <c r="V9" s="15">
        <f t="shared" si="0"/>
        <v>15375.259182915655</v>
      </c>
      <c r="W9" s="15">
        <f t="shared" si="0"/>
        <v>15322.322152935258</v>
      </c>
      <c r="X9" s="15">
        <f t="shared" si="0"/>
        <v>15333.656018012261</v>
      </c>
      <c r="Y9" s="15">
        <f t="shared" si="0"/>
        <v>15035.599323782561</v>
      </c>
      <c r="Z9" s="15">
        <f t="shared" si="0"/>
        <v>14664.233355137358</v>
      </c>
      <c r="AA9" s="15">
        <f t="shared" si="0"/>
        <v>14450.6499947148</v>
      </c>
      <c r="AB9" s="15">
        <f t="shared" si="1"/>
        <v>16055.117757246779</v>
      </c>
      <c r="AC9" s="15">
        <f t="shared" si="2"/>
        <v>15612.666922357972</v>
      </c>
      <c r="AD9" s="15">
        <f t="shared" si="3"/>
        <v>15333.656018012261</v>
      </c>
      <c r="AE9" s="15">
        <f t="shared" si="4"/>
        <v>14450.6499947148</v>
      </c>
      <c r="AF9" s="15">
        <f t="shared" si="5"/>
        <v>15612.666922357972</v>
      </c>
      <c r="AG9" s="15">
        <f t="shared" si="6"/>
        <v>14450.6499947148</v>
      </c>
      <c r="AH9" s="15">
        <f t="shared" si="7"/>
        <v>14450.6499947148</v>
      </c>
    </row>
    <row r="10" spans="1:34">
      <c r="A10" s="15" t="s">
        <v>116</v>
      </c>
      <c r="B10" s="14"/>
      <c r="C10" s="15">
        <v>5493.0506776299999</v>
      </c>
      <c r="D10" s="15">
        <v>5493.2492296999999</v>
      </c>
      <c r="E10" s="15">
        <v>5493.4477817700008</v>
      </c>
      <c r="F10" s="15">
        <v>5493.6463338399999</v>
      </c>
      <c r="G10" s="15">
        <v>5493.8448859099999</v>
      </c>
      <c r="H10" s="101">
        <v>5494.0434379799999</v>
      </c>
      <c r="I10" s="15">
        <v>5494.2419900499999</v>
      </c>
      <c r="J10" s="15">
        <v>5494.4405421199999</v>
      </c>
      <c r="K10" s="15">
        <v>10489.00482948</v>
      </c>
      <c r="L10" s="15">
        <v>10488.272732360001</v>
      </c>
      <c r="M10" s="15">
        <v>10488.676437979999</v>
      </c>
      <c r="N10" s="15">
        <v>10489.0801436</v>
      </c>
      <c r="O10" s="92">
        <v>15484.603192969998</v>
      </c>
      <c r="P10" s="15">
        <f t="shared" si="0"/>
        <v>5493.2492296999999</v>
      </c>
      <c r="Q10" s="15">
        <f t="shared" si="0"/>
        <v>5493.4477817700008</v>
      </c>
      <c r="R10" s="15">
        <f t="shared" si="0"/>
        <v>5493.6463338399999</v>
      </c>
      <c r="S10" s="15">
        <f t="shared" si="0"/>
        <v>5493.8448859099999</v>
      </c>
      <c r="T10" s="15">
        <f t="shared" si="0"/>
        <v>5494.0434379799999</v>
      </c>
      <c r="U10" s="15">
        <f t="shared" si="0"/>
        <v>5494.2419900499999</v>
      </c>
      <c r="V10" s="15">
        <f t="shared" si="0"/>
        <v>5494.4405421199999</v>
      </c>
      <c r="W10" s="15">
        <f t="shared" si="0"/>
        <v>10489.00482948</v>
      </c>
      <c r="X10" s="15">
        <f t="shared" si="0"/>
        <v>10488.272732360001</v>
      </c>
      <c r="Y10" s="15">
        <f t="shared" si="0"/>
        <v>10488.676437979999</v>
      </c>
      <c r="Z10" s="15">
        <f t="shared" si="0"/>
        <v>10489.0801436</v>
      </c>
      <c r="AA10" s="15">
        <f t="shared" si="0"/>
        <v>15484.603192969998</v>
      </c>
      <c r="AB10" s="15">
        <f t="shared" si="1"/>
        <v>5493.6463338399999</v>
      </c>
      <c r="AC10" s="15">
        <f t="shared" si="2"/>
        <v>5494.2419900499999</v>
      </c>
      <c r="AD10" s="15">
        <f t="shared" si="3"/>
        <v>10488.272732360001</v>
      </c>
      <c r="AE10" s="15">
        <f t="shared" si="4"/>
        <v>15484.603192969998</v>
      </c>
      <c r="AF10" s="15">
        <f t="shared" si="5"/>
        <v>5494.2419900499999</v>
      </c>
      <c r="AG10" s="15">
        <f t="shared" si="6"/>
        <v>15484.603192969998</v>
      </c>
      <c r="AH10" s="15">
        <f t="shared" si="7"/>
        <v>15484.603192969998</v>
      </c>
    </row>
    <row r="11" spans="1:34">
      <c r="A11" s="15" t="s">
        <v>117</v>
      </c>
      <c r="B11" s="14"/>
      <c r="C11" s="15">
        <v>1718.4278130641053</v>
      </c>
      <c r="D11" s="15">
        <v>1695.7900423375877</v>
      </c>
      <c r="E11" s="15">
        <v>1637.9368968836432</v>
      </c>
      <c r="F11" s="15">
        <v>1638.6321664770023</v>
      </c>
      <c r="G11" s="15">
        <v>1642.0050446136529</v>
      </c>
      <c r="H11" s="101">
        <v>1666.696172446688</v>
      </c>
      <c r="I11" s="15">
        <v>1660.4507026838501</v>
      </c>
      <c r="J11" s="15">
        <v>1735.7085518958711</v>
      </c>
      <c r="K11" s="15">
        <v>1712.5396448696797</v>
      </c>
      <c r="L11" s="15">
        <v>2008.5373100943129</v>
      </c>
      <c r="M11" s="15">
        <v>1973.9673809404824</v>
      </c>
      <c r="N11" s="15">
        <v>1947.5295744506545</v>
      </c>
      <c r="O11" s="92">
        <v>1920.6393578005582</v>
      </c>
      <c r="P11" s="15">
        <f t="shared" si="0"/>
        <v>1695.7900423375877</v>
      </c>
      <c r="Q11" s="15">
        <f t="shared" si="0"/>
        <v>1637.9368968836432</v>
      </c>
      <c r="R11" s="15">
        <f t="shared" si="0"/>
        <v>1638.6321664770023</v>
      </c>
      <c r="S11" s="15">
        <f t="shared" si="0"/>
        <v>1642.0050446136529</v>
      </c>
      <c r="T11" s="15">
        <f t="shared" si="0"/>
        <v>1666.696172446688</v>
      </c>
      <c r="U11" s="15">
        <f t="shared" si="0"/>
        <v>1660.4507026838501</v>
      </c>
      <c r="V11" s="15">
        <f t="shared" si="0"/>
        <v>1735.7085518958711</v>
      </c>
      <c r="W11" s="15">
        <f t="shared" si="0"/>
        <v>1712.5396448696797</v>
      </c>
      <c r="X11" s="15">
        <f t="shared" si="0"/>
        <v>2008.5373100943129</v>
      </c>
      <c r="Y11" s="15">
        <f t="shared" si="0"/>
        <v>1973.9673809404824</v>
      </c>
      <c r="Z11" s="15">
        <f t="shared" si="0"/>
        <v>1947.5295744506545</v>
      </c>
      <c r="AA11" s="15">
        <f t="shared" si="0"/>
        <v>1920.6393578005582</v>
      </c>
      <c r="AB11" s="15">
        <f t="shared" si="1"/>
        <v>1638.6321664770023</v>
      </c>
      <c r="AC11" s="15">
        <f t="shared" si="2"/>
        <v>1660.4507026838501</v>
      </c>
      <c r="AD11" s="15">
        <f t="shared" si="3"/>
        <v>2008.5373100943129</v>
      </c>
      <c r="AE11" s="15">
        <f t="shared" si="4"/>
        <v>1920.6393578005582</v>
      </c>
      <c r="AF11" s="15">
        <f t="shared" si="5"/>
        <v>1660.4507026838501</v>
      </c>
      <c r="AG11" s="15">
        <f t="shared" si="6"/>
        <v>1920.6393578005582</v>
      </c>
      <c r="AH11" s="15">
        <f t="shared" si="7"/>
        <v>1920.6393578005582</v>
      </c>
    </row>
    <row r="12" spans="1:34" s="9" customFormat="1" ht="17.100000000000001" thickBot="1">
      <c r="A12" s="18" t="s">
        <v>118</v>
      </c>
      <c r="B12" s="17"/>
      <c r="C12" s="18">
        <f>SUM(C3:C11)</f>
        <v>56771.242181063921</v>
      </c>
      <c r="D12" s="18">
        <f t="shared" ref="D12:E12" si="8">SUM(D3:D11)</f>
        <v>55267.760615478415</v>
      </c>
      <c r="E12" s="18">
        <f t="shared" si="8"/>
        <v>46548.065501582038</v>
      </c>
      <c r="F12" s="18">
        <f t="shared" ref="F12:AH12" si="9">SUM(F3:F11)</f>
        <v>46619.174713417509</v>
      </c>
      <c r="G12" s="18">
        <f t="shared" si="9"/>
        <v>49131.288413900533</v>
      </c>
      <c r="H12" s="18">
        <f t="shared" si="9"/>
        <v>47707.448027079241</v>
      </c>
      <c r="I12" s="18">
        <f t="shared" si="9"/>
        <v>47355.777383745575</v>
      </c>
      <c r="J12" s="18">
        <f t="shared" si="9"/>
        <v>51469.822359448517</v>
      </c>
      <c r="K12" s="18">
        <f t="shared" si="9"/>
        <v>53424.654553494096</v>
      </c>
      <c r="L12" s="18">
        <f t="shared" si="9"/>
        <v>51647.048672370962</v>
      </c>
      <c r="M12" s="18">
        <f t="shared" si="9"/>
        <v>50686.795063575999</v>
      </c>
      <c r="N12" s="18">
        <f t="shared" si="9"/>
        <v>48246.514047484314</v>
      </c>
      <c r="O12" s="18">
        <f t="shared" si="9"/>
        <v>50168.966580826287</v>
      </c>
      <c r="P12" s="18">
        <f t="shared" si="9"/>
        <v>55267.760615478415</v>
      </c>
      <c r="Q12" s="18">
        <f t="shared" si="9"/>
        <v>46548.065501582038</v>
      </c>
      <c r="R12" s="18">
        <f t="shared" si="9"/>
        <v>46619.174713417509</v>
      </c>
      <c r="S12" s="18">
        <f t="shared" si="9"/>
        <v>49131.288413900533</v>
      </c>
      <c r="T12" s="18">
        <f t="shared" si="9"/>
        <v>47707.448027079241</v>
      </c>
      <c r="U12" s="18">
        <f t="shared" si="9"/>
        <v>47355.777383745575</v>
      </c>
      <c r="V12" s="18">
        <f t="shared" si="9"/>
        <v>51469.822359448517</v>
      </c>
      <c r="W12" s="18">
        <f t="shared" si="9"/>
        <v>53424.654553494096</v>
      </c>
      <c r="X12" s="18">
        <f t="shared" si="9"/>
        <v>51647.048672370962</v>
      </c>
      <c r="Y12" s="18">
        <f t="shared" si="9"/>
        <v>50686.795063575999</v>
      </c>
      <c r="Z12" s="18">
        <f t="shared" si="9"/>
        <v>48246.514047484314</v>
      </c>
      <c r="AA12" s="18">
        <f t="shared" si="9"/>
        <v>50168.966580826287</v>
      </c>
      <c r="AB12" s="18">
        <f t="shared" si="9"/>
        <v>46619.174713417509</v>
      </c>
      <c r="AC12" s="18">
        <f t="shared" si="9"/>
        <v>47355.777383745575</v>
      </c>
      <c r="AD12" s="18">
        <f t="shared" si="9"/>
        <v>51647.048672370962</v>
      </c>
      <c r="AE12" s="18">
        <f t="shared" si="9"/>
        <v>50168.966580826287</v>
      </c>
      <c r="AF12" s="18">
        <f t="shared" si="9"/>
        <v>47355.777383745575</v>
      </c>
      <c r="AG12" s="18">
        <f t="shared" si="9"/>
        <v>50168.966580826287</v>
      </c>
      <c r="AH12" s="18">
        <f t="shared" si="9"/>
        <v>50168.966580826287</v>
      </c>
    </row>
    <row r="13" spans="1:34" ht="15.95" thickTop="1">
      <c r="A13" s="15" t="s">
        <v>119</v>
      </c>
      <c r="B13" s="14"/>
      <c r="C13" s="96">
        <v>-20242</v>
      </c>
      <c r="D13" s="15">
        <f>'Conso(ROIC)'!D4</f>
        <v>-18684.224414996705</v>
      </c>
      <c r="E13" s="15">
        <f>'Conso(ROIC)'!E4</f>
        <v>-11076.911983342248</v>
      </c>
      <c r="F13" s="15">
        <f>'Conso(ROIC)'!F4</f>
        <v>-11088.598363177707</v>
      </c>
      <c r="G13" s="15">
        <f>'Conso(ROIC)'!G4</f>
        <v>-10796.496798661929</v>
      </c>
      <c r="H13" s="15">
        <f>'Conso(ROIC)'!H4</f>
        <v>-10224.714954877862</v>
      </c>
      <c r="I13" s="15">
        <f>'Conso(ROIC)'!I4</f>
        <v>-11015.146848742314</v>
      </c>
      <c r="J13" s="15">
        <f>'Conso(ROIC)'!J4</f>
        <v>-8420.2387313706549</v>
      </c>
      <c r="K13" s="15">
        <f>'Conso(ROIC)'!K4</f>
        <v>-10962.294928612338</v>
      </c>
      <c r="L13" s="15">
        <f>'Conso(ROIC)'!L4</f>
        <v>-10171.177930887095</v>
      </c>
      <c r="M13" s="15">
        <f>'Conso(ROIC)'!M4</f>
        <v>-10094.287628398659</v>
      </c>
      <c r="N13" s="15">
        <f>'Conso(ROIC)'!N4</f>
        <v>-10302.877458050734</v>
      </c>
      <c r="O13" s="15">
        <f>'Conso(ROIC)'!O4</f>
        <v>-12346.738072136473</v>
      </c>
      <c r="P13" s="15">
        <f t="shared" si="0"/>
        <v>-18684.224414996705</v>
      </c>
      <c r="Q13" s="15">
        <f t="shared" si="0"/>
        <v>-11076.911983342248</v>
      </c>
      <c r="R13" s="15">
        <f t="shared" si="0"/>
        <v>-11088.598363177707</v>
      </c>
      <c r="S13" s="15">
        <f t="shared" si="0"/>
        <v>-10796.496798661929</v>
      </c>
      <c r="T13" s="15">
        <f t="shared" si="0"/>
        <v>-10224.714954877862</v>
      </c>
      <c r="U13" s="15">
        <f t="shared" si="0"/>
        <v>-11015.146848742314</v>
      </c>
      <c r="V13" s="15">
        <f t="shared" si="0"/>
        <v>-8420.2387313706549</v>
      </c>
      <c r="W13" s="15">
        <f t="shared" si="0"/>
        <v>-10962.294928612338</v>
      </c>
      <c r="X13" s="15">
        <f t="shared" si="0"/>
        <v>-10171.177930887095</v>
      </c>
      <c r="Y13" s="15">
        <f t="shared" si="0"/>
        <v>-10094.287628398659</v>
      </c>
      <c r="Z13" s="15">
        <f t="shared" si="0"/>
        <v>-10302.877458050734</v>
      </c>
      <c r="AA13" s="15">
        <f t="shared" si="0"/>
        <v>-12346.738072136473</v>
      </c>
      <c r="AB13" s="15">
        <f t="shared" si="1"/>
        <v>-11088.598363177707</v>
      </c>
      <c r="AC13" s="15">
        <f t="shared" si="2"/>
        <v>-11015.146848742314</v>
      </c>
      <c r="AD13" s="15">
        <f t="shared" si="3"/>
        <v>-10171.177930887095</v>
      </c>
      <c r="AE13" s="15">
        <f t="shared" si="4"/>
        <v>-12346.738072136473</v>
      </c>
      <c r="AF13" s="15">
        <f t="shared" si="5"/>
        <v>-11015.146848742314</v>
      </c>
      <c r="AG13" s="15">
        <f t="shared" si="6"/>
        <v>-12346.738072136473</v>
      </c>
      <c r="AH13" s="15">
        <f t="shared" si="7"/>
        <v>-12346.738072136473</v>
      </c>
    </row>
    <row r="14" spans="1:34">
      <c r="A14" s="15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>
        <f t="shared" si="0"/>
        <v>0</v>
      </c>
      <c r="Q14" s="15">
        <f t="shared" si="0"/>
        <v>0</v>
      </c>
      <c r="R14" s="15">
        <f t="shared" si="0"/>
        <v>0</v>
      </c>
      <c r="S14" s="15">
        <f t="shared" si="0"/>
        <v>0</v>
      </c>
      <c r="T14" s="15">
        <f t="shared" si="0"/>
        <v>0</v>
      </c>
      <c r="U14" s="15">
        <f t="shared" si="0"/>
        <v>0</v>
      </c>
      <c r="V14" s="15">
        <f t="shared" si="0"/>
        <v>0</v>
      </c>
      <c r="W14" s="15">
        <f t="shared" si="0"/>
        <v>0</v>
      </c>
      <c r="X14" s="15">
        <f t="shared" si="0"/>
        <v>0</v>
      </c>
      <c r="Y14" s="15">
        <f t="shared" si="0"/>
        <v>0</v>
      </c>
      <c r="Z14" s="15">
        <f t="shared" si="0"/>
        <v>0</v>
      </c>
      <c r="AA14" s="15">
        <f t="shared" si="0"/>
        <v>0</v>
      </c>
      <c r="AB14" s="15">
        <f t="shared" si="1"/>
        <v>0</v>
      </c>
      <c r="AC14" s="15">
        <f t="shared" si="2"/>
        <v>0</v>
      </c>
      <c r="AD14" s="15">
        <f t="shared" si="3"/>
        <v>0</v>
      </c>
      <c r="AE14" s="15">
        <f t="shared" si="4"/>
        <v>0</v>
      </c>
      <c r="AF14" s="15">
        <f t="shared" si="5"/>
        <v>0</v>
      </c>
      <c r="AG14" s="15">
        <f t="shared" si="6"/>
        <v>0</v>
      </c>
      <c r="AH14" s="15">
        <f t="shared" si="7"/>
        <v>0</v>
      </c>
    </row>
    <row r="15" spans="1:34" s="9" customFormat="1" ht="17.100000000000001" thickBot="1">
      <c r="A15" s="18" t="s">
        <v>120</v>
      </c>
      <c r="B15" s="17" t="s">
        <v>39</v>
      </c>
      <c r="C15" s="18">
        <f>SUM(C12:C14)</f>
        <v>36529.242181063921</v>
      </c>
      <c r="D15" s="18">
        <f t="shared" ref="D15:E15" si="10">SUM(D12:D14)</f>
        <v>36583.536200481714</v>
      </c>
      <c r="E15" s="18">
        <f t="shared" si="10"/>
        <v>35471.153518239793</v>
      </c>
      <c r="F15" s="18">
        <f t="shared" ref="F15:AH15" si="11">SUM(F12:F14)</f>
        <v>35530.576350239804</v>
      </c>
      <c r="G15" s="18">
        <f t="shared" si="11"/>
        <v>38334.791615238602</v>
      </c>
      <c r="H15" s="18">
        <f t="shared" si="11"/>
        <v>37482.733072201379</v>
      </c>
      <c r="I15" s="18">
        <f t="shared" si="11"/>
        <v>36340.630535003264</v>
      </c>
      <c r="J15" s="18">
        <f t="shared" si="11"/>
        <v>43049.58362807786</v>
      </c>
      <c r="K15" s="18">
        <f t="shared" si="11"/>
        <v>42462.359624881756</v>
      </c>
      <c r="L15" s="18">
        <f t="shared" si="11"/>
        <v>41475.870741483865</v>
      </c>
      <c r="M15" s="18">
        <f t="shared" si="11"/>
        <v>40592.507435177336</v>
      </c>
      <c r="N15" s="18">
        <f t="shared" si="11"/>
        <v>37943.636589433576</v>
      </c>
      <c r="O15" s="18">
        <f t="shared" si="11"/>
        <v>37822.228508689812</v>
      </c>
      <c r="P15" s="18">
        <f t="shared" si="11"/>
        <v>36583.536200481714</v>
      </c>
      <c r="Q15" s="18">
        <f t="shared" si="11"/>
        <v>35471.153518239793</v>
      </c>
      <c r="R15" s="18">
        <f t="shared" si="11"/>
        <v>35530.576350239804</v>
      </c>
      <c r="S15" s="18">
        <f t="shared" si="11"/>
        <v>38334.791615238602</v>
      </c>
      <c r="T15" s="18">
        <f t="shared" si="11"/>
        <v>37482.733072201379</v>
      </c>
      <c r="U15" s="18">
        <f t="shared" si="11"/>
        <v>36340.630535003264</v>
      </c>
      <c r="V15" s="18">
        <f t="shared" si="11"/>
        <v>43049.58362807786</v>
      </c>
      <c r="W15" s="18">
        <f t="shared" si="11"/>
        <v>42462.359624881756</v>
      </c>
      <c r="X15" s="18">
        <f t="shared" si="11"/>
        <v>41475.870741483865</v>
      </c>
      <c r="Y15" s="18">
        <f t="shared" si="11"/>
        <v>40592.507435177336</v>
      </c>
      <c r="Z15" s="18">
        <f t="shared" si="11"/>
        <v>37943.636589433576</v>
      </c>
      <c r="AA15" s="18">
        <f t="shared" si="11"/>
        <v>37822.228508689812</v>
      </c>
      <c r="AB15" s="18">
        <f t="shared" si="11"/>
        <v>35530.576350239804</v>
      </c>
      <c r="AC15" s="18">
        <f t="shared" si="11"/>
        <v>36340.630535003264</v>
      </c>
      <c r="AD15" s="18">
        <f t="shared" si="11"/>
        <v>41475.870741483865</v>
      </c>
      <c r="AE15" s="18">
        <f t="shared" si="11"/>
        <v>37822.228508689812</v>
      </c>
      <c r="AF15" s="18">
        <f t="shared" si="11"/>
        <v>36340.630535003264</v>
      </c>
      <c r="AG15" s="18">
        <f t="shared" si="11"/>
        <v>37822.228508689812</v>
      </c>
      <c r="AH15" s="18">
        <f t="shared" si="11"/>
        <v>37822.228508689812</v>
      </c>
    </row>
    <row r="16" spans="1:34" ht="15.95" thickTop="1"/>
    <row r="17" spans="1:34" ht="16.5">
      <c r="A17" s="84" t="s">
        <v>121</v>
      </c>
      <c r="B17" s="85"/>
      <c r="C17" s="86"/>
      <c r="D17" s="26">
        <v>1671.5177515213852</v>
      </c>
      <c r="E17" s="26">
        <v>1658.6339633086345</v>
      </c>
      <c r="F17" s="26">
        <v>2062.358929202539</v>
      </c>
      <c r="G17" s="26">
        <v>1873.1721495427114</v>
      </c>
      <c r="H17" s="26">
        <v>1835.9418823343758</v>
      </c>
      <c r="I17" s="26">
        <v>1774.5359443026259</v>
      </c>
      <c r="J17" s="26">
        <v>1856.9568987242376</v>
      </c>
      <c r="K17" s="26">
        <v>1490.3236187676371</v>
      </c>
      <c r="L17" s="26">
        <v>1317.2400601852485</v>
      </c>
      <c r="M17" s="26">
        <v>1672.4720788741481</v>
      </c>
      <c r="N17" s="26">
        <v>1636.3136573433237</v>
      </c>
      <c r="O17" s="26">
        <v>1351.4149400732015</v>
      </c>
      <c r="P17" s="84">
        <f t="shared" ref="P17:AA19" si="12">D17</f>
        <v>1671.5177515213852</v>
      </c>
      <c r="Q17" s="84">
        <f t="shared" si="12"/>
        <v>1658.6339633086345</v>
      </c>
      <c r="R17" s="84">
        <f t="shared" si="12"/>
        <v>2062.358929202539</v>
      </c>
      <c r="S17" s="84">
        <f t="shared" si="12"/>
        <v>1873.1721495427114</v>
      </c>
      <c r="T17" s="84">
        <f t="shared" si="12"/>
        <v>1835.9418823343758</v>
      </c>
      <c r="U17" s="84">
        <f t="shared" si="12"/>
        <v>1774.5359443026259</v>
      </c>
      <c r="V17" s="84">
        <f t="shared" si="12"/>
        <v>1856.9568987242376</v>
      </c>
      <c r="W17" s="84">
        <f t="shared" si="12"/>
        <v>1490.3236187676371</v>
      </c>
      <c r="X17" s="84">
        <f t="shared" si="12"/>
        <v>1317.2400601852485</v>
      </c>
      <c r="Y17" s="84">
        <f t="shared" si="12"/>
        <v>1672.4720788741481</v>
      </c>
      <c r="Z17" s="84">
        <f t="shared" si="12"/>
        <v>1636.3136573433237</v>
      </c>
      <c r="AA17" s="84">
        <f t="shared" si="12"/>
        <v>1351.4149400732015</v>
      </c>
      <c r="AB17" s="84">
        <f>SUM(D17:F17)</f>
        <v>5392.510644032559</v>
      </c>
      <c r="AC17" s="84">
        <f>SUM(G17:I17)</f>
        <v>5483.6499761797131</v>
      </c>
      <c r="AD17" s="84">
        <f>SUM(J17:L17)</f>
        <v>4664.5205776771236</v>
      </c>
      <c r="AE17" s="84">
        <f>SUM(M17:O17)</f>
        <v>4660.2006762906731</v>
      </c>
      <c r="AF17" s="84">
        <f>SUM(AB17:AC17)</f>
        <v>10876.160620212271</v>
      </c>
      <c r="AG17" s="84">
        <f>SUM(AD17:AE17)</f>
        <v>9324.7212539677967</v>
      </c>
      <c r="AH17" s="84">
        <f>SUM(AF17:AG17)</f>
        <v>20200.881874180068</v>
      </c>
    </row>
    <row r="18" spans="1:34" ht="16.5">
      <c r="A18" s="77" t="s">
        <v>122</v>
      </c>
      <c r="B18" s="41"/>
      <c r="C18" s="43"/>
      <c r="D18" s="87">
        <v>1724.5295697639665</v>
      </c>
      <c r="E18" s="87">
        <v>1396.2754034318491</v>
      </c>
      <c r="F18" s="87">
        <v>1898.9001835525005</v>
      </c>
      <c r="G18" s="87">
        <v>1819.490745166165</v>
      </c>
      <c r="H18" s="87">
        <v>1706.5991851285874</v>
      </c>
      <c r="I18" s="87">
        <v>1857.192344130885</v>
      </c>
      <c r="J18" s="87">
        <v>1810.8338028790868</v>
      </c>
      <c r="K18" s="87">
        <v>1273.3522067540116</v>
      </c>
      <c r="L18" s="87">
        <v>1841.6083856790153</v>
      </c>
      <c r="M18" s="87">
        <v>1426.2064074049767</v>
      </c>
      <c r="N18" s="87">
        <v>1319.4851997812871</v>
      </c>
      <c r="O18" s="87">
        <v>722.50693709831739</v>
      </c>
      <c r="P18" s="77">
        <f t="shared" si="12"/>
        <v>1724.5295697639665</v>
      </c>
      <c r="Q18" s="77">
        <f t="shared" si="12"/>
        <v>1396.2754034318491</v>
      </c>
      <c r="R18" s="77">
        <f t="shared" si="12"/>
        <v>1898.9001835525005</v>
      </c>
      <c r="S18" s="77">
        <f t="shared" si="12"/>
        <v>1819.490745166165</v>
      </c>
      <c r="T18" s="77">
        <f t="shared" si="12"/>
        <v>1706.5991851285874</v>
      </c>
      <c r="U18" s="77">
        <f t="shared" si="12"/>
        <v>1857.192344130885</v>
      </c>
      <c r="V18" s="77">
        <f t="shared" si="12"/>
        <v>1810.8338028790868</v>
      </c>
      <c r="W18" s="77">
        <f t="shared" si="12"/>
        <v>1273.3522067540116</v>
      </c>
      <c r="X18" s="77">
        <f t="shared" si="12"/>
        <v>1841.6083856790153</v>
      </c>
      <c r="Y18" s="77">
        <f t="shared" si="12"/>
        <v>1426.2064074049767</v>
      </c>
      <c r="Z18" s="77">
        <f t="shared" si="12"/>
        <v>1319.4851997812871</v>
      </c>
      <c r="AA18" s="77">
        <f t="shared" si="12"/>
        <v>722.50693709831739</v>
      </c>
      <c r="AB18" s="77">
        <f>SUM(D18:F18)</f>
        <v>5019.7051567483159</v>
      </c>
      <c r="AC18" s="77">
        <f>SUM(G18:I18)</f>
        <v>5383.2822744256373</v>
      </c>
      <c r="AD18" s="77">
        <f>SUM(J18:L18)</f>
        <v>4925.7943953121139</v>
      </c>
      <c r="AE18" s="77">
        <f>SUM(M18:O18)</f>
        <v>3468.1985442845812</v>
      </c>
      <c r="AF18" s="77">
        <f>SUM(AB18:AC18)</f>
        <v>10402.987431173953</v>
      </c>
      <c r="AG18" s="77">
        <f>SUM(AD18:AE18)</f>
        <v>8393.9929395966956</v>
      </c>
      <c r="AH18" s="77">
        <f>SUM(AF18:AG18)</f>
        <v>18796.980370770649</v>
      </c>
    </row>
    <row r="19" spans="1:34" s="9" customFormat="1" ht="16.5">
      <c r="A19" s="78" t="s">
        <v>123</v>
      </c>
      <c r="B19" s="45" t="s">
        <v>50</v>
      </c>
      <c r="C19" s="47">
        <f>$AH$17</f>
        <v>20200.881874180068</v>
      </c>
      <c r="D19" s="88">
        <f>$AH$17-SUM($D$17:D17)+SUM($D$18:D18)</f>
        <v>20253.893692422651</v>
      </c>
      <c r="E19" s="88">
        <f>$AH$17-SUM($D$17:E17)+SUM($D$18:E18)</f>
        <v>19991.535132545865</v>
      </c>
      <c r="F19" s="88">
        <f>$AH$17-SUM($D$17:F17)+SUM($D$18:F18)</f>
        <v>19828.076386895824</v>
      </c>
      <c r="G19" s="88">
        <f>$AH$17-SUM($D$17:G17)+SUM($D$18:G18)</f>
        <v>19774.394982519279</v>
      </c>
      <c r="H19" s="88">
        <f>$AH$17-SUM($D$17:H17)+SUM($D$18:H18)</f>
        <v>19645.05228531349</v>
      </c>
      <c r="I19" s="88">
        <f>$AH$17-SUM($D$17:I17)+SUM($D$18:I18)</f>
        <v>19727.708685141748</v>
      </c>
      <c r="J19" s="88">
        <f>$AH$17-SUM($D$17:J17)+SUM($D$18:J18)</f>
        <v>19681.585589296599</v>
      </c>
      <c r="K19" s="88">
        <f>$AH$17-SUM($D$17:K17)+SUM($D$18:K18)</f>
        <v>19464.614177282972</v>
      </c>
      <c r="L19" s="88">
        <f>$AH$17-SUM($D$17:L17)+SUM($D$18:L18)</f>
        <v>19988.982502776737</v>
      </c>
      <c r="M19" s="88">
        <f>$AH$17-SUM($D$17:M17)+SUM($D$18:M18)</f>
        <v>19742.716831307567</v>
      </c>
      <c r="N19" s="88">
        <f>$AH$17-SUM($D$17:N17)+SUM($D$18:N18)</f>
        <v>19425.888373745533</v>
      </c>
      <c r="O19" s="88">
        <f>$AH$17-SUM($D$17:O17)+SUM($D$18:O18)</f>
        <v>18796.980370770649</v>
      </c>
      <c r="P19" s="78">
        <f t="shared" si="12"/>
        <v>20253.893692422651</v>
      </c>
      <c r="Q19" s="78">
        <f t="shared" si="12"/>
        <v>19991.535132545865</v>
      </c>
      <c r="R19" s="78">
        <f t="shared" si="12"/>
        <v>19828.076386895824</v>
      </c>
      <c r="S19" s="78">
        <f t="shared" si="12"/>
        <v>19774.394982519279</v>
      </c>
      <c r="T19" s="78">
        <f t="shared" si="12"/>
        <v>19645.05228531349</v>
      </c>
      <c r="U19" s="78">
        <f t="shared" si="12"/>
        <v>19727.708685141748</v>
      </c>
      <c r="V19" s="78">
        <f t="shared" si="12"/>
        <v>19681.585589296599</v>
      </c>
      <c r="W19" s="78">
        <f t="shared" si="12"/>
        <v>19464.614177282972</v>
      </c>
      <c r="X19" s="78">
        <f t="shared" si="12"/>
        <v>19988.982502776737</v>
      </c>
      <c r="Y19" s="78">
        <f t="shared" si="12"/>
        <v>19742.716831307567</v>
      </c>
      <c r="Z19" s="78">
        <f t="shared" si="12"/>
        <v>19425.888373745533</v>
      </c>
      <c r="AA19" s="78">
        <f t="shared" si="12"/>
        <v>18796.980370770649</v>
      </c>
      <c r="AB19" s="78">
        <f>F19</f>
        <v>19828.076386895824</v>
      </c>
      <c r="AC19" s="78">
        <f>I19</f>
        <v>19727.708685141748</v>
      </c>
      <c r="AD19" s="78">
        <f>L19</f>
        <v>19988.982502776737</v>
      </c>
      <c r="AE19" s="78">
        <f>O19</f>
        <v>18796.980370770649</v>
      </c>
      <c r="AF19" s="78">
        <f>AC19</f>
        <v>19727.708685141748</v>
      </c>
      <c r="AG19" s="78">
        <f>AE19</f>
        <v>18796.980370770649</v>
      </c>
      <c r="AH19" s="78">
        <f>AG19</f>
        <v>18796.980370770649</v>
      </c>
    </row>
    <row r="20" spans="1:34" s="9" customFormat="1" ht="16.5">
      <c r="A20" s="89" t="s">
        <v>124</v>
      </c>
      <c r="B20" s="49" t="s">
        <v>52</v>
      </c>
      <c r="C20" s="83">
        <f>C15/C19</f>
        <v>1.8082993806203129</v>
      </c>
      <c r="D20" s="83">
        <f>D15/D19</f>
        <v>1.8062470730834477</v>
      </c>
      <c r="E20" s="83">
        <f t="shared" ref="E20:AH20" si="13">E15/E19</f>
        <v>1.7743086402851267</v>
      </c>
      <c r="F20" s="83">
        <f t="shared" si="13"/>
        <v>1.7919325938103408</v>
      </c>
      <c r="G20" s="83">
        <f t="shared" si="13"/>
        <v>1.9386075603894257</v>
      </c>
      <c r="H20" s="83">
        <f t="shared" si="13"/>
        <v>1.9079986414810013</v>
      </c>
      <c r="I20" s="83">
        <f t="shared" si="13"/>
        <v>1.842111069004877</v>
      </c>
      <c r="J20" s="83">
        <f t="shared" si="13"/>
        <v>2.1873026150641763</v>
      </c>
      <c r="K20" s="83">
        <f t="shared" si="13"/>
        <v>2.1815156076630231</v>
      </c>
      <c r="L20" s="83">
        <f t="shared" si="13"/>
        <v>2.0749365674677196</v>
      </c>
      <c r="M20" s="83">
        <f t="shared" si="13"/>
        <v>2.0560750469158648</v>
      </c>
      <c r="N20" s="83">
        <f t="shared" si="13"/>
        <v>1.9532510359070703</v>
      </c>
      <c r="O20" s="83">
        <f t="shared" si="13"/>
        <v>2.0121438530362821</v>
      </c>
      <c r="P20" s="83">
        <f t="shared" si="13"/>
        <v>1.8062470730834477</v>
      </c>
      <c r="Q20" s="83">
        <f t="shared" si="13"/>
        <v>1.7743086402851267</v>
      </c>
      <c r="R20" s="83">
        <f t="shared" si="13"/>
        <v>1.7919325938103408</v>
      </c>
      <c r="S20" s="83">
        <f t="shared" si="13"/>
        <v>1.9386075603894257</v>
      </c>
      <c r="T20" s="83">
        <f t="shared" si="13"/>
        <v>1.9079986414810013</v>
      </c>
      <c r="U20" s="83">
        <f t="shared" si="13"/>
        <v>1.842111069004877</v>
      </c>
      <c r="V20" s="83">
        <f t="shared" si="13"/>
        <v>2.1873026150641763</v>
      </c>
      <c r="W20" s="83">
        <f t="shared" si="13"/>
        <v>2.1815156076630231</v>
      </c>
      <c r="X20" s="83">
        <f t="shared" si="13"/>
        <v>2.0749365674677196</v>
      </c>
      <c r="Y20" s="83">
        <f t="shared" si="13"/>
        <v>2.0560750469158648</v>
      </c>
      <c r="Z20" s="83">
        <f t="shared" si="13"/>
        <v>1.9532510359070703</v>
      </c>
      <c r="AA20" s="83">
        <f t="shared" si="13"/>
        <v>2.0121438530362821</v>
      </c>
      <c r="AB20" s="83">
        <f t="shared" si="13"/>
        <v>1.7919325938103408</v>
      </c>
      <c r="AC20" s="83">
        <f t="shared" si="13"/>
        <v>1.842111069004877</v>
      </c>
      <c r="AD20" s="83">
        <f t="shared" si="13"/>
        <v>2.0749365674677196</v>
      </c>
      <c r="AE20" s="83">
        <f t="shared" si="13"/>
        <v>2.0121438530362821</v>
      </c>
      <c r="AF20" s="83">
        <f t="shared" si="13"/>
        <v>1.842111069004877</v>
      </c>
      <c r="AG20" s="83">
        <f t="shared" si="13"/>
        <v>2.0121438530362821</v>
      </c>
      <c r="AH20" s="83">
        <f t="shared" si="13"/>
        <v>2.0121438530362821</v>
      </c>
    </row>
    <row r="21" spans="1:34" ht="15" customHeight="1">
      <c r="A21" s="94" t="s">
        <v>125</v>
      </c>
      <c r="B21" s="79"/>
      <c r="C21" s="80"/>
      <c r="D21" s="95">
        <v>1.7454575496867581</v>
      </c>
      <c r="E21" s="95">
        <v>1.6912484443756537</v>
      </c>
      <c r="F21" s="95">
        <v>1.7300096526849369</v>
      </c>
      <c r="G21" s="95">
        <v>2.2122598520822012</v>
      </c>
      <c r="H21" s="95">
        <v>2.164948987129331</v>
      </c>
      <c r="I21" s="95">
        <v>2.4210746258912326</v>
      </c>
      <c r="J21" s="95">
        <v>2.4731689194092152</v>
      </c>
      <c r="K21" s="95">
        <v>2.3717492141627559</v>
      </c>
      <c r="L21" s="95">
        <v>2.2617209243405276</v>
      </c>
      <c r="M21" s="95">
        <v>2.2688813277388058</v>
      </c>
      <c r="N21" s="95">
        <v>2.1054202070126622</v>
      </c>
      <c r="O21" s="95">
        <v>2.0753469336752461</v>
      </c>
      <c r="P21" s="95">
        <v>1.7454575496867581</v>
      </c>
      <c r="Q21" s="95">
        <v>1.6912484443756537</v>
      </c>
      <c r="R21" s="95">
        <v>1.7300096526849369</v>
      </c>
      <c r="S21" s="95">
        <v>2.2122598520822012</v>
      </c>
      <c r="T21" s="95">
        <v>2.164948987129331</v>
      </c>
      <c r="U21" s="95">
        <v>2.4210746258912326</v>
      </c>
      <c r="V21" s="95">
        <v>2.4731689194092152</v>
      </c>
      <c r="W21" s="95">
        <v>2.3717492141627559</v>
      </c>
      <c r="X21" s="95">
        <v>2.2617209243405276</v>
      </c>
      <c r="Y21" s="95">
        <v>2.2688813277388058</v>
      </c>
      <c r="Z21" s="95">
        <v>2.1054202070126622</v>
      </c>
      <c r="AA21" s="95">
        <v>2.0753469336752461</v>
      </c>
      <c r="AB21" s="95">
        <v>1.7300096526849369</v>
      </c>
      <c r="AC21" s="95">
        <v>2.4210746258912326</v>
      </c>
      <c r="AD21" s="95">
        <v>2.2617209243405276</v>
      </c>
      <c r="AE21" s="95">
        <v>2.0753469336752461</v>
      </c>
      <c r="AF21" s="95">
        <v>2.4210746258912326</v>
      </c>
      <c r="AG21" s="95">
        <v>2.0753469336752461</v>
      </c>
      <c r="AH21" s="95">
        <v>2.0753469336752461</v>
      </c>
    </row>
    <row r="22" spans="1:34">
      <c r="D22" s="90"/>
      <c r="E22" s="90"/>
      <c r="F22" s="90"/>
      <c r="G22" s="90"/>
      <c r="H22" s="90"/>
      <c r="I22" s="90"/>
      <c r="J22" s="90"/>
      <c r="K22" s="90"/>
      <c r="L22" s="90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2CB9-66E5-4937-8431-B9228FF2A144}">
  <sheetPr>
    <tabColor rgb="FF92D050"/>
  </sheetPr>
  <dimension ref="A1:K35"/>
  <sheetViews>
    <sheetView zoomScale="85" zoomScaleNormal="85" workbookViewId="0">
      <selection activeCell="L33" sqref="L33"/>
    </sheetView>
  </sheetViews>
  <sheetFormatPr defaultRowHeight="14.45"/>
  <sheetData>
    <row r="1" spans="1:11">
      <c r="A1" t="s">
        <v>126</v>
      </c>
      <c r="J1" t="s">
        <v>127</v>
      </c>
      <c r="K1">
        <v>1</v>
      </c>
    </row>
    <row r="2" spans="1:11" ht="15" thickBot="1">
      <c r="J2" t="s">
        <v>128</v>
      </c>
      <c r="K2">
        <v>3</v>
      </c>
    </row>
    <row r="3" spans="1:11">
      <c r="A3" s="105" t="s">
        <v>129</v>
      </c>
      <c r="B3" s="106"/>
      <c r="C3" s="106"/>
      <c r="D3" s="107" t="s">
        <v>130</v>
      </c>
      <c r="E3" s="106"/>
      <c r="F3" s="108"/>
      <c r="G3" s="107" t="s">
        <v>131</v>
      </c>
      <c r="H3" s="109"/>
      <c r="J3" t="s">
        <v>132</v>
      </c>
      <c r="K3">
        <v>4</v>
      </c>
    </row>
    <row r="4" spans="1:11">
      <c r="A4" s="110" t="s">
        <v>35</v>
      </c>
      <c r="B4" s="111" t="s">
        <v>82</v>
      </c>
      <c r="D4" s="112" t="s">
        <v>35</v>
      </c>
      <c r="E4" s="111" t="s">
        <v>82</v>
      </c>
      <c r="G4" s="112" t="s">
        <v>35</v>
      </c>
      <c r="H4" s="113" t="s">
        <v>82</v>
      </c>
    </row>
    <row r="5" spans="1:11">
      <c r="A5" s="114">
        <f>-'Conso(Net Debt-EBITDA)'!$C$13</f>
        <v>20242</v>
      </c>
      <c r="B5" s="115">
        <f>'Conso(Net Debt-EBITDA)'!$C$12</f>
        <v>56771.242181063921</v>
      </c>
      <c r="C5" s="104"/>
      <c r="D5" s="116">
        <f>-INDEX('Conso(Net Debt-EBITDA)'!$AB$13:$AE$13,BS!$K$2)</f>
        <v>10171.177930887095</v>
      </c>
      <c r="E5" s="115">
        <f>INDEX('Conso(Net Debt-EBITDA)'!$AB$12:$AE$12,BS!$K$2)</f>
        <v>51647.048672370962</v>
      </c>
      <c r="F5" s="104"/>
      <c r="G5" s="116">
        <f>-INDEX('Conso(Net Debt-EBITDA)'!$AB$13:$AE$13,BS!$K$3)</f>
        <v>12346.738072136473</v>
      </c>
      <c r="H5" s="117">
        <f>INDEX('Conso(Net Debt-EBITDA)'!$AB$12:$AE$12,BS!$K$3)</f>
        <v>50168.966580826287</v>
      </c>
    </row>
    <row r="6" spans="1:11">
      <c r="A6" s="118"/>
      <c r="H6" s="119"/>
    </row>
    <row r="7" spans="1:11">
      <c r="A7" s="120" t="s">
        <v>81</v>
      </c>
      <c r="B7" s="121" t="s">
        <v>83</v>
      </c>
      <c r="D7" s="122" t="s">
        <v>81</v>
      </c>
      <c r="E7" s="121" t="s">
        <v>83</v>
      </c>
      <c r="G7" s="122" t="s">
        <v>81</v>
      </c>
      <c r="H7" s="123" t="s">
        <v>83</v>
      </c>
    </row>
    <row r="8" spans="1:11">
      <c r="A8" s="124">
        <f>'Conso(ROA)'!$C$6</f>
        <v>206823.74079846637</v>
      </c>
      <c r="B8" s="125">
        <f>'Conso(DE)'!C3</f>
        <v>84523.797102194774</v>
      </c>
      <c r="C8" s="104"/>
      <c r="D8" s="126">
        <f>INDEX('Conso(ROA)'!$AB$6:$AE$6,BS!$K$2)</f>
        <v>208227.44743344132</v>
      </c>
      <c r="E8" s="125">
        <f>INDEX('Conso(DE)'!$AB$3:$AE$3,BS!$K$2)</f>
        <v>78981.414848570741</v>
      </c>
      <c r="F8" s="104"/>
      <c r="G8" s="126">
        <f>INDEX('Conso(ROA)'!$AB$6:$AE$6,BS!$K$3)</f>
        <v>197279.64605871783</v>
      </c>
      <c r="H8" s="127">
        <f>INDEX('Conso(DE)'!$AB$3:$AE$3,BS!$K$3)</f>
        <v>74312.906401484812</v>
      </c>
    </row>
    <row r="9" spans="1:11">
      <c r="A9" s="118"/>
      <c r="H9" s="119"/>
    </row>
    <row r="10" spans="1:11">
      <c r="A10" s="118"/>
      <c r="B10" s="128" t="s">
        <v>84</v>
      </c>
      <c r="E10" s="128" t="s">
        <v>84</v>
      </c>
      <c r="H10" s="129" t="s">
        <v>84</v>
      </c>
    </row>
    <row r="11" spans="1:11" s="104" customFormat="1" ht="15" thickBot="1">
      <c r="A11" s="130"/>
      <c r="B11" s="131">
        <f>'Conso(DE)'!C4</f>
        <v>122299.94369662402</v>
      </c>
      <c r="C11" s="132"/>
      <c r="D11" s="132"/>
      <c r="E11" s="131">
        <f>INDEX('Conso(DE)'!$AB$4:$AE$4,BS!$K$2)</f>
        <v>129246.0325869276</v>
      </c>
      <c r="F11" s="132"/>
      <c r="G11" s="132"/>
      <c r="H11" s="133">
        <f>INDEX('Conso(DE)'!$AB$4:$AE$4,BS!$K$3)</f>
        <v>122966.73965736668</v>
      </c>
    </row>
    <row r="14" spans="1:11" hidden="1">
      <c r="A14" s="134" t="s">
        <v>133</v>
      </c>
      <c r="B14" s="108"/>
      <c r="C14" s="108"/>
      <c r="D14" s="108"/>
      <c r="E14" s="108"/>
      <c r="F14" s="108"/>
      <c r="G14" s="108"/>
      <c r="H14" s="109"/>
    </row>
    <row r="15" spans="1:11" hidden="1">
      <c r="A15" s="118"/>
      <c r="D15" s="135"/>
      <c r="G15" s="138" t="str">
        <f>G3</f>
        <v>Dec 2022</v>
      </c>
      <c r="H15" s="119"/>
    </row>
    <row r="16" spans="1:11" hidden="1">
      <c r="A16" s="118"/>
      <c r="G16" s="112" t="s">
        <v>35</v>
      </c>
      <c r="H16" s="113" t="s">
        <v>82</v>
      </c>
    </row>
    <row r="17" spans="1:8" hidden="1">
      <c r="A17" s="118"/>
      <c r="G17" s="116">
        <f>G5-D5</f>
        <v>2175.5601412493779</v>
      </c>
      <c r="H17" s="117">
        <f>H5-E5</f>
        <v>-1478.0820915446748</v>
      </c>
    </row>
    <row r="18" spans="1:8" hidden="1">
      <c r="A18" s="118"/>
      <c r="H18" s="119"/>
    </row>
    <row r="19" spans="1:8" hidden="1">
      <c r="A19" s="118"/>
      <c r="G19" s="122" t="s">
        <v>81</v>
      </c>
      <c r="H19" s="123" t="s">
        <v>83</v>
      </c>
    </row>
    <row r="20" spans="1:8" hidden="1">
      <c r="A20" s="118"/>
      <c r="G20" s="126">
        <f t="shared" ref="G20:H20" si="0">G8-D8</f>
        <v>-10947.801374723495</v>
      </c>
      <c r="H20" s="127">
        <f t="shared" si="0"/>
        <v>-4668.5084470859292</v>
      </c>
    </row>
    <row r="21" spans="1:8" hidden="1">
      <c r="A21" s="118"/>
      <c r="H21" s="119"/>
    </row>
    <row r="22" spans="1:8" hidden="1">
      <c r="A22" s="118"/>
      <c r="H22" s="129" t="s">
        <v>84</v>
      </c>
    </row>
    <row r="23" spans="1:8" ht="15" hidden="1" thickBot="1">
      <c r="A23" s="136"/>
      <c r="B23" s="137"/>
      <c r="C23" s="137"/>
      <c r="D23" s="137"/>
      <c r="E23" s="137"/>
      <c r="F23" s="137"/>
      <c r="G23" s="132"/>
      <c r="H23" s="133">
        <f>H11-E11</f>
        <v>-6279.292929560921</v>
      </c>
    </row>
    <row r="25" spans="1:8" ht="15" thickBot="1"/>
    <row r="26" spans="1:8">
      <c r="A26" s="134" t="s">
        <v>134</v>
      </c>
      <c r="B26" s="108"/>
      <c r="C26" s="108"/>
      <c r="D26" s="108"/>
      <c r="E26" s="108"/>
      <c r="F26" s="108"/>
      <c r="G26" s="108"/>
      <c r="H26" s="109"/>
    </row>
    <row r="27" spans="1:8">
      <c r="A27" s="118"/>
      <c r="G27" s="138" t="str">
        <f>G15</f>
        <v>Dec 2022</v>
      </c>
      <c r="H27" s="119"/>
    </row>
    <row r="28" spans="1:8">
      <c r="A28" s="118"/>
      <c r="G28" s="112" t="s">
        <v>35</v>
      </c>
      <c r="H28" s="113" t="s">
        <v>82</v>
      </c>
    </row>
    <row r="29" spans="1:8">
      <c r="A29" s="118"/>
      <c r="G29" s="116">
        <f>G5-A5</f>
        <v>-7895.2619278635266</v>
      </c>
      <c r="H29" s="117">
        <f>H5-B5</f>
        <v>-6602.2756002376336</v>
      </c>
    </row>
    <row r="30" spans="1:8">
      <c r="A30" s="118"/>
      <c r="H30" s="119"/>
    </row>
    <row r="31" spans="1:8">
      <c r="A31" s="118"/>
      <c r="G31" s="122" t="s">
        <v>81</v>
      </c>
      <c r="H31" s="123" t="s">
        <v>83</v>
      </c>
    </row>
    <row r="32" spans="1:8">
      <c r="A32" s="118"/>
      <c r="G32" s="126">
        <f t="shared" ref="G32:H32" si="1">G8-A8</f>
        <v>-9544.0947397485434</v>
      </c>
      <c r="H32" s="127">
        <f t="shared" si="1"/>
        <v>-10210.890700709962</v>
      </c>
    </row>
    <row r="33" spans="1:8">
      <c r="A33" s="118"/>
      <c r="H33" s="119"/>
    </row>
    <row r="34" spans="1:8">
      <c r="A34" s="118"/>
      <c r="H34" s="129" t="s">
        <v>84</v>
      </c>
    </row>
    <row r="35" spans="1:8" ht="15" thickBot="1">
      <c r="A35" s="136"/>
      <c r="B35" s="137"/>
      <c r="C35" s="137"/>
      <c r="D35" s="137"/>
      <c r="E35" s="137"/>
      <c r="F35" s="137"/>
      <c r="G35" s="132"/>
      <c r="H35" s="133">
        <f>H11-B11</f>
        <v>666.7959607426601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3228-C03C-475C-B452-D4755F86D4F8}">
  <sheetPr>
    <tabColor theme="8" tint="0.59999389629810485"/>
  </sheetPr>
  <dimension ref="A1:AH45"/>
  <sheetViews>
    <sheetView showGridLines="0" showZeros="0" zoomScale="110" zoomScaleNormal="110" workbookViewId="0">
      <pane xSplit="2" ySplit="2" topLeftCell="C3" activePane="bottomRight" state="frozen"/>
      <selection pane="bottomRight" activeCell="O3" sqref="O3"/>
      <selection pane="bottomLeft" activeCell="C18" sqref="C18"/>
      <selection pane="topRight" activeCell="C18" sqref="C18"/>
    </sheetView>
  </sheetViews>
  <sheetFormatPr defaultColWidth="9.125" defaultRowHeight="15.6"/>
  <cols>
    <col min="1" max="1" width="33.75" style="1" bestFit="1" customWidth="1"/>
    <col min="2" max="2" width="4.125" style="2" bestFit="1" customWidth="1"/>
    <col min="3" max="3" width="6.625" style="1" customWidth="1"/>
    <col min="4" max="4" width="6.75" style="1" bestFit="1" customWidth="1"/>
    <col min="5" max="15" width="6.875" style="1" bestFit="1" customWidth="1"/>
    <col min="16" max="19" width="6.75" style="1" bestFit="1" customWidth="1"/>
    <col min="20" max="20" width="6.875" style="1" bestFit="1" customWidth="1"/>
    <col min="21" max="22" width="6.75" style="1" bestFit="1" customWidth="1"/>
    <col min="23" max="23" width="7" style="1" bestFit="1" customWidth="1"/>
    <col min="24" max="24" width="6.875" style="1" bestFit="1" customWidth="1"/>
    <col min="25" max="25" width="6.75" style="1" bestFit="1" customWidth="1"/>
    <col min="26" max="26" width="6.875" style="1" bestFit="1" customWidth="1"/>
    <col min="27" max="34" width="6.75" style="1" bestFit="1" customWidth="1"/>
    <col min="35" max="16384" width="9.125" style="1"/>
  </cols>
  <sheetData>
    <row r="1" spans="1:34" hidden="1"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B1" s="3">
        <v>3</v>
      </c>
      <c r="AC1" s="3">
        <v>3</v>
      </c>
      <c r="AD1" s="3">
        <v>3</v>
      </c>
      <c r="AE1" s="3">
        <v>3</v>
      </c>
      <c r="AF1" s="3">
        <v>6</v>
      </c>
      <c r="AG1" s="3">
        <v>6</v>
      </c>
      <c r="AH1" s="3">
        <v>12</v>
      </c>
    </row>
    <row r="2" spans="1:34" s="9" customFormat="1" ht="18" customHeight="1">
      <c r="A2" s="4" t="s">
        <v>0</v>
      </c>
      <c r="B2" s="5" t="s">
        <v>1</v>
      </c>
      <c r="C2" s="5" t="str">
        <f>'Conso(ROIC)'!C2</f>
        <v>Dec'21</v>
      </c>
      <c r="D2" s="6" t="str">
        <f>'Conso(ROIC)'!D2</f>
        <v>Jan'22</v>
      </c>
      <c r="E2" s="6" t="str">
        <f>'Conso(ROIC)'!E2</f>
        <v>Feb'22</v>
      </c>
      <c r="F2" s="6" t="str">
        <f>'Conso(ROIC)'!F2</f>
        <v>Mar'22</v>
      </c>
      <c r="G2" s="6" t="str">
        <f>'Conso(ROIC)'!G2</f>
        <v>Apr'22</v>
      </c>
      <c r="H2" s="6" t="str">
        <f>'Conso(ROIC)'!H2</f>
        <v>May'22</v>
      </c>
      <c r="I2" s="6" t="str">
        <f>'Conso(ROIC)'!I2</f>
        <v>Jun'22</v>
      </c>
      <c r="J2" s="6" t="str">
        <f>'Conso(ROIC)'!J2</f>
        <v>Jul'22</v>
      </c>
      <c r="K2" s="6" t="str">
        <f>'Conso(ROIC)'!K2</f>
        <v>Aug'22</v>
      </c>
      <c r="L2" s="6" t="str">
        <f>'Conso(ROIC)'!L2</f>
        <v>Sep'22</v>
      </c>
      <c r="M2" s="6" t="str">
        <f>'Conso(ROIC)'!M2</f>
        <v>Oct'22</v>
      </c>
      <c r="N2" s="6" t="str">
        <f>'Conso(ROIC)'!N2</f>
        <v>Nov'22</v>
      </c>
      <c r="O2" s="6" t="str">
        <f>'Conso(ROIC)'!O2</f>
        <v>Dec'22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</row>
    <row r="3" spans="1:34">
      <c r="A3" s="10" t="s">
        <v>34</v>
      </c>
      <c r="B3" s="11"/>
      <c r="C3" s="12">
        <v>70829.228769156252</v>
      </c>
      <c r="D3" s="12">
        <v>70990.920742274466</v>
      </c>
      <c r="E3" s="12">
        <v>69962.125135070644</v>
      </c>
      <c r="F3" s="12">
        <v>70897.771331980068</v>
      </c>
      <c r="G3" s="12">
        <v>71033.126284444457</v>
      </c>
      <c r="H3" s="100">
        <v>70941.079939398245</v>
      </c>
      <c r="I3" s="12">
        <v>74055.763921747828</v>
      </c>
      <c r="J3" s="12">
        <v>73722.251703251663</v>
      </c>
      <c r="K3" s="12">
        <v>88344.129563993629</v>
      </c>
      <c r="L3" s="12">
        <v>81437.113268402303</v>
      </c>
      <c r="M3" s="12">
        <v>79909.3431862984</v>
      </c>
      <c r="N3" s="12">
        <v>74949.656941930501</v>
      </c>
      <c r="O3" s="91">
        <v>74989.24998276835</v>
      </c>
      <c r="P3" s="12">
        <f t="shared" ref="P3:AA5" si="0">D3</f>
        <v>70990.920742274466</v>
      </c>
      <c r="Q3" s="12">
        <f t="shared" si="0"/>
        <v>69962.125135070644</v>
      </c>
      <c r="R3" s="12">
        <f t="shared" si="0"/>
        <v>70897.771331980068</v>
      </c>
      <c r="S3" s="12">
        <f t="shared" si="0"/>
        <v>71033.126284444457</v>
      </c>
      <c r="T3" s="12">
        <f t="shared" si="0"/>
        <v>70941.079939398245</v>
      </c>
      <c r="U3" s="12">
        <f t="shared" si="0"/>
        <v>74055.763921747828</v>
      </c>
      <c r="V3" s="12">
        <f t="shared" si="0"/>
        <v>73722.251703251663</v>
      </c>
      <c r="W3" s="12">
        <f t="shared" si="0"/>
        <v>88344.129563993629</v>
      </c>
      <c r="X3" s="12">
        <f t="shared" si="0"/>
        <v>81437.113268402303</v>
      </c>
      <c r="Y3" s="12">
        <f t="shared" si="0"/>
        <v>79909.3431862984</v>
      </c>
      <c r="Z3" s="12">
        <f t="shared" si="0"/>
        <v>74949.656941930501</v>
      </c>
      <c r="AA3" s="12">
        <f t="shared" si="0"/>
        <v>74989.24998276835</v>
      </c>
      <c r="AB3" s="12">
        <f>R3</f>
        <v>70897.771331980068</v>
      </c>
      <c r="AC3" s="12">
        <f>U3</f>
        <v>74055.763921747828</v>
      </c>
      <c r="AD3" s="12">
        <f>X3</f>
        <v>81437.113268402303</v>
      </c>
      <c r="AE3" s="12">
        <f>AA3</f>
        <v>74989.24998276835</v>
      </c>
      <c r="AF3" s="12">
        <f>AC3</f>
        <v>74055.763921747828</v>
      </c>
      <c r="AG3" s="12">
        <f>AE3</f>
        <v>74989.24998276835</v>
      </c>
      <c r="AH3" s="12">
        <f>AG3</f>
        <v>74989.24998276835</v>
      </c>
    </row>
    <row r="4" spans="1:34">
      <c r="A4" s="13" t="s">
        <v>35</v>
      </c>
      <c r="B4" s="14"/>
      <c r="C4" s="15">
        <v>-5491.4953721788797</v>
      </c>
      <c r="D4" s="15">
        <v>-5530.7943830884378</v>
      </c>
      <c r="E4" s="15">
        <v>-6159.1268904079689</v>
      </c>
      <c r="F4" s="15">
        <v>-6842.1947695843</v>
      </c>
      <c r="G4" s="15">
        <v>-6972.8293188472999</v>
      </c>
      <c r="H4" s="101">
        <v>-6460.8647566876898</v>
      </c>
      <c r="I4" s="15">
        <v>-9982.3053352930092</v>
      </c>
      <c r="J4" s="15">
        <v>-6841.9270995357319</v>
      </c>
      <c r="K4" s="15">
        <v>-6692.7818956620713</v>
      </c>
      <c r="L4" s="15">
        <v>-6504.0724945057291</v>
      </c>
      <c r="M4" s="15">
        <v>-6060.8321646700406</v>
      </c>
      <c r="N4" s="15">
        <v>-5896.3554605160471</v>
      </c>
      <c r="O4" s="92">
        <v>-5729.4349245097355</v>
      </c>
      <c r="P4" s="15">
        <f t="shared" si="0"/>
        <v>-5530.7943830884378</v>
      </c>
      <c r="Q4" s="15">
        <f t="shared" si="0"/>
        <v>-6159.1268904079689</v>
      </c>
      <c r="R4" s="15">
        <f t="shared" si="0"/>
        <v>-6842.1947695843</v>
      </c>
      <c r="S4" s="15">
        <f t="shared" si="0"/>
        <v>-6972.8293188472999</v>
      </c>
      <c r="T4" s="15">
        <f t="shared" si="0"/>
        <v>-6460.8647566876898</v>
      </c>
      <c r="U4" s="15">
        <f t="shared" si="0"/>
        <v>-9982.3053352930092</v>
      </c>
      <c r="V4" s="15">
        <f t="shared" si="0"/>
        <v>-6841.9270995357319</v>
      </c>
      <c r="W4" s="15">
        <f t="shared" si="0"/>
        <v>-6692.7818956620713</v>
      </c>
      <c r="X4" s="15">
        <f t="shared" si="0"/>
        <v>-6504.0724945057291</v>
      </c>
      <c r="Y4" s="15">
        <f t="shared" si="0"/>
        <v>-6060.8321646700406</v>
      </c>
      <c r="Z4" s="15">
        <f t="shared" si="0"/>
        <v>-5896.3554605160471</v>
      </c>
      <c r="AA4" s="15">
        <f t="shared" si="0"/>
        <v>-5729.4349245097355</v>
      </c>
      <c r="AB4" s="15">
        <f>R4</f>
        <v>-6842.1947695843</v>
      </c>
      <c r="AC4" s="15">
        <f>U4</f>
        <v>-9982.3053352930092</v>
      </c>
      <c r="AD4" s="15">
        <f>X4</f>
        <v>-6504.0724945057291</v>
      </c>
      <c r="AE4" s="15">
        <f>AA4</f>
        <v>-5729.4349245097355</v>
      </c>
      <c r="AF4" s="15">
        <f>AC4</f>
        <v>-9982.3053352930092</v>
      </c>
      <c r="AG4" s="15">
        <f>AE4</f>
        <v>-5729.4349245097355</v>
      </c>
      <c r="AH4" s="15">
        <f>AG4</f>
        <v>-5729.4349245097355</v>
      </c>
    </row>
    <row r="5" spans="1:34">
      <c r="A5" s="13" t="s">
        <v>36</v>
      </c>
      <c r="B5" s="14"/>
      <c r="C5" s="15">
        <v>72918.083969317537</v>
      </c>
      <c r="D5" s="15">
        <v>72399.63851572467</v>
      </c>
      <c r="E5" s="15">
        <v>71788.612579777371</v>
      </c>
      <c r="F5" s="15">
        <v>73295.832186727595</v>
      </c>
      <c r="G5" s="15">
        <v>75008.392227866439</v>
      </c>
      <c r="H5" s="101">
        <v>75355.967926183133</v>
      </c>
      <c r="I5" s="15">
        <v>77056.849509995547</v>
      </c>
      <c r="J5" s="15">
        <v>81178.652552914515</v>
      </c>
      <c r="K5" s="15">
        <v>73412.614561225884</v>
      </c>
      <c r="L5" s="15">
        <v>72579.111256945762</v>
      </c>
      <c r="M5" s="15">
        <v>71407.471014254334</v>
      </c>
      <c r="N5" s="15">
        <v>68354.970026822994</v>
      </c>
      <c r="O5" s="92">
        <v>67382.495701050866</v>
      </c>
      <c r="P5" s="15">
        <f t="shared" si="0"/>
        <v>72399.63851572467</v>
      </c>
      <c r="Q5" s="15">
        <f t="shared" si="0"/>
        <v>71788.612579777371</v>
      </c>
      <c r="R5" s="15">
        <f t="shared" si="0"/>
        <v>73295.832186727595</v>
      </c>
      <c r="S5" s="15">
        <f t="shared" si="0"/>
        <v>75008.392227866439</v>
      </c>
      <c r="T5" s="15">
        <f t="shared" si="0"/>
        <v>75355.967926183133</v>
      </c>
      <c r="U5" s="15">
        <f t="shared" si="0"/>
        <v>77056.849509995547</v>
      </c>
      <c r="V5" s="15">
        <f t="shared" si="0"/>
        <v>81178.652552914515</v>
      </c>
      <c r="W5" s="15">
        <f t="shared" si="0"/>
        <v>73412.614561225884</v>
      </c>
      <c r="X5" s="15">
        <f t="shared" si="0"/>
        <v>72579.111256945762</v>
      </c>
      <c r="Y5" s="15">
        <f t="shared" si="0"/>
        <v>71407.471014254334</v>
      </c>
      <c r="Z5" s="15">
        <f t="shared" si="0"/>
        <v>68354.970026822994</v>
      </c>
      <c r="AA5" s="15">
        <f t="shared" si="0"/>
        <v>67382.495701050866</v>
      </c>
      <c r="AB5" s="15">
        <f>R5</f>
        <v>73295.832186727595</v>
      </c>
      <c r="AC5" s="15">
        <f>U5</f>
        <v>77056.849509995547</v>
      </c>
      <c r="AD5" s="15">
        <f>X5</f>
        <v>72579.111256945762</v>
      </c>
      <c r="AE5" s="15">
        <f>AA5</f>
        <v>67382.495701050866</v>
      </c>
      <c r="AF5" s="15">
        <f>AC5</f>
        <v>77056.849509995547</v>
      </c>
      <c r="AG5" s="15">
        <f>AE5</f>
        <v>67382.495701050866</v>
      </c>
      <c r="AH5" s="15">
        <f>AG5</f>
        <v>67382.495701050866</v>
      </c>
    </row>
    <row r="6" spans="1:34" s="9" customFormat="1" ht="17.100000000000001" thickBot="1">
      <c r="A6" s="16" t="s">
        <v>37</v>
      </c>
      <c r="B6" s="17"/>
      <c r="C6" s="18">
        <f t="shared" ref="C6:AH6" si="1">SUM(C3:C5)</f>
        <v>138255.81736629491</v>
      </c>
      <c r="D6" s="18">
        <f t="shared" si="1"/>
        <v>137859.7648749107</v>
      </c>
      <c r="E6" s="18">
        <f t="shared" si="1"/>
        <v>135591.61082444005</v>
      </c>
      <c r="F6" s="18">
        <f t="shared" si="1"/>
        <v>137351.40874912337</v>
      </c>
      <c r="G6" s="18">
        <f t="shared" si="1"/>
        <v>139068.68919346359</v>
      </c>
      <c r="H6" s="18">
        <f t="shared" si="1"/>
        <v>139836.18310889369</v>
      </c>
      <c r="I6" s="18">
        <f t="shared" si="1"/>
        <v>141130.30809645038</v>
      </c>
      <c r="J6" s="18">
        <f t="shared" si="1"/>
        <v>148058.97715663043</v>
      </c>
      <c r="K6" s="18">
        <f t="shared" si="1"/>
        <v>155063.96222955745</v>
      </c>
      <c r="L6" s="18">
        <f t="shared" si="1"/>
        <v>147512.15203084232</v>
      </c>
      <c r="M6" s="18">
        <f t="shared" si="1"/>
        <v>145255.98203588271</v>
      </c>
      <c r="N6" s="18">
        <f t="shared" si="1"/>
        <v>137408.27150823746</v>
      </c>
      <c r="O6" s="18">
        <f t="shared" si="1"/>
        <v>136642.31075930948</v>
      </c>
      <c r="P6" s="18">
        <f t="shared" si="1"/>
        <v>137859.7648749107</v>
      </c>
      <c r="Q6" s="18">
        <f t="shared" si="1"/>
        <v>135591.61082444005</v>
      </c>
      <c r="R6" s="18">
        <f t="shared" si="1"/>
        <v>137351.40874912337</v>
      </c>
      <c r="S6" s="18">
        <f t="shared" si="1"/>
        <v>139068.68919346359</v>
      </c>
      <c r="T6" s="18">
        <f t="shared" si="1"/>
        <v>139836.18310889369</v>
      </c>
      <c r="U6" s="18">
        <f t="shared" si="1"/>
        <v>141130.30809645038</v>
      </c>
      <c r="V6" s="18">
        <f t="shared" si="1"/>
        <v>148058.97715663043</v>
      </c>
      <c r="W6" s="18">
        <f t="shared" si="1"/>
        <v>155063.96222955745</v>
      </c>
      <c r="X6" s="18">
        <f t="shared" si="1"/>
        <v>147512.15203084232</v>
      </c>
      <c r="Y6" s="18">
        <f t="shared" si="1"/>
        <v>145255.98203588271</v>
      </c>
      <c r="Z6" s="18">
        <f t="shared" si="1"/>
        <v>137408.27150823746</v>
      </c>
      <c r="AA6" s="18">
        <f t="shared" si="1"/>
        <v>136642.31075930948</v>
      </c>
      <c r="AB6" s="18">
        <f t="shared" si="1"/>
        <v>137351.40874912337</v>
      </c>
      <c r="AC6" s="18">
        <f t="shared" si="1"/>
        <v>141130.30809645038</v>
      </c>
      <c r="AD6" s="18">
        <f t="shared" si="1"/>
        <v>147512.15203084232</v>
      </c>
      <c r="AE6" s="18">
        <f t="shared" si="1"/>
        <v>136642.31075930948</v>
      </c>
      <c r="AF6" s="18">
        <f t="shared" si="1"/>
        <v>141130.30809645038</v>
      </c>
      <c r="AG6" s="18">
        <f t="shared" si="1"/>
        <v>136642.31075930948</v>
      </c>
      <c r="AH6" s="18">
        <f t="shared" si="1"/>
        <v>136642.31075930948</v>
      </c>
    </row>
    <row r="7" spans="1:34" ht="7.5" customHeight="1" thickTop="1"/>
    <row r="8" spans="1:34" s="9" customFormat="1" ht="16.5">
      <c r="A8" s="19" t="s">
        <v>38</v>
      </c>
      <c r="B8" s="20" t="s">
        <v>39</v>
      </c>
      <c r="C8" s="21"/>
      <c r="D8" s="22">
        <f>AVERAGE(C6,D6)</f>
        <v>138057.79112060281</v>
      </c>
      <c r="E8" s="22">
        <f>AVERAGE(D6,E6)</f>
        <v>136725.68784967536</v>
      </c>
      <c r="F8" s="22">
        <f t="shared" ref="F8:O8" si="2">AVERAGE(E6,F6)</f>
        <v>136471.50978678171</v>
      </c>
      <c r="G8" s="22">
        <f t="shared" si="2"/>
        <v>138210.04897129349</v>
      </c>
      <c r="H8" s="22">
        <f t="shared" si="2"/>
        <v>139452.43615117864</v>
      </c>
      <c r="I8" s="22">
        <f t="shared" si="2"/>
        <v>140483.24560267205</v>
      </c>
      <c r="J8" s="22">
        <f t="shared" si="2"/>
        <v>144594.64262654039</v>
      </c>
      <c r="K8" s="22">
        <f t="shared" si="2"/>
        <v>151561.46969309394</v>
      </c>
      <c r="L8" s="22">
        <f t="shared" si="2"/>
        <v>151288.05713019989</v>
      </c>
      <c r="M8" s="22">
        <f t="shared" si="2"/>
        <v>146384.06703336252</v>
      </c>
      <c r="N8" s="22">
        <f t="shared" si="2"/>
        <v>141332.12677206009</v>
      </c>
      <c r="O8" s="22">
        <f t="shared" si="2"/>
        <v>137025.29113377345</v>
      </c>
      <c r="P8" s="22">
        <f>IFERROR(AVERAGE($C$6,P6),0)</f>
        <v>138057.79112060281</v>
      </c>
      <c r="Q8" s="22">
        <f t="shared" ref="Q8:AF8" si="3">IFERROR(AVERAGE($C$6,Q6),0)</f>
        <v>136923.71409536747</v>
      </c>
      <c r="R8" s="22">
        <f t="shared" si="3"/>
        <v>137803.61305770912</v>
      </c>
      <c r="S8" s="22">
        <f t="shared" si="3"/>
        <v>138662.25327987925</v>
      </c>
      <c r="T8" s="22">
        <f t="shared" si="3"/>
        <v>139046.0002375943</v>
      </c>
      <c r="U8" s="22">
        <f t="shared" si="3"/>
        <v>139693.06273137266</v>
      </c>
      <c r="V8" s="22">
        <f t="shared" si="3"/>
        <v>143157.39726146267</v>
      </c>
      <c r="W8" s="22">
        <f t="shared" si="3"/>
        <v>146659.88979792618</v>
      </c>
      <c r="X8" s="22">
        <f t="shared" si="3"/>
        <v>142883.98469856862</v>
      </c>
      <c r="Y8" s="22">
        <f t="shared" si="3"/>
        <v>141755.89970108881</v>
      </c>
      <c r="Z8" s="22">
        <f t="shared" si="3"/>
        <v>137832.04443726619</v>
      </c>
      <c r="AA8" s="22">
        <f t="shared" si="3"/>
        <v>137449.06406280218</v>
      </c>
      <c r="AB8" s="22">
        <f>IFERROR(AVERAGE($C$6,AB6),0)</f>
        <v>137803.61305770912</v>
      </c>
      <c r="AC8" s="22">
        <f>IFERROR(AVERAGE(AB$6,AC6),0)</f>
        <v>139240.85842278687</v>
      </c>
      <c r="AD8" s="22">
        <f>IFERROR(AVERAGE(AC$6,AD6),0)</f>
        <v>144321.23006364633</v>
      </c>
      <c r="AE8" s="22">
        <f>IFERROR(AVERAGE(AD$6,AE6),0)</f>
        <v>142077.23139507591</v>
      </c>
      <c r="AF8" s="22">
        <f t="shared" si="3"/>
        <v>139693.06273137266</v>
      </c>
      <c r="AG8" s="22">
        <f>IFERROR(AVERAGE($AF$6,AG6),0)</f>
        <v>138886.30942787993</v>
      </c>
      <c r="AH8" s="22">
        <f>IFERROR(AVERAGE($C$6,AH6),0)</f>
        <v>137449.06406280218</v>
      </c>
    </row>
    <row r="9" spans="1:34" ht="9" customHeight="1">
      <c r="C9" s="2"/>
    </row>
    <row r="10" spans="1:34">
      <c r="A10" s="23" t="s">
        <v>40</v>
      </c>
      <c r="B10" s="24"/>
      <c r="C10" s="25"/>
      <c r="D10" s="26">
        <v>519.72575441666072</v>
      </c>
      <c r="E10" s="26">
        <v>375.09348856687285</v>
      </c>
      <c r="F10" s="26">
        <v>586.66897465774048</v>
      </c>
      <c r="G10" s="26">
        <v>542.72386336740431</v>
      </c>
      <c r="H10" s="26">
        <v>458.69244430192725</v>
      </c>
      <c r="I10" s="26">
        <v>513.95209107331641</v>
      </c>
      <c r="J10" s="26">
        <v>445.42113860294876</v>
      </c>
      <c r="K10" s="26">
        <v>204.31576365781265</v>
      </c>
      <c r="L10" s="26">
        <v>452.61254264956244</v>
      </c>
      <c r="M10" s="26">
        <v>195.80428372624201</v>
      </c>
      <c r="N10" s="26">
        <v>239.70575374642684</v>
      </c>
      <c r="O10" s="26">
        <v>8.205582186721541</v>
      </c>
      <c r="P10" s="26">
        <f>SUM($D10:D10)</f>
        <v>519.72575441666072</v>
      </c>
      <c r="Q10" s="26">
        <f>SUM($D10:E10)</f>
        <v>894.81924298353351</v>
      </c>
      <c r="R10" s="26">
        <f>SUM($D10:F10)</f>
        <v>1481.4882176412739</v>
      </c>
      <c r="S10" s="26">
        <f>SUM($D10:G10)</f>
        <v>2024.2120810086781</v>
      </c>
      <c r="T10" s="26">
        <f>SUM($D10:H10)</f>
        <v>2482.9045253106051</v>
      </c>
      <c r="U10" s="26">
        <f>SUM($D10:I10)</f>
        <v>2996.8566163839214</v>
      </c>
      <c r="V10" s="26">
        <f>SUM($D10:J10)</f>
        <v>3442.2777549868701</v>
      </c>
      <c r="W10" s="26">
        <f>SUM($D10:K10)</f>
        <v>3646.5935186446827</v>
      </c>
      <c r="X10" s="26">
        <f>SUM($D10:L10)</f>
        <v>4099.206061294245</v>
      </c>
      <c r="Y10" s="26">
        <f>SUM($D10:M10)</f>
        <v>4295.010345020487</v>
      </c>
      <c r="Z10" s="26">
        <f>SUM($D10:N10)</f>
        <v>4534.716098766914</v>
      </c>
      <c r="AA10" s="26">
        <f>SUM($D10:O10)</f>
        <v>4542.9216809536356</v>
      </c>
      <c r="AB10" s="26">
        <f>SUM(D10:F10)</f>
        <v>1481.4882176412739</v>
      </c>
      <c r="AC10" s="26">
        <f>SUM(G10:I10)</f>
        <v>1515.368398742648</v>
      </c>
      <c r="AD10" s="26">
        <f>SUM(J10:L10)</f>
        <v>1102.3494449103239</v>
      </c>
      <c r="AE10" s="26">
        <f>SUM(M10:O10)</f>
        <v>443.71561965939037</v>
      </c>
      <c r="AF10" s="26">
        <f>SUM(AB10:AC10)</f>
        <v>2996.8566163839218</v>
      </c>
      <c r="AG10" s="26">
        <f>SUM(AD10:AE10)</f>
        <v>1546.0650645697142</v>
      </c>
      <c r="AH10" s="26">
        <f>SUM(AF10:AG10)</f>
        <v>4542.9216809536356</v>
      </c>
    </row>
    <row r="11" spans="1:34">
      <c r="A11" s="27" t="s">
        <v>41</v>
      </c>
      <c r="B11" s="28"/>
      <c r="C11" s="29"/>
      <c r="D11" s="30">
        <v>0</v>
      </c>
      <c r="E11" s="30">
        <v>0</v>
      </c>
      <c r="F11" s="30">
        <v>75.48404925042091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11.7875304</v>
      </c>
      <c r="M11" s="30">
        <v>0</v>
      </c>
      <c r="N11" s="30">
        <v>-0.17454287200000254</v>
      </c>
      <c r="O11" s="30">
        <v>0</v>
      </c>
      <c r="P11" s="30">
        <f>SUM($D11:D11)</f>
        <v>0</v>
      </c>
      <c r="Q11" s="30">
        <f>SUM($D11:E11)</f>
        <v>0</v>
      </c>
      <c r="R11" s="30">
        <f>SUM($D11:F11)</f>
        <v>75.48404925042091</v>
      </c>
      <c r="S11" s="30">
        <f>SUM($D11:G11)</f>
        <v>75.48404925042091</v>
      </c>
      <c r="T11" s="30">
        <f>SUM($D11:H11)</f>
        <v>75.48404925042091</v>
      </c>
      <c r="U11" s="30">
        <f>SUM($D11:I11)</f>
        <v>75.48404925042091</v>
      </c>
      <c r="V11" s="30">
        <f>SUM($D11:J11)</f>
        <v>75.48404925042091</v>
      </c>
      <c r="W11" s="30">
        <f>SUM($D11:K11)</f>
        <v>75.48404925042091</v>
      </c>
      <c r="X11" s="30">
        <f>SUM($D11:L11)</f>
        <v>87.271579650420904</v>
      </c>
      <c r="Y11" s="30">
        <f>SUM($D11:M11)</f>
        <v>87.271579650420904</v>
      </c>
      <c r="Z11" s="30">
        <f>SUM($D11:N11)</f>
        <v>87.0970367784209</v>
      </c>
      <c r="AA11" s="30">
        <f>SUM($D11:O11)</f>
        <v>87.0970367784209</v>
      </c>
      <c r="AB11" s="30">
        <f>SUM(D11:F11)</f>
        <v>75.48404925042091</v>
      </c>
      <c r="AC11" s="30">
        <f>SUM(G11:I11)</f>
        <v>0</v>
      </c>
      <c r="AD11" s="30">
        <f>SUM(J11:L11)</f>
        <v>11.7875304</v>
      </c>
      <c r="AE11" s="30">
        <f>SUM(M11:O11)</f>
        <v>-0.17454287200000254</v>
      </c>
      <c r="AF11" s="30">
        <f>SUM(AB11:AC11)</f>
        <v>75.48404925042091</v>
      </c>
      <c r="AG11" s="30">
        <f>SUM(AD11:AE11)</f>
        <v>11.612987527999998</v>
      </c>
      <c r="AH11" s="30">
        <f>SUM(AF11:AG11)</f>
        <v>87.097036778420915</v>
      </c>
    </row>
    <row r="12" spans="1:34" hidden="1">
      <c r="A12" s="27"/>
      <c r="B12" s="28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f>SUM($D12:D12)</f>
        <v>0</v>
      </c>
      <c r="Q12" s="30">
        <f>SUM($D12:E12)</f>
        <v>0</v>
      </c>
      <c r="R12" s="30">
        <f>SUM($D12:F12)</f>
        <v>0</v>
      </c>
      <c r="S12" s="30">
        <f>SUM($D12:G12)</f>
        <v>0</v>
      </c>
      <c r="T12" s="30">
        <f>SUM($D12:H12)</f>
        <v>0</v>
      </c>
      <c r="U12" s="30">
        <f>SUM($D12:I12)</f>
        <v>0</v>
      </c>
      <c r="V12" s="30">
        <f>SUM($D12:J12)</f>
        <v>0</v>
      </c>
      <c r="W12" s="30">
        <f>SUM($D12:K12)</f>
        <v>0</v>
      </c>
      <c r="X12" s="30">
        <f>SUM($D12:L12)</f>
        <v>0</v>
      </c>
      <c r="Y12" s="30">
        <f>SUM($D12:M12)</f>
        <v>0</v>
      </c>
      <c r="Z12" s="30">
        <f>SUM($D12:N12)</f>
        <v>0</v>
      </c>
      <c r="AA12" s="30">
        <f>SUM($D12:O12)</f>
        <v>0</v>
      </c>
      <c r="AB12" s="30">
        <f>SUM(D12:F12)</f>
        <v>0</v>
      </c>
      <c r="AC12" s="30">
        <f>SUM(G12:I12)</f>
        <v>0</v>
      </c>
      <c r="AD12" s="30">
        <f>SUM(J12:L12)</f>
        <v>0</v>
      </c>
      <c r="AE12" s="30">
        <f>SUM(M12:O12)</f>
        <v>0</v>
      </c>
      <c r="AF12" s="30">
        <f>SUM(AB12:AC12)</f>
        <v>0</v>
      </c>
      <c r="AG12" s="30">
        <f>SUM(AD12:AE12)</f>
        <v>0</v>
      </c>
      <c r="AH12" s="30">
        <f>SUM(AF12:AG12)</f>
        <v>0</v>
      </c>
    </row>
    <row r="13" spans="1:34">
      <c r="A13" s="27" t="s">
        <v>42</v>
      </c>
      <c r="B13" s="28"/>
      <c r="C13" s="29"/>
      <c r="D13" s="30">
        <f>D27</f>
        <v>90.048211974928506</v>
      </c>
      <c r="E13" s="30">
        <f t="shared" ref="E13:O13" si="4">E27</f>
        <v>39.578527834369105</v>
      </c>
      <c r="F13" s="30">
        <f t="shared" si="4"/>
        <v>116.03207607998633</v>
      </c>
      <c r="G13" s="30">
        <f t="shared" si="4"/>
        <v>69.799440577616011</v>
      </c>
      <c r="H13" s="30">
        <f t="shared" si="4"/>
        <v>24.967152310405503</v>
      </c>
      <c r="I13" s="30">
        <f t="shared" si="4"/>
        <v>52.439914379824899</v>
      </c>
      <c r="J13" s="30">
        <f t="shared" si="4"/>
        <v>3.2573146972910001</v>
      </c>
      <c r="K13" s="30">
        <f t="shared" si="4"/>
        <v>45.497374314514303</v>
      </c>
      <c r="L13" s="30">
        <f t="shared" si="4"/>
        <v>-11.935435684637799</v>
      </c>
      <c r="M13" s="30">
        <f t="shared" si="4"/>
        <v>-81.962467842784406</v>
      </c>
      <c r="N13" s="30">
        <f t="shared" si="4"/>
        <v>-69.552652515748093</v>
      </c>
      <c r="O13" s="30">
        <f t="shared" si="4"/>
        <v>-117.45663865779311</v>
      </c>
      <c r="P13" s="30">
        <f>SUM($D13:D13)</f>
        <v>90.048211974928506</v>
      </c>
      <c r="Q13" s="30">
        <f>SUM($D13:E13)</f>
        <v>129.62673980929762</v>
      </c>
      <c r="R13" s="30">
        <f>SUM($D13:F13)</f>
        <v>245.65881588928394</v>
      </c>
      <c r="S13" s="30">
        <f>SUM($D13:G13)</f>
        <v>315.45825646689997</v>
      </c>
      <c r="T13" s="30">
        <f>SUM($D13:H13)</f>
        <v>340.42540877730545</v>
      </c>
      <c r="U13" s="30">
        <f>SUM($D13:I13)</f>
        <v>392.86532315713032</v>
      </c>
      <c r="V13" s="30">
        <f>SUM($D13:J13)</f>
        <v>396.12263785442133</v>
      </c>
      <c r="W13" s="30">
        <f>SUM($D13:K13)</f>
        <v>441.62001216893566</v>
      </c>
      <c r="X13" s="30">
        <f>SUM($D13:L13)</f>
        <v>429.68457648429785</v>
      </c>
      <c r="Y13" s="30">
        <f>SUM($D13:M13)</f>
        <v>347.72210864151344</v>
      </c>
      <c r="Z13" s="30">
        <f>SUM($D13:N13)</f>
        <v>278.16945612576535</v>
      </c>
      <c r="AA13" s="30">
        <f>SUM($D13:O13)</f>
        <v>160.71281746797223</v>
      </c>
      <c r="AB13" s="30">
        <f>SUM(D13:F13)</f>
        <v>245.65881588928394</v>
      </c>
      <c r="AC13" s="30">
        <f>SUM(G13:I13)</f>
        <v>147.2065072678464</v>
      </c>
      <c r="AD13" s="30">
        <f>SUM(J13:L13)</f>
        <v>36.819253327167502</v>
      </c>
      <c r="AE13" s="30">
        <f>SUM(M13:O13)</f>
        <v>-268.97175901632562</v>
      </c>
      <c r="AF13" s="30">
        <f>SUM(AB13:AC13)</f>
        <v>392.86532315713032</v>
      </c>
      <c r="AG13" s="30">
        <f>SUM(AD13:AE13)</f>
        <v>-232.15250568915812</v>
      </c>
      <c r="AH13" s="30">
        <f>SUM(AF13:AG13)</f>
        <v>160.7128174679722</v>
      </c>
    </row>
    <row r="14" spans="1:34">
      <c r="A14" s="27" t="s">
        <v>43</v>
      </c>
      <c r="B14" s="28"/>
      <c r="C14" s="29"/>
      <c r="D14" s="30">
        <f>D45*(1+D15)</f>
        <v>74.22876079860751</v>
      </c>
      <c r="E14" s="30">
        <f t="shared" ref="E14:O14" si="5">E45*(1+E15)</f>
        <v>96.280173377757762</v>
      </c>
      <c r="F14" s="30">
        <f t="shared" si="5"/>
        <v>81.701979690715859</v>
      </c>
      <c r="G14" s="30">
        <f t="shared" si="5"/>
        <v>60.675448217287673</v>
      </c>
      <c r="H14" s="30">
        <f t="shared" si="5"/>
        <v>145.13137764854864</v>
      </c>
      <c r="I14" s="30">
        <f t="shared" si="5"/>
        <v>141.07424613082009</v>
      </c>
      <c r="J14" s="30">
        <f t="shared" si="5"/>
        <v>153.59720010619995</v>
      </c>
      <c r="K14" s="30">
        <f t="shared" si="5"/>
        <v>72.657801965540486</v>
      </c>
      <c r="L14" s="30">
        <f t="shared" si="5"/>
        <v>131.79550941749423</v>
      </c>
      <c r="M14" s="30">
        <f t="shared" si="5"/>
        <v>125.66473821593883</v>
      </c>
      <c r="N14" s="30">
        <f t="shared" si="5"/>
        <v>175.33319491197605</v>
      </c>
      <c r="O14" s="30">
        <f t="shared" si="5"/>
        <v>130.21243529193998</v>
      </c>
      <c r="P14" s="30">
        <f>SUM($D14:D14)</f>
        <v>74.22876079860751</v>
      </c>
      <c r="Q14" s="30">
        <f>SUM($D14:E14)</f>
        <v>170.50893417636527</v>
      </c>
      <c r="R14" s="30">
        <f>SUM($D14:F14)</f>
        <v>252.21091386708113</v>
      </c>
      <c r="S14" s="30">
        <f>SUM($D14:G14)</f>
        <v>312.88636208436878</v>
      </c>
      <c r="T14" s="30">
        <f>SUM($D14:H14)</f>
        <v>458.01773973291745</v>
      </c>
      <c r="U14" s="30">
        <f>SUM($D14:I14)</f>
        <v>599.09198586373759</v>
      </c>
      <c r="V14" s="30">
        <f>SUM($D14:J14)</f>
        <v>752.68918596993751</v>
      </c>
      <c r="W14" s="30">
        <f>SUM($D14:K14)</f>
        <v>825.34698793547796</v>
      </c>
      <c r="X14" s="30">
        <f>SUM($D14:L14)</f>
        <v>957.14249735297221</v>
      </c>
      <c r="Y14" s="30">
        <f>SUM($D14:M14)</f>
        <v>1082.807235568911</v>
      </c>
      <c r="Z14" s="30">
        <f>SUM($D14:N14)</f>
        <v>1258.1404304808871</v>
      </c>
      <c r="AA14" s="30">
        <f>SUM($D14:O14)</f>
        <v>1388.352865772827</v>
      </c>
      <c r="AB14" s="30">
        <f>SUM(D14:F14)</f>
        <v>252.21091386708113</v>
      </c>
      <c r="AC14" s="30">
        <f>SUM(G14:I14)</f>
        <v>346.88107199665637</v>
      </c>
      <c r="AD14" s="30">
        <f>SUM(J14:L14)</f>
        <v>358.05051148923462</v>
      </c>
      <c r="AE14" s="30">
        <f>SUM(M14:O14)</f>
        <v>431.21036841985483</v>
      </c>
      <c r="AF14" s="30">
        <f>SUM(AB14:AC14)</f>
        <v>599.09198586373748</v>
      </c>
      <c r="AG14" s="30">
        <f>SUM(AD14:AE14)</f>
        <v>789.26087990908945</v>
      </c>
      <c r="AH14" s="30">
        <f>SUM(AF14:AG14)</f>
        <v>1388.352865772827</v>
      </c>
    </row>
    <row r="15" spans="1:34">
      <c r="A15" s="27" t="s">
        <v>44</v>
      </c>
      <c r="B15" s="28"/>
      <c r="C15" s="31"/>
      <c r="D15" s="32">
        <f>-20%</f>
        <v>-0.2</v>
      </c>
      <c r="E15" s="32">
        <f t="shared" ref="E15:AH15" si="6">-20%</f>
        <v>-0.2</v>
      </c>
      <c r="F15" s="32">
        <f t="shared" si="6"/>
        <v>-0.2</v>
      </c>
      <c r="G15" s="32">
        <f t="shared" si="6"/>
        <v>-0.2</v>
      </c>
      <c r="H15" s="32">
        <f t="shared" si="6"/>
        <v>-0.2</v>
      </c>
      <c r="I15" s="32">
        <f t="shared" si="6"/>
        <v>-0.2</v>
      </c>
      <c r="J15" s="32">
        <f t="shared" si="6"/>
        <v>-0.2</v>
      </c>
      <c r="K15" s="32">
        <f t="shared" si="6"/>
        <v>-0.2</v>
      </c>
      <c r="L15" s="32">
        <f t="shared" si="6"/>
        <v>-0.2</v>
      </c>
      <c r="M15" s="32">
        <f t="shared" si="6"/>
        <v>-0.2</v>
      </c>
      <c r="N15" s="32">
        <f t="shared" si="6"/>
        <v>-0.2</v>
      </c>
      <c r="O15" s="32">
        <f t="shared" si="6"/>
        <v>-0.2</v>
      </c>
      <c r="P15" s="32">
        <f t="shared" si="6"/>
        <v>-0.2</v>
      </c>
      <c r="Q15" s="32">
        <f t="shared" si="6"/>
        <v>-0.2</v>
      </c>
      <c r="R15" s="32">
        <f t="shared" si="6"/>
        <v>-0.2</v>
      </c>
      <c r="S15" s="32">
        <f t="shared" si="6"/>
        <v>-0.2</v>
      </c>
      <c r="T15" s="32">
        <f t="shared" si="6"/>
        <v>-0.2</v>
      </c>
      <c r="U15" s="32">
        <f t="shared" si="6"/>
        <v>-0.2</v>
      </c>
      <c r="V15" s="32">
        <f t="shared" si="6"/>
        <v>-0.2</v>
      </c>
      <c r="W15" s="32">
        <f t="shared" si="6"/>
        <v>-0.2</v>
      </c>
      <c r="X15" s="32">
        <f t="shared" si="6"/>
        <v>-0.2</v>
      </c>
      <c r="Y15" s="32">
        <f t="shared" si="6"/>
        <v>-0.2</v>
      </c>
      <c r="Z15" s="32">
        <f t="shared" si="6"/>
        <v>-0.2</v>
      </c>
      <c r="AA15" s="32">
        <f t="shared" si="6"/>
        <v>-0.2</v>
      </c>
      <c r="AB15" s="32">
        <f t="shared" si="6"/>
        <v>-0.2</v>
      </c>
      <c r="AC15" s="32">
        <f t="shared" si="6"/>
        <v>-0.2</v>
      </c>
      <c r="AD15" s="32">
        <f t="shared" si="6"/>
        <v>-0.2</v>
      </c>
      <c r="AE15" s="32">
        <f t="shared" si="6"/>
        <v>-0.2</v>
      </c>
      <c r="AF15" s="32">
        <f t="shared" si="6"/>
        <v>-0.2</v>
      </c>
      <c r="AG15" s="32">
        <f t="shared" si="6"/>
        <v>-0.2</v>
      </c>
      <c r="AH15" s="32">
        <f t="shared" si="6"/>
        <v>-0.2</v>
      </c>
    </row>
    <row r="16" spans="1:34" s="9" customFormat="1" ht="17.100000000000001" thickBot="1">
      <c r="A16" s="33" t="s">
        <v>45</v>
      </c>
      <c r="B16" s="34"/>
      <c r="C16" s="35"/>
      <c r="D16" s="36">
        <f>SUM(D10:D14)</f>
        <v>684.00272719019677</v>
      </c>
      <c r="E16" s="36">
        <f t="shared" ref="E16:AH16" si="7">SUM(E10:E14)</f>
        <v>510.9521897789997</v>
      </c>
      <c r="F16" s="36">
        <f t="shared" si="7"/>
        <v>859.88707967886353</v>
      </c>
      <c r="G16" s="36">
        <f t="shared" si="7"/>
        <v>673.19875216230798</v>
      </c>
      <c r="H16" s="36">
        <f t="shared" si="7"/>
        <v>628.7909742608814</v>
      </c>
      <c r="I16" s="36">
        <f t="shared" si="7"/>
        <v>707.46625158396137</v>
      </c>
      <c r="J16" s="36">
        <f t="shared" si="7"/>
        <v>602.27565340643969</v>
      </c>
      <c r="K16" s="36">
        <f t="shared" si="7"/>
        <v>322.47093993786746</v>
      </c>
      <c r="L16" s="36">
        <f t="shared" si="7"/>
        <v>584.26014678241881</v>
      </c>
      <c r="M16" s="36">
        <f t="shared" si="7"/>
        <v>239.50655409939642</v>
      </c>
      <c r="N16" s="36">
        <f t="shared" si="7"/>
        <v>345.31175327065478</v>
      </c>
      <c r="O16" s="36">
        <f t="shared" si="7"/>
        <v>20.961378820868418</v>
      </c>
      <c r="P16" s="36">
        <f t="shared" si="7"/>
        <v>684.00272719019677</v>
      </c>
      <c r="Q16" s="36">
        <f t="shared" si="7"/>
        <v>1194.9549169691963</v>
      </c>
      <c r="R16" s="36">
        <f t="shared" si="7"/>
        <v>2054.8419966480596</v>
      </c>
      <c r="S16" s="36">
        <f t="shared" si="7"/>
        <v>2728.0407488103674</v>
      </c>
      <c r="T16" s="36">
        <f t="shared" si="7"/>
        <v>3356.8317230712491</v>
      </c>
      <c r="U16" s="36">
        <f t="shared" si="7"/>
        <v>4064.2979746552101</v>
      </c>
      <c r="V16" s="36">
        <f t="shared" si="7"/>
        <v>4666.5736280616493</v>
      </c>
      <c r="W16" s="36">
        <f t="shared" si="7"/>
        <v>4989.0445679995173</v>
      </c>
      <c r="X16" s="36">
        <f t="shared" si="7"/>
        <v>5573.3047147819361</v>
      </c>
      <c r="Y16" s="36">
        <f t="shared" si="7"/>
        <v>5812.8112688813326</v>
      </c>
      <c r="Z16" s="36">
        <f t="shared" si="7"/>
        <v>6158.1230221519872</v>
      </c>
      <c r="AA16" s="36">
        <f t="shared" si="7"/>
        <v>6179.0844009728553</v>
      </c>
      <c r="AB16" s="36">
        <f t="shared" si="7"/>
        <v>2054.8419966480596</v>
      </c>
      <c r="AC16" s="36">
        <f t="shared" si="7"/>
        <v>2009.4559780071509</v>
      </c>
      <c r="AD16" s="36">
        <f t="shared" si="7"/>
        <v>1509.0067401267258</v>
      </c>
      <c r="AE16" s="36">
        <f t="shared" si="7"/>
        <v>605.77968619091962</v>
      </c>
      <c r="AF16" s="36">
        <f t="shared" si="7"/>
        <v>4064.2979746552105</v>
      </c>
      <c r="AG16" s="36">
        <f t="shared" si="7"/>
        <v>2114.7864263176457</v>
      </c>
      <c r="AH16" s="36">
        <f t="shared" si="7"/>
        <v>6179.0844009728553</v>
      </c>
    </row>
    <row r="17" spans="1:34" ht="15.95" thickTop="1">
      <c r="A17" s="37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16.5">
      <c r="A18" s="40" t="s">
        <v>46</v>
      </c>
      <c r="B18" s="41"/>
      <c r="C18" s="42"/>
      <c r="D18" s="43">
        <f>D16*12</f>
        <v>8208.0327262823612</v>
      </c>
      <c r="E18" s="43">
        <f>E16*12</f>
        <v>6131.4262773479968</v>
      </c>
      <c r="F18" s="43">
        <f t="shared" ref="F18:O18" si="8">F16*12</f>
        <v>10318.644956146363</v>
      </c>
      <c r="G18" s="43">
        <f t="shared" si="8"/>
        <v>8078.3850259476958</v>
      </c>
      <c r="H18" s="43">
        <f t="shared" si="8"/>
        <v>7545.4916911305772</v>
      </c>
      <c r="I18" s="43">
        <f t="shared" si="8"/>
        <v>8489.5950190075364</v>
      </c>
      <c r="J18" s="43">
        <f t="shared" si="8"/>
        <v>7227.3078408772762</v>
      </c>
      <c r="K18" s="43">
        <f t="shared" si="8"/>
        <v>3869.6512792544095</v>
      </c>
      <c r="L18" s="43">
        <f t="shared" si="8"/>
        <v>7011.1217613890258</v>
      </c>
      <c r="M18" s="43">
        <f t="shared" si="8"/>
        <v>2874.078649192757</v>
      </c>
      <c r="N18" s="43">
        <f t="shared" si="8"/>
        <v>4143.7410392478578</v>
      </c>
      <c r="O18" s="43">
        <f t="shared" si="8"/>
        <v>251.53654585042102</v>
      </c>
      <c r="P18" s="43">
        <f>P16*12/P$1</f>
        <v>8208.0327262823612</v>
      </c>
      <c r="Q18" s="43">
        <f t="shared" ref="Q18:AH18" si="9">Q16*12/Q$1</f>
        <v>7169.7295018151781</v>
      </c>
      <c r="R18" s="43">
        <f t="shared" si="9"/>
        <v>8219.3679865922386</v>
      </c>
      <c r="S18" s="43">
        <f t="shared" si="9"/>
        <v>8184.1222464311022</v>
      </c>
      <c r="T18" s="43">
        <f t="shared" si="9"/>
        <v>8056.3961353709983</v>
      </c>
      <c r="U18" s="43">
        <f t="shared" si="9"/>
        <v>8128.5959493104201</v>
      </c>
      <c r="V18" s="43">
        <f t="shared" si="9"/>
        <v>7999.8405052485414</v>
      </c>
      <c r="W18" s="43">
        <f t="shared" si="9"/>
        <v>7483.566851999276</v>
      </c>
      <c r="X18" s="43">
        <f t="shared" si="9"/>
        <v>7431.0729530425806</v>
      </c>
      <c r="Y18" s="43">
        <f t="shared" si="9"/>
        <v>6975.3735226575982</v>
      </c>
      <c r="Z18" s="43">
        <f t="shared" si="9"/>
        <v>6717.9523878021682</v>
      </c>
      <c r="AA18" s="43">
        <f t="shared" si="9"/>
        <v>6179.0844009728562</v>
      </c>
      <c r="AB18" s="43">
        <f t="shared" si="9"/>
        <v>8219.3679865922386</v>
      </c>
      <c r="AC18" s="43">
        <f t="shared" si="9"/>
        <v>8037.8239120286044</v>
      </c>
      <c r="AD18" s="43">
        <f t="shared" si="9"/>
        <v>6036.0269605069034</v>
      </c>
      <c r="AE18" s="43">
        <f t="shared" si="9"/>
        <v>2423.1187447636785</v>
      </c>
      <c r="AF18" s="43">
        <f t="shared" si="9"/>
        <v>8128.595949310421</v>
      </c>
      <c r="AG18" s="43">
        <f t="shared" si="9"/>
        <v>4229.5728526352914</v>
      </c>
      <c r="AH18" s="43">
        <f t="shared" si="9"/>
        <v>6179.0844009728562</v>
      </c>
    </row>
    <row r="19" spans="1:34">
      <c r="A19" s="27" t="s">
        <v>135</v>
      </c>
      <c r="B19" s="28"/>
      <c r="C19" s="29"/>
      <c r="D19" s="30">
        <f>-D11</f>
        <v>0</v>
      </c>
      <c r="E19" s="30">
        <f t="shared" ref="E19:O19" si="10">-E11</f>
        <v>0</v>
      </c>
      <c r="F19" s="30">
        <f t="shared" si="10"/>
        <v>-75.48404925042091</v>
      </c>
      <c r="G19" s="30">
        <f t="shared" si="10"/>
        <v>0</v>
      </c>
      <c r="H19" s="30">
        <f t="shared" si="10"/>
        <v>0</v>
      </c>
      <c r="I19" s="30">
        <f t="shared" si="10"/>
        <v>0</v>
      </c>
      <c r="J19" s="30">
        <f t="shared" si="10"/>
        <v>0</v>
      </c>
      <c r="K19" s="30">
        <f t="shared" si="10"/>
        <v>0</v>
      </c>
      <c r="L19" s="30">
        <f t="shared" si="10"/>
        <v>-11.7875304</v>
      </c>
      <c r="M19" s="30">
        <f t="shared" si="10"/>
        <v>0</v>
      </c>
      <c r="N19" s="30">
        <f t="shared" si="10"/>
        <v>0.17454287200000254</v>
      </c>
      <c r="O19" s="30">
        <f t="shared" si="10"/>
        <v>0</v>
      </c>
      <c r="P19" s="30">
        <f>SUM($D19:D19)</f>
        <v>0</v>
      </c>
      <c r="Q19" s="30">
        <f>SUM($D19:E19)</f>
        <v>0</v>
      </c>
      <c r="R19" s="30">
        <f>SUM($D19:F19)</f>
        <v>-75.48404925042091</v>
      </c>
      <c r="S19" s="30">
        <f>SUM($D19:G19)</f>
        <v>-75.48404925042091</v>
      </c>
      <c r="T19" s="30">
        <f>SUM($D19:H19)</f>
        <v>-75.48404925042091</v>
      </c>
      <c r="U19" s="30">
        <f>SUM($D19:I19)</f>
        <v>-75.48404925042091</v>
      </c>
      <c r="V19" s="30">
        <f>SUM($D19:J19)</f>
        <v>-75.48404925042091</v>
      </c>
      <c r="W19" s="30">
        <f>SUM($D19:K19)</f>
        <v>-75.48404925042091</v>
      </c>
      <c r="X19" s="30">
        <f>SUM($D19:L19)</f>
        <v>-87.271579650420904</v>
      </c>
      <c r="Y19" s="30">
        <f>SUM($D19:M19)</f>
        <v>-87.271579650420904</v>
      </c>
      <c r="Z19" s="30">
        <f>SUM($D19:N19)</f>
        <v>-87.0970367784209</v>
      </c>
      <c r="AA19" s="30">
        <f>SUM($D19:O19)</f>
        <v>-87.0970367784209</v>
      </c>
      <c r="AB19" s="30">
        <f>SUM(D19:F19)</f>
        <v>-75.48404925042091</v>
      </c>
      <c r="AC19" s="30">
        <f>SUM(G19:I19)</f>
        <v>0</v>
      </c>
      <c r="AD19" s="30">
        <f>SUM(J19:L19)</f>
        <v>-11.7875304</v>
      </c>
      <c r="AE19" s="30">
        <f>SUM(M19:O19)</f>
        <v>0.17454287200000254</v>
      </c>
      <c r="AF19" s="30">
        <f>SUM(AB19:AC19)</f>
        <v>-75.48404925042091</v>
      </c>
      <c r="AG19" s="30">
        <f>SUM(AD19:AE19)</f>
        <v>-11.612987527999998</v>
      </c>
      <c r="AH19" s="30">
        <f>SUM(AF19:AG19)</f>
        <v>-87.097036778420915</v>
      </c>
    </row>
    <row r="20" spans="1:34">
      <c r="A20" s="27" t="s">
        <v>48</v>
      </c>
      <c r="B20" s="28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>
        <f>SUM($D20:D20)</f>
        <v>0</v>
      </c>
      <c r="Q20" s="30">
        <f>SUM($D20:E20)</f>
        <v>0</v>
      </c>
      <c r="R20" s="30">
        <f>SUM($D20:F20)</f>
        <v>0</v>
      </c>
      <c r="S20" s="30">
        <f>SUM($D20:G20)</f>
        <v>0</v>
      </c>
      <c r="T20" s="30">
        <f>SUM($D20:H20)</f>
        <v>0</v>
      </c>
      <c r="U20" s="30">
        <f>SUM($D20:I20)</f>
        <v>0</v>
      </c>
      <c r="V20" s="30">
        <f>SUM($D20:J20)</f>
        <v>0</v>
      </c>
      <c r="W20" s="30">
        <f>SUM($D20:K20)</f>
        <v>0</v>
      </c>
      <c r="X20" s="30">
        <f>SUM($D20:L20)</f>
        <v>0</v>
      </c>
      <c r="Y20" s="30">
        <f>SUM($D20:M20)</f>
        <v>0</v>
      </c>
      <c r="Z20" s="30">
        <f>SUM($D20:N20)</f>
        <v>0</v>
      </c>
      <c r="AA20" s="30">
        <f>SUM($D20:O20)</f>
        <v>0</v>
      </c>
      <c r="AB20" s="30">
        <f>SUM(D20:F20)</f>
        <v>0</v>
      </c>
      <c r="AC20" s="30">
        <f>SUM(G20:I20)</f>
        <v>0</v>
      </c>
      <c r="AD20" s="30">
        <f>SUM(J20:L20)</f>
        <v>0</v>
      </c>
      <c r="AE20" s="30">
        <f>SUM(M20:O20)</f>
        <v>0</v>
      </c>
      <c r="AF20" s="30">
        <f>SUM(AB20:AC20)</f>
        <v>0</v>
      </c>
      <c r="AG20" s="30">
        <f>SUM(AD20:AE20)</f>
        <v>0</v>
      </c>
      <c r="AH20" s="30">
        <f>SUM(AF20:AG20)</f>
        <v>0</v>
      </c>
    </row>
    <row r="21" spans="1:34" hidden="1">
      <c r="A21" s="27"/>
      <c r="B21" s="28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>
        <f>SUM($D21:D21)</f>
        <v>0</v>
      </c>
      <c r="Q21" s="30">
        <f>SUM($D21:E21)</f>
        <v>0</v>
      </c>
      <c r="R21" s="30">
        <f>SUM($D21:F21)</f>
        <v>0</v>
      </c>
      <c r="S21" s="30">
        <f>SUM($D21:G21)</f>
        <v>0</v>
      </c>
      <c r="T21" s="30">
        <f>SUM($D21:H21)</f>
        <v>0</v>
      </c>
      <c r="U21" s="30">
        <f>SUM($D21:I21)</f>
        <v>0</v>
      </c>
      <c r="V21" s="30">
        <f>SUM($D21:J21)</f>
        <v>0</v>
      </c>
      <c r="W21" s="30">
        <f>SUM($D21:K21)</f>
        <v>0</v>
      </c>
      <c r="X21" s="30">
        <f>SUM($D21:L21)</f>
        <v>0</v>
      </c>
      <c r="Y21" s="30">
        <f>SUM($D21:M21)</f>
        <v>0</v>
      </c>
      <c r="Z21" s="30">
        <f>SUM($D21:N21)</f>
        <v>0</v>
      </c>
      <c r="AA21" s="30">
        <f>SUM($D21:O21)</f>
        <v>0</v>
      </c>
      <c r="AB21" s="30">
        <f>SUM(D21:F21)</f>
        <v>0</v>
      </c>
      <c r="AC21" s="30">
        <f>SUM(G21:I21)</f>
        <v>0</v>
      </c>
      <c r="AD21" s="30">
        <f>SUM(J21:L21)</f>
        <v>0</v>
      </c>
      <c r="AE21" s="30">
        <f>SUM(M21:O21)</f>
        <v>0</v>
      </c>
      <c r="AF21" s="30">
        <f>SUM(AB21:AC21)</f>
        <v>0</v>
      </c>
      <c r="AG21" s="30">
        <f>SUM(AD21:AE21)</f>
        <v>0</v>
      </c>
      <c r="AH21" s="30">
        <f>SUM(AF21:AG21)</f>
        <v>0</v>
      </c>
    </row>
    <row r="22" spans="1:34" ht="16.5">
      <c r="A22" s="44" t="s">
        <v>49</v>
      </c>
      <c r="B22" s="45" t="s">
        <v>50</v>
      </c>
      <c r="C22" s="46"/>
      <c r="D22" s="47">
        <f>SUM(D18:D21)</f>
        <v>8208.0327262823612</v>
      </c>
      <c r="E22" s="47">
        <f t="shared" ref="E22:AH22" si="11">SUM(E18:E21)</f>
        <v>6131.4262773479968</v>
      </c>
      <c r="F22" s="47">
        <f t="shared" si="11"/>
        <v>10243.160906895942</v>
      </c>
      <c r="G22" s="47">
        <f t="shared" si="11"/>
        <v>8078.3850259476958</v>
      </c>
      <c r="H22" s="47">
        <f t="shared" si="11"/>
        <v>7545.4916911305772</v>
      </c>
      <c r="I22" s="47">
        <f t="shared" si="11"/>
        <v>8489.5950190075364</v>
      </c>
      <c r="J22" s="47">
        <f t="shared" si="11"/>
        <v>7227.3078408772762</v>
      </c>
      <c r="K22" s="47">
        <f t="shared" si="11"/>
        <v>3869.6512792544095</v>
      </c>
      <c r="L22" s="47">
        <f t="shared" si="11"/>
        <v>6999.3342309890259</v>
      </c>
      <c r="M22" s="47">
        <f t="shared" si="11"/>
        <v>2874.078649192757</v>
      </c>
      <c r="N22" s="47">
        <f t="shared" si="11"/>
        <v>4143.9155821198574</v>
      </c>
      <c r="O22" s="47">
        <f t="shared" si="11"/>
        <v>251.53654585042102</v>
      </c>
      <c r="P22" s="47">
        <f t="shared" si="11"/>
        <v>8208.0327262823612</v>
      </c>
      <c r="Q22" s="47">
        <f t="shared" si="11"/>
        <v>7169.7295018151781</v>
      </c>
      <c r="R22" s="47">
        <f t="shared" si="11"/>
        <v>8143.8839373418177</v>
      </c>
      <c r="S22" s="47">
        <f t="shared" si="11"/>
        <v>8108.6381971806813</v>
      </c>
      <c r="T22" s="47">
        <f t="shared" si="11"/>
        <v>7980.9120861205774</v>
      </c>
      <c r="U22" s="47">
        <f t="shared" si="11"/>
        <v>8053.1119000599992</v>
      </c>
      <c r="V22" s="47">
        <f t="shared" si="11"/>
        <v>7924.3564559981205</v>
      </c>
      <c r="W22" s="47">
        <f t="shared" si="11"/>
        <v>7408.0828027488551</v>
      </c>
      <c r="X22" s="47">
        <f t="shared" si="11"/>
        <v>7343.8013733921598</v>
      </c>
      <c r="Y22" s="47">
        <f t="shared" si="11"/>
        <v>6888.1019430071774</v>
      </c>
      <c r="Z22" s="47">
        <f t="shared" si="11"/>
        <v>6630.8553510237471</v>
      </c>
      <c r="AA22" s="47">
        <f t="shared" si="11"/>
        <v>6091.987364194435</v>
      </c>
      <c r="AB22" s="47">
        <f t="shared" si="11"/>
        <v>8143.8839373418177</v>
      </c>
      <c r="AC22" s="47">
        <f t="shared" si="11"/>
        <v>8037.8239120286044</v>
      </c>
      <c r="AD22" s="47">
        <f t="shared" si="11"/>
        <v>6024.2394301069035</v>
      </c>
      <c r="AE22" s="47">
        <f t="shared" si="11"/>
        <v>2423.2932876356786</v>
      </c>
      <c r="AF22" s="47">
        <f t="shared" si="11"/>
        <v>8053.1119000600002</v>
      </c>
      <c r="AG22" s="47">
        <f t="shared" si="11"/>
        <v>4217.9598651072911</v>
      </c>
      <c r="AH22" s="47">
        <f t="shared" si="11"/>
        <v>6091.987364194435</v>
      </c>
    </row>
    <row r="23" spans="1:34" s="9" customFormat="1" ht="16.5">
      <c r="A23" s="48" t="s">
        <v>51</v>
      </c>
      <c r="B23" s="49" t="s">
        <v>52</v>
      </c>
      <c r="C23" s="50"/>
      <c r="D23" s="51">
        <f>IFERROR(D22/D8,0)</f>
        <v>5.9453600261589655E-2</v>
      </c>
      <c r="E23" s="51">
        <f t="shared" ref="E23:AH23" si="12">IFERROR(E22/E8,0)</f>
        <v>4.4844727964281766E-2</v>
      </c>
      <c r="F23" s="51">
        <f t="shared" si="12"/>
        <v>7.5057137734458254E-2</v>
      </c>
      <c r="G23" s="51">
        <f t="shared" si="12"/>
        <v>5.8450055448758233E-2</v>
      </c>
      <c r="H23" s="51">
        <f t="shared" si="12"/>
        <v>5.4107994807280416E-2</v>
      </c>
      <c r="I23" s="51">
        <f t="shared" si="12"/>
        <v>6.0431370179320952E-2</v>
      </c>
      <c r="J23" s="51">
        <f t="shared" si="12"/>
        <v>4.9983233884702043E-2</v>
      </c>
      <c r="K23" s="51">
        <f t="shared" si="12"/>
        <v>2.5531893343936966E-2</v>
      </c>
      <c r="L23" s="51">
        <f t="shared" si="12"/>
        <v>4.6264948891275234E-2</v>
      </c>
      <c r="M23" s="51">
        <f t="shared" si="12"/>
        <v>1.9633821545194007E-2</v>
      </c>
      <c r="N23" s="51">
        <f t="shared" si="12"/>
        <v>2.9320407728691076E-2</v>
      </c>
      <c r="O23" s="51">
        <f t="shared" si="12"/>
        <v>1.8356942997103641E-3</v>
      </c>
      <c r="P23" s="51">
        <f t="shared" si="12"/>
        <v>5.9453600261589655E-2</v>
      </c>
      <c r="Q23" s="51">
        <f t="shared" si="12"/>
        <v>5.2362949319512735E-2</v>
      </c>
      <c r="R23" s="51">
        <f t="shared" si="12"/>
        <v>5.9097753365373214E-2</v>
      </c>
      <c r="S23" s="51">
        <f t="shared" si="12"/>
        <v>5.8477617414841872E-2</v>
      </c>
      <c r="T23" s="51">
        <f t="shared" si="12"/>
        <v>5.7397638712967117E-2</v>
      </c>
      <c r="U23" s="51">
        <f t="shared" si="12"/>
        <v>5.7648617208329048E-2</v>
      </c>
      <c r="V23" s="51">
        <f t="shared" si="12"/>
        <v>5.5354152894558958E-2</v>
      </c>
      <c r="W23" s="51">
        <f t="shared" si="12"/>
        <v>5.051198942639331E-2</v>
      </c>
      <c r="X23" s="51">
        <f t="shared" si="12"/>
        <v>5.1396952491805252E-2</v>
      </c>
      <c r="Y23" s="51">
        <f t="shared" si="12"/>
        <v>4.8591289375127647E-2</v>
      </c>
      <c r="Z23" s="51">
        <f t="shared" si="12"/>
        <v>4.8108227503233181E-2</v>
      </c>
      <c r="AA23" s="51">
        <f t="shared" si="12"/>
        <v>4.432178135029665E-2</v>
      </c>
      <c r="AB23" s="51">
        <f t="shared" si="12"/>
        <v>5.9097753365373214E-2</v>
      </c>
      <c r="AC23" s="51">
        <f t="shared" si="12"/>
        <v>5.7726043943386152E-2</v>
      </c>
      <c r="AD23" s="51">
        <f t="shared" si="12"/>
        <v>4.1741879745967977E-2</v>
      </c>
      <c r="AE23" s="51">
        <f t="shared" si="12"/>
        <v>1.7056169126052272E-2</v>
      </c>
      <c r="AF23" s="51">
        <f t="shared" si="12"/>
        <v>5.7648617208329055E-2</v>
      </c>
      <c r="AG23" s="51">
        <f t="shared" si="12"/>
        <v>3.036987506171419E-2</v>
      </c>
      <c r="AH23" s="51">
        <f t="shared" si="12"/>
        <v>4.432178135029665E-2</v>
      </c>
    </row>
    <row r="24" spans="1:34" ht="15" customHeight="1">
      <c r="C24" s="52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9" customFormat="1" ht="14.25" customHeight="1">
      <c r="A25" s="53" t="s">
        <v>54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9" customFormat="1" ht="16.5">
      <c r="A27" s="56" t="s">
        <v>55</v>
      </c>
      <c r="B27" s="57"/>
      <c r="C27" s="58"/>
      <c r="D27" s="58">
        <f>SUM(D28:D42)</f>
        <v>90.048211974928506</v>
      </c>
      <c r="E27" s="58">
        <f t="shared" ref="E27:AH27" si="13">SUM(E28:E42)</f>
        <v>39.578527834369105</v>
      </c>
      <c r="F27" s="58">
        <f t="shared" si="13"/>
        <v>116.03207607998633</v>
      </c>
      <c r="G27" s="58">
        <f t="shared" si="13"/>
        <v>69.799440577616011</v>
      </c>
      <c r="H27" s="58">
        <f t="shared" si="13"/>
        <v>24.967152310405503</v>
      </c>
      <c r="I27" s="58">
        <f t="shared" si="13"/>
        <v>52.439914379824899</v>
      </c>
      <c r="J27" s="58">
        <f t="shared" si="13"/>
        <v>3.2573146972910001</v>
      </c>
      <c r="K27" s="58">
        <f t="shared" si="13"/>
        <v>45.497374314514303</v>
      </c>
      <c r="L27" s="58">
        <f t="shared" si="13"/>
        <v>-11.935435684637799</v>
      </c>
      <c r="M27" s="58">
        <f t="shared" si="13"/>
        <v>-81.962467842784406</v>
      </c>
      <c r="N27" s="58">
        <f t="shared" si="13"/>
        <v>-69.552652515748093</v>
      </c>
      <c r="O27" s="58">
        <f t="shared" si="13"/>
        <v>-117.45663865779311</v>
      </c>
      <c r="P27" s="58">
        <f t="shared" si="13"/>
        <v>90.048211974928506</v>
      </c>
      <c r="Q27" s="58">
        <f t="shared" si="13"/>
        <v>129.62673980929762</v>
      </c>
      <c r="R27" s="58">
        <f t="shared" si="13"/>
        <v>245.65881588928394</v>
      </c>
      <c r="S27" s="58">
        <f t="shared" si="13"/>
        <v>315.45825646689997</v>
      </c>
      <c r="T27" s="58">
        <f t="shared" si="13"/>
        <v>340.42540877730545</v>
      </c>
      <c r="U27" s="58">
        <f t="shared" si="13"/>
        <v>392.86532315713032</v>
      </c>
      <c r="V27" s="58">
        <f t="shared" si="13"/>
        <v>396.12263785442133</v>
      </c>
      <c r="W27" s="58">
        <f t="shared" si="13"/>
        <v>441.62001216893566</v>
      </c>
      <c r="X27" s="58">
        <f t="shared" si="13"/>
        <v>429.68457648429785</v>
      </c>
      <c r="Y27" s="58">
        <f t="shared" si="13"/>
        <v>347.72210864151344</v>
      </c>
      <c r="Z27" s="58">
        <f t="shared" si="13"/>
        <v>278.16945612576535</v>
      </c>
      <c r="AA27" s="58">
        <f t="shared" si="13"/>
        <v>160.71281746797223</v>
      </c>
      <c r="AB27" s="58">
        <f t="shared" si="13"/>
        <v>245.65881588928394</v>
      </c>
      <c r="AC27" s="58">
        <f t="shared" si="13"/>
        <v>147.2065072678464</v>
      </c>
      <c r="AD27" s="58">
        <f t="shared" si="13"/>
        <v>36.819253327167502</v>
      </c>
      <c r="AE27" s="58">
        <f t="shared" si="13"/>
        <v>-268.97175901632562</v>
      </c>
      <c r="AF27" s="58">
        <f t="shared" si="13"/>
        <v>392.86532315713032</v>
      </c>
      <c r="AG27" s="58">
        <f t="shared" si="13"/>
        <v>-232.15250568915812</v>
      </c>
      <c r="AH27" s="58">
        <f t="shared" si="13"/>
        <v>160.7128174679722</v>
      </c>
    </row>
    <row r="28" spans="1:34">
      <c r="A28" s="10" t="s">
        <v>56</v>
      </c>
      <c r="B28" s="59"/>
      <c r="C28" s="12"/>
      <c r="D28" s="12">
        <v>90.048211974928506</v>
      </c>
      <c r="E28" s="12">
        <v>39.578527834369105</v>
      </c>
      <c r="F28" s="12">
        <v>116.03207607998633</v>
      </c>
      <c r="G28" s="12">
        <v>69.799440577616011</v>
      </c>
      <c r="H28" s="12">
        <v>24.967152310405503</v>
      </c>
      <c r="I28" s="12">
        <v>52.439914379824899</v>
      </c>
      <c r="J28" s="12">
        <v>3.2573146972910001</v>
      </c>
      <c r="K28" s="12">
        <v>45.497374314514303</v>
      </c>
      <c r="L28" s="12">
        <v>-11.935435684637799</v>
      </c>
      <c r="M28" s="12">
        <v>-81.962467842784406</v>
      </c>
      <c r="N28" s="12">
        <v>-69.552652515748093</v>
      </c>
      <c r="O28" s="12">
        <v>-117.45663865779311</v>
      </c>
      <c r="P28" s="12">
        <f>SUM($D28:D28)</f>
        <v>90.048211974928506</v>
      </c>
      <c r="Q28" s="12">
        <f>SUM($D28:E28)</f>
        <v>129.62673980929762</v>
      </c>
      <c r="R28" s="12">
        <f>SUM($D28:F28)</f>
        <v>245.65881588928394</v>
      </c>
      <c r="S28" s="12">
        <f>SUM($D28:G28)</f>
        <v>315.45825646689997</v>
      </c>
      <c r="T28" s="12">
        <f>SUM($D28:H28)</f>
        <v>340.42540877730545</v>
      </c>
      <c r="U28" s="12">
        <f>SUM($D28:I28)</f>
        <v>392.86532315713032</v>
      </c>
      <c r="V28" s="12">
        <f>SUM($D28:J28)</f>
        <v>396.12263785442133</v>
      </c>
      <c r="W28" s="12">
        <f>SUM($D28:K28)</f>
        <v>441.62001216893566</v>
      </c>
      <c r="X28" s="12">
        <f>SUM($D28:L28)</f>
        <v>429.68457648429785</v>
      </c>
      <c r="Y28" s="12">
        <f>SUM($D28:M28)</f>
        <v>347.72210864151344</v>
      </c>
      <c r="Z28" s="12">
        <f>SUM($D28:N28)</f>
        <v>278.16945612576535</v>
      </c>
      <c r="AA28" s="12">
        <f>SUM($D28:O28)</f>
        <v>160.71281746797223</v>
      </c>
      <c r="AB28" s="12">
        <f>SUM(D28:F28)</f>
        <v>245.65881588928394</v>
      </c>
      <c r="AC28" s="12">
        <f>SUM(G28:I28)</f>
        <v>147.2065072678464</v>
      </c>
      <c r="AD28" s="12">
        <f>SUM(J28:L28)</f>
        <v>36.819253327167502</v>
      </c>
      <c r="AE28" s="12">
        <f>SUM(M28:O28)</f>
        <v>-268.97175901632562</v>
      </c>
      <c r="AF28" s="12">
        <f>SUM(AB28:AC28)</f>
        <v>392.86532315713032</v>
      </c>
      <c r="AG28" s="12">
        <f>SUM(AD28:AE28)</f>
        <v>-232.15250568915812</v>
      </c>
      <c r="AH28" s="12">
        <f>SUM(AF28:AG28)</f>
        <v>160.7128174679722</v>
      </c>
    </row>
    <row r="29" spans="1:34">
      <c r="A29" s="13" t="s">
        <v>57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4">SUM(D29:F29)</f>
        <v>0</v>
      </c>
      <c r="AC29" s="15">
        <f t="shared" ref="AC29:AC41" si="15">SUM(G29:I29)</f>
        <v>0</v>
      </c>
      <c r="AD29" s="15">
        <f t="shared" ref="AD29:AD41" si="16">SUM(J29:L29)</f>
        <v>0</v>
      </c>
      <c r="AE29" s="15">
        <f t="shared" ref="AE29:AE41" si="17">SUM(M29:O29)</f>
        <v>0</v>
      </c>
      <c r="AF29" s="15">
        <f t="shared" ref="AF29:AF41" si="18">SUM(AB29:AC29)</f>
        <v>0</v>
      </c>
      <c r="AG29" s="15">
        <f t="shared" ref="AG29:AG41" si="19">SUM(AD29:AE29)</f>
        <v>0</v>
      </c>
      <c r="AH29" s="15">
        <f t="shared" ref="AH29:AH41" si="20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4"/>
        <v>0</v>
      </c>
      <c r="AC30" s="15">
        <f t="shared" si="15"/>
        <v>0</v>
      </c>
      <c r="AD30" s="15">
        <f t="shared" si="16"/>
        <v>0</v>
      </c>
      <c r="AE30" s="15">
        <f t="shared" si="17"/>
        <v>0</v>
      </c>
      <c r="AF30" s="15">
        <f t="shared" si="18"/>
        <v>0</v>
      </c>
      <c r="AG30" s="15">
        <f t="shared" si="19"/>
        <v>0</v>
      </c>
      <c r="AH30" s="15">
        <f t="shared" si="20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4"/>
        <v>0</v>
      </c>
      <c r="AC31" s="15">
        <f t="shared" si="15"/>
        <v>0</v>
      </c>
      <c r="AD31" s="15">
        <f t="shared" si="16"/>
        <v>0</v>
      </c>
      <c r="AE31" s="15">
        <f t="shared" si="17"/>
        <v>0</v>
      </c>
      <c r="AF31" s="15">
        <f t="shared" si="18"/>
        <v>0</v>
      </c>
      <c r="AG31" s="15">
        <f t="shared" si="19"/>
        <v>0</v>
      </c>
      <c r="AH31" s="15">
        <f t="shared" si="20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4"/>
        <v>0</v>
      </c>
      <c r="AC32" s="15">
        <f t="shared" si="15"/>
        <v>0</v>
      </c>
      <c r="AD32" s="15">
        <f t="shared" si="16"/>
        <v>0</v>
      </c>
      <c r="AE32" s="15">
        <f t="shared" si="17"/>
        <v>0</v>
      </c>
      <c r="AF32" s="15">
        <f t="shared" si="18"/>
        <v>0</v>
      </c>
      <c r="AG32" s="15">
        <f t="shared" si="19"/>
        <v>0</v>
      </c>
      <c r="AH32" s="15">
        <f t="shared" si="20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4"/>
        <v>0</v>
      </c>
      <c r="AC33" s="15">
        <f t="shared" si="15"/>
        <v>0</v>
      </c>
      <c r="AD33" s="15">
        <f t="shared" si="16"/>
        <v>0</v>
      </c>
      <c r="AE33" s="15">
        <f t="shared" si="17"/>
        <v>0</v>
      </c>
      <c r="AF33" s="15">
        <f t="shared" si="18"/>
        <v>0</v>
      </c>
      <c r="AG33" s="15">
        <f t="shared" si="19"/>
        <v>0</v>
      </c>
      <c r="AH33" s="15">
        <f t="shared" si="20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4"/>
        <v>0</v>
      </c>
      <c r="AC34" s="15">
        <f t="shared" si="15"/>
        <v>0</v>
      </c>
      <c r="AD34" s="15">
        <f t="shared" si="16"/>
        <v>0</v>
      </c>
      <c r="AE34" s="15">
        <f t="shared" si="17"/>
        <v>0</v>
      </c>
      <c r="AF34" s="15">
        <f t="shared" si="18"/>
        <v>0</v>
      </c>
      <c r="AG34" s="15">
        <f t="shared" si="19"/>
        <v>0</v>
      </c>
      <c r="AH34" s="15">
        <f t="shared" si="20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4"/>
        <v>0</v>
      </c>
      <c r="AC35" s="15">
        <f t="shared" si="15"/>
        <v>0</v>
      </c>
      <c r="AD35" s="15">
        <f t="shared" si="16"/>
        <v>0</v>
      </c>
      <c r="AE35" s="15">
        <f t="shared" si="17"/>
        <v>0</v>
      </c>
      <c r="AF35" s="15">
        <f t="shared" si="18"/>
        <v>0</v>
      </c>
      <c r="AG35" s="15">
        <f t="shared" si="19"/>
        <v>0</v>
      </c>
      <c r="AH35" s="15">
        <f t="shared" si="20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4"/>
        <v>0</v>
      </c>
      <c r="AC36" s="15">
        <f t="shared" si="15"/>
        <v>0</v>
      </c>
      <c r="AD36" s="15">
        <f t="shared" si="16"/>
        <v>0</v>
      </c>
      <c r="AE36" s="15">
        <f t="shared" si="17"/>
        <v>0</v>
      </c>
      <c r="AF36" s="15">
        <f t="shared" si="18"/>
        <v>0</v>
      </c>
      <c r="AG36" s="15">
        <f t="shared" si="19"/>
        <v>0</v>
      </c>
      <c r="AH36" s="15">
        <f t="shared" si="20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4"/>
        <v>0</v>
      </c>
      <c r="AC37" s="15">
        <f t="shared" si="15"/>
        <v>0</v>
      </c>
      <c r="AD37" s="15">
        <f t="shared" si="16"/>
        <v>0</v>
      </c>
      <c r="AE37" s="15">
        <f t="shared" si="17"/>
        <v>0</v>
      </c>
      <c r="AF37" s="15">
        <f t="shared" si="18"/>
        <v>0</v>
      </c>
      <c r="AG37" s="15">
        <f t="shared" si="19"/>
        <v>0</v>
      </c>
      <c r="AH37" s="15">
        <f t="shared" si="20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4"/>
        <v>0</v>
      </c>
      <c r="AC38" s="15">
        <f t="shared" si="15"/>
        <v>0</v>
      </c>
      <c r="AD38" s="15">
        <f t="shared" si="16"/>
        <v>0</v>
      </c>
      <c r="AE38" s="15">
        <f t="shared" si="17"/>
        <v>0</v>
      </c>
      <c r="AF38" s="15">
        <f t="shared" si="18"/>
        <v>0</v>
      </c>
      <c r="AG38" s="15">
        <f t="shared" si="19"/>
        <v>0</v>
      </c>
      <c r="AH38" s="15">
        <f t="shared" si="20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4"/>
        <v>0</v>
      </c>
      <c r="AC39" s="15">
        <f t="shared" si="15"/>
        <v>0</v>
      </c>
      <c r="AD39" s="15">
        <f t="shared" si="16"/>
        <v>0</v>
      </c>
      <c r="AE39" s="15">
        <f t="shared" si="17"/>
        <v>0</v>
      </c>
      <c r="AF39" s="15">
        <f t="shared" si="18"/>
        <v>0</v>
      </c>
      <c r="AG39" s="15">
        <f t="shared" si="19"/>
        <v>0</v>
      </c>
      <c r="AH39" s="15">
        <f t="shared" si="20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4"/>
        <v>0</v>
      </c>
      <c r="AC40" s="15">
        <f t="shared" si="15"/>
        <v>0</v>
      </c>
      <c r="AD40" s="15">
        <f t="shared" si="16"/>
        <v>0</v>
      </c>
      <c r="AE40" s="15">
        <f t="shared" si="17"/>
        <v>0</v>
      </c>
      <c r="AF40" s="15">
        <f t="shared" si="18"/>
        <v>0</v>
      </c>
      <c r="AG40" s="15">
        <f t="shared" si="19"/>
        <v>0</v>
      </c>
      <c r="AH40" s="15">
        <f t="shared" si="20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4"/>
        <v>0</v>
      </c>
      <c r="AC41" s="15">
        <f t="shared" si="15"/>
        <v>0</v>
      </c>
      <c r="AD41" s="15">
        <f t="shared" si="16"/>
        <v>0</v>
      </c>
      <c r="AE41" s="15">
        <f t="shared" si="17"/>
        <v>0</v>
      </c>
      <c r="AF41" s="15">
        <f t="shared" si="18"/>
        <v>0</v>
      </c>
      <c r="AG41" s="15">
        <f t="shared" si="19"/>
        <v>0</v>
      </c>
      <c r="AH41" s="15">
        <f t="shared" si="20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>
        <f>SUM($D42:D42)</f>
        <v>0</v>
      </c>
      <c r="Q42" s="63">
        <f>SUM($D42:E42)</f>
        <v>0</v>
      </c>
      <c r="R42" s="63">
        <f>SUM($D42:F42)</f>
        <v>0</v>
      </c>
      <c r="S42" s="63">
        <f>SUM($D42:G42)</f>
        <v>0</v>
      </c>
      <c r="T42" s="63">
        <f>SUM($D42:H42)</f>
        <v>0</v>
      </c>
      <c r="U42" s="63">
        <f>SUM($D42:I42)</f>
        <v>0</v>
      </c>
      <c r="V42" s="63">
        <f>SUM($D42:J42)</f>
        <v>0</v>
      </c>
      <c r="W42" s="63">
        <f>SUM($D42:K42)</f>
        <v>0</v>
      </c>
      <c r="X42" s="63">
        <f>SUM($D42:L42)</f>
        <v>0</v>
      </c>
      <c r="Y42" s="63">
        <f>SUM($D42:M42)</f>
        <v>0</v>
      </c>
      <c r="Z42" s="63">
        <f>SUM($D42:N42)</f>
        <v>0</v>
      </c>
      <c r="AA42" s="63">
        <f>SUM($D42:O42)</f>
        <v>0</v>
      </c>
      <c r="AB42" s="63">
        <f>SUM(D42:F42)</f>
        <v>0</v>
      </c>
      <c r="AC42" s="63">
        <f>SUM(G42:I42)</f>
        <v>0</v>
      </c>
      <c r="AD42" s="63">
        <f>SUM(J42:L42)</f>
        <v>0</v>
      </c>
      <c r="AE42" s="63">
        <f>SUM(M42:O42)</f>
        <v>0</v>
      </c>
      <c r="AF42" s="63">
        <f>SUM(AB42:AC42)</f>
        <v>0</v>
      </c>
      <c r="AG42" s="63">
        <f>SUM(AD42:AE42)</f>
        <v>0</v>
      </c>
      <c r="AH42" s="63">
        <f>SUM(AF42:AG42)</f>
        <v>0</v>
      </c>
    </row>
    <row r="43" spans="1:34">
      <c r="C43" s="64"/>
    </row>
    <row r="45" spans="1:34">
      <c r="A45" s="65" t="s">
        <v>58</v>
      </c>
      <c r="B45" s="66"/>
      <c r="C45" s="67"/>
      <c r="D45" s="68">
        <v>92.785950998259381</v>
      </c>
      <c r="E45" s="68">
        <v>120.35021672219719</v>
      </c>
      <c r="F45" s="68">
        <v>102.12747461339481</v>
      </c>
      <c r="G45" s="68">
        <v>75.844310271609586</v>
      </c>
      <c r="H45" s="68">
        <v>181.4142220606858</v>
      </c>
      <c r="I45" s="68">
        <v>176.34280766352509</v>
      </c>
      <c r="J45" s="68">
        <v>191.99650013274993</v>
      </c>
      <c r="K45" s="68">
        <v>90.822252456925611</v>
      </c>
      <c r="L45" s="68">
        <v>164.7443867718678</v>
      </c>
      <c r="M45" s="68">
        <v>157.08092276992352</v>
      </c>
      <c r="N45" s="68">
        <v>219.16649363997004</v>
      </c>
      <c r="O45" s="68">
        <v>162.76554411492498</v>
      </c>
      <c r="P45" s="69">
        <f>SUM($D45:D45)</f>
        <v>92.785950998259381</v>
      </c>
      <c r="Q45" s="69">
        <f>SUM($D45:E45)</f>
        <v>213.13616772045657</v>
      </c>
      <c r="R45" s="69">
        <f>SUM($D45:F45)</f>
        <v>315.26364233385141</v>
      </c>
      <c r="S45" s="69">
        <f>SUM($D45:G45)</f>
        <v>391.10795260546098</v>
      </c>
      <c r="T45" s="69">
        <f>SUM($D45:H45)</f>
        <v>572.52217466614684</v>
      </c>
      <c r="U45" s="69">
        <f>SUM($D45:I45)</f>
        <v>748.86498232967188</v>
      </c>
      <c r="V45" s="69">
        <f>SUM($D45:J45)</f>
        <v>940.8614824624218</v>
      </c>
      <c r="W45" s="69">
        <f>SUM($D45:K45)</f>
        <v>1031.6837349193474</v>
      </c>
      <c r="X45" s="69">
        <f>SUM($D45:L45)</f>
        <v>1196.4281216912152</v>
      </c>
      <c r="Y45" s="69">
        <f>SUM($D45:M45)</f>
        <v>1353.5090444611387</v>
      </c>
      <c r="Z45" s="69">
        <f>SUM($D45:N45)</f>
        <v>1572.6755381011087</v>
      </c>
      <c r="AA45" s="69">
        <f>SUM($D45:O45)</f>
        <v>1735.4410822160337</v>
      </c>
      <c r="AB45" s="69">
        <f>SUM(D45:F45)</f>
        <v>315.26364233385141</v>
      </c>
      <c r="AC45" s="69">
        <f>SUM(G45:I45)</f>
        <v>433.60133999582047</v>
      </c>
      <c r="AD45" s="69">
        <f>SUM(J45:L45)</f>
        <v>447.56313936154334</v>
      </c>
      <c r="AE45" s="69">
        <f>SUM(M45:O45)</f>
        <v>539.01296052481848</v>
      </c>
      <c r="AF45" s="69">
        <f>SUM(AB45:AC45)</f>
        <v>748.86498232967188</v>
      </c>
      <c r="AG45" s="69">
        <f>SUM(AD45:AE45)</f>
        <v>986.57609988636182</v>
      </c>
      <c r="AH45" s="69">
        <f>SUM(AF45:AG45)</f>
        <v>1735.4410822160337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E5C1-BD44-4E42-9E55-709F24F7B32B}">
  <sheetPr>
    <tabColor theme="8" tint="-0.249977111117893"/>
  </sheetPr>
  <dimension ref="A1:AH45"/>
  <sheetViews>
    <sheetView showGridLines="0" showZeros="0" zoomScale="110" zoomScaleNormal="110" workbookViewId="0">
      <pane xSplit="2" ySplit="2" topLeftCell="C3" activePane="bottomRight" state="frozen"/>
      <selection pane="bottomRight" activeCell="O3" sqref="O3"/>
      <selection pane="bottomLeft" activeCell="C2" sqref="C2"/>
      <selection pane="topRight" activeCell="C2" sqref="C2"/>
    </sheetView>
  </sheetViews>
  <sheetFormatPr defaultColWidth="9.125" defaultRowHeight="15.6"/>
  <cols>
    <col min="1" max="1" width="33.75" style="1" bestFit="1" customWidth="1"/>
    <col min="2" max="2" width="4.125" style="2" bestFit="1" customWidth="1"/>
    <col min="3" max="3" width="6.625" style="1" customWidth="1"/>
    <col min="4" max="4" width="6.75" style="1" customWidth="1"/>
    <col min="5" max="15" width="6.875" style="1" bestFit="1" customWidth="1"/>
    <col min="16" max="19" width="6.75" style="1" bestFit="1" customWidth="1"/>
    <col min="20" max="20" width="6.875" style="1" bestFit="1" customWidth="1"/>
    <col min="21" max="22" width="6.75" style="1" bestFit="1" customWidth="1"/>
    <col min="23" max="23" width="7" style="1" bestFit="1" customWidth="1"/>
    <col min="24" max="24" width="6.875" style="1" bestFit="1" customWidth="1"/>
    <col min="25" max="25" width="6.75" style="1" bestFit="1" customWidth="1"/>
    <col min="26" max="26" width="6.875" style="1" bestFit="1" customWidth="1"/>
    <col min="27" max="34" width="6.75" style="1" bestFit="1" customWidth="1"/>
    <col min="35" max="16384" width="9.125" style="1"/>
  </cols>
  <sheetData>
    <row r="1" spans="1:34" hidden="1"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  <c r="Z1" s="3">
        <v>11</v>
      </c>
      <c r="AA1" s="3">
        <v>12</v>
      </c>
      <c r="AB1" s="3">
        <v>3</v>
      </c>
      <c r="AC1" s="3">
        <v>3</v>
      </c>
      <c r="AD1" s="3">
        <v>3</v>
      </c>
      <c r="AE1" s="3">
        <v>3</v>
      </c>
      <c r="AF1" s="3">
        <v>6</v>
      </c>
      <c r="AG1" s="3">
        <v>6</v>
      </c>
      <c r="AH1" s="3">
        <v>12</v>
      </c>
    </row>
    <row r="2" spans="1:34" s="9" customFormat="1" ht="18" customHeight="1">
      <c r="A2" s="4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</row>
    <row r="3" spans="1:34">
      <c r="A3" s="10" t="s">
        <v>34</v>
      </c>
      <c r="B3" s="11"/>
      <c r="C3" s="12">
        <v>3195.8556384681083</v>
      </c>
      <c r="D3" s="12">
        <v>3295.0171674570915</v>
      </c>
      <c r="E3" s="12">
        <v>3227.2270369022394</v>
      </c>
      <c r="F3" s="12">
        <v>3381.3733576693194</v>
      </c>
      <c r="G3" s="12">
        <v>3543.72684213713</v>
      </c>
      <c r="H3" s="100">
        <v>3560.6151272420188</v>
      </c>
      <c r="I3" s="12">
        <v>3711.9016358901758</v>
      </c>
      <c r="J3" s="12">
        <v>3907.0017523226575</v>
      </c>
      <c r="K3" s="12">
        <v>3673.3692916988284</v>
      </c>
      <c r="L3" s="12">
        <v>3797.6417685460779</v>
      </c>
      <c r="M3" s="12">
        <v>3695.8029881130142</v>
      </c>
      <c r="N3" s="12">
        <v>3512.3888584832907</v>
      </c>
      <c r="O3" s="91">
        <v>3600.0372793004676</v>
      </c>
      <c r="P3" s="12">
        <f t="shared" ref="P3:AA5" si="0">D3</f>
        <v>3295.0171674570915</v>
      </c>
      <c r="Q3" s="12">
        <f t="shared" si="0"/>
        <v>3227.2270369022394</v>
      </c>
      <c r="R3" s="12">
        <f t="shared" si="0"/>
        <v>3381.3733576693194</v>
      </c>
      <c r="S3" s="12">
        <f t="shared" si="0"/>
        <v>3543.72684213713</v>
      </c>
      <c r="T3" s="12">
        <f t="shared" si="0"/>
        <v>3560.6151272420188</v>
      </c>
      <c r="U3" s="12">
        <f t="shared" si="0"/>
        <v>3711.9016358901758</v>
      </c>
      <c r="V3" s="12">
        <f t="shared" si="0"/>
        <v>3907.0017523226575</v>
      </c>
      <c r="W3" s="12">
        <f t="shared" si="0"/>
        <v>3673.3692916988284</v>
      </c>
      <c r="X3" s="12">
        <f t="shared" si="0"/>
        <v>3797.6417685460779</v>
      </c>
      <c r="Y3" s="12">
        <f t="shared" si="0"/>
        <v>3695.8029881130142</v>
      </c>
      <c r="Z3" s="12">
        <f t="shared" si="0"/>
        <v>3512.3888584832907</v>
      </c>
      <c r="AA3" s="12">
        <f t="shared" si="0"/>
        <v>3600.0372793004676</v>
      </c>
      <c r="AB3" s="12">
        <f>R3</f>
        <v>3381.3733576693194</v>
      </c>
      <c r="AC3" s="12">
        <f>U3</f>
        <v>3711.9016358901758</v>
      </c>
      <c r="AD3" s="12">
        <f>X3</f>
        <v>3797.6417685460779</v>
      </c>
      <c r="AE3" s="12">
        <f>AA3</f>
        <v>3600.0372793004676</v>
      </c>
      <c r="AF3" s="12">
        <f>AC3</f>
        <v>3711.9016358901758</v>
      </c>
      <c r="AG3" s="12">
        <f>AE3</f>
        <v>3600.0372793004676</v>
      </c>
      <c r="AH3" s="12">
        <f>AG3</f>
        <v>3600.0372793004676</v>
      </c>
    </row>
    <row r="4" spans="1:34">
      <c r="A4" s="13" t="s">
        <v>35</v>
      </c>
      <c r="B4" s="14"/>
      <c r="C4" s="15">
        <v>-221.731067080911</v>
      </c>
      <c r="D4" s="15">
        <v>-277.296383513232</v>
      </c>
      <c r="E4" s="15">
        <v>-474.34504134500048</v>
      </c>
      <c r="F4" s="15">
        <v>-717.02411857841298</v>
      </c>
      <c r="G4" s="15">
        <v>-885.84992831746399</v>
      </c>
      <c r="H4" s="101">
        <v>-586.24599904773743</v>
      </c>
      <c r="I4" s="15">
        <v>-501.41566469202201</v>
      </c>
      <c r="J4" s="15">
        <v>-542.91034064295002</v>
      </c>
      <c r="K4" s="15">
        <v>-568.36094927018746</v>
      </c>
      <c r="L4" s="15">
        <v>-360.97175790975649</v>
      </c>
      <c r="M4" s="15">
        <v>-360.61395301375802</v>
      </c>
      <c r="N4" s="15">
        <v>-322.50779269976948</v>
      </c>
      <c r="O4" s="92">
        <v>-544.76620515453601</v>
      </c>
      <c r="P4" s="15">
        <f t="shared" si="0"/>
        <v>-277.296383513232</v>
      </c>
      <c r="Q4" s="15">
        <f t="shared" si="0"/>
        <v>-474.34504134500048</v>
      </c>
      <c r="R4" s="15">
        <f t="shared" si="0"/>
        <v>-717.02411857841298</v>
      </c>
      <c r="S4" s="15">
        <f t="shared" si="0"/>
        <v>-885.84992831746399</v>
      </c>
      <c r="T4" s="15">
        <f t="shared" si="0"/>
        <v>-586.24599904773743</v>
      </c>
      <c r="U4" s="15">
        <f t="shared" si="0"/>
        <v>-501.41566469202201</v>
      </c>
      <c r="V4" s="15">
        <f t="shared" si="0"/>
        <v>-542.91034064295002</v>
      </c>
      <c r="W4" s="15">
        <f t="shared" si="0"/>
        <v>-568.36094927018746</v>
      </c>
      <c r="X4" s="15">
        <f t="shared" si="0"/>
        <v>-360.97175790975649</v>
      </c>
      <c r="Y4" s="15">
        <f t="shared" si="0"/>
        <v>-360.61395301375802</v>
      </c>
      <c r="Z4" s="15">
        <f t="shared" si="0"/>
        <v>-322.50779269976948</v>
      </c>
      <c r="AA4" s="15">
        <f t="shared" si="0"/>
        <v>-544.76620515453601</v>
      </c>
      <c r="AB4" s="15">
        <f>R4</f>
        <v>-717.02411857841298</v>
      </c>
      <c r="AC4" s="15">
        <f>U4</f>
        <v>-501.41566469202201</v>
      </c>
      <c r="AD4" s="15">
        <f>X4</f>
        <v>-360.97175790975649</v>
      </c>
      <c r="AE4" s="15">
        <f>AA4</f>
        <v>-544.76620515453601</v>
      </c>
      <c r="AF4" s="15">
        <f>AC4</f>
        <v>-501.41566469202201</v>
      </c>
      <c r="AG4" s="15">
        <f>AE4</f>
        <v>-544.76620515453601</v>
      </c>
      <c r="AH4" s="15">
        <f>AG4</f>
        <v>-544.76620515453601</v>
      </c>
    </row>
    <row r="5" spans="1:34">
      <c r="A5" s="13" t="s">
        <v>36</v>
      </c>
      <c r="B5" s="14"/>
      <c r="C5" s="15">
        <v>2156.7116460537968</v>
      </c>
      <c r="D5" s="15">
        <v>2440.3906389881286</v>
      </c>
      <c r="E5" s="15">
        <v>2508.2090049061048</v>
      </c>
      <c r="F5" s="15">
        <v>2728.4577582412676</v>
      </c>
      <c r="G5" s="15">
        <v>2858.6033828061045</v>
      </c>
      <c r="H5" s="101">
        <v>2464.9702167409428</v>
      </c>
      <c r="I5" s="15">
        <v>2327.0857844640832</v>
      </c>
      <c r="J5" s="15">
        <v>2405.8714757094126</v>
      </c>
      <c r="K5" s="15">
        <v>2268.1789664847643</v>
      </c>
      <c r="L5" s="15">
        <v>2255.192385052917</v>
      </c>
      <c r="M5" s="15">
        <v>2178.764415822207</v>
      </c>
      <c r="N5" s="15">
        <v>1955.5015505366484</v>
      </c>
      <c r="O5" s="92">
        <v>1974.8949808873699</v>
      </c>
      <c r="P5" s="15">
        <f t="shared" si="0"/>
        <v>2440.3906389881286</v>
      </c>
      <c r="Q5" s="15">
        <f t="shared" si="0"/>
        <v>2508.2090049061048</v>
      </c>
      <c r="R5" s="15">
        <f t="shared" si="0"/>
        <v>2728.4577582412676</v>
      </c>
      <c r="S5" s="15">
        <f t="shared" si="0"/>
        <v>2858.6033828061045</v>
      </c>
      <c r="T5" s="15">
        <f t="shared" si="0"/>
        <v>2464.9702167409428</v>
      </c>
      <c r="U5" s="15">
        <f t="shared" si="0"/>
        <v>2327.0857844640832</v>
      </c>
      <c r="V5" s="15">
        <f t="shared" si="0"/>
        <v>2405.8714757094126</v>
      </c>
      <c r="W5" s="15">
        <f t="shared" si="0"/>
        <v>2268.1789664847643</v>
      </c>
      <c r="X5" s="15">
        <f t="shared" si="0"/>
        <v>2255.192385052917</v>
      </c>
      <c r="Y5" s="15">
        <f t="shared" si="0"/>
        <v>2178.764415822207</v>
      </c>
      <c r="Z5" s="15">
        <f t="shared" si="0"/>
        <v>1955.5015505366484</v>
      </c>
      <c r="AA5" s="15">
        <f t="shared" si="0"/>
        <v>1974.8949808873699</v>
      </c>
      <c r="AB5" s="15">
        <f>R5</f>
        <v>2728.4577582412676</v>
      </c>
      <c r="AC5" s="15">
        <f>U5</f>
        <v>2327.0857844640832</v>
      </c>
      <c r="AD5" s="15">
        <f>X5</f>
        <v>2255.192385052917</v>
      </c>
      <c r="AE5" s="15">
        <f>AA5</f>
        <v>1974.8949808873699</v>
      </c>
      <c r="AF5" s="15">
        <f>AC5</f>
        <v>2327.0857844640832</v>
      </c>
      <c r="AG5" s="15">
        <f>AE5</f>
        <v>1974.8949808873699</v>
      </c>
      <c r="AH5" s="15">
        <f>AG5</f>
        <v>1974.8949808873699</v>
      </c>
    </row>
    <row r="6" spans="1:34" s="9" customFormat="1" ht="17.100000000000001" thickBot="1">
      <c r="A6" s="16" t="s">
        <v>37</v>
      </c>
      <c r="B6" s="17"/>
      <c r="C6" s="18">
        <f t="shared" ref="C6" si="1">SUM(C3:C5)</f>
        <v>5130.836217440994</v>
      </c>
      <c r="D6" s="18">
        <f t="shared" ref="D6:AH6" si="2">SUM(D3:D5)</f>
        <v>5458.1114229319883</v>
      </c>
      <c r="E6" s="18">
        <f t="shared" si="2"/>
        <v>5261.0910004633442</v>
      </c>
      <c r="F6" s="18">
        <f t="shared" si="2"/>
        <v>5392.8069973321744</v>
      </c>
      <c r="G6" s="18">
        <f t="shared" si="2"/>
        <v>5516.4802966257703</v>
      </c>
      <c r="H6" s="18">
        <f t="shared" si="2"/>
        <v>5439.3393449352243</v>
      </c>
      <c r="I6" s="18">
        <f t="shared" si="2"/>
        <v>5537.5717556622367</v>
      </c>
      <c r="J6" s="18">
        <f t="shared" si="2"/>
        <v>5769.9628873891197</v>
      </c>
      <c r="K6" s="18">
        <f t="shared" si="2"/>
        <v>5373.1873089134051</v>
      </c>
      <c r="L6" s="18">
        <f t="shared" si="2"/>
        <v>5691.8623956892388</v>
      </c>
      <c r="M6" s="18">
        <f t="shared" si="2"/>
        <v>5513.9534509214627</v>
      </c>
      <c r="N6" s="18">
        <f t="shared" si="2"/>
        <v>5145.3826163201693</v>
      </c>
      <c r="O6" s="18">
        <f t="shared" si="2"/>
        <v>5030.1660550333017</v>
      </c>
      <c r="P6" s="18">
        <f t="shared" si="2"/>
        <v>5458.1114229319883</v>
      </c>
      <c r="Q6" s="18">
        <f t="shared" si="2"/>
        <v>5261.0910004633442</v>
      </c>
      <c r="R6" s="18">
        <f t="shared" si="2"/>
        <v>5392.8069973321744</v>
      </c>
      <c r="S6" s="18">
        <f t="shared" si="2"/>
        <v>5516.4802966257703</v>
      </c>
      <c r="T6" s="18">
        <f t="shared" si="2"/>
        <v>5439.3393449352243</v>
      </c>
      <c r="U6" s="18">
        <f t="shared" si="2"/>
        <v>5537.5717556622367</v>
      </c>
      <c r="V6" s="18">
        <f t="shared" si="2"/>
        <v>5769.9628873891197</v>
      </c>
      <c r="W6" s="18">
        <f t="shared" si="2"/>
        <v>5373.1873089134051</v>
      </c>
      <c r="X6" s="18">
        <f t="shared" si="2"/>
        <v>5691.8623956892388</v>
      </c>
      <c r="Y6" s="18">
        <f t="shared" si="2"/>
        <v>5513.9534509214627</v>
      </c>
      <c r="Z6" s="18">
        <f t="shared" si="2"/>
        <v>5145.3826163201693</v>
      </c>
      <c r="AA6" s="18">
        <f t="shared" si="2"/>
        <v>5030.1660550333017</v>
      </c>
      <c r="AB6" s="18">
        <f t="shared" si="2"/>
        <v>5392.8069973321744</v>
      </c>
      <c r="AC6" s="18">
        <f t="shared" si="2"/>
        <v>5537.5717556622367</v>
      </c>
      <c r="AD6" s="18">
        <f t="shared" si="2"/>
        <v>5691.8623956892388</v>
      </c>
      <c r="AE6" s="18">
        <f t="shared" si="2"/>
        <v>5030.1660550333017</v>
      </c>
      <c r="AF6" s="18">
        <f t="shared" si="2"/>
        <v>5537.5717556622367</v>
      </c>
      <c r="AG6" s="18">
        <f t="shared" si="2"/>
        <v>5030.1660550333017</v>
      </c>
      <c r="AH6" s="18">
        <f t="shared" si="2"/>
        <v>5030.1660550333017</v>
      </c>
    </row>
    <row r="7" spans="1:34" ht="7.5" customHeight="1" thickTop="1"/>
    <row r="8" spans="1:34" s="9" customFormat="1" ht="16.5">
      <c r="A8" s="19" t="s">
        <v>38</v>
      </c>
      <c r="B8" s="20" t="s">
        <v>39</v>
      </c>
      <c r="C8" s="21"/>
      <c r="D8" s="22">
        <f>AVERAGE(C6,D6)</f>
        <v>5294.4738201864911</v>
      </c>
      <c r="E8" s="22">
        <f>AVERAGE(D6,E6)</f>
        <v>5359.6012116976663</v>
      </c>
      <c r="F8" s="22">
        <f t="shared" ref="F8:O8" si="3">AVERAGE(E6,F6)</f>
        <v>5326.9489988977593</v>
      </c>
      <c r="G8" s="22">
        <f t="shared" si="3"/>
        <v>5454.6436469789724</v>
      </c>
      <c r="H8" s="22">
        <f t="shared" si="3"/>
        <v>5477.9098207804973</v>
      </c>
      <c r="I8" s="22">
        <f t="shared" si="3"/>
        <v>5488.4555502987305</v>
      </c>
      <c r="J8" s="22">
        <f t="shared" si="3"/>
        <v>5653.7673215256782</v>
      </c>
      <c r="K8" s="22">
        <f t="shared" si="3"/>
        <v>5571.5750981512629</v>
      </c>
      <c r="L8" s="22">
        <f t="shared" si="3"/>
        <v>5532.5248523013215</v>
      </c>
      <c r="M8" s="22">
        <f t="shared" si="3"/>
        <v>5602.9079233053508</v>
      </c>
      <c r="N8" s="22">
        <f t="shared" si="3"/>
        <v>5329.6680336208155</v>
      </c>
      <c r="O8" s="22">
        <f t="shared" si="3"/>
        <v>5087.7743356767351</v>
      </c>
      <c r="P8" s="22">
        <f>IFERROR(AVERAGE($C$6,P6),0)</f>
        <v>5294.4738201864911</v>
      </c>
      <c r="Q8" s="22">
        <f t="shared" ref="Q8:AF8" si="4">IFERROR(AVERAGE($C$6,Q6),0)</f>
        <v>5195.9636089521691</v>
      </c>
      <c r="R8" s="22">
        <f t="shared" si="4"/>
        <v>5261.8216073865842</v>
      </c>
      <c r="S8" s="22">
        <f t="shared" si="4"/>
        <v>5323.6582570333821</v>
      </c>
      <c r="T8" s="22">
        <f t="shared" si="4"/>
        <v>5285.0877811881091</v>
      </c>
      <c r="U8" s="22">
        <f t="shared" si="4"/>
        <v>5334.2039865516153</v>
      </c>
      <c r="V8" s="22">
        <f t="shared" si="4"/>
        <v>5450.3995524150569</v>
      </c>
      <c r="W8" s="22">
        <f t="shared" si="4"/>
        <v>5252.0117631771991</v>
      </c>
      <c r="X8" s="22">
        <f t="shared" si="4"/>
        <v>5411.3493065651164</v>
      </c>
      <c r="Y8" s="22">
        <f t="shared" si="4"/>
        <v>5322.3948341812284</v>
      </c>
      <c r="Z8" s="22">
        <f t="shared" si="4"/>
        <v>5138.1094168805812</v>
      </c>
      <c r="AA8" s="22">
        <f t="shared" si="4"/>
        <v>5080.5011362371479</v>
      </c>
      <c r="AB8" s="22">
        <f>IFERROR(AVERAGE($C$6,AB6),0)</f>
        <v>5261.8216073865842</v>
      </c>
      <c r="AC8" s="22">
        <f>IFERROR(AVERAGE(AB$6,AC6),0)</f>
        <v>5465.1893764972056</v>
      </c>
      <c r="AD8" s="22">
        <f>IFERROR(AVERAGE(AC$6,AD6),0)</f>
        <v>5614.7170756757378</v>
      </c>
      <c r="AE8" s="22">
        <f>IFERROR(AVERAGE(AD$6,AE6),0)</f>
        <v>5361.0142253612703</v>
      </c>
      <c r="AF8" s="22">
        <f t="shared" si="4"/>
        <v>5334.2039865516153</v>
      </c>
      <c r="AG8" s="22">
        <f>IFERROR(AVERAGE($AF$6,AG6),0)</f>
        <v>5283.8689053477692</v>
      </c>
      <c r="AH8" s="22">
        <f>IFERROR(AVERAGE($C$6,AH6),0)</f>
        <v>5080.5011362371479</v>
      </c>
    </row>
    <row r="9" spans="1:34" ht="9" customHeight="1">
      <c r="C9" s="2"/>
    </row>
    <row r="10" spans="1:34">
      <c r="A10" s="23" t="s">
        <v>40</v>
      </c>
      <c r="B10" s="24"/>
      <c r="C10" s="25"/>
      <c r="D10" s="26">
        <v>82.713352285806792</v>
      </c>
      <c r="E10" s="26">
        <v>27.033778467327835</v>
      </c>
      <c r="F10" s="26">
        <v>91.975861704748851</v>
      </c>
      <c r="G10" s="26">
        <v>82.0939507544972</v>
      </c>
      <c r="H10" s="26">
        <v>68.530414741363202</v>
      </c>
      <c r="I10" s="26">
        <v>48.304899407472</v>
      </c>
      <c r="J10" s="26">
        <v>52.472573493610376</v>
      </c>
      <c r="K10" s="26">
        <v>49.404795598650409</v>
      </c>
      <c r="L10" s="26">
        <v>45.78486990729521</v>
      </c>
      <c r="M10" s="26">
        <v>39.800358280661072</v>
      </c>
      <c r="N10" s="26">
        <v>66.923145460223935</v>
      </c>
      <c r="O10" s="26">
        <v>10.720388899849043</v>
      </c>
      <c r="P10" s="26">
        <f>SUM($D10:D10)</f>
        <v>82.713352285806792</v>
      </c>
      <c r="Q10" s="26">
        <f>SUM($D10:E10)</f>
        <v>109.74713075313463</v>
      </c>
      <c r="R10" s="26">
        <f>SUM($D10:F10)</f>
        <v>201.72299245788349</v>
      </c>
      <c r="S10" s="26">
        <f>SUM($D10:G10)</f>
        <v>283.81694321238069</v>
      </c>
      <c r="T10" s="26">
        <f>SUM($D10:H10)</f>
        <v>352.34735795374388</v>
      </c>
      <c r="U10" s="26">
        <f>SUM($D10:I10)</f>
        <v>400.6522573612159</v>
      </c>
      <c r="V10" s="26">
        <f>SUM($D10:J10)</f>
        <v>453.12483085482626</v>
      </c>
      <c r="W10" s="26">
        <f>SUM($D10:K10)</f>
        <v>502.52962645347668</v>
      </c>
      <c r="X10" s="26">
        <f>SUM($D10:L10)</f>
        <v>548.31449636077184</v>
      </c>
      <c r="Y10" s="26">
        <f>SUM($D10:M10)</f>
        <v>588.11485464143288</v>
      </c>
      <c r="Z10" s="26">
        <f>SUM($D10:N10)</f>
        <v>655.03800010165685</v>
      </c>
      <c r="AA10" s="26">
        <f>SUM($D10:O10)</f>
        <v>665.75838900150586</v>
      </c>
      <c r="AB10" s="26">
        <f>SUM(D10:F10)</f>
        <v>201.72299245788349</v>
      </c>
      <c r="AC10" s="26">
        <f>SUM(G10:I10)</f>
        <v>198.92926490333238</v>
      </c>
      <c r="AD10" s="26">
        <f>SUM(J10:L10)</f>
        <v>147.662238999556</v>
      </c>
      <c r="AE10" s="26">
        <f>SUM(M10:O10)</f>
        <v>117.44389264073405</v>
      </c>
      <c r="AF10" s="26">
        <f>SUM(AB10:AC10)</f>
        <v>400.6522573612159</v>
      </c>
      <c r="AG10" s="26">
        <f>SUM(AD10:AE10)</f>
        <v>265.10613164029007</v>
      </c>
      <c r="AH10" s="26">
        <f>SUM(AF10:AG10)</f>
        <v>665.75838900150598</v>
      </c>
    </row>
    <row r="11" spans="1:34">
      <c r="A11" s="27" t="s">
        <v>41</v>
      </c>
      <c r="B11" s="28"/>
      <c r="C11" s="29"/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f>SUM($D11:D11)</f>
        <v>0</v>
      </c>
      <c r="Q11" s="30">
        <f>SUM($D11:E11)</f>
        <v>0</v>
      </c>
      <c r="R11" s="30">
        <f>SUM($D11:F11)</f>
        <v>0</v>
      </c>
      <c r="S11" s="30">
        <f>SUM($D11:G11)</f>
        <v>0</v>
      </c>
      <c r="T11" s="30">
        <f>SUM($D11:H11)</f>
        <v>0</v>
      </c>
      <c r="U11" s="30">
        <f>SUM($D11:I11)</f>
        <v>0</v>
      </c>
      <c r="V11" s="30">
        <f>SUM($D11:J11)</f>
        <v>0</v>
      </c>
      <c r="W11" s="30">
        <f>SUM($D11:K11)</f>
        <v>0</v>
      </c>
      <c r="X11" s="30">
        <f>SUM($D11:L11)</f>
        <v>0</v>
      </c>
      <c r="Y11" s="30">
        <f>SUM($D11:M11)</f>
        <v>0</v>
      </c>
      <c r="Z11" s="30">
        <f>SUM($D11:N11)</f>
        <v>0</v>
      </c>
      <c r="AA11" s="30">
        <f>SUM($D11:O11)</f>
        <v>0</v>
      </c>
      <c r="AB11" s="30">
        <f>SUM(D11:F11)</f>
        <v>0</v>
      </c>
      <c r="AC11" s="30">
        <f>SUM(G11:I11)</f>
        <v>0</v>
      </c>
      <c r="AD11" s="30">
        <f>SUM(J11:L11)</f>
        <v>0</v>
      </c>
      <c r="AE11" s="30">
        <f>SUM(M11:O11)</f>
        <v>0</v>
      </c>
      <c r="AF11" s="30">
        <f>SUM(AB11:AC11)</f>
        <v>0</v>
      </c>
      <c r="AG11" s="30">
        <f>SUM(AD11:AE11)</f>
        <v>0</v>
      </c>
      <c r="AH11" s="30">
        <f>SUM(AF11:AG11)</f>
        <v>0</v>
      </c>
    </row>
    <row r="12" spans="1:34" hidden="1">
      <c r="A12" s="27"/>
      <c r="B12" s="28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f>SUM($D12:D12)</f>
        <v>0</v>
      </c>
      <c r="Q12" s="30">
        <f>SUM($D12:E12)</f>
        <v>0</v>
      </c>
      <c r="R12" s="30">
        <f>SUM($D12:F12)</f>
        <v>0</v>
      </c>
      <c r="S12" s="30">
        <f>SUM($D12:G12)</f>
        <v>0</v>
      </c>
      <c r="T12" s="30">
        <f>SUM($D12:H12)</f>
        <v>0</v>
      </c>
      <c r="U12" s="30">
        <f>SUM($D12:I12)</f>
        <v>0</v>
      </c>
      <c r="V12" s="30">
        <f>SUM($D12:J12)</f>
        <v>0</v>
      </c>
      <c r="W12" s="30">
        <f>SUM($D12:K12)</f>
        <v>0</v>
      </c>
      <c r="X12" s="30">
        <f>SUM($D12:L12)</f>
        <v>0</v>
      </c>
      <c r="Y12" s="30">
        <f>SUM($D12:M12)</f>
        <v>0</v>
      </c>
      <c r="Z12" s="30">
        <f>SUM($D12:N12)</f>
        <v>0</v>
      </c>
      <c r="AA12" s="30">
        <f>SUM($D12:O12)</f>
        <v>0</v>
      </c>
      <c r="AB12" s="30">
        <f>SUM(D12:F12)</f>
        <v>0</v>
      </c>
      <c r="AC12" s="30">
        <f>SUM(G12:I12)</f>
        <v>0</v>
      </c>
      <c r="AD12" s="30">
        <f>SUM(J12:L12)</f>
        <v>0</v>
      </c>
      <c r="AE12" s="30">
        <f>SUM(M12:O12)</f>
        <v>0</v>
      </c>
      <c r="AF12" s="30">
        <f>SUM(AB12:AC12)</f>
        <v>0</v>
      </c>
      <c r="AG12" s="30">
        <f>SUM(AD12:AE12)</f>
        <v>0</v>
      </c>
      <c r="AH12" s="30">
        <f>SUM(AF12:AG12)</f>
        <v>0</v>
      </c>
    </row>
    <row r="13" spans="1:34">
      <c r="A13" s="27" t="s">
        <v>42</v>
      </c>
      <c r="B13" s="28"/>
      <c r="C13" s="29"/>
      <c r="D13" s="30">
        <f>D27</f>
        <v>0</v>
      </c>
      <c r="E13" s="30">
        <f t="shared" ref="E13:O13" si="5">E27</f>
        <v>0</v>
      </c>
      <c r="F13" s="30">
        <f t="shared" si="5"/>
        <v>0</v>
      </c>
      <c r="G13" s="30">
        <f t="shared" si="5"/>
        <v>0</v>
      </c>
      <c r="H13" s="30">
        <f t="shared" si="5"/>
        <v>0</v>
      </c>
      <c r="I13" s="30">
        <f t="shared" si="5"/>
        <v>0</v>
      </c>
      <c r="J13" s="30">
        <f t="shared" si="5"/>
        <v>0</v>
      </c>
      <c r="K13" s="30">
        <f t="shared" si="5"/>
        <v>0</v>
      </c>
      <c r="L13" s="30">
        <f t="shared" si="5"/>
        <v>0</v>
      </c>
      <c r="M13" s="30">
        <f t="shared" si="5"/>
        <v>0</v>
      </c>
      <c r="N13" s="30">
        <f t="shared" si="5"/>
        <v>0</v>
      </c>
      <c r="O13" s="30">
        <f t="shared" si="5"/>
        <v>0</v>
      </c>
      <c r="P13" s="30">
        <f>SUM($D13:D13)</f>
        <v>0</v>
      </c>
      <c r="Q13" s="30">
        <f>SUM($D13:E13)</f>
        <v>0</v>
      </c>
      <c r="R13" s="30">
        <f>SUM($D13:F13)</f>
        <v>0</v>
      </c>
      <c r="S13" s="30">
        <f>SUM($D13:G13)</f>
        <v>0</v>
      </c>
      <c r="T13" s="30">
        <f>SUM($D13:H13)</f>
        <v>0</v>
      </c>
      <c r="U13" s="30">
        <f>SUM($D13:I13)</f>
        <v>0</v>
      </c>
      <c r="V13" s="30">
        <f>SUM($D13:J13)</f>
        <v>0</v>
      </c>
      <c r="W13" s="30">
        <f>SUM($D13:K13)</f>
        <v>0</v>
      </c>
      <c r="X13" s="30">
        <f>SUM($D13:L13)</f>
        <v>0</v>
      </c>
      <c r="Y13" s="30">
        <f>SUM($D13:M13)</f>
        <v>0</v>
      </c>
      <c r="Z13" s="30">
        <f>SUM($D13:N13)</f>
        <v>0</v>
      </c>
      <c r="AA13" s="30">
        <f>SUM($D13:O13)</f>
        <v>0</v>
      </c>
      <c r="AB13" s="30">
        <f>SUM(D13:F13)</f>
        <v>0</v>
      </c>
      <c r="AC13" s="30">
        <f>SUM(G13:I13)</f>
        <v>0</v>
      </c>
      <c r="AD13" s="30">
        <f>SUM(J13:L13)</f>
        <v>0</v>
      </c>
      <c r="AE13" s="30">
        <f>SUM(M13:O13)</f>
        <v>0</v>
      </c>
      <c r="AF13" s="30">
        <f>SUM(AB13:AC13)</f>
        <v>0</v>
      </c>
      <c r="AG13" s="30">
        <f>SUM(AD13:AE13)</f>
        <v>0</v>
      </c>
      <c r="AH13" s="30">
        <f>SUM(AF13:AG13)</f>
        <v>0</v>
      </c>
    </row>
    <row r="14" spans="1:34">
      <c r="A14" s="27" t="s">
        <v>43</v>
      </c>
      <c r="B14" s="28"/>
      <c r="C14" s="29"/>
      <c r="D14" s="30">
        <f>D45*(1+D15)</f>
        <v>5.0019970364736013</v>
      </c>
      <c r="E14" s="30">
        <f t="shared" ref="E14:O14" si="6">E45*(1+E15)</f>
        <v>5.1376590883000004</v>
      </c>
      <c r="F14" s="30">
        <f t="shared" si="6"/>
        <v>6.0826007514772016</v>
      </c>
      <c r="G14" s="30">
        <f t="shared" si="6"/>
        <v>5.7684136999735998</v>
      </c>
      <c r="H14" s="30">
        <f t="shared" si="6"/>
        <v>6.0621169878880004</v>
      </c>
      <c r="I14" s="30">
        <f t="shared" si="6"/>
        <v>5.5964526179760012</v>
      </c>
      <c r="J14" s="30">
        <f t="shared" si="6"/>
        <v>5.8243659947423989</v>
      </c>
      <c r="K14" s="30">
        <f t="shared" si="6"/>
        <v>6.6219935000856047</v>
      </c>
      <c r="L14" s="30">
        <f t="shared" si="6"/>
        <v>7.0584587431679999</v>
      </c>
      <c r="M14" s="30">
        <f t="shared" si="6"/>
        <v>7.9862107593672027</v>
      </c>
      <c r="N14" s="30">
        <f t="shared" si="6"/>
        <v>8.6114980304519992</v>
      </c>
      <c r="O14" s="30">
        <f t="shared" si="6"/>
        <v>9.341910949509602</v>
      </c>
      <c r="P14" s="30">
        <f>SUM($D14:D14)</f>
        <v>5.0019970364736013</v>
      </c>
      <c r="Q14" s="30">
        <f>SUM($D14:E14)</f>
        <v>10.139656124773602</v>
      </c>
      <c r="R14" s="30">
        <f>SUM($D14:F14)</f>
        <v>16.222256876250803</v>
      </c>
      <c r="S14" s="30">
        <f>SUM($D14:G14)</f>
        <v>21.990670576224403</v>
      </c>
      <c r="T14" s="30">
        <f>SUM($D14:H14)</f>
        <v>28.052787564112403</v>
      </c>
      <c r="U14" s="30">
        <f>SUM($D14:I14)</f>
        <v>33.649240182088406</v>
      </c>
      <c r="V14" s="30">
        <f>SUM($D14:J14)</f>
        <v>39.473606176830806</v>
      </c>
      <c r="W14" s="30">
        <f>SUM($D14:K14)</f>
        <v>46.095599676916407</v>
      </c>
      <c r="X14" s="30">
        <f>SUM($D14:L14)</f>
        <v>53.154058420084411</v>
      </c>
      <c r="Y14" s="30">
        <f>SUM($D14:M14)</f>
        <v>61.140269179451614</v>
      </c>
      <c r="Z14" s="30">
        <f>SUM($D14:N14)</f>
        <v>69.751767209903619</v>
      </c>
      <c r="AA14" s="30">
        <f>SUM($D14:O14)</f>
        <v>79.093678159413216</v>
      </c>
      <c r="AB14" s="30">
        <f>SUM(D14:F14)</f>
        <v>16.222256876250803</v>
      </c>
      <c r="AC14" s="30">
        <f>SUM(G14:I14)</f>
        <v>17.426983305837602</v>
      </c>
      <c r="AD14" s="30">
        <f>SUM(J14:L14)</f>
        <v>19.504818237996005</v>
      </c>
      <c r="AE14" s="30">
        <f>SUM(M14:O14)</f>
        <v>25.939619739328805</v>
      </c>
      <c r="AF14" s="30">
        <f>SUM(AB14:AC14)</f>
        <v>33.649240182088406</v>
      </c>
      <c r="AG14" s="30">
        <f>SUM(AD14:AE14)</f>
        <v>45.44443797732481</v>
      </c>
      <c r="AH14" s="30">
        <f>SUM(AF14:AG14)</f>
        <v>79.093678159413216</v>
      </c>
    </row>
    <row r="15" spans="1:34">
      <c r="A15" s="27" t="s">
        <v>44</v>
      </c>
      <c r="B15" s="28"/>
      <c r="C15" s="31"/>
      <c r="D15" s="32">
        <f>-20%</f>
        <v>-0.2</v>
      </c>
      <c r="E15" s="32">
        <f t="shared" ref="E15:AH15" si="7">-20%</f>
        <v>-0.2</v>
      </c>
      <c r="F15" s="32">
        <f t="shared" si="7"/>
        <v>-0.2</v>
      </c>
      <c r="G15" s="32">
        <f t="shared" si="7"/>
        <v>-0.2</v>
      </c>
      <c r="H15" s="32">
        <f t="shared" si="7"/>
        <v>-0.2</v>
      </c>
      <c r="I15" s="32">
        <f t="shared" si="7"/>
        <v>-0.2</v>
      </c>
      <c r="J15" s="32">
        <f t="shared" si="7"/>
        <v>-0.2</v>
      </c>
      <c r="K15" s="32">
        <f t="shared" si="7"/>
        <v>-0.2</v>
      </c>
      <c r="L15" s="32">
        <f t="shared" si="7"/>
        <v>-0.2</v>
      </c>
      <c r="M15" s="32">
        <f t="shared" si="7"/>
        <v>-0.2</v>
      </c>
      <c r="N15" s="32">
        <f t="shared" si="7"/>
        <v>-0.2</v>
      </c>
      <c r="O15" s="32">
        <f t="shared" si="7"/>
        <v>-0.2</v>
      </c>
      <c r="P15" s="32">
        <f t="shared" si="7"/>
        <v>-0.2</v>
      </c>
      <c r="Q15" s="32">
        <f t="shared" si="7"/>
        <v>-0.2</v>
      </c>
      <c r="R15" s="32">
        <f t="shared" si="7"/>
        <v>-0.2</v>
      </c>
      <c r="S15" s="32">
        <f t="shared" si="7"/>
        <v>-0.2</v>
      </c>
      <c r="T15" s="32">
        <f t="shared" si="7"/>
        <v>-0.2</v>
      </c>
      <c r="U15" s="32">
        <f t="shared" si="7"/>
        <v>-0.2</v>
      </c>
      <c r="V15" s="32">
        <f t="shared" si="7"/>
        <v>-0.2</v>
      </c>
      <c r="W15" s="32">
        <f t="shared" si="7"/>
        <v>-0.2</v>
      </c>
      <c r="X15" s="32">
        <f t="shared" si="7"/>
        <v>-0.2</v>
      </c>
      <c r="Y15" s="32">
        <f t="shared" si="7"/>
        <v>-0.2</v>
      </c>
      <c r="Z15" s="32">
        <f t="shared" si="7"/>
        <v>-0.2</v>
      </c>
      <c r="AA15" s="32">
        <f t="shared" si="7"/>
        <v>-0.2</v>
      </c>
      <c r="AB15" s="32">
        <f t="shared" si="7"/>
        <v>-0.2</v>
      </c>
      <c r="AC15" s="32">
        <f t="shared" si="7"/>
        <v>-0.2</v>
      </c>
      <c r="AD15" s="32">
        <f t="shared" si="7"/>
        <v>-0.2</v>
      </c>
      <c r="AE15" s="32">
        <f t="shared" si="7"/>
        <v>-0.2</v>
      </c>
      <c r="AF15" s="32">
        <f t="shared" si="7"/>
        <v>-0.2</v>
      </c>
      <c r="AG15" s="32">
        <f t="shared" si="7"/>
        <v>-0.2</v>
      </c>
      <c r="AH15" s="32">
        <f t="shared" si="7"/>
        <v>-0.2</v>
      </c>
    </row>
    <row r="16" spans="1:34" s="9" customFormat="1" ht="17.100000000000001" thickBot="1">
      <c r="A16" s="33" t="s">
        <v>45</v>
      </c>
      <c r="B16" s="34"/>
      <c r="C16" s="35"/>
      <c r="D16" s="36">
        <f>SUM(D10:D14)</f>
        <v>87.715349322280389</v>
      </c>
      <c r="E16" s="36">
        <f t="shared" ref="E16:AH16" si="8">SUM(E10:E14)</f>
        <v>32.171437555627833</v>
      </c>
      <c r="F16" s="36">
        <f t="shared" si="8"/>
        <v>98.058462456226053</v>
      </c>
      <c r="G16" s="36">
        <f t="shared" si="8"/>
        <v>87.862364454470793</v>
      </c>
      <c r="H16" s="36">
        <f t="shared" si="8"/>
        <v>74.592531729251206</v>
      </c>
      <c r="I16" s="36">
        <f t="shared" si="8"/>
        <v>53.901352025447999</v>
      </c>
      <c r="J16" s="36">
        <f t="shared" si="8"/>
        <v>58.296939488352777</v>
      </c>
      <c r="K16" s="36">
        <f t="shared" si="8"/>
        <v>56.026789098736018</v>
      </c>
      <c r="L16" s="36">
        <f t="shared" si="8"/>
        <v>52.843328650463206</v>
      </c>
      <c r="M16" s="36">
        <f t="shared" si="8"/>
        <v>47.786569040028276</v>
      </c>
      <c r="N16" s="36">
        <f t="shared" si="8"/>
        <v>75.534643490675933</v>
      </c>
      <c r="O16" s="36">
        <f t="shared" si="8"/>
        <v>20.062299849358645</v>
      </c>
      <c r="P16" s="36">
        <f t="shared" si="8"/>
        <v>87.715349322280389</v>
      </c>
      <c r="Q16" s="36">
        <f t="shared" si="8"/>
        <v>119.88678687790824</v>
      </c>
      <c r="R16" s="36">
        <f t="shared" si="8"/>
        <v>217.9452493341343</v>
      </c>
      <c r="S16" s="36">
        <f t="shared" si="8"/>
        <v>305.80761378860507</v>
      </c>
      <c r="T16" s="36">
        <f t="shared" si="8"/>
        <v>380.40014551785629</v>
      </c>
      <c r="U16" s="36">
        <f t="shared" si="8"/>
        <v>434.30149754330432</v>
      </c>
      <c r="V16" s="36">
        <f t="shared" si="8"/>
        <v>492.59843703165706</v>
      </c>
      <c r="W16" s="36">
        <f t="shared" si="8"/>
        <v>548.62522613039312</v>
      </c>
      <c r="X16" s="36">
        <f t="shared" si="8"/>
        <v>601.46855478085627</v>
      </c>
      <c r="Y16" s="36">
        <f t="shared" si="8"/>
        <v>649.25512382088448</v>
      </c>
      <c r="Z16" s="36">
        <f t="shared" si="8"/>
        <v>724.78976731156047</v>
      </c>
      <c r="AA16" s="36">
        <f t="shared" si="8"/>
        <v>744.85206716091909</v>
      </c>
      <c r="AB16" s="36">
        <f t="shared" si="8"/>
        <v>217.9452493341343</v>
      </c>
      <c r="AC16" s="36">
        <f t="shared" si="8"/>
        <v>216.35624820916999</v>
      </c>
      <c r="AD16" s="36">
        <f t="shared" si="8"/>
        <v>167.167057237552</v>
      </c>
      <c r="AE16" s="36">
        <f t="shared" si="8"/>
        <v>143.38351238006285</v>
      </c>
      <c r="AF16" s="36">
        <f t="shared" si="8"/>
        <v>434.30149754330432</v>
      </c>
      <c r="AG16" s="36">
        <f t="shared" si="8"/>
        <v>310.55056961761488</v>
      </c>
      <c r="AH16" s="36">
        <f t="shared" si="8"/>
        <v>744.8520671609192</v>
      </c>
    </row>
    <row r="17" spans="1:34" ht="15.95" thickTop="1">
      <c r="A17" s="37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1:34" ht="16.5">
      <c r="A18" s="40" t="s">
        <v>46</v>
      </c>
      <c r="B18" s="41"/>
      <c r="C18" s="42"/>
      <c r="D18" s="43">
        <f>D16*12</f>
        <v>1052.5841918673646</v>
      </c>
      <c r="E18" s="43">
        <f>E16*12</f>
        <v>386.05725066753399</v>
      </c>
      <c r="F18" s="43">
        <f t="shared" ref="F18:O18" si="9">F16*12</f>
        <v>1176.7015494747127</v>
      </c>
      <c r="G18" s="43">
        <f t="shared" si="9"/>
        <v>1054.3483734536494</v>
      </c>
      <c r="H18" s="43">
        <f t="shared" si="9"/>
        <v>895.11038075101442</v>
      </c>
      <c r="I18" s="43">
        <f t="shared" si="9"/>
        <v>646.81622430537595</v>
      </c>
      <c r="J18" s="43">
        <f t="shared" si="9"/>
        <v>699.56327386023327</v>
      </c>
      <c r="K18" s="43">
        <f t="shared" si="9"/>
        <v>672.32146918483227</v>
      </c>
      <c r="L18" s="43">
        <f t="shared" si="9"/>
        <v>634.11994380555848</v>
      </c>
      <c r="M18" s="43">
        <f t="shared" si="9"/>
        <v>573.43882848033934</v>
      </c>
      <c r="N18" s="43">
        <f t="shared" si="9"/>
        <v>906.41572188811119</v>
      </c>
      <c r="O18" s="43">
        <f t="shared" si="9"/>
        <v>240.74759819230374</v>
      </c>
      <c r="P18" s="43">
        <f>P16*12/P$1</f>
        <v>1052.5841918673646</v>
      </c>
      <c r="Q18" s="43">
        <f t="shared" ref="Q18:AH18" si="10">Q16*12/Q$1</f>
        <v>719.32072126744947</v>
      </c>
      <c r="R18" s="43">
        <f t="shared" si="10"/>
        <v>871.7809973365371</v>
      </c>
      <c r="S18" s="43">
        <f t="shared" si="10"/>
        <v>917.4228413658152</v>
      </c>
      <c r="T18" s="43">
        <f t="shared" si="10"/>
        <v>912.96034924285505</v>
      </c>
      <c r="U18" s="43">
        <f t="shared" si="10"/>
        <v>868.60299508660864</v>
      </c>
      <c r="V18" s="43">
        <f t="shared" si="10"/>
        <v>844.45446348284065</v>
      </c>
      <c r="W18" s="43">
        <f t="shared" si="10"/>
        <v>822.93783919558973</v>
      </c>
      <c r="X18" s="43">
        <f t="shared" si="10"/>
        <v>801.95807304114169</v>
      </c>
      <c r="Y18" s="43">
        <f t="shared" si="10"/>
        <v>779.10614858506142</v>
      </c>
      <c r="Z18" s="43">
        <f t="shared" si="10"/>
        <v>790.679746158066</v>
      </c>
      <c r="AA18" s="43">
        <f t="shared" si="10"/>
        <v>744.85206716091909</v>
      </c>
      <c r="AB18" s="43">
        <f t="shared" si="10"/>
        <v>871.7809973365371</v>
      </c>
      <c r="AC18" s="43">
        <f t="shared" si="10"/>
        <v>865.42499283667996</v>
      </c>
      <c r="AD18" s="43">
        <f t="shared" si="10"/>
        <v>668.668228950208</v>
      </c>
      <c r="AE18" s="43">
        <f t="shared" si="10"/>
        <v>573.53404952025141</v>
      </c>
      <c r="AF18" s="43">
        <f t="shared" si="10"/>
        <v>868.60299508660864</v>
      </c>
      <c r="AG18" s="43">
        <f t="shared" si="10"/>
        <v>621.10113923522977</v>
      </c>
      <c r="AH18" s="43">
        <f t="shared" si="10"/>
        <v>744.85206716091909</v>
      </c>
    </row>
    <row r="19" spans="1:34">
      <c r="A19" s="27" t="s">
        <v>135</v>
      </c>
      <c r="B19" s="28"/>
      <c r="C19" s="29"/>
      <c r="D19" s="30">
        <f>-D11</f>
        <v>0</v>
      </c>
      <c r="E19" s="30">
        <f t="shared" ref="E19:O19" si="11">-E11</f>
        <v>0</v>
      </c>
      <c r="F19" s="30">
        <f t="shared" si="11"/>
        <v>0</v>
      </c>
      <c r="G19" s="30">
        <f t="shared" si="11"/>
        <v>0</v>
      </c>
      <c r="H19" s="30">
        <f t="shared" si="11"/>
        <v>0</v>
      </c>
      <c r="I19" s="30">
        <f t="shared" si="11"/>
        <v>0</v>
      </c>
      <c r="J19" s="30">
        <f t="shared" si="11"/>
        <v>0</v>
      </c>
      <c r="K19" s="30">
        <f t="shared" si="11"/>
        <v>0</v>
      </c>
      <c r="L19" s="30">
        <f t="shared" si="11"/>
        <v>0</v>
      </c>
      <c r="M19" s="30">
        <f t="shared" si="11"/>
        <v>0</v>
      </c>
      <c r="N19" s="30">
        <f t="shared" si="11"/>
        <v>0</v>
      </c>
      <c r="O19" s="30">
        <f t="shared" si="11"/>
        <v>0</v>
      </c>
      <c r="P19" s="30">
        <f>SUM($D19:D19)</f>
        <v>0</v>
      </c>
      <c r="Q19" s="30">
        <f>SUM($D19:E19)</f>
        <v>0</v>
      </c>
      <c r="R19" s="30">
        <f>SUM($D19:F19)</f>
        <v>0</v>
      </c>
      <c r="S19" s="30">
        <f>SUM($D19:G19)</f>
        <v>0</v>
      </c>
      <c r="T19" s="30">
        <f>SUM($D19:H19)</f>
        <v>0</v>
      </c>
      <c r="U19" s="30">
        <f>SUM($D19:I19)</f>
        <v>0</v>
      </c>
      <c r="V19" s="30">
        <f>SUM($D19:J19)</f>
        <v>0</v>
      </c>
      <c r="W19" s="30">
        <f>SUM($D19:K19)</f>
        <v>0</v>
      </c>
      <c r="X19" s="30">
        <f>SUM($D19:L19)</f>
        <v>0</v>
      </c>
      <c r="Y19" s="30">
        <f>SUM($D19:M19)</f>
        <v>0</v>
      </c>
      <c r="Z19" s="30">
        <f>SUM($D19:N19)</f>
        <v>0</v>
      </c>
      <c r="AA19" s="30">
        <f>SUM($D19:O19)</f>
        <v>0</v>
      </c>
      <c r="AB19" s="30">
        <f>SUM(D19:F19)</f>
        <v>0</v>
      </c>
      <c r="AC19" s="30">
        <f>SUM(G19:I19)</f>
        <v>0</v>
      </c>
      <c r="AD19" s="30">
        <f>SUM(J19:L19)</f>
        <v>0</v>
      </c>
      <c r="AE19" s="30">
        <f>SUM(M19:O19)</f>
        <v>0</v>
      </c>
      <c r="AF19" s="30">
        <f>SUM(AB19:AC19)</f>
        <v>0</v>
      </c>
      <c r="AG19" s="30">
        <f>SUM(AD19:AE19)</f>
        <v>0</v>
      </c>
      <c r="AH19" s="30">
        <f>SUM(AF19:AG19)</f>
        <v>0</v>
      </c>
    </row>
    <row r="20" spans="1:34">
      <c r="A20" s="27" t="s">
        <v>48</v>
      </c>
      <c r="B20" s="28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>
        <f>SUM($D20:D20)</f>
        <v>0</v>
      </c>
      <c r="Q20" s="30">
        <f>SUM($D20:E20)</f>
        <v>0</v>
      </c>
      <c r="R20" s="30">
        <f>SUM($D20:F20)</f>
        <v>0</v>
      </c>
      <c r="S20" s="30">
        <f>SUM($D20:G20)</f>
        <v>0</v>
      </c>
      <c r="T20" s="30">
        <f>SUM($D20:H20)</f>
        <v>0</v>
      </c>
      <c r="U20" s="30">
        <f>SUM($D20:I20)</f>
        <v>0</v>
      </c>
      <c r="V20" s="30">
        <f>SUM($D20:J20)</f>
        <v>0</v>
      </c>
      <c r="W20" s="30">
        <f>SUM($D20:K20)</f>
        <v>0</v>
      </c>
      <c r="X20" s="30">
        <f>SUM($D20:L20)</f>
        <v>0</v>
      </c>
      <c r="Y20" s="30">
        <f>SUM($D20:M20)</f>
        <v>0</v>
      </c>
      <c r="Z20" s="30">
        <f>SUM($D20:N20)</f>
        <v>0</v>
      </c>
      <c r="AA20" s="30">
        <f>SUM($D20:O20)</f>
        <v>0</v>
      </c>
      <c r="AB20" s="30">
        <f>SUM(D20:F20)</f>
        <v>0</v>
      </c>
      <c r="AC20" s="30">
        <f>SUM(G20:I20)</f>
        <v>0</v>
      </c>
      <c r="AD20" s="30">
        <f>SUM(J20:L20)</f>
        <v>0</v>
      </c>
      <c r="AE20" s="30">
        <f>SUM(M20:O20)</f>
        <v>0</v>
      </c>
      <c r="AF20" s="30">
        <f>SUM(AB20:AC20)</f>
        <v>0</v>
      </c>
      <c r="AG20" s="30">
        <f>SUM(AD20:AE20)</f>
        <v>0</v>
      </c>
      <c r="AH20" s="30">
        <f>SUM(AF20:AG20)</f>
        <v>0</v>
      </c>
    </row>
    <row r="21" spans="1:34" hidden="1">
      <c r="A21" s="27"/>
      <c r="B21" s="28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>
        <f>SUM($D21:D21)</f>
        <v>0</v>
      </c>
      <c r="Q21" s="30">
        <f>SUM($D21:E21)</f>
        <v>0</v>
      </c>
      <c r="R21" s="30">
        <f>SUM($D21:F21)</f>
        <v>0</v>
      </c>
      <c r="S21" s="30">
        <f>SUM($D21:G21)</f>
        <v>0</v>
      </c>
      <c r="T21" s="30">
        <f>SUM($D21:H21)</f>
        <v>0</v>
      </c>
      <c r="U21" s="30">
        <f>SUM($D21:I21)</f>
        <v>0</v>
      </c>
      <c r="V21" s="30">
        <f>SUM($D21:J21)</f>
        <v>0</v>
      </c>
      <c r="W21" s="30">
        <f>SUM($D21:K21)</f>
        <v>0</v>
      </c>
      <c r="X21" s="30">
        <f>SUM($D21:L21)</f>
        <v>0</v>
      </c>
      <c r="Y21" s="30">
        <f>SUM($D21:M21)</f>
        <v>0</v>
      </c>
      <c r="Z21" s="30">
        <f>SUM($D21:N21)</f>
        <v>0</v>
      </c>
      <c r="AA21" s="30">
        <f>SUM($D21:O21)</f>
        <v>0</v>
      </c>
      <c r="AB21" s="30">
        <f>SUM(D21:F21)</f>
        <v>0</v>
      </c>
      <c r="AC21" s="30">
        <f>SUM(G21:I21)</f>
        <v>0</v>
      </c>
      <c r="AD21" s="30">
        <f>SUM(J21:L21)</f>
        <v>0</v>
      </c>
      <c r="AE21" s="30">
        <f>SUM(M21:O21)</f>
        <v>0</v>
      </c>
      <c r="AF21" s="30">
        <f>SUM(AB21:AC21)</f>
        <v>0</v>
      </c>
      <c r="AG21" s="30">
        <f>SUM(AD21:AE21)</f>
        <v>0</v>
      </c>
      <c r="AH21" s="30">
        <f>SUM(AF21:AG21)</f>
        <v>0</v>
      </c>
    </row>
    <row r="22" spans="1:34" ht="16.5">
      <c r="A22" s="44" t="s">
        <v>49</v>
      </c>
      <c r="B22" s="45" t="s">
        <v>50</v>
      </c>
      <c r="C22" s="46"/>
      <c r="D22" s="47">
        <f>SUM(D18:D21)</f>
        <v>1052.5841918673646</v>
      </c>
      <c r="E22" s="47">
        <f t="shared" ref="E22:AH22" si="12">SUM(E18:E21)</f>
        <v>386.05725066753399</v>
      </c>
      <c r="F22" s="47">
        <f t="shared" si="12"/>
        <v>1176.7015494747127</v>
      </c>
      <c r="G22" s="47">
        <f t="shared" si="12"/>
        <v>1054.3483734536494</v>
      </c>
      <c r="H22" s="47">
        <f t="shared" si="12"/>
        <v>895.11038075101442</v>
      </c>
      <c r="I22" s="47">
        <f t="shared" si="12"/>
        <v>646.81622430537595</v>
      </c>
      <c r="J22" s="47">
        <f t="shared" si="12"/>
        <v>699.56327386023327</v>
      </c>
      <c r="K22" s="47">
        <f t="shared" si="12"/>
        <v>672.32146918483227</v>
      </c>
      <c r="L22" s="47">
        <f t="shared" si="12"/>
        <v>634.11994380555848</v>
      </c>
      <c r="M22" s="47">
        <f t="shared" si="12"/>
        <v>573.43882848033934</v>
      </c>
      <c r="N22" s="47">
        <f t="shared" si="12"/>
        <v>906.41572188811119</v>
      </c>
      <c r="O22" s="47">
        <f t="shared" si="12"/>
        <v>240.74759819230374</v>
      </c>
      <c r="P22" s="47">
        <f t="shared" si="12"/>
        <v>1052.5841918673646</v>
      </c>
      <c r="Q22" s="47">
        <f t="shared" si="12"/>
        <v>719.32072126744947</v>
      </c>
      <c r="R22" s="47">
        <f t="shared" si="12"/>
        <v>871.7809973365371</v>
      </c>
      <c r="S22" s="47">
        <f t="shared" si="12"/>
        <v>917.4228413658152</v>
      </c>
      <c r="T22" s="47">
        <f t="shared" si="12"/>
        <v>912.96034924285505</v>
      </c>
      <c r="U22" s="47">
        <f t="shared" si="12"/>
        <v>868.60299508660864</v>
      </c>
      <c r="V22" s="47">
        <f t="shared" si="12"/>
        <v>844.45446348284065</v>
      </c>
      <c r="W22" s="47">
        <f t="shared" si="12"/>
        <v>822.93783919558973</v>
      </c>
      <c r="X22" s="47">
        <f t="shared" si="12"/>
        <v>801.95807304114169</v>
      </c>
      <c r="Y22" s="47">
        <f t="shared" si="12"/>
        <v>779.10614858506142</v>
      </c>
      <c r="Z22" s="47">
        <f t="shared" si="12"/>
        <v>790.679746158066</v>
      </c>
      <c r="AA22" s="47">
        <f t="shared" si="12"/>
        <v>744.85206716091909</v>
      </c>
      <c r="AB22" s="47">
        <f t="shared" si="12"/>
        <v>871.7809973365371</v>
      </c>
      <c r="AC22" s="47">
        <f t="shared" si="12"/>
        <v>865.42499283667996</v>
      </c>
      <c r="AD22" s="47">
        <f t="shared" si="12"/>
        <v>668.668228950208</v>
      </c>
      <c r="AE22" s="47">
        <f t="shared" si="12"/>
        <v>573.53404952025141</v>
      </c>
      <c r="AF22" s="47">
        <f t="shared" si="12"/>
        <v>868.60299508660864</v>
      </c>
      <c r="AG22" s="47">
        <f t="shared" si="12"/>
        <v>621.10113923522977</v>
      </c>
      <c r="AH22" s="47">
        <f t="shared" si="12"/>
        <v>744.85206716091909</v>
      </c>
    </row>
    <row r="23" spans="1:34" s="9" customFormat="1" ht="16.5">
      <c r="A23" s="48" t="s">
        <v>51</v>
      </c>
      <c r="B23" s="49" t="s">
        <v>52</v>
      </c>
      <c r="C23" s="50"/>
      <c r="D23" s="51">
        <f>IFERROR(D22/D8,0)</f>
        <v>0.19880808322332749</v>
      </c>
      <c r="E23" s="51">
        <f t="shared" ref="E23:AH23" si="13">IFERROR(E22/E8,0)</f>
        <v>7.2030965629483731E-2</v>
      </c>
      <c r="F23" s="51">
        <f t="shared" si="13"/>
        <v>0.22089596685047919</v>
      </c>
      <c r="G23" s="51">
        <f t="shared" si="13"/>
        <v>0.19329372213665966</v>
      </c>
      <c r="H23" s="51">
        <f t="shared" si="13"/>
        <v>0.16340363569977104</v>
      </c>
      <c r="I23" s="51">
        <f t="shared" si="13"/>
        <v>0.11785031661050266</v>
      </c>
      <c r="J23" s="51">
        <f t="shared" si="13"/>
        <v>0.12373400496988528</v>
      </c>
      <c r="K23" s="51">
        <f t="shared" si="13"/>
        <v>0.12066991063405377</v>
      </c>
      <c r="L23" s="51">
        <f t="shared" si="13"/>
        <v>0.11461673661380635</v>
      </c>
      <c r="M23" s="51">
        <f t="shared" si="13"/>
        <v>0.10234664505106623</v>
      </c>
      <c r="N23" s="51">
        <f t="shared" si="13"/>
        <v>0.17006982727070896</v>
      </c>
      <c r="O23" s="51">
        <f t="shared" si="13"/>
        <v>4.7318843625614816E-2</v>
      </c>
      <c r="P23" s="51">
        <f t="shared" si="13"/>
        <v>0.19880808322332749</v>
      </c>
      <c r="Q23" s="51">
        <f t="shared" si="13"/>
        <v>0.13843836781845928</v>
      </c>
      <c r="R23" s="51">
        <f t="shared" si="13"/>
        <v>0.16568045486618635</v>
      </c>
      <c r="S23" s="51">
        <f t="shared" si="13"/>
        <v>0.17232940152643281</v>
      </c>
      <c r="T23" s="51">
        <f t="shared" si="13"/>
        <v>0.17274270306208953</v>
      </c>
      <c r="U23" s="51">
        <f t="shared" si="13"/>
        <v>0.16283647893415704</v>
      </c>
      <c r="V23" s="51">
        <f t="shared" si="13"/>
        <v>0.15493441450703652</v>
      </c>
      <c r="W23" s="51">
        <f t="shared" si="13"/>
        <v>0.15669002209122135</v>
      </c>
      <c r="X23" s="51">
        <f t="shared" si="13"/>
        <v>0.14819928036584076</v>
      </c>
      <c r="Y23" s="51">
        <f t="shared" si="13"/>
        <v>0.14638262903411889</v>
      </c>
      <c r="Z23" s="51">
        <f t="shared" si="13"/>
        <v>0.15388534614704621</v>
      </c>
      <c r="AA23" s="51">
        <f t="shared" si="13"/>
        <v>0.14660995976325886</v>
      </c>
      <c r="AB23" s="51">
        <f t="shared" si="13"/>
        <v>0.16568045486618635</v>
      </c>
      <c r="AC23" s="51">
        <f t="shared" si="13"/>
        <v>0.15835224238676893</v>
      </c>
      <c r="AD23" s="51">
        <f t="shared" si="13"/>
        <v>0.11909206108479349</v>
      </c>
      <c r="AE23" s="51">
        <f t="shared" si="13"/>
        <v>0.10698237785063923</v>
      </c>
      <c r="AF23" s="51">
        <f t="shared" si="13"/>
        <v>0.16283647893415704</v>
      </c>
      <c r="AG23" s="51">
        <f t="shared" si="13"/>
        <v>0.11754665953324794</v>
      </c>
      <c r="AH23" s="51">
        <f t="shared" si="13"/>
        <v>0.14660995976325886</v>
      </c>
    </row>
    <row r="24" spans="1:34" ht="15" customHeight="1">
      <c r="C24" s="52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9" customFormat="1" ht="14.25" customHeight="1">
      <c r="A25" s="53" t="s">
        <v>54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9" customFormat="1" ht="16.5">
      <c r="A27" s="56" t="s">
        <v>55</v>
      </c>
      <c r="B27" s="57"/>
      <c r="C27" s="58"/>
      <c r="D27" s="58">
        <f>SUM(D28:D42)</f>
        <v>0</v>
      </c>
      <c r="E27" s="58">
        <f t="shared" ref="E27:AH27" si="14">SUM(E28:E42)</f>
        <v>0</v>
      </c>
      <c r="F27" s="58">
        <f t="shared" si="14"/>
        <v>0</v>
      </c>
      <c r="G27" s="58">
        <f t="shared" si="14"/>
        <v>0</v>
      </c>
      <c r="H27" s="58">
        <f t="shared" si="14"/>
        <v>0</v>
      </c>
      <c r="I27" s="58">
        <f t="shared" si="14"/>
        <v>0</v>
      </c>
      <c r="J27" s="58">
        <f t="shared" si="14"/>
        <v>0</v>
      </c>
      <c r="K27" s="58">
        <f t="shared" si="14"/>
        <v>0</v>
      </c>
      <c r="L27" s="58">
        <f t="shared" si="14"/>
        <v>0</v>
      </c>
      <c r="M27" s="58">
        <f t="shared" si="14"/>
        <v>0</v>
      </c>
      <c r="N27" s="58">
        <f t="shared" si="14"/>
        <v>0</v>
      </c>
      <c r="O27" s="58">
        <f t="shared" si="14"/>
        <v>0</v>
      </c>
      <c r="P27" s="58">
        <f t="shared" si="14"/>
        <v>0</v>
      </c>
      <c r="Q27" s="58">
        <f t="shared" si="14"/>
        <v>0</v>
      </c>
      <c r="R27" s="58">
        <f t="shared" si="14"/>
        <v>0</v>
      </c>
      <c r="S27" s="58">
        <f t="shared" si="14"/>
        <v>0</v>
      </c>
      <c r="T27" s="58">
        <f t="shared" si="14"/>
        <v>0</v>
      </c>
      <c r="U27" s="58">
        <f t="shared" si="14"/>
        <v>0</v>
      </c>
      <c r="V27" s="58">
        <f t="shared" si="14"/>
        <v>0</v>
      </c>
      <c r="W27" s="58">
        <f t="shared" si="14"/>
        <v>0</v>
      </c>
      <c r="X27" s="58">
        <f t="shared" si="14"/>
        <v>0</v>
      </c>
      <c r="Y27" s="58">
        <f t="shared" si="14"/>
        <v>0</v>
      </c>
      <c r="Z27" s="58">
        <f t="shared" si="14"/>
        <v>0</v>
      </c>
      <c r="AA27" s="58">
        <f t="shared" si="14"/>
        <v>0</v>
      </c>
      <c r="AB27" s="58">
        <f t="shared" si="14"/>
        <v>0</v>
      </c>
      <c r="AC27" s="58">
        <f t="shared" si="14"/>
        <v>0</v>
      </c>
      <c r="AD27" s="58">
        <f t="shared" si="14"/>
        <v>0</v>
      </c>
      <c r="AE27" s="58">
        <f t="shared" si="14"/>
        <v>0</v>
      </c>
      <c r="AF27" s="58">
        <f t="shared" si="14"/>
        <v>0</v>
      </c>
      <c r="AG27" s="58">
        <f t="shared" si="14"/>
        <v>0</v>
      </c>
      <c r="AH27" s="58">
        <f t="shared" si="14"/>
        <v>0</v>
      </c>
    </row>
    <row r="28" spans="1:34">
      <c r="A28" s="10" t="s">
        <v>56</v>
      </c>
      <c r="B28" s="59"/>
      <c r="C28" s="12"/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f>SUM($D28:D28)</f>
        <v>0</v>
      </c>
      <c r="Q28" s="12">
        <f>SUM($D28:E28)</f>
        <v>0</v>
      </c>
      <c r="R28" s="12">
        <f>SUM($D28:F28)</f>
        <v>0</v>
      </c>
      <c r="S28" s="12">
        <f>SUM($D28:G28)</f>
        <v>0</v>
      </c>
      <c r="T28" s="12">
        <f>SUM($D28:H28)</f>
        <v>0</v>
      </c>
      <c r="U28" s="12">
        <f>SUM($D28:I28)</f>
        <v>0</v>
      </c>
      <c r="V28" s="12">
        <f>SUM($D28:J28)</f>
        <v>0</v>
      </c>
      <c r="W28" s="12">
        <f>SUM($D28:K28)</f>
        <v>0</v>
      </c>
      <c r="X28" s="12">
        <f>SUM($D28:L28)</f>
        <v>0</v>
      </c>
      <c r="Y28" s="12">
        <f>SUM($D28:M28)</f>
        <v>0</v>
      </c>
      <c r="Z28" s="12">
        <f>SUM($D28:N28)</f>
        <v>0</v>
      </c>
      <c r="AA28" s="12">
        <f>SUM($D28:O28)</f>
        <v>0</v>
      </c>
      <c r="AB28" s="12">
        <f>SUM(D28:F28)</f>
        <v>0</v>
      </c>
      <c r="AC28" s="12">
        <f>SUM(G28:I28)</f>
        <v>0</v>
      </c>
      <c r="AD28" s="12">
        <f>SUM(J28:L28)</f>
        <v>0</v>
      </c>
      <c r="AE28" s="12">
        <f>SUM(M28:O28)</f>
        <v>0</v>
      </c>
      <c r="AF28" s="12">
        <f>SUM(AB28:AC28)</f>
        <v>0</v>
      </c>
      <c r="AG28" s="12">
        <f>SUM(AD28:AE28)</f>
        <v>0</v>
      </c>
      <c r="AH28" s="12">
        <f>SUM(AF28:AG28)</f>
        <v>0</v>
      </c>
    </row>
    <row r="29" spans="1:34">
      <c r="A29" s="13" t="s">
        <v>57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5">SUM(D29:F29)</f>
        <v>0</v>
      </c>
      <c r="AC29" s="15">
        <f t="shared" ref="AC29:AC41" si="16">SUM(G29:I29)</f>
        <v>0</v>
      </c>
      <c r="AD29" s="15">
        <f t="shared" ref="AD29:AD41" si="17">SUM(J29:L29)</f>
        <v>0</v>
      </c>
      <c r="AE29" s="15">
        <f t="shared" ref="AE29:AE41" si="18">SUM(M29:O29)</f>
        <v>0</v>
      </c>
      <c r="AF29" s="15">
        <f t="shared" ref="AF29:AF41" si="19">SUM(AB29:AC29)</f>
        <v>0</v>
      </c>
      <c r="AG29" s="15">
        <f t="shared" ref="AG29:AG41" si="20">SUM(AD29:AE29)</f>
        <v>0</v>
      </c>
      <c r="AH29" s="15">
        <f t="shared" ref="AH29:AH41" si="21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5"/>
        <v>0</v>
      </c>
      <c r="AC30" s="15">
        <f t="shared" si="16"/>
        <v>0</v>
      </c>
      <c r="AD30" s="15">
        <f t="shared" si="17"/>
        <v>0</v>
      </c>
      <c r="AE30" s="15">
        <f t="shared" si="18"/>
        <v>0</v>
      </c>
      <c r="AF30" s="15">
        <f t="shared" si="19"/>
        <v>0</v>
      </c>
      <c r="AG30" s="15">
        <f t="shared" si="20"/>
        <v>0</v>
      </c>
      <c r="AH30" s="15">
        <f t="shared" si="21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5"/>
        <v>0</v>
      </c>
      <c r="AC31" s="15">
        <f t="shared" si="16"/>
        <v>0</v>
      </c>
      <c r="AD31" s="15">
        <f t="shared" si="17"/>
        <v>0</v>
      </c>
      <c r="AE31" s="15">
        <f t="shared" si="18"/>
        <v>0</v>
      </c>
      <c r="AF31" s="15">
        <f t="shared" si="19"/>
        <v>0</v>
      </c>
      <c r="AG31" s="15">
        <f t="shared" si="20"/>
        <v>0</v>
      </c>
      <c r="AH31" s="15">
        <f t="shared" si="21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5"/>
        <v>0</v>
      </c>
      <c r="AC32" s="15">
        <f t="shared" si="16"/>
        <v>0</v>
      </c>
      <c r="AD32" s="15">
        <f t="shared" si="17"/>
        <v>0</v>
      </c>
      <c r="AE32" s="15">
        <f t="shared" si="18"/>
        <v>0</v>
      </c>
      <c r="AF32" s="15">
        <f t="shared" si="19"/>
        <v>0</v>
      </c>
      <c r="AG32" s="15">
        <f t="shared" si="20"/>
        <v>0</v>
      </c>
      <c r="AH32" s="15">
        <f t="shared" si="21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5"/>
        <v>0</v>
      </c>
      <c r="AC33" s="15">
        <f t="shared" si="16"/>
        <v>0</v>
      </c>
      <c r="AD33" s="15">
        <f t="shared" si="17"/>
        <v>0</v>
      </c>
      <c r="AE33" s="15">
        <f t="shared" si="18"/>
        <v>0</v>
      </c>
      <c r="AF33" s="15">
        <f t="shared" si="19"/>
        <v>0</v>
      </c>
      <c r="AG33" s="15">
        <f t="shared" si="20"/>
        <v>0</v>
      </c>
      <c r="AH33" s="15">
        <f t="shared" si="21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5"/>
        <v>0</v>
      </c>
      <c r="AC34" s="15">
        <f t="shared" si="16"/>
        <v>0</v>
      </c>
      <c r="AD34" s="15">
        <f t="shared" si="17"/>
        <v>0</v>
      </c>
      <c r="AE34" s="15">
        <f t="shared" si="18"/>
        <v>0</v>
      </c>
      <c r="AF34" s="15">
        <f t="shared" si="19"/>
        <v>0</v>
      </c>
      <c r="AG34" s="15">
        <f t="shared" si="20"/>
        <v>0</v>
      </c>
      <c r="AH34" s="15">
        <f t="shared" si="21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5"/>
        <v>0</v>
      </c>
      <c r="AC35" s="15">
        <f t="shared" si="16"/>
        <v>0</v>
      </c>
      <c r="AD35" s="15">
        <f t="shared" si="17"/>
        <v>0</v>
      </c>
      <c r="AE35" s="15">
        <f t="shared" si="18"/>
        <v>0</v>
      </c>
      <c r="AF35" s="15">
        <f t="shared" si="19"/>
        <v>0</v>
      </c>
      <c r="AG35" s="15">
        <f t="shared" si="20"/>
        <v>0</v>
      </c>
      <c r="AH35" s="15">
        <f t="shared" si="21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5"/>
        <v>0</v>
      </c>
      <c r="AC36" s="15">
        <f t="shared" si="16"/>
        <v>0</v>
      </c>
      <c r="AD36" s="15">
        <f t="shared" si="17"/>
        <v>0</v>
      </c>
      <c r="AE36" s="15">
        <f t="shared" si="18"/>
        <v>0</v>
      </c>
      <c r="AF36" s="15">
        <f t="shared" si="19"/>
        <v>0</v>
      </c>
      <c r="AG36" s="15">
        <f t="shared" si="20"/>
        <v>0</v>
      </c>
      <c r="AH36" s="15">
        <f t="shared" si="21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0</v>
      </c>
      <c r="AF38" s="15">
        <f t="shared" si="19"/>
        <v>0</v>
      </c>
      <c r="AG38" s="15">
        <f t="shared" si="20"/>
        <v>0</v>
      </c>
      <c r="AH38" s="15">
        <f t="shared" si="21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0</v>
      </c>
      <c r="AF39" s="15">
        <f t="shared" si="19"/>
        <v>0</v>
      </c>
      <c r="AG39" s="15">
        <f t="shared" si="20"/>
        <v>0</v>
      </c>
      <c r="AH39" s="15">
        <f t="shared" si="21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0</v>
      </c>
      <c r="AF40" s="15">
        <f t="shared" si="19"/>
        <v>0</v>
      </c>
      <c r="AG40" s="15">
        <f t="shared" si="20"/>
        <v>0</v>
      </c>
      <c r="AH40" s="15">
        <f t="shared" si="21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0</v>
      </c>
      <c r="AF41" s="15">
        <f t="shared" si="19"/>
        <v>0</v>
      </c>
      <c r="AG41" s="15">
        <f t="shared" si="20"/>
        <v>0</v>
      </c>
      <c r="AH41" s="15">
        <f t="shared" si="21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>
        <f>SUM($D42:D42)</f>
        <v>0</v>
      </c>
      <c r="Q42" s="63">
        <f>SUM($D42:E42)</f>
        <v>0</v>
      </c>
      <c r="R42" s="63">
        <f>SUM($D42:F42)</f>
        <v>0</v>
      </c>
      <c r="S42" s="63">
        <f>SUM($D42:G42)</f>
        <v>0</v>
      </c>
      <c r="T42" s="63">
        <f>SUM($D42:H42)</f>
        <v>0</v>
      </c>
      <c r="U42" s="63">
        <f>SUM($D42:I42)</f>
        <v>0</v>
      </c>
      <c r="V42" s="63">
        <f>SUM($D42:J42)</f>
        <v>0</v>
      </c>
      <c r="W42" s="63">
        <f>SUM($D42:K42)</f>
        <v>0</v>
      </c>
      <c r="X42" s="63">
        <f>SUM($D42:L42)</f>
        <v>0</v>
      </c>
      <c r="Y42" s="63">
        <f>SUM($D42:M42)</f>
        <v>0</v>
      </c>
      <c r="Z42" s="63">
        <f>SUM($D42:N42)</f>
        <v>0</v>
      </c>
      <c r="AA42" s="63">
        <f>SUM($D42:O42)</f>
        <v>0</v>
      </c>
      <c r="AB42" s="63">
        <f>SUM(D42:F42)</f>
        <v>0</v>
      </c>
      <c r="AC42" s="63">
        <f>SUM(G42:I42)</f>
        <v>0</v>
      </c>
      <c r="AD42" s="63">
        <f>SUM(J42:L42)</f>
        <v>0</v>
      </c>
      <c r="AE42" s="63">
        <f>SUM(M42:O42)</f>
        <v>0</v>
      </c>
      <c r="AF42" s="63">
        <f>SUM(AB42:AC42)</f>
        <v>0</v>
      </c>
      <c r="AG42" s="63">
        <f>SUM(AD42:AE42)</f>
        <v>0</v>
      </c>
      <c r="AH42" s="63">
        <f>SUM(AF42:AG42)</f>
        <v>0</v>
      </c>
    </row>
    <row r="43" spans="1:34">
      <c r="C43" s="64"/>
    </row>
    <row r="45" spans="1:34">
      <c r="A45" s="65" t="s">
        <v>58</v>
      </c>
      <c r="B45" s="66"/>
      <c r="C45" s="67"/>
      <c r="D45" s="68">
        <v>6.2524962955920014</v>
      </c>
      <c r="E45" s="68">
        <v>6.4220738603749998</v>
      </c>
      <c r="F45" s="68">
        <v>7.6032509393465011</v>
      </c>
      <c r="G45" s="68">
        <v>7.2105171249669997</v>
      </c>
      <c r="H45" s="68">
        <v>7.5776462348599996</v>
      </c>
      <c r="I45" s="68">
        <v>6.9955657724700009</v>
      </c>
      <c r="J45" s="68">
        <v>7.2804574934279982</v>
      </c>
      <c r="K45" s="68">
        <v>8.277491875107005</v>
      </c>
      <c r="L45" s="68">
        <v>8.823073428959999</v>
      </c>
      <c r="M45" s="68">
        <v>9.9827634492090027</v>
      </c>
      <c r="N45" s="68">
        <v>10.764372538064999</v>
      </c>
      <c r="O45" s="68">
        <v>11.677388686887003</v>
      </c>
      <c r="P45" s="69">
        <f>SUM($D45:D45)</f>
        <v>6.2524962955920014</v>
      </c>
      <c r="Q45" s="69">
        <f>SUM($D45:E45)</f>
        <v>12.674570155967</v>
      </c>
      <c r="R45" s="69">
        <f>SUM($D45:F45)</f>
        <v>20.277821095313502</v>
      </c>
      <c r="S45" s="69">
        <f>SUM($D45:G45)</f>
        <v>27.488338220280504</v>
      </c>
      <c r="T45" s="69">
        <f>SUM($D45:H45)</f>
        <v>35.065984455140502</v>
      </c>
      <c r="U45" s="69">
        <f>SUM($D45:I45)</f>
        <v>42.061550227610503</v>
      </c>
      <c r="V45" s="69">
        <f>SUM($D45:J45)</f>
        <v>49.342007721038499</v>
      </c>
      <c r="W45" s="69">
        <f>SUM($D45:K45)</f>
        <v>57.619499596145502</v>
      </c>
      <c r="X45" s="69">
        <f>SUM($D45:L45)</f>
        <v>66.442573025105503</v>
      </c>
      <c r="Y45" s="69">
        <f>SUM($D45:M45)</f>
        <v>76.425336474314506</v>
      </c>
      <c r="Z45" s="69">
        <f>SUM($D45:N45)</f>
        <v>87.18970901237951</v>
      </c>
      <c r="AA45" s="69">
        <f>SUM($D45:O45)</f>
        <v>98.867097699266509</v>
      </c>
      <c r="AB45" s="69">
        <f>SUM(D45:F45)</f>
        <v>20.277821095313502</v>
      </c>
      <c r="AC45" s="69">
        <f>SUM(G45:I45)</f>
        <v>21.783729132297001</v>
      </c>
      <c r="AD45" s="69">
        <f>SUM(J45:L45)</f>
        <v>24.381022797495</v>
      </c>
      <c r="AE45" s="69">
        <f>SUM(M45:O45)</f>
        <v>32.424524674161006</v>
      </c>
      <c r="AF45" s="69">
        <f>SUM(AB45:AC45)</f>
        <v>42.061550227610503</v>
      </c>
      <c r="AG45" s="69">
        <f>SUM(AD45:AE45)</f>
        <v>56.805547471656006</v>
      </c>
      <c r="AH45" s="69">
        <f>SUM(AF45:AG45)</f>
        <v>98.867097699266509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ADB5735860047A3FAB40410CF6B84" ma:contentTypeVersion="3" ma:contentTypeDescription="Create a new document." ma:contentTypeScope="" ma:versionID="e25bd90b5fdb84264ee600d52e097d3b">
  <xsd:schema xmlns:xsd="http://www.w3.org/2001/XMLSchema" xmlns:xs="http://www.w3.org/2001/XMLSchema" xmlns:p="http://schemas.microsoft.com/office/2006/metadata/properties" xmlns:ns2="c1f35e6d-47f2-4824-9833-a94db51640c3" targetNamespace="http://schemas.microsoft.com/office/2006/metadata/properties" ma:root="true" ma:fieldsID="1c58b66218380aa58430725f05c7b1b1" ns2:_="">
    <xsd:import namespace="c1f35e6d-47f2-4824-9833-a94db5164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35e6d-47f2-4824-9833-a94db5164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4FE4EA-35BF-4633-A15D-B6CE76505808}"/>
</file>

<file path=customXml/itemProps2.xml><?xml version="1.0" encoding="utf-8"?>
<ds:datastoreItem xmlns:ds="http://schemas.openxmlformats.org/officeDocument/2006/customXml" ds:itemID="{373C394C-68B8-4A8B-B316-62B51DD7F049}"/>
</file>

<file path=customXml/itemProps3.xml><?xml version="1.0" encoding="utf-8"?>
<ds:datastoreItem xmlns:ds="http://schemas.openxmlformats.org/officeDocument/2006/customXml" ds:itemID="{60000986-3A81-4B54-AF8C-4733C1CEF8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Srisuda</dc:creator>
  <cp:keywords/>
  <dc:description/>
  <cp:lastModifiedBy>Teeranai Sriparkdee</cp:lastModifiedBy>
  <cp:revision/>
  <dcterms:created xsi:type="dcterms:W3CDTF">2021-02-03T08:50:04Z</dcterms:created>
  <dcterms:modified xsi:type="dcterms:W3CDTF">2023-10-25T15:39:06Z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0x0101002BBADB5735860047A3FAB40410CF6B84</vt:lpwstr>
  </property>
  <property fmtid="{D5CDD505-2E9C-101B-9397-08002B2CF9AE}" pid="3" name="MSIP_Label_282ec11f-0307-4ba2-9c7f-1e910abb2b8a_Enabled">
    <vt:lpwstr>true</vt:lpwstr>
  </property>
  <property fmtid="{D5CDD505-2E9C-101B-9397-08002B2CF9AE}" pid="4" name="MSIP_Label_282ec11f-0307-4ba2-9c7f-1e910abb2b8a_SetDate">
    <vt:lpwstr>2023-10-25T15:38:12Z</vt:lpwstr>
  </property>
  <property fmtid="{D5CDD505-2E9C-101B-9397-08002B2CF9AE}" pid="5" name="MSIP_Label_282ec11f-0307-4ba2-9c7f-1e910abb2b8a_Method">
    <vt:lpwstr>Standard</vt:lpwstr>
  </property>
  <property fmtid="{D5CDD505-2E9C-101B-9397-08002B2CF9AE}" pid="6" name="MSIP_Label_282ec11f-0307-4ba2-9c7f-1e910abb2b8a_Name">
    <vt:lpwstr>282ec11f-0307-4ba2-9c7f-1e910abb2b8a</vt:lpwstr>
  </property>
  <property fmtid="{D5CDD505-2E9C-101B-9397-08002B2CF9AE}" pid="7" name="MSIP_Label_282ec11f-0307-4ba2-9c7f-1e910abb2b8a_SiteId">
    <vt:lpwstr>5db8bf0e-8592-4ed0-82b2-a6d4d77933d4</vt:lpwstr>
  </property>
  <property fmtid="{D5CDD505-2E9C-101B-9397-08002B2CF9AE}" pid="8" name="MSIP_Label_282ec11f-0307-4ba2-9c7f-1e910abb2b8a_ActionId">
    <vt:lpwstr>acfc447c-9e76-4f79-a130-bc8ab6271a82</vt:lpwstr>
  </property>
  <property fmtid="{D5CDD505-2E9C-101B-9397-08002B2CF9AE}" pid="9" name="MSIP_Label_282ec11f-0307-4ba2-9c7f-1e910abb2b8a_ContentBits">
    <vt:lpwstr>0</vt:lpwstr>
  </property>
</Properties>
</file>