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chaj\Desktop\"/>
    </mc:Choice>
  </mc:AlternateContent>
  <xr:revisionPtr revIDLastSave="0" documentId="13_ncr:1_{8220FE27-AFB3-4ACF-898A-BCB94935CE5F}" xr6:coauthVersionLast="45" xr6:coauthVersionMax="45" xr10:uidLastSave="{00000000-0000-0000-0000-000000000000}"/>
  <bookViews>
    <workbookView xWindow="-110" yWindow="-110" windowWidth="19420" windowHeight="10420" activeTab="1" xr2:uid="{DF134F99-8D65-4E58-86A9-3E619A208509}"/>
  </bookViews>
  <sheets>
    <sheet name="Sheet1" sheetId="1" r:id="rId1"/>
    <sheet name="Sheet2" sheetId="2" r:id="rId2"/>
  </sheets>
  <definedNames>
    <definedName name="b" localSheetId="1">Sheet2!$H$5</definedName>
    <definedName name="b">Sheet1!$H$5</definedName>
    <definedName name="Di" localSheetId="1">Sheet2!$H$4</definedName>
    <definedName name="Di">Sheet1!$H$4</definedName>
    <definedName name="q" localSheetId="1">Sheet2!$H$7</definedName>
    <definedName name="q">Sheet1!$H$7</definedName>
    <definedName name="qi" localSheetId="1">Sheet2!$H$3</definedName>
    <definedName name="qi">Sheet1!$H$3</definedName>
    <definedName name="solver_adj" localSheetId="0" hidden="1">Sheet1!$H$3:$H$5</definedName>
    <definedName name="solver_adj" localSheetId="1" hidden="1">Sheet2!$H$3:$H$5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Sheet1!$H$6</definedName>
    <definedName name="solver_opt" localSheetId="1" hidden="1">Sheet2!$H$6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D3" i="2" s="1"/>
  <c r="C4" i="2"/>
  <c r="C5" i="2"/>
  <c r="C6" i="2"/>
  <c r="C7" i="2"/>
  <c r="C8" i="2"/>
  <c r="C9" i="2"/>
  <c r="G60" i="2"/>
  <c r="G61" i="2"/>
  <c r="G62" i="2"/>
  <c r="G63" i="2"/>
  <c r="G64" i="2"/>
  <c r="G65" i="2"/>
  <c r="C60" i="2"/>
  <c r="C61" i="2"/>
  <c r="C62" i="2"/>
  <c r="C63" i="2"/>
  <c r="C64" i="2"/>
  <c r="C65" i="2"/>
  <c r="G59" i="2"/>
  <c r="C59" i="2"/>
  <c r="G58" i="2"/>
  <c r="C58" i="2"/>
  <c r="G57" i="2"/>
  <c r="C57" i="2"/>
  <c r="G56" i="2"/>
  <c r="C56" i="2"/>
  <c r="G55" i="2"/>
  <c r="C55" i="2"/>
  <c r="G54" i="2"/>
  <c r="C54" i="2"/>
  <c r="C53" i="2"/>
  <c r="C52" i="2"/>
  <c r="C51" i="2"/>
  <c r="C50" i="2"/>
  <c r="C49" i="2"/>
  <c r="C48" i="2"/>
  <c r="H10" i="2"/>
  <c r="I10" i="2" s="1"/>
  <c r="I9" i="2"/>
  <c r="H9" i="2"/>
  <c r="A4" i="2"/>
  <c r="E3" i="2"/>
  <c r="I9" i="1"/>
  <c r="H9" i="1"/>
  <c r="D4" i="2" l="1"/>
  <c r="E4" i="2"/>
  <c r="A5" i="2"/>
  <c r="G49" i="1"/>
  <c r="G50" i="1"/>
  <c r="G51" i="1"/>
  <c r="G52" i="1"/>
  <c r="G53" i="1"/>
  <c r="G54" i="1"/>
  <c r="G55" i="1"/>
  <c r="G56" i="1"/>
  <c r="G57" i="1"/>
  <c r="G58" i="1"/>
  <c r="G59" i="1"/>
  <c r="G48" i="1"/>
  <c r="C48" i="1"/>
  <c r="C49" i="1"/>
  <c r="C50" i="1"/>
  <c r="C51" i="1"/>
  <c r="C52" i="1"/>
  <c r="C53" i="1"/>
  <c r="C54" i="1"/>
  <c r="C55" i="1"/>
  <c r="C56" i="1"/>
  <c r="C57" i="1"/>
  <c r="C58" i="1"/>
  <c r="C59" i="1"/>
  <c r="C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D5" i="2" l="1"/>
  <c r="A6" i="2"/>
  <c r="E5" i="2"/>
  <c r="C3" i="1"/>
  <c r="D3" i="1" s="1"/>
  <c r="E23" i="1"/>
  <c r="C4" i="1"/>
  <c r="D4" i="1" s="1"/>
  <c r="E4" i="1"/>
  <c r="E3" i="1"/>
  <c r="A7" i="2" l="1"/>
  <c r="D6" i="2"/>
  <c r="E6" i="2"/>
  <c r="E6" i="1"/>
  <c r="E5" i="1"/>
  <c r="E19" i="1"/>
  <c r="E10" i="1"/>
  <c r="E11" i="1"/>
  <c r="C23" i="1"/>
  <c r="D23" i="1" s="1"/>
  <c r="E14" i="1"/>
  <c r="E15" i="1"/>
  <c r="E16" i="1"/>
  <c r="E8" i="1"/>
  <c r="E22" i="1"/>
  <c r="E12" i="1"/>
  <c r="C5" i="1"/>
  <c r="D5" i="1" s="1"/>
  <c r="E9" i="1"/>
  <c r="E17" i="1"/>
  <c r="E24" i="1"/>
  <c r="E18" i="1"/>
  <c r="E20" i="1"/>
  <c r="E7" i="1"/>
  <c r="E13" i="1"/>
  <c r="E21" i="1"/>
  <c r="C6" i="1"/>
  <c r="D6" i="1" s="1"/>
  <c r="D7" i="2" l="1"/>
  <c r="A8" i="2"/>
  <c r="E7" i="2"/>
  <c r="E25" i="1"/>
  <c r="C24" i="1"/>
  <c r="D24" i="1" s="1"/>
  <c r="E26" i="1"/>
  <c r="C25" i="1"/>
  <c r="D25" i="1" s="1"/>
  <c r="C7" i="1"/>
  <c r="D7" i="1" s="1"/>
  <c r="D8" i="2" l="1"/>
  <c r="A9" i="2"/>
  <c r="E8" i="2"/>
  <c r="E27" i="1"/>
  <c r="C26" i="1"/>
  <c r="D26" i="1" s="1"/>
  <c r="C8" i="1"/>
  <c r="D8" i="1" s="1"/>
  <c r="D9" i="2" l="1"/>
  <c r="E9" i="2"/>
  <c r="A10" i="2"/>
  <c r="E28" i="1"/>
  <c r="C27" i="1"/>
  <c r="D27" i="1" s="1"/>
  <c r="C9" i="1"/>
  <c r="D9" i="1" s="1"/>
  <c r="E10" i="2" l="1"/>
  <c r="A11" i="2"/>
  <c r="C10" i="2"/>
  <c r="D10" i="2" s="1"/>
  <c r="E29" i="1"/>
  <c r="C28" i="1"/>
  <c r="D28" i="1" s="1"/>
  <c r="C10" i="1"/>
  <c r="D10" i="1" s="1"/>
  <c r="C11" i="2" l="1"/>
  <c r="D11" i="2" s="1"/>
  <c r="E11" i="2"/>
  <c r="A12" i="2"/>
  <c r="E30" i="1"/>
  <c r="C29" i="1"/>
  <c r="D29" i="1" s="1"/>
  <c r="C11" i="1"/>
  <c r="D11" i="1" s="1"/>
  <c r="E12" i="2" l="1"/>
  <c r="A13" i="2"/>
  <c r="C12" i="2"/>
  <c r="D12" i="2" s="1"/>
  <c r="E31" i="1"/>
  <c r="C30" i="1"/>
  <c r="D30" i="1" s="1"/>
  <c r="C12" i="1"/>
  <c r="D12" i="1" s="1"/>
  <c r="C13" i="2" l="1"/>
  <c r="D13" i="2" s="1"/>
  <c r="A14" i="2"/>
  <c r="E13" i="2"/>
  <c r="E32" i="1"/>
  <c r="C31" i="1"/>
  <c r="D31" i="1" s="1"/>
  <c r="C13" i="1"/>
  <c r="D13" i="1" s="1"/>
  <c r="C14" i="2" l="1"/>
  <c r="D14" i="2" s="1"/>
  <c r="A15" i="2"/>
  <c r="E14" i="2"/>
  <c r="E33" i="1"/>
  <c r="C32" i="1"/>
  <c r="D32" i="1" s="1"/>
  <c r="C14" i="1"/>
  <c r="D14" i="1" s="1"/>
  <c r="C15" i="2" l="1"/>
  <c r="D15" i="2" s="1"/>
  <c r="A16" i="2"/>
  <c r="E15" i="2"/>
  <c r="E34" i="1"/>
  <c r="C33" i="1"/>
  <c r="D33" i="1" s="1"/>
  <c r="C15" i="1"/>
  <c r="D15" i="1" s="1"/>
  <c r="C16" i="2" l="1"/>
  <c r="D16" i="2" s="1"/>
  <c r="A17" i="2"/>
  <c r="E16" i="2"/>
  <c r="E35" i="1"/>
  <c r="C34" i="1"/>
  <c r="D34" i="1" s="1"/>
  <c r="C16" i="1"/>
  <c r="D16" i="1" s="1"/>
  <c r="C17" i="2" l="1"/>
  <c r="D17" i="2" s="1"/>
  <c r="A18" i="2"/>
  <c r="E17" i="2"/>
  <c r="E36" i="1"/>
  <c r="C35" i="1"/>
  <c r="D35" i="1" s="1"/>
  <c r="C17" i="1"/>
  <c r="D17" i="1" s="1"/>
  <c r="C18" i="2" l="1"/>
  <c r="D18" i="2" s="1"/>
  <c r="A19" i="2"/>
  <c r="E18" i="2"/>
  <c r="E37" i="1"/>
  <c r="C36" i="1"/>
  <c r="D36" i="1" s="1"/>
  <c r="C18" i="1"/>
  <c r="D18" i="1" s="1"/>
  <c r="C19" i="2" l="1"/>
  <c r="D19" i="2" s="1"/>
  <c r="A20" i="2"/>
  <c r="E19" i="2"/>
  <c r="E38" i="1"/>
  <c r="C37" i="1"/>
  <c r="D37" i="1" s="1"/>
  <c r="C19" i="1"/>
  <c r="D19" i="1" s="1"/>
  <c r="C20" i="2" l="1"/>
  <c r="D20" i="2" s="1"/>
  <c r="A21" i="2"/>
  <c r="E20" i="2"/>
  <c r="E39" i="1"/>
  <c r="C38" i="1"/>
  <c r="D38" i="1" s="1"/>
  <c r="C20" i="1"/>
  <c r="D20" i="1" s="1"/>
  <c r="C21" i="2" l="1"/>
  <c r="D21" i="2" s="1"/>
  <c r="A22" i="2"/>
  <c r="E21" i="2"/>
  <c r="E40" i="1"/>
  <c r="C39" i="1"/>
  <c r="D39" i="1" s="1"/>
  <c r="C21" i="1"/>
  <c r="D21" i="1" s="1"/>
  <c r="C22" i="1"/>
  <c r="D22" i="1" s="1"/>
  <c r="C22" i="2" l="1"/>
  <c r="D22" i="2" s="1"/>
  <c r="A23" i="2"/>
  <c r="E22" i="2"/>
  <c r="E41" i="1"/>
  <c r="C40" i="1"/>
  <c r="D40" i="1" s="1"/>
  <c r="C23" i="2" l="1"/>
  <c r="D23" i="2" s="1"/>
  <c r="A24" i="2"/>
  <c r="E23" i="2"/>
  <c r="E42" i="1"/>
  <c r="C41" i="1"/>
  <c r="D41" i="1" s="1"/>
  <c r="C24" i="2" l="1"/>
  <c r="D24" i="2" s="1"/>
  <c r="A25" i="2"/>
  <c r="E24" i="2"/>
  <c r="E43" i="1"/>
  <c r="C42" i="1"/>
  <c r="D42" i="1" s="1"/>
  <c r="C25" i="2" l="1"/>
  <c r="D25" i="2" s="1"/>
  <c r="A26" i="2"/>
  <c r="E25" i="2"/>
  <c r="E44" i="1"/>
  <c r="C43" i="1"/>
  <c r="D43" i="1" s="1"/>
  <c r="C26" i="2" l="1"/>
  <c r="D26" i="2" s="1"/>
  <c r="A27" i="2"/>
  <c r="E26" i="2"/>
  <c r="E45" i="1"/>
  <c r="C44" i="1"/>
  <c r="D44" i="1" s="1"/>
  <c r="C27" i="2" l="1"/>
  <c r="D27" i="2" s="1"/>
  <c r="A28" i="2"/>
  <c r="E27" i="2"/>
  <c r="E46" i="1"/>
  <c r="C45" i="1"/>
  <c r="D45" i="1" s="1"/>
  <c r="C28" i="2" l="1"/>
  <c r="D28" i="2" s="1"/>
  <c r="A29" i="2"/>
  <c r="E28" i="2"/>
  <c r="E47" i="1"/>
  <c r="C46" i="1"/>
  <c r="D46" i="1" s="1"/>
  <c r="C29" i="2" l="1"/>
  <c r="D29" i="2" s="1"/>
  <c r="A30" i="2"/>
  <c r="E29" i="2"/>
  <c r="C47" i="1"/>
  <c r="C30" i="2" l="1"/>
  <c r="D30" i="2" s="1"/>
  <c r="A31" i="2"/>
  <c r="E30" i="2"/>
  <c r="I11" i="1"/>
  <c r="D47" i="1"/>
  <c r="H6" i="1" s="1"/>
  <c r="H11" i="1"/>
  <c r="H10" i="1"/>
  <c r="I10" i="1" s="1"/>
  <c r="H12" i="1" l="1"/>
  <c r="C31" i="2"/>
  <c r="D31" i="2" s="1"/>
  <c r="A32" i="2"/>
  <c r="E31" i="2"/>
  <c r="I12" i="1"/>
  <c r="C32" i="2" l="1"/>
  <c r="D32" i="2" s="1"/>
  <c r="A33" i="2"/>
  <c r="E32" i="2"/>
  <c r="C33" i="2" l="1"/>
  <c r="D33" i="2" s="1"/>
  <c r="A34" i="2"/>
  <c r="E33" i="2"/>
  <c r="C34" i="2" l="1"/>
  <c r="D34" i="2" s="1"/>
  <c r="A35" i="2"/>
  <c r="E34" i="2"/>
  <c r="C35" i="2" l="1"/>
  <c r="D35" i="2" s="1"/>
  <c r="A36" i="2"/>
  <c r="E35" i="2"/>
  <c r="C36" i="2" l="1"/>
  <c r="D36" i="2" s="1"/>
  <c r="A37" i="2"/>
  <c r="E36" i="2"/>
  <c r="C37" i="2" l="1"/>
  <c r="D37" i="2" s="1"/>
  <c r="A38" i="2"/>
  <c r="E37" i="2"/>
  <c r="C38" i="2" l="1"/>
  <c r="D38" i="2" s="1"/>
  <c r="A39" i="2"/>
  <c r="E38" i="2"/>
  <c r="C39" i="2" l="1"/>
  <c r="D39" i="2" s="1"/>
  <c r="A40" i="2"/>
  <c r="E39" i="2"/>
  <c r="C40" i="2" l="1"/>
  <c r="D40" i="2" s="1"/>
  <c r="A41" i="2"/>
  <c r="E40" i="2"/>
  <c r="C41" i="2" l="1"/>
  <c r="D41" i="2" s="1"/>
  <c r="A42" i="2"/>
  <c r="E41" i="2"/>
  <c r="C42" i="2" l="1"/>
  <c r="D42" i="2" s="1"/>
  <c r="A43" i="2"/>
  <c r="E42" i="2"/>
  <c r="C43" i="2" l="1"/>
  <c r="D43" i="2" s="1"/>
  <c r="A44" i="2"/>
  <c r="E43" i="2"/>
  <c r="C44" i="2" l="1"/>
  <c r="D44" i="2" s="1"/>
  <c r="A45" i="2"/>
  <c r="E44" i="2"/>
  <c r="C45" i="2" l="1"/>
  <c r="D45" i="2" s="1"/>
  <c r="A46" i="2"/>
  <c r="E45" i="2"/>
  <c r="C46" i="2" l="1"/>
  <c r="D46" i="2" s="1"/>
  <c r="A47" i="2"/>
  <c r="E46" i="2"/>
  <c r="C47" i="2" l="1"/>
  <c r="E47" i="2"/>
  <c r="I11" i="2" l="1"/>
  <c r="I12" i="2" s="1"/>
  <c r="H11" i="2"/>
  <c r="H12" i="2" s="1"/>
  <c r="D47" i="2"/>
  <c r="H6" i="2" s="1"/>
</calcChain>
</file>

<file path=xl/sharedStrings.xml><?xml version="1.0" encoding="utf-8"?>
<sst xmlns="http://schemas.openxmlformats.org/spreadsheetml/2006/main" count="38" uniqueCount="19">
  <si>
    <t>Month</t>
  </si>
  <si>
    <t>Oil</t>
  </si>
  <si>
    <t>ARPS</t>
  </si>
  <si>
    <t>Di</t>
  </si>
  <si>
    <t>b</t>
  </si>
  <si>
    <t>qi</t>
  </si>
  <si>
    <t>ERROR</t>
  </si>
  <si>
    <t>Error</t>
  </si>
  <si>
    <t>DECLINE</t>
  </si>
  <si>
    <t>Initial rate</t>
  </si>
  <si>
    <t>Initial decline rate</t>
  </si>
  <si>
    <t>b-value</t>
  </si>
  <si>
    <t>Production</t>
  </si>
  <si>
    <t>Reserves</t>
  </si>
  <si>
    <t>%</t>
  </si>
  <si>
    <t>EUR</t>
  </si>
  <si>
    <t>Q</t>
  </si>
  <si>
    <t>Economic limit</t>
  </si>
  <si>
    <t>&lt;- With b=0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</si>
</sst>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Sheet1!$B$3:$B$74</c:f>
              <c:numCache>
                <c:formatCode>#,##0</c:formatCode>
                <c:ptCount val="72"/>
                <c:pt idx="0">
                  <c:v>4541</c:v>
                </c:pt>
                <c:pt idx="1">
                  <c:v>6118</c:v>
                </c:pt>
                <c:pt idx="2">
                  <c:v>4096</c:v>
                </c:pt>
                <c:pt idx="3">
                  <c:v>3609</c:v>
                </c:pt>
                <c:pt idx="4">
                  <c:v>2797</c:v>
                </c:pt>
                <c:pt idx="5">
                  <c:v>3249</c:v>
                </c:pt>
                <c:pt idx="6">
                  <c:v>2869</c:v>
                </c:pt>
                <c:pt idx="7">
                  <c:v>2796</c:v>
                </c:pt>
                <c:pt idx="8">
                  <c:v>2732</c:v>
                </c:pt>
                <c:pt idx="9">
                  <c:v>2333</c:v>
                </c:pt>
                <c:pt idx="10">
                  <c:v>1486</c:v>
                </c:pt>
                <c:pt idx="11">
                  <c:v>1226</c:v>
                </c:pt>
                <c:pt idx="12">
                  <c:v>1422</c:v>
                </c:pt>
                <c:pt idx="13">
                  <c:v>1420</c:v>
                </c:pt>
                <c:pt idx="14">
                  <c:v>1935</c:v>
                </c:pt>
                <c:pt idx="15">
                  <c:v>1678</c:v>
                </c:pt>
                <c:pt idx="16">
                  <c:v>1340</c:v>
                </c:pt>
                <c:pt idx="17">
                  <c:v>1773</c:v>
                </c:pt>
                <c:pt idx="18">
                  <c:v>1514</c:v>
                </c:pt>
                <c:pt idx="19">
                  <c:v>1574</c:v>
                </c:pt>
                <c:pt idx="20">
                  <c:v>1287</c:v>
                </c:pt>
                <c:pt idx="21">
                  <c:v>1391</c:v>
                </c:pt>
                <c:pt idx="22">
                  <c:v>1389</c:v>
                </c:pt>
                <c:pt idx="23">
                  <c:v>1192</c:v>
                </c:pt>
                <c:pt idx="24">
                  <c:v>1162</c:v>
                </c:pt>
                <c:pt idx="25">
                  <c:v>1099</c:v>
                </c:pt>
                <c:pt idx="26">
                  <c:v>1046</c:v>
                </c:pt>
                <c:pt idx="27">
                  <c:v>1035</c:v>
                </c:pt>
                <c:pt idx="28">
                  <c:v>904</c:v>
                </c:pt>
                <c:pt idx="29">
                  <c:v>923</c:v>
                </c:pt>
                <c:pt idx="30">
                  <c:v>916</c:v>
                </c:pt>
                <c:pt idx="31">
                  <c:v>893</c:v>
                </c:pt>
                <c:pt idx="32">
                  <c:v>828</c:v>
                </c:pt>
                <c:pt idx="33">
                  <c:v>878</c:v>
                </c:pt>
                <c:pt idx="34">
                  <c:v>700</c:v>
                </c:pt>
                <c:pt idx="35">
                  <c:v>718</c:v>
                </c:pt>
                <c:pt idx="36">
                  <c:v>705</c:v>
                </c:pt>
                <c:pt idx="37">
                  <c:v>239</c:v>
                </c:pt>
                <c:pt idx="38">
                  <c:v>636</c:v>
                </c:pt>
                <c:pt idx="39">
                  <c:v>637</c:v>
                </c:pt>
                <c:pt idx="40">
                  <c:v>590</c:v>
                </c:pt>
                <c:pt idx="41">
                  <c:v>640</c:v>
                </c:pt>
                <c:pt idx="42">
                  <c:v>623</c:v>
                </c:pt>
                <c:pt idx="43">
                  <c:v>611</c:v>
                </c:pt>
                <c:pt idx="44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C-4E3A-AC85-377173C3C13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ARPS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Sheet1!$C$3:$C$74</c:f>
              <c:numCache>
                <c:formatCode>#,##0</c:formatCode>
                <c:ptCount val="72"/>
                <c:pt idx="0">
                  <c:v>4540.9558778075852</c:v>
                </c:pt>
                <c:pt idx="1">
                  <c:v>4195.5680947716492</c:v>
                </c:pt>
                <c:pt idx="2">
                  <c:v>3886.9065216917584</c:v>
                </c:pt>
                <c:pt idx="3">
                  <c:v>3610.0249182623274</c:v>
                </c:pt>
                <c:pt idx="4">
                  <c:v>3360.7747525616364</c:v>
                </c:pt>
                <c:pt idx="5">
                  <c:v>3135.6566028987027</c:v>
                </c:pt>
                <c:pt idx="6">
                  <c:v>2931.7027406682369</c:v>
                </c:pt>
                <c:pt idx="7">
                  <c:v>2746.3836584034889</c:v>
                </c:pt>
                <c:pt idx="8">
                  <c:v>2577.53313832814</c:v>
                </c:pt>
                <c:pt idx="9">
                  <c:v>2423.2877880277001</c:v>
                </c:pt>
                <c:pt idx="10">
                  <c:v>2282.0379472236859</c:v>
                </c:pt>
                <c:pt idx="11">
                  <c:v>2152.3875937129415</c:v>
                </c:pt>
                <c:pt idx="12">
                  <c:v>2033.1214175934947</c:v>
                </c:pt>
                <c:pt idx="13">
                  <c:v>1923.1776404880713</c:v>
                </c:pt>
                <c:pt idx="14">
                  <c:v>1821.6254658833641</c:v>
                </c:pt>
                <c:pt idx="15">
                  <c:v>1727.6462832891245</c:v>
                </c:pt>
                <c:pt idx="16">
                  <c:v>1640.5179310745807</c:v>
                </c:pt>
                <c:pt idx="17">
                  <c:v>1559.6014640040519</c:v>
                </c:pt>
                <c:pt idx="18">
                  <c:v>1484.3299815747359</c:v>
                </c:pt>
                <c:pt idx="19">
                  <c:v>1414.1991596114985</c:v>
                </c:pt>
                <c:pt idx="20">
                  <c:v>1348.7591956945223</c:v>
                </c:pt>
                <c:pt idx="21">
                  <c:v>1287.607933025115</c:v>
                </c:pt>
                <c:pt idx="22">
                  <c:v>1230.3849704088457</c:v>
                </c:pt>
                <c:pt idx="23">
                  <c:v>1176.7666005444348</c:v>
                </c:pt>
                <c:pt idx="24">
                  <c:v>1126.4614465849386</c:v>
                </c:pt>
                <c:pt idx="25">
                  <c:v>1079.2066893988801</c:v>
                </c:pt>
                <c:pt idx="26">
                  <c:v>1034.7647961996627</c:v>
                </c:pt>
                <c:pt idx="27">
                  <c:v>992.92067608648574</c:v>
                </c:pt>
                <c:pt idx="28">
                  <c:v>953.47920021878349</c:v>
                </c:pt>
                <c:pt idx="29">
                  <c:v>916.26303435586942</c:v>
                </c:pt>
                <c:pt idx="30">
                  <c:v>881.11073975079967</c:v>
                </c:pt>
                <c:pt idx="31">
                  <c:v>847.87510522358127</c:v>
                </c:pt>
                <c:pt idx="32">
                  <c:v>816.4216789176744</c:v>
                </c:pt>
                <c:pt idx="33">
                  <c:v>786.62747297693261</c:v>
                </c:pt>
                <c:pt idx="34">
                  <c:v>758.37981833768481</c:v>
                </c:pt>
                <c:pt idx="35">
                  <c:v>731.57535014991288</c:v>
                </c:pt>
                <c:pt idx="36">
                  <c:v>706.11910713369696</c:v>
                </c:pt>
                <c:pt idx="37">
                  <c:v>681.92373053267272</c:v>
                </c:pt>
                <c:pt idx="38">
                  <c:v>658.90875031907785</c:v>
                </c:pt>
                <c:pt idx="39">
                  <c:v>636.99994799535637</c:v>
                </c:pt>
                <c:pt idx="40">
                  <c:v>616.12878677497736</c:v>
                </c:pt>
                <c:pt idx="41">
                  <c:v>596.23190115092473</c:v>
                </c:pt>
                <c:pt idx="42">
                  <c:v>577.25063890801869</c:v>
                </c:pt>
                <c:pt idx="43">
                  <c:v>559.13064953286903</c:v>
                </c:pt>
                <c:pt idx="44">
                  <c:v>541.82151374606974</c:v>
                </c:pt>
                <c:pt idx="45">
                  <c:v>525.2764095446521</c:v>
                </c:pt>
                <c:pt idx="46">
                  <c:v>509.45181071499337</c:v>
                </c:pt>
                <c:pt idx="47">
                  <c:v>494.30721427096603</c:v>
                </c:pt>
                <c:pt idx="48">
                  <c:v>479.80489370043671</c:v>
                </c:pt>
                <c:pt idx="49">
                  <c:v>465.90967527498503</c:v>
                </c:pt>
                <c:pt idx="50">
                  <c:v>452.58873500092056</c:v>
                </c:pt>
                <c:pt idx="51">
                  <c:v>439.81141407128626</c:v>
                </c:pt>
                <c:pt idx="52">
                  <c:v>427.54905092427219</c:v>
                </c:pt>
                <c:pt idx="53">
                  <c:v>415.77482822834838</c:v>
                </c:pt>
                <c:pt idx="54">
                  <c:v>404.46363330261306</c:v>
                </c:pt>
                <c:pt idx="55">
                  <c:v>393.59193064595866</c:v>
                </c:pt>
                <c:pt idx="56">
                  <c:v>383.13764539375171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C-4E3A-AC85-377173C3C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441488"/>
        <c:axId val="238441904"/>
      </c:lineChart>
      <c:catAx>
        <c:axId val="23844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8441904"/>
        <c:crosses val="autoZero"/>
        <c:auto val="1"/>
        <c:lblAlgn val="ctr"/>
        <c:lblOffset val="100"/>
        <c:noMultiLvlLbl val="0"/>
      </c:catAx>
      <c:valAx>
        <c:axId val="2384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844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Sheet2!$B$3:$B$74</c:f>
              <c:numCache>
                <c:formatCode>#,##0</c:formatCode>
                <c:ptCount val="72"/>
                <c:pt idx="0">
                  <c:v>21465</c:v>
                </c:pt>
                <c:pt idx="1">
                  <c:v>30536</c:v>
                </c:pt>
                <c:pt idx="2">
                  <c:v>23480</c:v>
                </c:pt>
                <c:pt idx="3">
                  <c:v>18712</c:v>
                </c:pt>
                <c:pt idx="4">
                  <c:v>12667</c:v>
                </c:pt>
                <c:pt idx="5">
                  <c:v>5011</c:v>
                </c:pt>
                <c:pt idx="6">
                  <c:v>3773</c:v>
                </c:pt>
                <c:pt idx="7">
                  <c:v>10662</c:v>
                </c:pt>
                <c:pt idx="8">
                  <c:v>10182</c:v>
                </c:pt>
                <c:pt idx="9">
                  <c:v>8409</c:v>
                </c:pt>
                <c:pt idx="10">
                  <c:v>7379</c:v>
                </c:pt>
                <c:pt idx="11">
                  <c:v>6243</c:v>
                </c:pt>
                <c:pt idx="12">
                  <c:v>5964</c:v>
                </c:pt>
                <c:pt idx="13">
                  <c:v>5307</c:v>
                </c:pt>
                <c:pt idx="14">
                  <c:v>4945</c:v>
                </c:pt>
                <c:pt idx="15">
                  <c:v>4483</c:v>
                </c:pt>
                <c:pt idx="16">
                  <c:v>4813</c:v>
                </c:pt>
                <c:pt idx="17">
                  <c:v>4111</c:v>
                </c:pt>
                <c:pt idx="18">
                  <c:v>3954</c:v>
                </c:pt>
                <c:pt idx="19">
                  <c:v>3590</c:v>
                </c:pt>
                <c:pt idx="20">
                  <c:v>3590</c:v>
                </c:pt>
                <c:pt idx="21">
                  <c:v>3181</c:v>
                </c:pt>
                <c:pt idx="22">
                  <c:v>3175</c:v>
                </c:pt>
                <c:pt idx="23">
                  <c:v>3041</c:v>
                </c:pt>
                <c:pt idx="24">
                  <c:v>2708</c:v>
                </c:pt>
                <c:pt idx="25">
                  <c:v>2355</c:v>
                </c:pt>
                <c:pt idx="26">
                  <c:v>1870</c:v>
                </c:pt>
                <c:pt idx="27">
                  <c:v>1584</c:v>
                </c:pt>
                <c:pt idx="28">
                  <c:v>1820</c:v>
                </c:pt>
                <c:pt idx="29">
                  <c:v>1628</c:v>
                </c:pt>
                <c:pt idx="30">
                  <c:v>2035</c:v>
                </c:pt>
                <c:pt idx="31">
                  <c:v>1812</c:v>
                </c:pt>
                <c:pt idx="32">
                  <c:v>1796</c:v>
                </c:pt>
                <c:pt idx="33">
                  <c:v>1573</c:v>
                </c:pt>
                <c:pt idx="34">
                  <c:v>1608</c:v>
                </c:pt>
                <c:pt idx="35">
                  <c:v>1563</c:v>
                </c:pt>
                <c:pt idx="36">
                  <c:v>1530</c:v>
                </c:pt>
                <c:pt idx="37">
                  <c:v>1513</c:v>
                </c:pt>
                <c:pt idx="38">
                  <c:v>1420</c:v>
                </c:pt>
                <c:pt idx="39">
                  <c:v>1609</c:v>
                </c:pt>
                <c:pt idx="40">
                  <c:v>1205</c:v>
                </c:pt>
                <c:pt idx="41">
                  <c:v>1224</c:v>
                </c:pt>
                <c:pt idx="42">
                  <c:v>1457</c:v>
                </c:pt>
                <c:pt idx="43">
                  <c:v>1300</c:v>
                </c:pt>
                <c:pt idx="44">
                  <c:v>1313</c:v>
                </c:pt>
                <c:pt idx="45">
                  <c:v>1174</c:v>
                </c:pt>
                <c:pt idx="46">
                  <c:v>1202</c:v>
                </c:pt>
                <c:pt idx="47">
                  <c:v>1202</c:v>
                </c:pt>
                <c:pt idx="48">
                  <c:v>1096</c:v>
                </c:pt>
                <c:pt idx="49">
                  <c:v>1178</c:v>
                </c:pt>
                <c:pt idx="50">
                  <c:v>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1-44CA-AB6B-C9BC03B1621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ARPS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Sheet2!$C$3:$C$74</c:f>
              <c:numCache>
                <c:formatCode>#,##0</c:formatCode>
                <c:ptCount val="72"/>
                <c:pt idx="0">
                  <c:v>21464.849559399823</c:v>
                </c:pt>
                <c:pt idx="1">
                  <c:v>18566.331072129644</c:v>
                </c:pt>
                <c:pt idx="2">
                  <c:v>16213.296687145932</c:v>
                </c:pt>
                <c:pt idx="3">
                  <c:v>14277.467525573733</c:v>
                </c:pt>
                <c:pt idx="4">
                  <c:v>12666.094382759897</c:v>
                </c:pt>
                <c:pt idx="5">
                  <c:v>11310.786345219427</c:v>
                </c:pt>
                <c:pt idx="6">
                  <c:v>10160.22893851841</c:v>
                </c:pt>
                <c:pt idx="7">
                  <c:v>9175.3187122174568</c:v>
                </c:pt>
                <c:pt idx="8">
                  <c:v>8325.8400487727667</c:v>
                </c:pt>
                <c:pt idx="9">
                  <c:v>7588.1501686199381</c:v>
                </c:pt>
                <c:pt idx="10">
                  <c:v>6943.5375739614719</c:v>
                </c:pt>
                <c:pt idx="11">
                  <c:v>6377.0391565234258</c:v>
                </c:pt>
                <c:pt idx="12">
                  <c:v>5876.5752496683335</c:v>
                </c:pt>
                <c:pt idx="13">
                  <c:v>5432.3086501203225</c:v>
                </c:pt>
                <c:pt idx="14">
                  <c:v>5036.1637491851525</c:v>
                </c:pt>
                <c:pt idx="15">
                  <c:v>4681.4616795318934</c:v>
                </c:pt>
                <c:pt idx="16">
                  <c:v>4362.6405814357995</c:v>
                </c:pt>
                <c:pt idx="17">
                  <c:v>4075.0390445764065</c:v>
                </c:pt>
                <c:pt idx="18">
                  <c:v>3814.7269429477897</c:v>
                </c:pt>
                <c:pt idx="19">
                  <c:v>3578.3721788034431</c:v>
                </c:pt>
                <c:pt idx="20">
                  <c:v>3363.1348880724122</c:v>
                </c:pt>
                <c:pt idx="21">
                  <c:v>3166.5828300296434</c:v>
                </c:pt>
                <c:pt idx="22">
                  <c:v>2986.6232523110775</c:v>
                </c:pt>
                <c:pt idx="23">
                  <c:v>2821.4476672965543</c:v>
                </c:pt>
                <c:pt idx="24">
                  <c:v>2669.4868198047375</c:v>
                </c:pt>
                <c:pt idx="25">
                  <c:v>2529.3737537380698</c:v>
                </c:pt>
                <c:pt idx="26">
                  <c:v>2399.9133561748577</c:v>
                </c:pt>
                <c:pt idx="27">
                  <c:v>2280.057113465607</c:v>
                </c:pt>
                <c:pt idx="28">
                  <c:v>2168.882085193216</c:v>
                </c:pt>
                <c:pt idx="29">
                  <c:v>2065.5733100694197</c:v>
                </c:pt>
                <c:pt idx="30">
                  <c:v>1969.4090187273509</c:v>
                </c:pt>
                <c:pt idx="31">
                  <c:v>1879.7481534964525</c:v>
                </c:pt>
                <c:pt idx="32">
                  <c:v>1796.0197931609248</c:v>
                </c:pt>
                <c:pt idx="33">
                  <c:v>1717.7141577743992</c:v>
                </c:pt>
                <c:pt idx="34">
                  <c:v>1644.3749296085145</c:v>
                </c:pt>
                <c:pt idx="35">
                  <c:v>1575.5926748587742</c:v>
                </c:pt>
                <c:pt idx="36">
                  <c:v>1510.9991895592964</c:v>
                </c:pt>
                <c:pt idx="37">
                  <c:v>1450.2626243655939</c:v>
                </c:pt>
                <c:pt idx="38">
                  <c:v>1393.0832680641629</c:v>
                </c:pt>
                <c:pt idx="39">
                  <c:v>1339.1898901071002</c:v>
                </c:pt>
                <c:pt idx="40">
                  <c:v>1288.3365591195268</c:v>
                </c:pt>
                <c:pt idx="41">
                  <c:v>1240.2998679458444</c:v>
                </c:pt>
                <c:pt idx="42">
                  <c:v>1194.8765069837932</c:v>
                </c:pt>
                <c:pt idx="43">
                  <c:v>1151.8811367732258</c:v>
                </c:pt>
                <c:pt idx="44">
                  <c:v>1111.1445184326585</c:v>
                </c:pt>
                <c:pt idx="45">
                  <c:v>1072.5118668680175</c:v>
                </c:pt>
                <c:pt idx="46">
                  <c:v>1035.8413969522655</c:v>
                </c:pt>
                <c:pt idx="47">
                  <c:v>1001.003037282638</c:v>
                </c:pt>
                <c:pt idx="48">
                  <c:v>967.87728981792827</c:v>
                </c:pt>
                <c:pt idx="49">
                  <c:v>936.35421680618288</c:v>
                </c:pt>
                <c:pt idx="50">
                  <c:v>906.33253903447746</c:v>
                </c:pt>
                <c:pt idx="51">
                  <c:v>877.71883164964686</c:v>
                </c:pt>
                <c:pt idx="52">
                  <c:v>850.42680567932769</c:v>
                </c:pt>
                <c:pt idx="53">
                  <c:v>824.37666498192539</c:v>
                </c:pt>
                <c:pt idx="54">
                  <c:v>799.49452971757535</c:v>
                </c:pt>
                <c:pt idx="55">
                  <c:v>775.71191859762428</c:v>
                </c:pt>
                <c:pt idx="56">
                  <c:v>752.96528316866988</c:v>
                </c:pt>
                <c:pt idx="57">
                  <c:v>731.19558824476053</c:v>
                </c:pt>
                <c:pt idx="58">
                  <c:v>710.34793333949699</c:v>
                </c:pt>
                <c:pt idx="59">
                  <c:v>690.37121058655032</c:v>
                </c:pt>
                <c:pt idx="60">
                  <c:v>671.21779518761491</c:v>
                </c:pt>
                <c:pt idx="61">
                  <c:v>652.84326490370904</c:v>
                </c:pt>
                <c:pt idx="62">
                  <c:v>635.20614551971971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1-44CA-AB6B-C9BC03B16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441488"/>
        <c:axId val="238441904"/>
      </c:lineChart>
      <c:catAx>
        <c:axId val="23844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8441904"/>
        <c:crosses val="autoZero"/>
        <c:auto val="1"/>
        <c:lblAlgn val="ctr"/>
        <c:lblOffset val="100"/>
        <c:noMultiLvlLbl val="0"/>
      </c:catAx>
      <c:valAx>
        <c:axId val="2384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844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D772A8-67A1-4B57-B274-AF40A79A6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4D4AA-37C8-4FB3-A095-8E6C33A86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38D1-5667-4952-92F7-9F687FA1FD59}">
  <sheetPr codeName="Sheet1"/>
  <dimension ref="A1:I63"/>
  <sheetViews>
    <sheetView workbookViewId="0">
      <selection activeCell="H49" sqref="H49"/>
    </sheetView>
  </sheetViews>
  <sheetFormatPr defaultRowHeight="14.5" x14ac:dyDescent="0.35"/>
  <cols>
    <col min="2" max="3" width="8.7265625" style="7"/>
  </cols>
  <sheetData>
    <row r="1" spans="1:9" x14ac:dyDescent="0.35">
      <c r="A1" t="s">
        <v>0</v>
      </c>
      <c r="B1" s="7" t="s">
        <v>1</v>
      </c>
      <c r="C1" s="7" t="s">
        <v>2</v>
      </c>
      <c r="D1" t="s">
        <v>6</v>
      </c>
      <c r="E1" t="s">
        <v>8</v>
      </c>
    </row>
    <row r="2" spans="1:9" x14ac:dyDescent="0.35">
      <c r="A2">
        <v>0</v>
      </c>
      <c r="C2" s="7">
        <f t="shared" ref="C2:C33" si="0">IF(b=0, qi*EXP(-Di*A2), qi/(1+b*Di*A2)^(1/b))</f>
        <v>4929.003379108748</v>
      </c>
      <c r="D2" s="4"/>
    </row>
    <row r="3" spans="1:9" x14ac:dyDescent="0.35">
      <c r="A3">
        <v>1</v>
      </c>
      <c r="B3" s="7">
        <v>4541</v>
      </c>
      <c r="C3" s="7">
        <f t="shared" si="0"/>
        <v>4540.9558778075852</v>
      </c>
      <c r="D3" s="4">
        <f t="shared" ref="D3:D47" si="1">ABS(B3-C3)/B3%</f>
        <v>9.716404407566887E-4</v>
      </c>
      <c r="E3" s="3">
        <f t="shared" ref="E3:E47" si="2">Di/(1+b*Di*A3)%</f>
        <v>8.051946039565065</v>
      </c>
      <c r="G3" s="1" t="s">
        <v>5</v>
      </c>
      <c r="H3" s="7">
        <v>4929.003379108748</v>
      </c>
      <c r="I3" t="s">
        <v>9</v>
      </c>
    </row>
    <row r="4" spans="1:9" x14ac:dyDescent="0.35">
      <c r="A4">
        <f t="shared" ref="A4:A47" si="3">A3+1</f>
        <v>2</v>
      </c>
      <c r="B4" s="7">
        <v>6118</v>
      </c>
      <c r="C4" s="7">
        <f t="shared" si="0"/>
        <v>4195.5680947716492</v>
      </c>
      <c r="D4" s="4">
        <f t="shared" si="1"/>
        <v>31.422554841914856</v>
      </c>
      <c r="E4" s="3">
        <f t="shared" si="2"/>
        <v>7.7730867005964726</v>
      </c>
      <c r="G4" s="1" t="s">
        <v>3</v>
      </c>
      <c r="H4" s="6">
        <v>8.3515580264525519E-2</v>
      </c>
      <c r="I4" t="s">
        <v>10</v>
      </c>
    </row>
    <row r="5" spans="1:9" x14ac:dyDescent="0.35">
      <c r="A5">
        <f t="shared" si="3"/>
        <v>3</v>
      </c>
      <c r="B5" s="7">
        <v>4096</v>
      </c>
      <c r="C5" s="7">
        <f t="shared" si="0"/>
        <v>3886.9065216917584</v>
      </c>
      <c r="D5" s="4">
        <f t="shared" si="1"/>
        <v>5.1048212477598049</v>
      </c>
      <c r="E5" s="3">
        <f t="shared" si="2"/>
        <v>7.5128960322777507</v>
      </c>
      <c r="G5" s="1" t="s">
        <v>4</v>
      </c>
      <c r="H5" s="2">
        <v>0.44554423225806794</v>
      </c>
      <c r="I5" t="s">
        <v>11</v>
      </c>
    </row>
    <row r="6" spans="1:9" x14ac:dyDescent="0.35">
      <c r="A6">
        <f t="shared" si="3"/>
        <v>4</v>
      </c>
      <c r="B6" s="7">
        <v>3609</v>
      </c>
      <c r="C6" s="7">
        <f t="shared" si="0"/>
        <v>3610.0249182623274</v>
      </c>
      <c r="D6" s="4">
        <f t="shared" si="1"/>
        <v>2.8398954345454318E-2</v>
      </c>
      <c r="E6" s="3">
        <f t="shared" si="2"/>
        <v>7.2695600499784856</v>
      </c>
      <c r="G6" s="1" t="s">
        <v>7</v>
      </c>
      <c r="H6" s="4">
        <f>SUM(D3:D55)</f>
        <v>646.59232123218851</v>
      </c>
      <c r="I6" t="s">
        <v>14</v>
      </c>
    </row>
    <row r="7" spans="1:9" x14ac:dyDescent="0.35">
      <c r="A7">
        <f t="shared" si="3"/>
        <v>5</v>
      </c>
      <c r="B7" s="7">
        <v>2797</v>
      </c>
      <c r="C7" s="7">
        <f t="shared" si="0"/>
        <v>3360.7747525616364</v>
      </c>
      <c r="D7" s="4">
        <f t="shared" si="1"/>
        <v>20.156408743712422</v>
      </c>
      <c r="E7" s="3">
        <f t="shared" si="2"/>
        <v>7.0414924093611777</v>
      </c>
      <c r="G7" s="1" t="s">
        <v>16</v>
      </c>
      <c r="H7">
        <v>50</v>
      </c>
      <c r="I7" t="s">
        <v>17</v>
      </c>
    </row>
    <row r="8" spans="1:9" x14ac:dyDescent="0.35">
      <c r="A8">
        <f t="shared" si="3"/>
        <v>6</v>
      </c>
      <c r="B8" s="7">
        <v>3249</v>
      </c>
      <c r="C8" s="7">
        <f t="shared" si="0"/>
        <v>3135.6566028987027</v>
      </c>
      <c r="D8" s="4">
        <f t="shared" si="1"/>
        <v>3.4885625454385143</v>
      </c>
      <c r="E8" s="3">
        <f t="shared" si="2"/>
        <v>6.8272997838401759</v>
      </c>
    </row>
    <row r="9" spans="1:9" x14ac:dyDescent="0.35">
      <c r="A9">
        <f t="shared" si="3"/>
        <v>7</v>
      </c>
      <c r="B9" s="7">
        <v>2869</v>
      </c>
      <c r="C9" s="7">
        <f t="shared" si="0"/>
        <v>2931.7027406682369</v>
      </c>
      <c r="D9" s="4">
        <f t="shared" si="1"/>
        <v>2.1855259905276005</v>
      </c>
      <c r="E9" s="3">
        <f t="shared" si="2"/>
        <v>6.6257533745226098</v>
      </c>
      <c r="H9" t="str">
        <f>"b="&amp;TEXT(b, "0.00")</f>
        <v>b=0.45</v>
      </c>
      <c r="I9" t="str">
        <f>"b="&amp;TEXT(0, "0.00")</f>
        <v>b=0.00</v>
      </c>
    </row>
    <row r="10" spans="1:9" x14ac:dyDescent="0.35">
      <c r="A10">
        <f t="shared" si="3"/>
        <v>8</v>
      </c>
      <c r="B10" s="7">
        <v>2796</v>
      </c>
      <c r="C10" s="7">
        <f t="shared" si="0"/>
        <v>2746.3836584034889</v>
      </c>
      <c r="D10" s="4">
        <f t="shared" si="1"/>
        <v>1.7745472674002545</v>
      </c>
      <c r="E10" s="3">
        <f t="shared" si="2"/>
        <v>6.4357653217240252</v>
      </c>
      <c r="G10" s="1" t="s">
        <v>12</v>
      </c>
      <c r="H10" s="7">
        <f>SUM(B:B)</f>
        <v>71995</v>
      </c>
      <c r="I10" s="7">
        <f>H10</f>
        <v>71995</v>
      </c>
    </row>
    <row r="11" spans="1:9" x14ac:dyDescent="0.35">
      <c r="A11">
        <f t="shared" si="3"/>
        <v>9</v>
      </c>
      <c r="B11" s="7">
        <v>2732</v>
      </c>
      <c r="C11" s="7">
        <f t="shared" si="0"/>
        <v>2577.53313832814</v>
      </c>
      <c r="D11" s="4">
        <f t="shared" si="1"/>
        <v>5.6539846878426054</v>
      </c>
      <c r="E11" s="3">
        <f t="shared" si="2"/>
        <v>6.2563690616426673</v>
      </c>
      <c r="G11" s="1" t="s">
        <v>13</v>
      </c>
      <c r="H11" s="5">
        <f>IF(b=1, C47 / E47 *LOG(C47 / q), C47 ^ b / (E47 * (1 - b)) * (C47 ^ (1 - b) - q ^ (1 - b)))</f>
        <v>229.44166483936874</v>
      </c>
      <c r="I11" s="5">
        <f>C47 ^ 0 / (E47 * (1 - 0)) * (C47 ^ (1 - 0) - q ^ (1 - 0))</f>
        <v>157.49749928092129</v>
      </c>
    </row>
    <row r="12" spans="1:9" x14ac:dyDescent="0.35">
      <c r="A12">
        <f t="shared" si="3"/>
        <v>10</v>
      </c>
      <c r="B12" s="7">
        <v>2333</v>
      </c>
      <c r="C12" s="7">
        <f t="shared" si="0"/>
        <v>2423.2877880277001</v>
      </c>
      <c r="D12" s="4">
        <f t="shared" si="1"/>
        <v>3.8700294911144502</v>
      </c>
      <c r="E12" s="3">
        <f t="shared" si="2"/>
        <v>6.0867028792723943</v>
      </c>
      <c r="G12" s="1" t="s">
        <v>15</v>
      </c>
      <c r="H12" s="7">
        <f>SUM(H10:H11)</f>
        <v>72224.441664839367</v>
      </c>
      <c r="I12" s="7">
        <f>SUM(I10:I11)</f>
        <v>72152.497499280915</v>
      </c>
    </row>
    <row r="13" spans="1:9" x14ac:dyDescent="0.35">
      <c r="A13">
        <f t="shared" si="3"/>
        <v>11</v>
      </c>
      <c r="B13" s="7">
        <v>1486</v>
      </c>
      <c r="C13" s="7">
        <f t="shared" si="0"/>
        <v>2282.0379472236859</v>
      </c>
      <c r="D13" s="4">
        <f t="shared" si="1"/>
        <v>53.56917545246877</v>
      </c>
      <c r="E13" s="3">
        <f t="shared" si="2"/>
        <v>5.9259960668237008</v>
      </c>
    </row>
    <row r="14" spans="1:9" x14ac:dyDescent="0.35">
      <c r="A14">
        <f t="shared" si="3"/>
        <v>12</v>
      </c>
      <c r="B14" s="7">
        <v>1226</v>
      </c>
      <c r="C14" s="7">
        <f t="shared" si="0"/>
        <v>2152.3875937129415</v>
      </c>
      <c r="D14" s="4">
        <f t="shared" si="1"/>
        <v>75.561793940696688</v>
      </c>
      <c r="E14" s="3">
        <f t="shared" si="2"/>
        <v>5.7735572184887234</v>
      </c>
    </row>
    <row r="15" spans="1:9" x14ac:dyDescent="0.35">
      <c r="A15">
        <f t="shared" si="3"/>
        <v>13</v>
      </c>
      <c r="B15" s="7">
        <v>1422</v>
      </c>
      <c r="C15" s="7">
        <f t="shared" si="0"/>
        <v>2033.1214175934947</v>
      </c>
      <c r="D15" s="4">
        <f t="shared" si="1"/>
        <v>42.976189704183874</v>
      </c>
      <c r="E15" s="3">
        <f t="shared" si="2"/>
        <v>5.6287642865141372</v>
      </c>
    </row>
    <row r="16" spans="1:9" x14ac:dyDescent="0.35">
      <c r="A16">
        <f t="shared" si="3"/>
        <v>14</v>
      </c>
      <c r="B16" s="7">
        <v>1420</v>
      </c>
      <c r="C16" s="7">
        <f t="shared" si="0"/>
        <v>1923.1776404880713</v>
      </c>
      <c r="D16" s="4">
        <f t="shared" si="1"/>
        <v>35.435045104793758</v>
      </c>
      <c r="E16" s="3">
        <f t="shared" si="2"/>
        <v>5.4910560969480944</v>
      </c>
    </row>
    <row r="17" spans="1:5" x14ac:dyDescent="0.35">
      <c r="A17">
        <f t="shared" si="3"/>
        <v>15</v>
      </c>
      <c r="B17" s="7">
        <v>1935</v>
      </c>
      <c r="C17" s="7">
        <f t="shared" si="0"/>
        <v>1821.6254658833641</v>
      </c>
      <c r="D17" s="4">
        <f t="shared" si="1"/>
        <v>5.8591490499553442</v>
      </c>
      <c r="E17" s="3">
        <f t="shared" si="2"/>
        <v>5.3599250810535546</v>
      </c>
    </row>
    <row r="18" spans="1:5" x14ac:dyDescent="0.35">
      <c r="A18">
        <f t="shared" si="3"/>
        <v>16</v>
      </c>
      <c r="B18" s="7">
        <v>1678</v>
      </c>
      <c r="C18" s="7">
        <f t="shared" si="0"/>
        <v>1727.6462832891245</v>
      </c>
      <c r="D18" s="4">
        <f t="shared" si="1"/>
        <v>2.9586581221170762</v>
      </c>
      <c r="E18" s="3">
        <f t="shared" si="2"/>
        <v>5.2349110239099073</v>
      </c>
    </row>
    <row r="19" spans="1:5" x14ac:dyDescent="0.35">
      <c r="A19">
        <f t="shared" si="3"/>
        <v>17</v>
      </c>
      <c r="B19" s="7">
        <v>1340</v>
      </c>
      <c r="C19" s="7">
        <f t="shared" si="0"/>
        <v>1640.5179310745807</v>
      </c>
      <c r="D19" s="4">
        <f t="shared" si="1"/>
        <v>22.426711274222441</v>
      </c>
      <c r="E19" s="3">
        <f t="shared" si="2"/>
        <v>5.115595667914894</v>
      </c>
    </row>
    <row r="20" spans="1:5" x14ac:dyDescent="0.35">
      <c r="A20">
        <f t="shared" si="3"/>
        <v>18</v>
      </c>
      <c r="B20" s="7">
        <v>1773</v>
      </c>
      <c r="C20" s="7">
        <f t="shared" si="0"/>
        <v>1559.6014640040519</v>
      </c>
      <c r="D20" s="4">
        <f t="shared" si="1"/>
        <v>12.036014438575753</v>
      </c>
      <c r="E20" s="3">
        <f t="shared" si="2"/>
        <v>5.0015980378306297</v>
      </c>
    </row>
    <row r="21" spans="1:5" x14ac:dyDescent="0.35">
      <c r="A21">
        <f t="shared" si="3"/>
        <v>19</v>
      </c>
      <c r="B21" s="7">
        <v>1514</v>
      </c>
      <c r="C21" s="7">
        <f t="shared" si="0"/>
        <v>1484.3299815747359</v>
      </c>
      <c r="D21" s="4">
        <f t="shared" si="1"/>
        <v>1.9597105961204795</v>
      </c>
      <c r="E21" s="3">
        <f t="shared" si="2"/>
        <v>4.8925703772733655</v>
      </c>
    </row>
    <row r="22" spans="1:5" x14ac:dyDescent="0.35">
      <c r="A22">
        <f t="shared" si="3"/>
        <v>20</v>
      </c>
      <c r="B22" s="7">
        <v>1574</v>
      </c>
      <c r="C22" s="7">
        <f t="shared" si="0"/>
        <v>1414.1991596114985</v>
      </c>
      <c r="D22" s="4">
        <f t="shared" si="1"/>
        <v>10.152531155559178</v>
      </c>
      <c r="E22" s="3">
        <f t="shared" si="2"/>
        <v>4.7881946053372291</v>
      </c>
    </row>
    <row r="23" spans="1:5" x14ac:dyDescent="0.35">
      <c r="A23">
        <f t="shared" si="3"/>
        <v>21</v>
      </c>
      <c r="B23" s="7">
        <v>1287</v>
      </c>
      <c r="C23" s="7">
        <f t="shared" si="0"/>
        <v>1348.7591956945223</v>
      </c>
      <c r="D23" s="4">
        <f t="shared" si="1"/>
        <v>4.7986943041586878</v>
      </c>
      <c r="E23" s="3">
        <f t="shared" si="2"/>
        <v>4.6881792173003625</v>
      </c>
    </row>
    <row r="24" spans="1:5" x14ac:dyDescent="0.35">
      <c r="A24">
        <f t="shared" si="3"/>
        <v>22</v>
      </c>
      <c r="B24" s="7">
        <v>1391</v>
      </c>
      <c r="C24" s="7">
        <f t="shared" si="0"/>
        <v>1287.607933025115</v>
      </c>
      <c r="D24" s="4">
        <f t="shared" si="1"/>
        <v>7.4329307674252325</v>
      </c>
      <c r="E24" s="3">
        <f t="shared" si="2"/>
        <v>4.5922565658102998</v>
      </c>
    </row>
    <row r="25" spans="1:5" x14ac:dyDescent="0.35">
      <c r="A25">
        <f t="shared" si="3"/>
        <v>23</v>
      </c>
      <c r="B25" s="7">
        <v>1389</v>
      </c>
      <c r="C25" s="7">
        <f t="shared" si="0"/>
        <v>1230.3849704088457</v>
      </c>
      <c r="D25" s="4">
        <f t="shared" si="1"/>
        <v>11.419368581076625</v>
      </c>
      <c r="E25" s="3">
        <f t="shared" si="2"/>
        <v>4.5001804691475522</v>
      </c>
    </row>
    <row r="26" spans="1:5" x14ac:dyDescent="0.35">
      <c r="A26">
        <f t="shared" si="3"/>
        <v>24</v>
      </c>
      <c r="B26" s="7">
        <v>1192</v>
      </c>
      <c r="C26" s="7">
        <f t="shared" si="0"/>
        <v>1176.7666005444348</v>
      </c>
      <c r="D26" s="4">
        <f t="shared" si="1"/>
        <v>1.2779697529836558</v>
      </c>
      <c r="E26" s="3">
        <f t="shared" si="2"/>
        <v>4.4117241015636406</v>
      </c>
    </row>
    <row r="27" spans="1:5" x14ac:dyDescent="0.35">
      <c r="A27">
        <f t="shared" si="3"/>
        <v>25</v>
      </c>
      <c r="B27" s="7">
        <v>1162</v>
      </c>
      <c r="C27" s="7">
        <f t="shared" si="0"/>
        <v>1126.4614465849386</v>
      </c>
      <c r="D27" s="4">
        <f t="shared" si="1"/>
        <v>3.0583953025009825</v>
      </c>
      <c r="E27" s="3">
        <f t="shared" si="2"/>
        <v>4.3266781276301947</v>
      </c>
    </row>
    <row r="28" spans="1:5" x14ac:dyDescent="0.35">
      <c r="A28">
        <f t="shared" si="3"/>
        <v>26</v>
      </c>
      <c r="B28" s="7">
        <v>1099</v>
      </c>
      <c r="C28" s="7">
        <f t="shared" si="0"/>
        <v>1079.2066893988801</v>
      </c>
      <c r="D28" s="4">
        <f t="shared" si="1"/>
        <v>1.80102917207642</v>
      </c>
      <c r="E28" s="3">
        <f t="shared" si="2"/>
        <v>4.2448490482948067</v>
      </c>
    </row>
    <row r="29" spans="1:5" x14ac:dyDescent="0.35">
      <c r="A29">
        <f t="shared" si="3"/>
        <v>27</v>
      </c>
      <c r="B29" s="7">
        <v>1046</v>
      </c>
      <c r="C29" s="7">
        <f t="shared" si="0"/>
        <v>1034.7647961996627</v>
      </c>
      <c r="D29" s="4">
        <f t="shared" si="1"/>
        <v>1.0741112619825364</v>
      </c>
      <c r="E29" s="3">
        <f t="shared" si="2"/>
        <v>4.1660577311362843</v>
      </c>
    </row>
    <row r="30" spans="1:5" x14ac:dyDescent="0.35">
      <c r="A30">
        <f t="shared" si="3"/>
        <v>28</v>
      </c>
      <c r="B30" s="7">
        <v>1035</v>
      </c>
      <c r="C30" s="7">
        <f t="shared" si="0"/>
        <v>992.92067608648574</v>
      </c>
      <c r="D30" s="4">
        <f t="shared" si="1"/>
        <v>4.0656351607260151</v>
      </c>
      <c r="E30" s="3">
        <f t="shared" si="2"/>
        <v>4.0901381013221476</v>
      </c>
    </row>
    <row r="31" spans="1:5" x14ac:dyDescent="0.35">
      <c r="A31">
        <f t="shared" si="3"/>
        <v>29</v>
      </c>
      <c r="B31" s="7">
        <v>904</v>
      </c>
      <c r="C31" s="7">
        <f t="shared" si="0"/>
        <v>953.47920021878349</v>
      </c>
      <c r="D31" s="4">
        <f t="shared" si="1"/>
        <v>5.4733628560601213</v>
      </c>
      <c r="E31" s="3">
        <f t="shared" si="2"/>
        <v>4.0169359731355172</v>
      </c>
    </row>
    <row r="32" spans="1:5" x14ac:dyDescent="0.35">
      <c r="A32">
        <f t="shared" si="3"/>
        <v>30</v>
      </c>
      <c r="B32" s="7">
        <v>923</v>
      </c>
      <c r="C32" s="7">
        <f t="shared" si="0"/>
        <v>916.26303435586942</v>
      </c>
      <c r="D32" s="4">
        <f t="shared" si="1"/>
        <v>0.72989876967828571</v>
      </c>
      <c r="E32" s="3">
        <f t="shared" si="2"/>
        <v>3.9463080047704042</v>
      </c>
    </row>
    <row r="33" spans="1:8" x14ac:dyDescent="0.35">
      <c r="A33">
        <f t="shared" si="3"/>
        <v>31</v>
      </c>
      <c r="B33" s="7">
        <v>916</v>
      </c>
      <c r="C33" s="7">
        <f t="shared" si="0"/>
        <v>881.11073975079967</v>
      </c>
      <c r="D33" s="4">
        <f t="shared" si="1"/>
        <v>3.8088712062445778</v>
      </c>
      <c r="E33" s="3">
        <f t="shared" si="2"/>
        <v>3.878120761485937</v>
      </c>
    </row>
    <row r="34" spans="1:8" x14ac:dyDescent="0.35">
      <c r="A34">
        <f t="shared" si="3"/>
        <v>32</v>
      </c>
      <c r="B34" s="7">
        <v>893</v>
      </c>
      <c r="C34" s="7">
        <f t="shared" ref="C34:C59" si="4">IF(b=0, qi*EXP(-Di*A34), qi/(1+b*Di*A34)^(1/b))</f>
        <v>847.87510522358127</v>
      </c>
      <c r="D34" s="4">
        <f t="shared" si="1"/>
        <v>5.0531797062059045</v>
      </c>
      <c r="E34" s="3">
        <f t="shared" si="2"/>
        <v>3.8122498742360116</v>
      </c>
    </row>
    <row r="35" spans="1:8" x14ac:dyDescent="0.35">
      <c r="A35">
        <f t="shared" si="3"/>
        <v>33</v>
      </c>
      <c r="B35" s="7">
        <v>828</v>
      </c>
      <c r="C35" s="7">
        <f t="shared" si="4"/>
        <v>816.4216789176744</v>
      </c>
      <c r="D35" s="4">
        <f t="shared" si="1"/>
        <v>1.3983479568026089</v>
      </c>
      <c r="E35" s="3">
        <f t="shared" si="2"/>
        <v>3.7485792826122104</v>
      </c>
    </row>
    <row r="36" spans="1:8" x14ac:dyDescent="0.35">
      <c r="A36">
        <f t="shared" si="3"/>
        <v>34</v>
      </c>
      <c r="B36" s="7">
        <v>878</v>
      </c>
      <c r="C36" s="7">
        <f t="shared" si="4"/>
        <v>786.62747297693261</v>
      </c>
      <c r="D36" s="4">
        <f t="shared" si="1"/>
        <v>10.406893738390364</v>
      </c>
      <c r="E36" s="3">
        <f t="shared" si="2"/>
        <v>3.6870005524047786</v>
      </c>
    </row>
    <row r="37" spans="1:8" x14ac:dyDescent="0.35">
      <c r="A37">
        <f t="shared" si="3"/>
        <v>35</v>
      </c>
      <c r="B37" s="7">
        <v>700</v>
      </c>
      <c r="C37" s="7">
        <f t="shared" si="4"/>
        <v>758.37981833768481</v>
      </c>
      <c r="D37" s="4">
        <f t="shared" si="1"/>
        <v>8.3399740482406877</v>
      </c>
      <c r="E37" s="3">
        <f t="shared" si="2"/>
        <v>3.6274122593399554</v>
      </c>
    </row>
    <row r="38" spans="1:8" x14ac:dyDescent="0.35">
      <c r="A38">
        <f t="shared" si="3"/>
        <v>36</v>
      </c>
      <c r="B38" s="7">
        <v>718</v>
      </c>
      <c r="C38" s="7">
        <f t="shared" si="4"/>
        <v>731.57535014991288</v>
      </c>
      <c r="D38" s="4">
        <f t="shared" si="1"/>
        <v>1.8907172910742172</v>
      </c>
      <c r="E38" s="3">
        <f t="shared" si="2"/>
        <v>3.5697194316260581</v>
      </c>
    </row>
    <row r="39" spans="1:8" x14ac:dyDescent="0.35">
      <c r="A39">
        <f t="shared" si="3"/>
        <v>37</v>
      </c>
      <c r="B39" s="7">
        <v>705</v>
      </c>
      <c r="C39" s="7">
        <f t="shared" si="4"/>
        <v>706.11910713369696</v>
      </c>
      <c r="D39" s="4">
        <f t="shared" si="1"/>
        <v>0.15873860052439109</v>
      </c>
      <c r="E39" s="3">
        <f t="shared" si="2"/>
        <v>3.5138330448635036</v>
      </c>
    </row>
    <row r="40" spans="1:8" x14ac:dyDescent="0.35">
      <c r="A40">
        <f t="shared" si="3"/>
        <v>38</v>
      </c>
      <c r="B40" s="7">
        <v>239</v>
      </c>
      <c r="C40" s="7">
        <f t="shared" si="4"/>
        <v>681.92373053267272</v>
      </c>
      <c r="D40" s="4">
        <f t="shared" si="1"/>
        <v>185.32373662454924</v>
      </c>
      <c r="E40" s="3">
        <f t="shared" si="2"/>
        <v>3.459669563668637</v>
      </c>
    </row>
    <row r="41" spans="1:8" x14ac:dyDescent="0.35">
      <c r="A41">
        <f t="shared" si="3"/>
        <v>39</v>
      </c>
      <c r="B41" s="7">
        <v>636</v>
      </c>
      <c r="C41" s="7">
        <f t="shared" si="4"/>
        <v>658.90875031907785</v>
      </c>
      <c r="D41" s="4">
        <f t="shared" si="1"/>
        <v>3.6020047671506057</v>
      </c>
      <c r="E41" s="3">
        <f t="shared" si="2"/>
        <v>3.407150525047479</v>
      </c>
    </row>
    <row r="42" spans="1:8" x14ac:dyDescent="0.35">
      <c r="A42">
        <f t="shared" si="3"/>
        <v>40</v>
      </c>
      <c r="B42" s="7">
        <v>637</v>
      </c>
      <c r="C42" s="7">
        <f t="shared" si="4"/>
        <v>636.99994799535637</v>
      </c>
      <c r="D42" s="4">
        <f t="shared" si="1"/>
        <v>8.1639942912045574E-6</v>
      </c>
      <c r="E42" s="3">
        <f t="shared" si="2"/>
        <v>3.356202159149245</v>
      </c>
    </row>
    <row r="43" spans="1:8" x14ac:dyDescent="0.35">
      <c r="A43">
        <f t="shared" si="3"/>
        <v>41</v>
      </c>
      <c r="B43" s="7">
        <v>590</v>
      </c>
      <c r="C43" s="7">
        <f t="shared" si="4"/>
        <v>616.12878677497736</v>
      </c>
      <c r="D43" s="4">
        <f t="shared" si="1"/>
        <v>4.4286079279622639</v>
      </c>
      <c r="E43" s="3">
        <f t="shared" si="2"/>
        <v>3.3067550435446313</v>
      </c>
    </row>
    <row r="44" spans="1:8" x14ac:dyDescent="0.35">
      <c r="A44">
        <f t="shared" si="3"/>
        <v>42</v>
      </c>
      <c r="B44" s="7">
        <v>640</v>
      </c>
      <c r="C44" s="7">
        <f t="shared" si="4"/>
        <v>596.23190115092473</v>
      </c>
      <c r="D44" s="4">
        <f t="shared" si="1"/>
        <v>6.8387654451680113</v>
      </c>
      <c r="E44" s="3">
        <f t="shared" si="2"/>
        <v>3.2587437876216012</v>
      </c>
    </row>
    <row r="45" spans="1:8" x14ac:dyDescent="0.35">
      <c r="A45">
        <f t="shared" si="3"/>
        <v>43</v>
      </c>
      <c r="B45" s="7">
        <v>623</v>
      </c>
      <c r="C45" s="7">
        <f t="shared" si="4"/>
        <v>577.25063890801869</v>
      </c>
      <c r="D45" s="4">
        <f t="shared" si="1"/>
        <v>7.3433966439777381</v>
      </c>
      <c r="E45" s="3">
        <f t="shared" si="2"/>
        <v>3.212106744081515</v>
      </c>
    </row>
    <row r="46" spans="1:8" x14ac:dyDescent="0.35">
      <c r="A46">
        <f t="shared" si="3"/>
        <v>44</v>
      </c>
      <c r="B46" s="7">
        <v>611</v>
      </c>
      <c r="C46" s="7">
        <f t="shared" si="4"/>
        <v>559.13064953286903</v>
      </c>
      <c r="D46" s="4">
        <f t="shared" si="1"/>
        <v>8.4892553956024503</v>
      </c>
      <c r="E46" s="3">
        <f t="shared" si="2"/>
        <v>3.1667857448590198</v>
      </c>
    </row>
    <row r="47" spans="1:8" x14ac:dyDescent="0.35">
      <c r="A47">
        <f t="shared" si="3"/>
        <v>45</v>
      </c>
      <c r="B47" s="7">
        <v>445</v>
      </c>
      <c r="C47" s="7">
        <f t="shared" si="4"/>
        <v>541.82151374606974</v>
      </c>
      <c r="D47" s="4">
        <f t="shared" si="1"/>
        <v>21.757643538442636</v>
      </c>
      <c r="E47" s="3">
        <f t="shared" si="2"/>
        <v>3.1227258590870042</v>
      </c>
    </row>
    <row r="48" spans="1:8" x14ac:dyDescent="0.35">
      <c r="A48">
        <v>46</v>
      </c>
      <c r="C48" s="7">
        <f t="shared" si="4"/>
        <v>525.2764095446521</v>
      </c>
      <c r="D48" s="4"/>
      <c r="E48" s="3"/>
      <c r="G48" s="7">
        <f t="shared" ref="G48:G59" si="5">qi*EXP(-Di*A48)</f>
        <v>105.76031981769208</v>
      </c>
      <c r="H48" t="s">
        <v>18</v>
      </c>
    </row>
    <row r="49" spans="1:7" x14ac:dyDescent="0.35">
      <c r="A49">
        <v>47</v>
      </c>
      <c r="C49" s="7">
        <f t="shared" si="4"/>
        <v>509.45181071499337</v>
      </c>
      <c r="D49" s="4"/>
      <c r="E49" s="3"/>
      <c r="G49" s="7">
        <f t="shared" si="5"/>
        <v>97.286459763208455</v>
      </c>
    </row>
    <row r="50" spans="1:7" x14ac:dyDescent="0.35">
      <c r="A50">
        <v>48</v>
      </c>
      <c r="C50" s="7">
        <f t="shared" si="4"/>
        <v>494.30721427096603</v>
      </c>
      <c r="D50" s="4"/>
      <c r="E50" s="3"/>
      <c r="G50" s="7">
        <f t="shared" si="5"/>
        <v>89.4915528770469</v>
      </c>
    </row>
    <row r="51" spans="1:7" x14ac:dyDescent="0.35">
      <c r="A51">
        <v>49</v>
      </c>
      <c r="C51" s="7">
        <f t="shared" si="4"/>
        <v>479.80489370043671</v>
      </c>
      <c r="D51" s="4"/>
      <c r="E51" s="3"/>
      <c r="G51" s="7">
        <f t="shared" si="5"/>
        <v>82.321199227911507</v>
      </c>
    </row>
    <row r="52" spans="1:7" x14ac:dyDescent="0.35">
      <c r="A52">
        <v>50</v>
      </c>
      <c r="C52" s="7">
        <f t="shared" si="4"/>
        <v>465.90967527498503</v>
      </c>
      <c r="D52" s="4"/>
      <c r="E52" s="3"/>
      <c r="G52" s="7">
        <f t="shared" si="5"/>
        <v>75.72535758354941</v>
      </c>
    </row>
    <row r="53" spans="1:7" x14ac:dyDescent="0.35">
      <c r="A53">
        <v>51</v>
      </c>
      <c r="C53" s="7">
        <f t="shared" si="4"/>
        <v>452.58873500092056</v>
      </c>
      <c r="D53" s="4"/>
      <c r="E53" s="3"/>
      <c r="G53" s="7">
        <f t="shared" si="5"/>
        <v>69.657996177637855</v>
      </c>
    </row>
    <row r="54" spans="1:7" x14ac:dyDescent="0.35">
      <c r="A54">
        <v>52</v>
      </c>
      <c r="C54" s="7">
        <f t="shared" si="4"/>
        <v>439.81141407128626</v>
      </c>
      <c r="D54" s="4"/>
      <c r="E54" s="3"/>
      <c r="G54" s="7">
        <f t="shared" si="5"/>
        <v>64.076771458361677</v>
      </c>
    </row>
    <row r="55" spans="1:7" x14ac:dyDescent="0.35">
      <c r="A55">
        <v>53</v>
      </c>
      <c r="C55" s="7">
        <f t="shared" si="4"/>
        <v>427.54905092427219</v>
      </c>
      <c r="D55" s="4"/>
      <c r="E55" s="3"/>
      <c r="G55" s="7">
        <f t="shared" si="5"/>
        <v>58.942732576697331</v>
      </c>
    </row>
    <row r="56" spans="1:7" x14ac:dyDescent="0.35">
      <c r="A56">
        <v>54</v>
      </c>
      <c r="C56" s="7">
        <f t="shared" si="4"/>
        <v>415.77482822834838</v>
      </c>
      <c r="D56" s="4"/>
      <c r="E56" s="3"/>
      <c r="G56" s="7">
        <f t="shared" si="5"/>
        <v>54.220049552054739</v>
      </c>
    </row>
    <row r="57" spans="1:7" x14ac:dyDescent="0.35">
      <c r="A57">
        <v>55</v>
      </c>
      <c r="C57" s="7">
        <f t="shared" si="4"/>
        <v>404.46363330261306</v>
      </c>
      <c r="D57" s="4"/>
      <c r="E57" s="3"/>
      <c r="G57" s="7">
        <f t="shared" si="5"/>
        <v>49.875763218170007</v>
      </c>
    </row>
    <row r="58" spans="1:7" x14ac:dyDescent="0.35">
      <c r="A58">
        <v>56</v>
      </c>
      <c r="C58" s="7">
        <f t="shared" si="4"/>
        <v>393.59193064595866</v>
      </c>
      <c r="D58" s="4"/>
      <c r="E58" s="3"/>
      <c r="G58" s="7">
        <f t="shared" si="5"/>
        <v>45.879555204144765</v>
      </c>
    </row>
    <row r="59" spans="1:7" x14ac:dyDescent="0.35">
      <c r="A59">
        <v>57</v>
      </c>
      <c r="C59" s="7">
        <f t="shared" si="4"/>
        <v>383.13764539375171</v>
      </c>
      <c r="D59" s="4"/>
      <c r="E59" s="3"/>
      <c r="G59" s="7">
        <f t="shared" si="5"/>
        <v>42.203536345351168</v>
      </c>
    </row>
    <row r="60" spans="1:7" x14ac:dyDescent="0.35">
      <c r="D60" s="4"/>
      <c r="E60" s="3"/>
    </row>
    <row r="61" spans="1:7" x14ac:dyDescent="0.35">
      <c r="D61" s="4"/>
      <c r="E61" s="3"/>
    </row>
    <row r="62" spans="1:7" x14ac:dyDescent="0.35">
      <c r="D62" s="4"/>
      <c r="E62" s="3"/>
    </row>
    <row r="63" spans="1:7" x14ac:dyDescent="0.35">
      <c r="D63" s="4"/>
      <c r="E63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4108-50B8-42E3-9D27-2F4E736E858D}">
  <dimension ref="A1:I65"/>
  <sheetViews>
    <sheetView tabSelected="1" workbookViewId="0">
      <selection activeCell="C7" sqref="C7"/>
    </sheetView>
  </sheetViews>
  <sheetFormatPr defaultRowHeight="14.5" x14ac:dyDescent="0.35"/>
  <cols>
    <col min="2" max="3" width="8.7265625" style="7"/>
  </cols>
  <sheetData>
    <row r="1" spans="1:9" x14ac:dyDescent="0.35">
      <c r="A1" t="s">
        <v>0</v>
      </c>
      <c r="B1" s="7" t="s">
        <v>1</v>
      </c>
      <c r="C1" s="7" t="s">
        <v>2</v>
      </c>
      <c r="D1" t="s">
        <v>6</v>
      </c>
      <c r="E1" t="s">
        <v>8</v>
      </c>
    </row>
    <row r="2" spans="1:9" x14ac:dyDescent="0.35">
      <c r="A2">
        <v>0</v>
      </c>
      <c r="C2" s="7">
        <f t="shared" ref="C2:C33" si="0">IF(b=0, qi*EXP(-Di*A2), qi/(1+b*Di*A2)^(1/b))</f>
        <v>25090.286121265352</v>
      </c>
      <c r="D2" s="4"/>
    </row>
    <row r="3" spans="1:9" x14ac:dyDescent="0.35">
      <c r="A3">
        <v>1</v>
      </c>
      <c r="B3" s="7">
        <v>21465</v>
      </c>
      <c r="C3" s="7">
        <f t="shared" si="0"/>
        <v>21464.849559399823</v>
      </c>
      <c r="D3" s="4">
        <f t="shared" ref="D3:D47" si="1">ABS(B3-C3)/B3%</f>
        <v>7.0086466422924522E-4</v>
      </c>
      <c r="E3" s="3">
        <f t="shared" ref="E3:E47" si="2">Di/(1+b*Di*A3)%</f>
        <v>15.029784502427132</v>
      </c>
      <c r="G3" s="1" t="s">
        <v>5</v>
      </c>
      <c r="H3" s="7">
        <v>25090.286121265352</v>
      </c>
      <c r="I3" t="s">
        <v>9</v>
      </c>
    </row>
    <row r="4" spans="1:9" x14ac:dyDescent="0.35">
      <c r="A4">
        <f t="shared" ref="A4:A47" si="3">A3+1</f>
        <v>2</v>
      </c>
      <c r="B4" s="7">
        <v>30536</v>
      </c>
      <c r="C4" s="7">
        <f t="shared" si="0"/>
        <v>18566.331072129644</v>
      </c>
      <c r="D4" s="4">
        <f t="shared" si="1"/>
        <v>39.198549017128492</v>
      </c>
      <c r="E4" s="3">
        <f t="shared" si="2"/>
        <v>14.007592671195839</v>
      </c>
      <c r="G4" s="1" t="s">
        <v>3</v>
      </c>
      <c r="H4" s="6">
        <v>0.16212907236402718</v>
      </c>
      <c r="I4" t="s">
        <v>10</v>
      </c>
    </row>
    <row r="5" spans="1:9" x14ac:dyDescent="0.35">
      <c r="A5">
        <f t="shared" si="3"/>
        <v>3</v>
      </c>
      <c r="B5" s="7">
        <v>23480</v>
      </c>
      <c r="C5" s="7">
        <f t="shared" si="0"/>
        <v>16213.296687145932</v>
      </c>
      <c r="D5" s="4">
        <f t="shared" si="1"/>
        <v>30.948480889497734</v>
      </c>
      <c r="E5" s="3">
        <f t="shared" si="2"/>
        <v>13.115587443547438</v>
      </c>
      <c r="G5" s="1" t="s">
        <v>4</v>
      </c>
      <c r="H5" s="2">
        <v>0.48553008790288649</v>
      </c>
      <c r="I5" t="s">
        <v>11</v>
      </c>
    </row>
    <row r="6" spans="1:9" x14ac:dyDescent="0.35">
      <c r="A6">
        <f t="shared" si="3"/>
        <v>4</v>
      </c>
      <c r="B6" s="7">
        <v>18712</v>
      </c>
      <c r="C6" s="7">
        <f t="shared" si="0"/>
        <v>14277.467525573733</v>
      </c>
      <c r="D6" s="4">
        <f t="shared" si="1"/>
        <v>23.69886957260724</v>
      </c>
      <c r="E6" s="3">
        <f t="shared" si="2"/>
        <v>12.330386886945066</v>
      </c>
      <c r="G6" s="1" t="s">
        <v>7</v>
      </c>
      <c r="H6" s="4">
        <f>SUM(D3:D55)</f>
        <v>706.38910220176285</v>
      </c>
      <c r="I6" t="s">
        <v>14</v>
      </c>
    </row>
    <row r="7" spans="1:9" x14ac:dyDescent="0.35">
      <c r="A7">
        <f t="shared" si="3"/>
        <v>5</v>
      </c>
      <c r="B7" s="7">
        <v>12667</v>
      </c>
      <c r="C7" s="7">
        <f t="shared" si="0"/>
        <v>12666.094382759897</v>
      </c>
      <c r="D7" s="4">
        <f t="shared" si="1"/>
        <v>7.1494216476143593E-3</v>
      </c>
      <c r="E7" s="3">
        <f t="shared" si="2"/>
        <v>11.633892080560885</v>
      </c>
      <c r="G7" s="1" t="s">
        <v>16</v>
      </c>
      <c r="H7">
        <v>50</v>
      </c>
      <c r="I7" t="s">
        <v>17</v>
      </c>
    </row>
    <row r="8" spans="1:9" x14ac:dyDescent="0.35">
      <c r="A8">
        <f t="shared" si="3"/>
        <v>6</v>
      </c>
      <c r="B8" s="7">
        <v>5011</v>
      </c>
      <c r="C8" s="7">
        <f t="shared" si="0"/>
        <v>11310.786345219427</v>
      </c>
      <c r="D8" s="4">
        <f t="shared" si="1"/>
        <v>125.71914478585965</v>
      </c>
      <c r="E8" s="3">
        <f t="shared" si="2"/>
        <v>11.011874808668869</v>
      </c>
    </row>
    <row r="9" spans="1:9" x14ac:dyDescent="0.35">
      <c r="A9">
        <f t="shared" si="3"/>
        <v>7</v>
      </c>
      <c r="B9" s="7">
        <v>3773</v>
      </c>
      <c r="C9" s="7">
        <f t="shared" si="0"/>
        <v>10160.22893851841</v>
      </c>
      <c r="D9" s="4">
        <f t="shared" si="1"/>
        <v>169.2878064807424</v>
      </c>
      <c r="E9" s="3">
        <f t="shared" si="2"/>
        <v>10.4529953220534</v>
      </c>
      <c r="H9" t="str">
        <f>"b="&amp;TEXT(b, "0.00")</f>
        <v>b=0.49</v>
      </c>
      <c r="I9" t="str">
        <f>"b="&amp;TEXT(0, "0.00")</f>
        <v>b=0.00</v>
      </c>
    </row>
    <row r="10" spans="1:9" x14ac:dyDescent="0.35">
      <c r="A10">
        <f t="shared" si="3"/>
        <v>8</v>
      </c>
      <c r="B10" s="7">
        <v>10662</v>
      </c>
      <c r="C10" s="7">
        <f t="shared" si="0"/>
        <v>9175.3187122174568</v>
      </c>
      <c r="D10" s="4">
        <f t="shared" si="1"/>
        <v>13.94373745809926</v>
      </c>
      <c r="E10" s="3">
        <f t="shared" si="2"/>
        <v>9.9481047583013016</v>
      </c>
      <c r="G10" s="1" t="s">
        <v>12</v>
      </c>
      <c r="H10" s="7">
        <f>SUM(B:B)</f>
        <v>250466</v>
      </c>
      <c r="I10" s="7">
        <f>H10</f>
        <v>250466</v>
      </c>
    </row>
    <row r="11" spans="1:9" x14ac:dyDescent="0.35">
      <c r="A11">
        <f t="shared" si="3"/>
        <v>9</v>
      </c>
      <c r="B11" s="7">
        <v>10182</v>
      </c>
      <c r="C11" s="7">
        <f t="shared" si="0"/>
        <v>8325.8400487727667</v>
      </c>
      <c r="D11" s="4">
        <f t="shared" si="1"/>
        <v>18.22981684568094</v>
      </c>
      <c r="E11" s="3">
        <f t="shared" si="2"/>
        <v>9.4897404102850569</v>
      </c>
      <c r="G11" s="1" t="s">
        <v>13</v>
      </c>
      <c r="H11" s="5">
        <f>IF(b=1, C47 / E47 *LOG(C47 / q), C47 ^ b / (E47 * (1 - b)) * (C47 ^ (1 - b) - q ^ (1 - b)))</f>
        <v>482.37517528814368</v>
      </c>
      <c r="I11" s="5">
        <f>C47 ^ 0 / (E47 * (1 - 0)) * (C47 ^ (1 - 0) - q ^ (1 - 0))</f>
        <v>297.29851683473066</v>
      </c>
    </row>
    <row r="12" spans="1:9" x14ac:dyDescent="0.35">
      <c r="A12">
        <f t="shared" si="3"/>
        <v>10</v>
      </c>
      <c r="B12" s="7">
        <v>8409</v>
      </c>
      <c r="C12" s="7">
        <f t="shared" si="0"/>
        <v>7588.1501686199381</v>
      </c>
      <c r="D12" s="4">
        <f t="shared" si="1"/>
        <v>9.7615629846600296</v>
      </c>
      <c r="E12" s="3">
        <f t="shared" si="2"/>
        <v>9.0717543833661765</v>
      </c>
      <c r="G12" s="1" t="s">
        <v>15</v>
      </c>
      <c r="H12" s="7">
        <f>SUM(H10:H11)</f>
        <v>250948.37517528815</v>
      </c>
      <c r="I12" s="7">
        <f>SUM(I10:I11)</f>
        <v>250763.29851683474</v>
      </c>
    </row>
    <row r="13" spans="1:9" x14ac:dyDescent="0.35">
      <c r="A13">
        <f t="shared" si="3"/>
        <v>11</v>
      </c>
      <c r="B13" s="7">
        <v>7379</v>
      </c>
      <c r="C13" s="7">
        <f t="shared" si="0"/>
        <v>6943.5375739614719</v>
      </c>
      <c r="D13" s="4">
        <f t="shared" si="1"/>
        <v>5.9013745228151242</v>
      </c>
      <c r="E13" s="3">
        <f t="shared" si="2"/>
        <v>8.689036249602557</v>
      </c>
    </row>
    <row r="14" spans="1:9" x14ac:dyDescent="0.35">
      <c r="A14">
        <f t="shared" si="3"/>
        <v>12</v>
      </c>
      <c r="B14" s="7">
        <v>6243</v>
      </c>
      <c r="C14" s="7">
        <f t="shared" si="0"/>
        <v>6377.0391565234258</v>
      </c>
      <c r="D14" s="4">
        <f t="shared" si="1"/>
        <v>2.1470311792956247</v>
      </c>
      <c r="E14" s="3">
        <f t="shared" si="2"/>
        <v>8.3373030638931258</v>
      </c>
    </row>
    <row r="15" spans="1:9" x14ac:dyDescent="0.35">
      <c r="A15">
        <f t="shared" si="3"/>
        <v>13</v>
      </c>
      <c r="B15" s="7">
        <v>5964</v>
      </c>
      <c r="C15" s="7">
        <f t="shared" si="0"/>
        <v>5876.5752496683335</v>
      </c>
      <c r="D15" s="4">
        <f t="shared" si="1"/>
        <v>1.4658744187066812</v>
      </c>
      <c r="E15" s="3">
        <f t="shared" si="2"/>
        <v>8.0129383969396528</v>
      </c>
    </row>
    <row r="16" spans="1:9" x14ac:dyDescent="0.35">
      <c r="A16">
        <f t="shared" si="3"/>
        <v>14</v>
      </c>
      <c r="B16" s="7">
        <v>5307</v>
      </c>
      <c r="C16" s="7">
        <f t="shared" si="0"/>
        <v>5432.3086501203225</v>
      </c>
      <c r="D16" s="4">
        <f t="shared" si="1"/>
        <v>2.3611955929964661</v>
      </c>
      <c r="E16" s="3">
        <f t="shared" si="2"/>
        <v>7.7128675358529488</v>
      </c>
    </row>
    <row r="17" spans="1:5" x14ac:dyDescent="0.35">
      <c r="A17">
        <f t="shared" si="3"/>
        <v>15</v>
      </c>
      <c r="B17" s="7">
        <v>4945</v>
      </c>
      <c r="C17" s="7">
        <f t="shared" si="0"/>
        <v>5036.1637491851525</v>
      </c>
      <c r="D17" s="4">
        <f t="shared" si="1"/>
        <v>1.8435540785672897</v>
      </c>
      <c r="E17" s="3">
        <f t="shared" si="2"/>
        <v>7.4344597137160431</v>
      </c>
    </row>
    <row r="18" spans="1:5" x14ac:dyDescent="0.35">
      <c r="A18">
        <f t="shared" si="3"/>
        <v>16</v>
      </c>
      <c r="B18" s="7">
        <v>4483</v>
      </c>
      <c r="C18" s="7">
        <f t="shared" si="0"/>
        <v>4681.4616795318934</v>
      </c>
      <c r="D18" s="4">
        <f t="shared" si="1"/>
        <v>4.4269837058196169</v>
      </c>
      <c r="E18" s="3">
        <f t="shared" si="2"/>
        <v>7.1754507764766533</v>
      </c>
    </row>
    <row r="19" spans="1:5" x14ac:dyDescent="0.35">
      <c r="A19">
        <f t="shared" si="3"/>
        <v>17</v>
      </c>
      <c r="B19" s="7">
        <v>4813</v>
      </c>
      <c r="C19" s="7">
        <f t="shared" si="0"/>
        <v>4362.6405814357995</v>
      </c>
      <c r="D19" s="4">
        <f t="shared" si="1"/>
        <v>9.3571456173737886</v>
      </c>
      <c r="E19" s="3">
        <f t="shared" si="2"/>
        <v>6.9338814708555869</v>
      </c>
    </row>
    <row r="20" spans="1:5" x14ac:dyDescent="0.35">
      <c r="A20">
        <f t="shared" si="3"/>
        <v>18</v>
      </c>
      <c r="B20" s="7">
        <v>4111</v>
      </c>
      <c r="C20" s="7">
        <f t="shared" si="0"/>
        <v>4075.0390445764065</v>
      </c>
      <c r="D20" s="4">
        <f t="shared" si="1"/>
        <v>0.87474958461672425</v>
      </c>
      <c r="E20" s="3">
        <f t="shared" si="2"/>
        <v>6.7080477918803449</v>
      </c>
    </row>
    <row r="21" spans="1:5" x14ac:dyDescent="0.35">
      <c r="A21">
        <f t="shared" si="3"/>
        <v>19</v>
      </c>
      <c r="B21" s="7">
        <v>3954</v>
      </c>
      <c r="C21" s="7">
        <f t="shared" si="0"/>
        <v>3814.7269429477897</v>
      </c>
      <c r="D21" s="4">
        <f t="shared" si="1"/>
        <v>3.5223332587812428</v>
      </c>
      <c r="E21" s="3">
        <f t="shared" si="2"/>
        <v>6.4964607273282216</v>
      </c>
    </row>
    <row r="22" spans="1:5" x14ac:dyDescent="0.35">
      <c r="A22">
        <f t="shared" si="3"/>
        <v>20</v>
      </c>
      <c r="B22" s="7">
        <v>3590</v>
      </c>
      <c r="C22" s="7">
        <f t="shared" si="0"/>
        <v>3578.3721788034431</v>
      </c>
      <c r="D22" s="4">
        <f t="shared" si="1"/>
        <v>0.32389474085116582</v>
      </c>
      <c r="E22" s="3">
        <f t="shared" si="2"/>
        <v>6.2978133877224689</v>
      </c>
    </row>
    <row r="23" spans="1:5" x14ac:dyDescent="0.35">
      <c r="A23">
        <f t="shared" si="3"/>
        <v>21</v>
      </c>
      <c r="B23" s="7">
        <v>3590</v>
      </c>
      <c r="C23" s="7">
        <f t="shared" si="0"/>
        <v>3363.1348880724122</v>
      </c>
      <c r="D23" s="4">
        <f t="shared" si="1"/>
        <v>6.3193624492364293</v>
      </c>
      <c r="E23" s="3">
        <f t="shared" si="2"/>
        <v>6.110953987949185</v>
      </c>
    </row>
    <row r="24" spans="1:5" x14ac:dyDescent="0.35">
      <c r="A24">
        <f t="shared" si="3"/>
        <v>22</v>
      </c>
      <c r="B24" s="7">
        <v>3181</v>
      </c>
      <c r="C24" s="7">
        <f t="shared" si="0"/>
        <v>3166.5828300296434</v>
      </c>
      <c r="D24" s="4">
        <f t="shared" si="1"/>
        <v>0.45322760045132204</v>
      </c>
      <c r="E24" s="3">
        <f t="shared" si="2"/>
        <v>5.9348635001712626</v>
      </c>
    </row>
    <row r="25" spans="1:5" x14ac:dyDescent="0.35">
      <c r="A25">
        <f t="shared" si="3"/>
        <v>23</v>
      </c>
      <c r="B25" s="7">
        <v>3175</v>
      </c>
      <c r="C25" s="7">
        <f t="shared" si="0"/>
        <v>2986.6232523110775</v>
      </c>
      <c r="D25" s="4">
        <f t="shared" si="1"/>
        <v>5.9331259114621249</v>
      </c>
      <c r="E25" s="3">
        <f t="shared" si="2"/>
        <v>5.768637062188307</v>
      </c>
    </row>
    <row r="26" spans="1:5" x14ac:dyDescent="0.35">
      <c r="A26">
        <f t="shared" si="3"/>
        <v>24</v>
      </c>
      <c r="B26" s="7">
        <v>3041</v>
      </c>
      <c r="C26" s="7">
        <f t="shared" si="0"/>
        <v>2821.4476672965543</v>
      </c>
      <c r="D26" s="4">
        <f t="shared" si="1"/>
        <v>7.2197412924513547</v>
      </c>
      <c r="E26" s="3">
        <f t="shared" si="2"/>
        <v>5.6114684250129416</v>
      </c>
    </row>
    <row r="27" spans="1:5" x14ac:dyDescent="0.35">
      <c r="A27">
        <f t="shared" si="3"/>
        <v>25</v>
      </c>
      <c r="B27" s="7">
        <v>2708</v>
      </c>
      <c r="C27" s="7">
        <f t="shared" si="0"/>
        <v>2669.4868198047375</v>
      </c>
      <c r="D27" s="4">
        <f t="shared" si="1"/>
        <v>1.4222001549210681</v>
      </c>
      <c r="E27" s="3">
        <f t="shared" si="2"/>
        <v>5.462636875404999</v>
      </c>
    </row>
    <row r="28" spans="1:5" x14ac:dyDescent="0.35">
      <c r="A28">
        <f t="shared" si="3"/>
        <v>26</v>
      </c>
      <c r="B28" s="7">
        <v>2355</v>
      </c>
      <c r="C28" s="7">
        <f t="shared" si="0"/>
        <v>2529.3737537380698</v>
      </c>
      <c r="D28" s="4">
        <f t="shared" si="1"/>
        <v>7.4044056788989296</v>
      </c>
      <c r="E28" s="3">
        <f t="shared" si="2"/>
        <v>5.3214961857370922</v>
      </c>
    </row>
    <row r="29" spans="1:5" x14ac:dyDescent="0.35">
      <c r="A29">
        <f t="shared" si="3"/>
        <v>27</v>
      </c>
      <c r="B29" s="7">
        <v>1870</v>
      </c>
      <c r="C29" s="7">
        <f t="shared" si="0"/>
        <v>2399.9133561748577</v>
      </c>
      <c r="D29" s="4">
        <f t="shared" si="1"/>
        <v>28.337612629671533</v>
      </c>
      <c r="E29" s="3">
        <f t="shared" si="2"/>
        <v>5.1874652337590232</v>
      </c>
    </row>
    <row r="30" spans="1:5" x14ac:dyDescent="0.35">
      <c r="A30">
        <f t="shared" si="3"/>
        <v>28</v>
      </c>
      <c r="B30" s="7">
        <v>1584</v>
      </c>
      <c r="C30" s="7">
        <f t="shared" si="0"/>
        <v>2280.057113465607</v>
      </c>
      <c r="D30" s="4">
        <f t="shared" si="1"/>
        <v>43.942999587475192</v>
      </c>
      <c r="E30" s="3">
        <f t="shared" si="2"/>
        <v>5.0600200050794246</v>
      </c>
    </row>
    <row r="31" spans="1:5" x14ac:dyDescent="0.35">
      <c r="A31">
        <f t="shared" si="3"/>
        <v>29</v>
      </c>
      <c r="B31" s="7">
        <v>1820</v>
      </c>
      <c r="C31" s="7">
        <f t="shared" si="0"/>
        <v>2168.882085193216</v>
      </c>
      <c r="D31" s="4">
        <f t="shared" si="1"/>
        <v>19.169345340286593</v>
      </c>
      <c r="E31" s="3">
        <f t="shared" si="2"/>
        <v>4.9386867462732553</v>
      </c>
    </row>
    <row r="32" spans="1:5" x14ac:dyDescent="0.35">
      <c r="A32">
        <f t="shared" si="3"/>
        <v>30</v>
      </c>
      <c r="B32" s="7">
        <v>1628</v>
      </c>
      <c r="C32" s="7">
        <f t="shared" si="0"/>
        <v>2065.5733100694197</v>
      </c>
      <c r="D32" s="4">
        <f t="shared" si="1"/>
        <v>26.877967448981551</v>
      </c>
      <c r="E32" s="3">
        <f t="shared" si="2"/>
        <v>4.8230360800033392</v>
      </c>
    </row>
    <row r="33" spans="1:7" x14ac:dyDescent="0.35">
      <c r="A33">
        <f t="shared" si="3"/>
        <v>31</v>
      </c>
      <c r="B33" s="7">
        <v>2035</v>
      </c>
      <c r="C33" s="7">
        <f t="shared" si="0"/>
        <v>1969.4090187273509</v>
      </c>
      <c r="D33" s="4">
        <f t="shared" si="1"/>
        <v>3.2231440428820175</v>
      </c>
      <c r="E33" s="3">
        <f t="shared" si="2"/>
        <v>4.7126779280699145</v>
      </c>
    </row>
    <row r="34" spans="1:7" x14ac:dyDescent="0.35">
      <c r="A34">
        <f t="shared" si="3"/>
        <v>32</v>
      </c>
      <c r="B34" s="7">
        <v>1812</v>
      </c>
      <c r="C34" s="7">
        <f t="shared" ref="C34:C65" si="4">IF(b=0, qi*EXP(-Di*A34), qi/(1+b*Di*A34)^(1/b))</f>
        <v>1879.7481534964525</v>
      </c>
      <c r="D34" s="4">
        <f t="shared" si="1"/>
        <v>3.7388605682368907</v>
      </c>
      <c r="E34" s="3">
        <f t="shared" si="2"/>
        <v>4.607257115876874</v>
      </c>
    </row>
    <row r="35" spans="1:7" x14ac:dyDescent="0.35">
      <c r="A35">
        <f t="shared" si="3"/>
        <v>33</v>
      </c>
      <c r="B35" s="7">
        <v>1796</v>
      </c>
      <c r="C35" s="7">
        <f t="shared" si="4"/>
        <v>1796.0197931609248</v>
      </c>
      <c r="D35" s="4">
        <f t="shared" si="1"/>
        <v>1.1020690938079991E-3</v>
      </c>
      <c r="E35" s="3">
        <f t="shared" si="2"/>
        <v>4.5064495539481202</v>
      </c>
    </row>
    <row r="36" spans="1:7" x14ac:dyDescent="0.35">
      <c r="A36">
        <f t="shared" si="3"/>
        <v>34</v>
      </c>
      <c r="B36" s="7">
        <v>1573</v>
      </c>
      <c r="C36" s="7">
        <f t="shared" si="4"/>
        <v>1717.7141577743992</v>
      </c>
      <c r="D36" s="4">
        <f t="shared" si="1"/>
        <v>9.1998828845771872</v>
      </c>
      <c r="E36" s="3">
        <f t="shared" si="2"/>
        <v>4.4099589100047654</v>
      </c>
    </row>
    <row r="37" spans="1:7" x14ac:dyDescent="0.35">
      <c r="A37">
        <f t="shared" si="3"/>
        <v>35</v>
      </c>
      <c r="B37" s="7">
        <v>1608</v>
      </c>
      <c r="C37" s="7">
        <f t="shared" si="4"/>
        <v>1644.3749296085145</v>
      </c>
      <c r="D37" s="4">
        <f t="shared" si="1"/>
        <v>2.262122488091701</v>
      </c>
      <c r="E37" s="3">
        <f t="shared" si="2"/>
        <v>4.317513699618365</v>
      </c>
    </row>
    <row r="38" spans="1:7" x14ac:dyDescent="0.35">
      <c r="A38">
        <f t="shared" si="3"/>
        <v>36</v>
      </c>
      <c r="B38" s="7">
        <v>1563</v>
      </c>
      <c r="C38" s="7">
        <f t="shared" si="4"/>
        <v>1575.5926748587742</v>
      </c>
      <c r="D38" s="4">
        <f t="shared" si="1"/>
        <v>0.80567337548139584</v>
      </c>
      <c r="E38" s="3">
        <f t="shared" si="2"/>
        <v>4.2288647352795738</v>
      </c>
    </row>
    <row r="39" spans="1:7" x14ac:dyDescent="0.35">
      <c r="A39">
        <f t="shared" si="3"/>
        <v>37</v>
      </c>
      <c r="B39" s="7">
        <v>1530</v>
      </c>
      <c r="C39" s="7">
        <f t="shared" si="4"/>
        <v>1510.9991895592964</v>
      </c>
      <c r="D39" s="4">
        <f t="shared" si="1"/>
        <v>1.2418830353401056</v>
      </c>
      <c r="E39" s="3">
        <f t="shared" si="2"/>
        <v>4.1437828834047075</v>
      </c>
    </row>
    <row r="40" spans="1:7" x14ac:dyDescent="0.35">
      <c r="A40">
        <f t="shared" si="3"/>
        <v>38</v>
      </c>
      <c r="B40" s="7">
        <v>1513</v>
      </c>
      <c r="C40" s="7">
        <f t="shared" si="4"/>
        <v>1450.2626243655939</v>
      </c>
      <c r="D40" s="4">
        <f t="shared" si="1"/>
        <v>4.1465548998285611</v>
      </c>
      <c r="E40" s="3">
        <f t="shared" si="2"/>
        <v>4.0620570867670613</v>
      </c>
    </row>
    <row r="41" spans="1:7" x14ac:dyDescent="0.35">
      <c r="A41">
        <f t="shared" si="3"/>
        <v>39</v>
      </c>
      <c r="B41" s="7">
        <v>1420</v>
      </c>
      <c r="C41" s="7">
        <f t="shared" si="4"/>
        <v>1393.0832680641629</v>
      </c>
      <c r="D41" s="4">
        <f t="shared" si="1"/>
        <v>1.8955445025237398</v>
      </c>
      <c r="E41" s="3">
        <f t="shared" si="2"/>
        <v>3.9834926164178244</v>
      </c>
    </row>
    <row r="42" spans="1:7" x14ac:dyDescent="0.35">
      <c r="A42">
        <f t="shared" si="3"/>
        <v>40</v>
      </c>
      <c r="B42" s="7">
        <v>1609</v>
      </c>
      <c r="C42" s="7">
        <f t="shared" si="4"/>
        <v>1339.1898901071002</v>
      </c>
      <c r="D42" s="4">
        <f t="shared" si="1"/>
        <v>16.768807327091352</v>
      </c>
      <c r="E42" s="3">
        <f t="shared" si="2"/>
        <v>3.9079095226160998</v>
      </c>
    </row>
    <row r="43" spans="1:7" x14ac:dyDescent="0.35">
      <c r="A43">
        <f t="shared" si="3"/>
        <v>41</v>
      </c>
      <c r="B43" s="7">
        <v>1205</v>
      </c>
      <c r="C43" s="7">
        <f t="shared" si="4"/>
        <v>1288.3365591195268</v>
      </c>
      <c r="D43" s="4">
        <f t="shared" si="1"/>
        <v>6.9158970223673677</v>
      </c>
      <c r="E43" s="3">
        <f t="shared" si="2"/>
        <v>3.8351412588281439</v>
      </c>
    </row>
    <row r="44" spans="1:7" x14ac:dyDescent="0.35">
      <c r="A44">
        <f t="shared" si="3"/>
        <v>42</v>
      </c>
      <c r="B44" s="7">
        <v>1224</v>
      </c>
      <c r="C44" s="7">
        <f t="shared" si="4"/>
        <v>1240.2998679458444</v>
      </c>
      <c r="D44" s="4">
        <f t="shared" si="1"/>
        <v>1.3316885576670283</v>
      </c>
      <c r="E44" s="3">
        <f t="shared" si="2"/>
        <v>3.7650334566494132</v>
      </c>
    </row>
    <row r="45" spans="1:7" x14ac:dyDescent="0.35">
      <c r="A45">
        <f t="shared" si="3"/>
        <v>43</v>
      </c>
      <c r="B45" s="7">
        <v>1457</v>
      </c>
      <c r="C45" s="7">
        <f t="shared" si="4"/>
        <v>1194.8765069837932</v>
      </c>
      <c r="D45" s="4">
        <f t="shared" si="1"/>
        <v>17.99063095512744</v>
      </c>
      <c r="E45" s="3">
        <f t="shared" si="2"/>
        <v>3.6974428326836719</v>
      </c>
    </row>
    <row r="46" spans="1:7" x14ac:dyDescent="0.35">
      <c r="A46">
        <f t="shared" si="3"/>
        <v>44</v>
      </c>
      <c r="B46" s="7">
        <v>1300</v>
      </c>
      <c r="C46" s="7">
        <f t="shared" si="4"/>
        <v>1151.8811367732258</v>
      </c>
      <c r="D46" s="4">
        <f t="shared" si="1"/>
        <v>11.393758709751864</v>
      </c>
      <c r="E46" s="3">
        <f t="shared" si="2"/>
        <v>3.6322362110891437</v>
      </c>
    </row>
    <row r="47" spans="1:7" x14ac:dyDescent="0.35">
      <c r="A47">
        <f t="shared" si="3"/>
        <v>45</v>
      </c>
      <c r="B47" s="7">
        <v>1313</v>
      </c>
      <c r="C47" s="7">
        <f t="shared" si="4"/>
        <v>1111.1445184326585</v>
      </c>
      <c r="D47" s="4">
        <f t="shared" si="1"/>
        <v>15.373608649454797</v>
      </c>
      <c r="E47" s="3">
        <f t="shared" si="2"/>
        <v>3.5692896477601761</v>
      </c>
    </row>
    <row r="48" spans="1:7" x14ac:dyDescent="0.35">
      <c r="A48">
        <v>46</v>
      </c>
      <c r="B48" s="7">
        <v>1174</v>
      </c>
      <c r="C48" s="7">
        <f t="shared" si="4"/>
        <v>1072.5118668680175</v>
      </c>
      <c r="D48" s="4"/>
      <c r="E48" s="3"/>
      <c r="G48" s="7"/>
    </row>
    <row r="49" spans="1:8" x14ac:dyDescent="0.35">
      <c r="A49">
        <v>47</v>
      </c>
      <c r="B49" s="7">
        <v>1202</v>
      </c>
      <c r="C49" s="7">
        <f t="shared" si="4"/>
        <v>1035.8413969522655</v>
      </c>
      <c r="D49" s="4"/>
      <c r="E49" s="3"/>
      <c r="G49" s="7"/>
    </row>
    <row r="50" spans="1:8" x14ac:dyDescent="0.35">
      <c r="A50">
        <v>48</v>
      </c>
      <c r="B50" s="7">
        <v>1202</v>
      </c>
      <c r="C50" s="7">
        <f t="shared" si="4"/>
        <v>1001.003037282638</v>
      </c>
      <c r="D50" s="4"/>
      <c r="E50" s="3"/>
      <c r="G50" s="7"/>
    </row>
    <row r="51" spans="1:8" x14ac:dyDescent="0.35">
      <c r="A51">
        <v>49</v>
      </c>
      <c r="B51" s="7">
        <v>1096</v>
      </c>
      <c r="C51" s="7">
        <f t="shared" si="4"/>
        <v>967.87728981792827</v>
      </c>
      <c r="D51" s="4"/>
      <c r="E51" s="3"/>
      <c r="G51" s="7"/>
    </row>
    <row r="52" spans="1:8" x14ac:dyDescent="0.35">
      <c r="A52">
        <v>50</v>
      </c>
      <c r="B52" s="7">
        <v>1178</v>
      </c>
      <c r="C52" s="7">
        <f t="shared" si="4"/>
        <v>936.35421680618288</v>
      </c>
      <c r="D52" s="4"/>
      <c r="E52" s="3"/>
      <c r="G52" s="7"/>
    </row>
    <row r="53" spans="1:8" x14ac:dyDescent="0.35">
      <c r="A53">
        <v>51</v>
      </c>
      <c r="B53" s="7">
        <v>1018</v>
      </c>
      <c r="C53" s="7">
        <f t="shared" si="4"/>
        <v>906.33253903447746</v>
      </c>
      <c r="D53" s="4"/>
      <c r="E53" s="3"/>
      <c r="G53" s="7"/>
    </row>
    <row r="54" spans="1:8" x14ac:dyDescent="0.35">
      <c r="A54">
        <v>52</v>
      </c>
      <c r="C54" s="7">
        <f t="shared" si="4"/>
        <v>877.71883164964686</v>
      </c>
      <c r="D54" s="4"/>
      <c r="E54" s="3"/>
      <c r="G54" s="7">
        <f t="shared" ref="G48:G65" si="5">qi*EXP(-Di*A54)</f>
        <v>5.4713439456707036</v>
      </c>
      <c r="H54" t="s">
        <v>18</v>
      </c>
    </row>
    <row r="55" spans="1:8" x14ac:dyDescent="0.35">
      <c r="A55">
        <v>53</v>
      </c>
      <c r="C55" s="7">
        <f t="shared" si="4"/>
        <v>850.42680567932769</v>
      </c>
      <c r="D55" s="4"/>
      <c r="E55" s="3"/>
      <c r="G55" s="7">
        <f t="shared" si="5"/>
        <v>4.6524557933864488</v>
      </c>
    </row>
    <row r="56" spans="1:8" x14ac:dyDescent="0.35">
      <c r="A56">
        <v>54</v>
      </c>
      <c r="C56" s="7">
        <f t="shared" si="4"/>
        <v>824.37666498192539</v>
      </c>
      <c r="D56" s="4"/>
      <c r="E56" s="3"/>
      <c r="G56" s="7">
        <f t="shared" si="5"/>
        <v>3.9561294490620322</v>
      </c>
    </row>
    <row r="57" spans="1:8" x14ac:dyDescent="0.35">
      <c r="A57">
        <v>55</v>
      </c>
      <c r="C57" s="7">
        <f t="shared" si="4"/>
        <v>799.49452971757535</v>
      </c>
      <c r="D57" s="4"/>
      <c r="E57" s="3"/>
      <c r="G57" s="7">
        <f t="shared" si="5"/>
        <v>3.3640212637772975</v>
      </c>
    </row>
    <row r="58" spans="1:8" x14ac:dyDescent="0.35">
      <c r="A58">
        <v>56</v>
      </c>
      <c r="C58" s="7">
        <f t="shared" si="4"/>
        <v>775.71191859762428</v>
      </c>
      <c r="D58" s="4"/>
      <c r="E58" s="3"/>
      <c r="G58" s="7">
        <f t="shared" si="5"/>
        <v>2.8605330560729936</v>
      </c>
    </row>
    <row r="59" spans="1:8" x14ac:dyDescent="0.35">
      <c r="A59">
        <v>57</v>
      </c>
      <c r="C59" s="7">
        <f t="shared" si="4"/>
        <v>752.96528316866988</v>
      </c>
      <c r="D59" s="4"/>
      <c r="E59" s="3"/>
      <c r="G59" s="7">
        <f t="shared" si="5"/>
        <v>2.4324012017981111</v>
      </c>
    </row>
    <row r="60" spans="1:8" x14ac:dyDescent="0.35">
      <c r="A60">
        <v>58</v>
      </c>
      <c r="C60" s="7">
        <f t="shared" si="4"/>
        <v>731.19558824476053</v>
      </c>
      <c r="D60" s="4"/>
      <c r="E60" s="3"/>
      <c r="G60" s="7">
        <f t="shared" si="5"/>
        <v>2.0683472242866929</v>
      </c>
    </row>
    <row r="61" spans="1:8" x14ac:dyDescent="0.35">
      <c r="A61">
        <v>59</v>
      </c>
      <c r="C61" s="7">
        <f t="shared" si="4"/>
        <v>710.34793333949699</v>
      </c>
      <c r="D61" s="4"/>
      <c r="E61" s="3"/>
      <c r="G61" s="7">
        <f t="shared" si="5"/>
        <v>1.758780680198635</v>
      </c>
    </row>
    <row r="62" spans="1:8" x14ac:dyDescent="0.35">
      <c r="A62">
        <v>60</v>
      </c>
      <c r="C62" s="7">
        <f t="shared" si="4"/>
        <v>690.37121058655032</v>
      </c>
      <c r="D62" s="4"/>
      <c r="E62" s="3"/>
      <c r="G62" s="7">
        <f t="shared" si="5"/>
        <v>1.4955465140079456</v>
      </c>
    </row>
    <row r="63" spans="1:8" x14ac:dyDescent="0.35">
      <c r="A63">
        <v>61</v>
      </c>
      <c r="C63" s="7">
        <f t="shared" si="4"/>
        <v>671.21779518761491</v>
      </c>
      <c r="D63" s="4"/>
      <c r="E63" s="3"/>
      <c r="G63" s="7">
        <f t="shared" si="5"/>
        <v>1.2717102255800963</v>
      </c>
    </row>
    <row r="64" spans="1:8" x14ac:dyDescent="0.35">
      <c r="A64">
        <v>62</v>
      </c>
      <c r="C64" s="7">
        <f t="shared" si="4"/>
        <v>652.84326490370904</v>
      </c>
      <c r="G64" s="7">
        <f t="shared" si="5"/>
        <v>1.0813751914080454</v>
      </c>
    </row>
    <row r="65" spans="1:7" x14ac:dyDescent="0.35">
      <c r="A65">
        <v>63</v>
      </c>
      <c r="C65" s="7">
        <f t="shared" si="4"/>
        <v>635.20614551971971</v>
      </c>
      <c r="G65" s="7">
        <f t="shared" si="5"/>
        <v>0.91952732711524288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Sheet2</vt:lpstr>
      <vt:lpstr>Sheet2!b</vt:lpstr>
      <vt:lpstr>b</vt:lpstr>
      <vt:lpstr>Sheet2!Di</vt:lpstr>
      <vt:lpstr>Di</vt:lpstr>
      <vt:lpstr>Sheet2!q</vt:lpstr>
      <vt:lpstr>q</vt:lpstr>
      <vt:lpstr>Sheet2!qi</vt:lpstr>
      <vt:lpstr>qi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Shaji Ahmed</dc:creator>
  <cp:lastModifiedBy>Shaji Ahmed</cp:lastModifiedBy>
  <dcterms:created xsi:type="dcterms:W3CDTF">2020-12-16T09:01:36Z</dcterms:created>
  <dcterms:modified xsi:type="dcterms:W3CDTF">2020-12-17T13:17:32Z</dcterms:modified>
</cp:coreProperties>
</file>