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omp diagram" sheetId="1" state="visible" r:id="rId2"/>
    <sheet name="omp data" sheetId="2" state="visible" r:id="rId3"/>
    <sheet name="time perf" sheetId="3" state="visible" r:id="rId4"/>
    <sheet name="cpu perf" sheetId="4" state="visible" r:id="rId5"/>
    <sheet name="Instr cycle perf" sheetId="5" state="visible" r:id="rId6"/>
    <sheet name="perf stat" sheetId="6" state="visible" r:id="rId7"/>
    <sheet name="loop body papi" sheetId="7" state="visible" r:id="rId8"/>
    <sheet name="barrier papi" sheetId="8" state="visible" r:id="rId9"/>
    <sheet name="papi stat" sheetId="9" state="visible" r:id="rId10"/>
    <sheet name="fp_ops" sheetId="10" state="visible" r:id="rId11"/>
    <sheet name="fp ops image" sheetId="11" state="visible" r:id="rId12"/>
    <sheet name="L2 Cache Misse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<sst xmlns="http://schemas.openxmlformats.org/spreadsheetml/2006/main" count="23" uniqueCount="16">
  <si>
    <t xml:space="preserve">Theards</t>
  </si>
  <si>
    <t xml:space="preserve">Exclusive [min]</t>
  </si>
  <si>
    <t xml:space="preserve">Exclusive [msec]</t>
  </si>
  <si>
    <t xml:space="preserve">Total [min]</t>
  </si>
  <si>
    <t xml:space="preserve">Total [msec]</t>
  </si>
  <si>
    <t xml:space="preserve">Summary Exclusive [min]</t>
  </si>
  <si>
    <t xml:space="preserve">Summary Exclusive</t>
  </si>
  <si>
    <t xml:space="preserve">Threads</t>
  </si>
  <si>
    <t xml:space="preserve">Time [s]</t>
  </si>
  <si>
    <t xml:space="preserve">CPU utilized</t>
  </si>
  <si>
    <t xml:space="preserve">Instructions per Cycle</t>
  </si>
  <si>
    <t xml:space="preserve">Per Thread</t>
  </si>
  <si>
    <t xml:space="preserve">Total</t>
  </si>
  <si>
    <t xml:space="preserve">L3 Cache Misses: for (barrier enter/exit)</t>
  </si>
  <si>
    <t xml:space="preserve">FP OPS Total</t>
  </si>
  <si>
    <t xml:space="preserve">FP OPS per Thread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</si>
</sst>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24292E"/>
      <name val="Consolas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A4C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E7FCC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Exclusive [min]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'omp data'!$B$1</c:f>
              <c:strCache>
                <c:ptCount val="1"/>
                <c:pt idx="0">
                  <c:v>Exclusive [min]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'omp data'!$A$2:$A$5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'omp data'!$B$2:$B$5</c:f>
              <c:numCache>
                <c:formatCode>General</c:formatCode>
                <c:ptCount val="4"/>
                <c:pt idx="0">
                  <c:v>21.22285</c:v>
                </c:pt>
                <c:pt idx="1">
                  <c:v>11.01455</c:v>
                </c:pt>
                <c:pt idx="2">
                  <c:v>5.5773</c:v>
                </c:pt>
                <c:pt idx="3">
                  <c:v>4.47681666666667</c:v>
                </c:pt>
              </c:numCache>
            </c:numRef>
          </c:val>
        </c:ser>
        <c:gapWidth val="150"/>
        <c:overlap val="0"/>
        <c:axId val="30795004"/>
        <c:axId val="46201476"/>
      </c:barChart>
      <c:catAx>
        <c:axId val="307950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201476"/>
        <c:crosses val="autoZero"/>
        <c:auto val="1"/>
        <c:lblAlgn val="ctr"/>
        <c:lblOffset val="100"/>
      </c:catAx>
      <c:valAx>
        <c:axId val="462014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9500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L2 Cache Misses (for loop body)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'L2 Cache Misses'!$B$1</c:f>
              <c:strCache>
                <c:ptCount val="1"/>
                <c:pt idx="0">
                  <c:v>Per Thread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'L2 Cache Misses'!$A$2:$A$5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'L2 Cache Misses'!$B$2:$B$5</c:f>
              <c:numCache>
                <c:formatCode>General</c:formatCode>
                <c:ptCount val="4"/>
                <c:pt idx="0">
                  <c:v>225400000</c:v>
                </c:pt>
                <c:pt idx="1">
                  <c:v>148600000</c:v>
                </c:pt>
                <c:pt idx="2">
                  <c:v>86860000</c:v>
                </c:pt>
                <c:pt idx="3">
                  <c:v>52010000</c:v>
                </c:pt>
              </c:numCache>
            </c:numRef>
          </c:val>
        </c:ser>
        <c:ser>
          <c:idx val="1"/>
          <c:order val="1"/>
          <c:tx>
            <c:strRef>
              <c:f>'L2 Cache Misses'!$C$1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'L2 Cache Misses'!$A$2:$A$5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'L2 Cache Misses'!$C$2:$C$5</c:f>
              <c:numCache>
                <c:formatCode>General</c:formatCode>
                <c:ptCount val="4"/>
                <c:pt idx="0">
                  <c:v>225400000</c:v>
                </c:pt>
                <c:pt idx="1">
                  <c:v>297200000</c:v>
                </c:pt>
                <c:pt idx="2">
                  <c:v>347500000</c:v>
                </c:pt>
                <c:pt idx="3">
                  <c:v>416100000</c:v>
                </c:pt>
              </c:numCache>
            </c:numRef>
          </c:val>
        </c:ser>
        <c:gapWidth val="100"/>
        <c:overlap val="0"/>
        <c:axId val="73893263"/>
        <c:axId val="35254048"/>
      </c:barChart>
      <c:catAx>
        <c:axId val="73893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35254048"/>
        <c:crosses val="autoZero"/>
        <c:auto val="1"/>
        <c:lblAlgn val="ctr"/>
        <c:lblOffset val="100"/>
      </c:catAx>
      <c:valAx>
        <c:axId val="35254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Cache Misses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389326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Time [s]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'perf stat'!$B$1</c:f>
              <c:strCache>
                <c:ptCount val="1"/>
                <c:pt idx="0">
                  <c:v>Time [s]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'perf stat'!$A$2:$A$5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'perf stat'!$B$2:$B$5</c:f>
              <c:numCache>
                <c:formatCode>General</c:formatCode>
                <c:ptCount val="4"/>
                <c:pt idx="0">
                  <c:v>21.676426137</c:v>
                </c:pt>
                <c:pt idx="1">
                  <c:v>17.663332622</c:v>
                </c:pt>
                <c:pt idx="2">
                  <c:v>20.602897205</c:v>
                </c:pt>
                <c:pt idx="3">
                  <c:v>19.512136331</c:v>
                </c:pt>
              </c:numCache>
            </c:numRef>
          </c:val>
        </c:ser>
        <c:gapWidth val="150"/>
        <c:overlap val="0"/>
        <c:axId val="36699597"/>
        <c:axId val="6041081"/>
      </c:barChart>
      <c:catAx>
        <c:axId val="366995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41081"/>
        <c:crosses val="autoZero"/>
        <c:auto val="1"/>
        <c:lblAlgn val="ctr"/>
        <c:lblOffset val="100"/>
      </c:catAx>
      <c:valAx>
        <c:axId val="60410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69959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CPU utilized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'perf stat'!$C$1</c:f>
              <c:strCache>
                <c:ptCount val="1"/>
                <c:pt idx="0">
                  <c:v>CPU utilized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'perf stat'!$A$2:$A$5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'perf stat'!$C$2:$C$5</c:f>
              <c:numCache>
                <c:formatCode>General</c:formatCode>
                <c:ptCount val="4"/>
                <c:pt idx="0">
                  <c:v>0.998</c:v>
                </c:pt>
                <c:pt idx="1">
                  <c:v>1.993</c:v>
                </c:pt>
                <c:pt idx="2">
                  <c:v>3.633</c:v>
                </c:pt>
                <c:pt idx="3">
                  <c:v>7.943</c:v>
                </c:pt>
              </c:numCache>
            </c:numRef>
          </c:val>
        </c:ser>
        <c:gapWidth val="150"/>
        <c:overlap val="0"/>
        <c:axId val="63213387"/>
        <c:axId val="97011161"/>
      </c:barChart>
      <c:catAx>
        <c:axId val="63213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011161"/>
        <c:crosses val="autoZero"/>
        <c:auto val="1"/>
        <c:lblAlgn val="ctr"/>
        <c:lblOffset val="100"/>
      </c:catAx>
      <c:valAx>
        <c:axId val="9701116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21338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Instructions per Cycle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'perf stat'!$D$1</c:f>
              <c:strCache>
                <c:ptCount val="1"/>
                <c:pt idx="0">
                  <c:v>Instructions per Cycle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'perf stat'!$A$2:$A$5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'perf stat'!$D$2:$D$5</c:f>
              <c:numCache>
                <c:formatCode>General</c:formatCode>
                <c:ptCount val="4"/>
                <c:pt idx="0">
                  <c:v>1.22</c:v>
                </c:pt>
                <c:pt idx="1">
                  <c:v>0.78</c:v>
                </c:pt>
                <c:pt idx="2">
                  <c:v>0.37</c:v>
                </c:pt>
                <c:pt idx="3">
                  <c:v>0.18</c:v>
                </c:pt>
              </c:numCache>
            </c:numRef>
          </c:val>
        </c:ser>
        <c:gapWidth val="150"/>
        <c:overlap val="0"/>
        <c:axId val="27393228"/>
        <c:axId val="18599722"/>
      </c:barChart>
      <c:catAx>
        <c:axId val="27393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599722"/>
        <c:crosses val="autoZero"/>
        <c:auto val="1"/>
        <c:lblAlgn val="ctr"/>
        <c:lblOffset val="100"/>
      </c:catAx>
      <c:valAx>
        <c:axId val="185997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393228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L3 Cache Misses: for (loop body)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'papi stat'!$B$1</c:f>
              <c:strCache>
                <c:ptCount val="1"/>
                <c:pt idx="0">
                  <c:v>Per Thread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'papi stat'!$A$2:$A$5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'papi stat'!$B$2:$B$5</c:f>
              <c:numCache>
                <c:formatCode>General</c:formatCode>
                <c:ptCount val="4"/>
                <c:pt idx="0">
                  <c:v>243000000</c:v>
                </c:pt>
                <c:pt idx="1">
                  <c:v>147300000</c:v>
                </c:pt>
                <c:pt idx="2">
                  <c:v>68410000</c:v>
                </c:pt>
                <c:pt idx="3">
                  <c:v>35990000</c:v>
                </c:pt>
              </c:numCache>
            </c:numRef>
          </c:val>
        </c:ser>
        <c:gapWidth val="150"/>
        <c:overlap val="0"/>
        <c:axId val="79746804"/>
        <c:axId val="43858704"/>
      </c:barChart>
      <c:catAx>
        <c:axId val="797468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858704"/>
        <c:crosses val="autoZero"/>
        <c:auto val="1"/>
        <c:lblAlgn val="ctr"/>
        <c:lblOffset val="100"/>
      </c:catAx>
      <c:valAx>
        <c:axId val="43858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46804"/>
        <c:crosses val="autoZero"/>
        <c:dispUnits>
          <c:builtInUnit val="millions"/>
          <c:dispUnitsLbl/>
        </c:dispUnits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L3 Cache Misses: for (barrier enter/exit)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'papi stat'!$D$1:$D$1</c:f>
              <c:strCache>
                <c:ptCount val="1"/>
                <c:pt idx="0">
                  <c:v>L3 Cache Misses: for (barrier enter/exit)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'papi stat'!$A$2:$A$5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'papi stat'!$D$2:$D$5</c:f>
              <c:numCache>
                <c:formatCode>General</c:formatCode>
                <c:ptCount val="4"/>
                <c:pt idx="0">
                  <c:v>76050</c:v>
                </c:pt>
                <c:pt idx="1">
                  <c:v>59330</c:v>
                </c:pt>
                <c:pt idx="2">
                  <c:v>43600</c:v>
                </c:pt>
                <c:pt idx="3">
                  <c:v>32180</c:v>
                </c:pt>
              </c:numCache>
            </c:numRef>
          </c:val>
        </c:ser>
        <c:gapWidth val="150"/>
        <c:overlap val="0"/>
        <c:axId val="51969606"/>
        <c:axId val="46797006"/>
      </c:barChart>
      <c:catAx>
        <c:axId val="519696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97006"/>
        <c:crosses val="autoZero"/>
        <c:auto val="1"/>
        <c:lblAlgn val="ctr"/>
        <c:lblOffset val="100"/>
      </c:catAx>
      <c:valAx>
        <c:axId val="467970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69606"/>
        <c:crosses val="autoZero"/>
        <c:dispUnits>
          <c:builtInUnit val="thousands"/>
          <c:dispUnitsLbl/>
        </c:dispUnits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L3 Cache Misses (for loop body)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'papi stat'!$B$1</c:f>
              <c:strCache>
                <c:ptCount val="1"/>
                <c:pt idx="0">
                  <c:v>Per Thread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'papi stat'!$A$2:$A$5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'papi stat'!$B$2:$B$5</c:f>
              <c:numCache>
                <c:formatCode>General</c:formatCode>
                <c:ptCount val="4"/>
                <c:pt idx="0">
                  <c:v>243000000</c:v>
                </c:pt>
                <c:pt idx="1">
                  <c:v>147300000</c:v>
                </c:pt>
                <c:pt idx="2">
                  <c:v>68410000</c:v>
                </c:pt>
                <c:pt idx="3">
                  <c:v>35990000</c:v>
                </c:pt>
              </c:numCache>
            </c:numRef>
          </c:val>
        </c:ser>
        <c:ser>
          <c:idx val="1"/>
          <c:order val="1"/>
          <c:tx>
            <c:strRef>
              <c:f>'papi stat'!$C$1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'papi stat'!$A$2:$A$5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'papi stat'!$C$2:$C$5</c:f>
              <c:numCache>
                <c:formatCode>General</c:formatCode>
                <c:ptCount val="4"/>
                <c:pt idx="0">
                  <c:v>243000000</c:v>
                </c:pt>
                <c:pt idx="1">
                  <c:v>294500000</c:v>
                </c:pt>
                <c:pt idx="2">
                  <c:v>273700000</c:v>
                </c:pt>
                <c:pt idx="3">
                  <c:v>287900000</c:v>
                </c:pt>
              </c:numCache>
            </c:numRef>
          </c:val>
        </c:ser>
        <c:gapWidth val="100"/>
        <c:overlap val="0"/>
        <c:axId val="8817121"/>
        <c:axId val="24496964"/>
      </c:barChart>
      <c:catAx>
        <c:axId val="88171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4496964"/>
        <c:crosses val="autoZero"/>
        <c:auto val="1"/>
        <c:lblAlgn val="ctr"/>
        <c:lblOffset val="100"/>
      </c:catAx>
      <c:valAx>
        <c:axId val="244969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Cache Misses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8171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Floating Point Operations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fp_ops!$B$1</c:f>
              <c:strCache>
                <c:ptCount val="1"/>
                <c:pt idx="0">
                  <c:v>FP OPS 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fp_ops!$A$2:$A$5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fp_ops!$B$2:$B$5</c:f>
              <c:numCache>
                <c:formatCode>General</c:formatCode>
                <c:ptCount val="4"/>
                <c:pt idx="0">
                  <c:v>8.535</c:v>
                </c:pt>
                <c:pt idx="1">
                  <c:v>8.535</c:v>
                </c:pt>
                <c:pt idx="2">
                  <c:v>8.536</c:v>
                </c:pt>
                <c:pt idx="3">
                  <c:v>8.858</c:v>
                </c:pt>
              </c:numCache>
            </c:numRef>
          </c:val>
        </c:ser>
        <c:ser>
          <c:idx val="1"/>
          <c:order val="1"/>
          <c:tx>
            <c:strRef>
              <c:f>fp_ops!$C$1</c:f>
              <c:strCache>
                <c:ptCount val="1"/>
                <c:pt idx="0">
                  <c:v>FP OPS per Thread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fp_ops!$A$2:$A$5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fp_ops!$C$2:$C$5</c:f>
              <c:numCache>
                <c:formatCode>General</c:formatCode>
                <c:ptCount val="4"/>
                <c:pt idx="0">
                  <c:v>8.535</c:v>
                </c:pt>
                <c:pt idx="1">
                  <c:v>4.268</c:v>
                </c:pt>
                <c:pt idx="2">
                  <c:v>2.134</c:v>
                </c:pt>
                <c:pt idx="3">
                  <c:v>1.107</c:v>
                </c:pt>
              </c:numCache>
            </c:numRef>
          </c:val>
        </c:ser>
        <c:gapWidth val="100"/>
        <c:overlap val="0"/>
        <c:axId val="26621004"/>
        <c:axId val="21496869"/>
      </c:barChart>
      <c:catAx>
        <c:axId val="266210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1496869"/>
        <c:crosses val="autoZero"/>
        <c:auto val="1"/>
        <c:lblAlgn val="ctr"/>
        <c:lblOffset val="100"/>
      </c:catAx>
      <c:valAx>
        <c:axId val="21496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FP OPS in 10^10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266210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Floating Point Operations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fp_ops!$B$1</c:f>
              <c:strCache>
                <c:ptCount val="1"/>
                <c:pt idx="0">
                  <c:v>FP OPS Total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fp_ops!$A$2:$A$5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fp_ops!$B$2:$B$5</c:f>
              <c:numCache>
                <c:formatCode>General</c:formatCode>
                <c:ptCount val="4"/>
                <c:pt idx="0">
                  <c:v>8.535</c:v>
                </c:pt>
                <c:pt idx="1">
                  <c:v>8.535</c:v>
                </c:pt>
                <c:pt idx="2">
                  <c:v>8.536</c:v>
                </c:pt>
                <c:pt idx="3">
                  <c:v>8.858</c:v>
                </c:pt>
              </c:numCache>
            </c:numRef>
          </c:val>
        </c:ser>
        <c:ser>
          <c:idx val="1"/>
          <c:order val="1"/>
          <c:tx>
            <c:strRef>
              <c:f>fp_ops!$C$1</c:f>
              <c:strCache>
                <c:ptCount val="1"/>
                <c:pt idx="0">
                  <c:v>FP OPS per Thread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fp_ops!$A$2:$A$5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strCache>
            </c:strRef>
          </c:cat>
          <c:val>
            <c:numRef>
              <c:f>fp_ops!$C$2:$C$5</c:f>
              <c:numCache>
                <c:formatCode>General</c:formatCode>
                <c:ptCount val="4"/>
                <c:pt idx="0">
                  <c:v>8.535</c:v>
                </c:pt>
                <c:pt idx="1">
                  <c:v>4.268</c:v>
                </c:pt>
                <c:pt idx="2">
                  <c:v>2.134</c:v>
                </c:pt>
                <c:pt idx="3">
                  <c:v>1.107</c:v>
                </c:pt>
              </c:numCache>
            </c:numRef>
          </c:val>
        </c:ser>
        <c:gapWidth val="100"/>
        <c:overlap val="0"/>
        <c:axId val="71110579"/>
        <c:axId val="40146638"/>
      </c:barChart>
      <c:catAx>
        <c:axId val="71110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40146638"/>
        <c:crosses val="autoZero"/>
        <c:auto val="1"/>
        <c:lblAlgn val="ctr"/>
        <c:lblOffset val="100"/>
      </c:catAx>
      <c:valAx>
        <c:axId val="401466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FP OPS in 10^10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11105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133920</xdr:colOff>
      <xdr:row>34</xdr:row>
      <xdr:rowOff>102240</xdr:rowOff>
    </xdr:to>
    <xdr:graphicFrame>
      <xdr:nvGraphicFramePr>
        <xdr:cNvPr id="0" name="Diagramm 1"/>
        <xdr:cNvGraphicFramePr/>
      </xdr:nvGraphicFramePr>
      <xdr:xfrm>
        <a:off x="0" y="0"/>
        <a:ext cx="9221400" cy="562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1577880</xdr:colOff>
      <xdr:row>17</xdr:row>
      <xdr:rowOff>114840</xdr:rowOff>
    </xdr:from>
    <xdr:to>
      <xdr:col>7</xdr:col>
      <xdr:colOff>288360</xdr:colOff>
      <xdr:row>34</xdr:row>
      <xdr:rowOff>114840</xdr:rowOff>
    </xdr:to>
    <xdr:graphicFrame>
      <xdr:nvGraphicFramePr>
        <xdr:cNvPr id="9" name=""/>
        <xdr:cNvGraphicFramePr/>
      </xdr:nvGraphicFramePr>
      <xdr:xfrm>
        <a:off x="9350640" y="3353040"/>
        <a:ext cx="57564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119520</xdr:colOff>
      <xdr:row>34</xdr:row>
      <xdr:rowOff>90360</xdr:rowOff>
    </xdr:to>
    <xdr:graphicFrame>
      <xdr:nvGraphicFramePr>
        <xdr:cNvPr id="1" name="Diagramm 1"/>
        <xdr:cNvGraphicFramePr/>
      </xdr:nvGraphicFramePr>
      <xdr:xfrm>
        <a:off x="0" y="0"/>
        <a:ext cx="9207000" cy="56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119520</xdr:colOff>
      <xdr:row>34</xdr:row>
      <xdr:rowOff>90360</xdr:rowOff>
    </xdr:to>
    <xdr:graphicFrame>
      <xdr:nvGraphicFramePr>
        <xdr:cNvPr id="2" name="Diagramm 1"/>
        <xdr:cNvGraphicFramePr/>
      </xdr:nvGraphicFramePr>
      <xdr:xfrm>
        <a:off x="0" y="0"/>
        <a:ext cx="9207000" cy="56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119520</xdr:colOff>
      <xdr:row>34</xdr:row>
      <xdr:rowOff>90360</xdr:rowOff>
    </xdr:to>
    <xdr:graphicFrame>
      <xdr:nvGraphicFramePr>
        <xdr:cNvPr id="3" name="Diagramm 1"/>
        <xdr:cNvGraphicFramePr/>
      </xdr:nvGraphicFramePr>
      <xdr:xfrm>
        <a:off x="0" y="0"/>
        <a:ext cx="9207000" cy="56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119520</xdr:colOff>
      <xdr:row>34</xdr:row>
      <xdr:rowOff>90360</xdr:rowOff>
    </xdr:to>
    <xdr:graphicFrame>
      <xdr:nvGraphicFramePr>
        <xdr:cNvPr id="4" name="Diagramm 1"/>
        <xdr:cNvGraphicFramePr/>
      </xdr:nvGraphicFramePr>
      <xdr:xfrm>
        <a:off x="0" y="0"/>
        <a:ext cx="9207000" cy="56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119520</xdr:colOff>
      <xdr:row>34</xdr:row>
      <xdr:rowOff>90360</xdr:rowOff>
    </xdr:to>
    <xdr:graphicFrame>
      <xdr:nvGraphicFramePr>
        <xdr:cNvPr id="5" name="Diagramm 1"/>
        <xdr:cNvGraphicFramePr/>
      </xdr:nvGraphicFramePr>
      <xdr:xfrm>
        <a:off x="0" y="0"/>
        <a:ext cx="9207000" cy="561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222840</xdr:colOff>
      <xdr:row>8</xdr:row>
      <xdr:rowOff>121680</xdr:rowOff>
    </xdr:from>
    <xdr:to>
      <xdr:col>5</xdr:col>
      <xdr:colOff>459000</xdr:colOff>
      <xdr:row>25</xdr:row>
      <xdr:rowOff>122760</xdr:rowOff>
    </xdr:to>
    <xdr:graphicFrame>
      <xdr:nvGraphicFramePr>
        <xdr:cNvPr id="6" name=""/>
        <xdr:cNvGraphicFramePr/>
      </xdr:nvGraphicFramePr>
      <xdr:xfrm>
        <a:off x="9310680" y="1645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106200</xdr:colOff>
      <xdr:row>19</xdr:row>
      <xdr:rowOff>47520</xdr:rowOff>
    </xdr:to>
    <xdr:graphicFrame>
      <xdr:nvGraphicFramePr>
        <xdr:cNvPr id="7" name=""/>
        <xdr:cNvGraphicFramePr/>
      </xdr:nvGraphicFramePr>
      <xdr:xfrm>
        <a:off x="6367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168840</xdr:colOff>
      <xdr:row>6</xdr:row>
      <xdr:rowOff>77040</xdr:rowOff>
    </xdr:from>
    <xdr:to>
      <xdr:col>11</xdr:col>
      <xdr:colOff>239040</xdr:colOff>
      <xdr:row>26</xdr:row>
      <xdr:rowOff>65520</xdr:rowOff>
    </xdr:to>
    <xdr:graphicFrame>
      <xdr:nvGraphicFramePr>
        <xdr:cNvPr id="8" name=""/>
        <xdr:cNvGraphicFramePr/>
      </xdr:nvGraphicFramePr>
      <xdr:xfrm>
        <a:off x="3420000" y="1052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N7" activeCellId="0" sqref="N7"/>
    </sheetView>
  </sheetViews>
  <sheetFormatPr defaultRowHeight="12.8" zeroHeight="false" outlineLevelRow="0" outlineLevelCol="0"/>
  <cols>
    <col collapsed="false" customWidth="true" hidden="false" outlineLevel="0" max="1" min="1" style="0" width="8.36"/>
    <col collapsed="false" customWidth="true" hidden="false" outlineLevel="0" max="2" min="2" style="0" width="26.73"/>
    <col collapsed="false" customWidth="true" hidden="false" outlineLevel="0" max="3" min="3" style="0" width="30.05"/>
    <col collapsed="false" customWidth="true" hidden="false" outlineLevel="0" max="1025" min="4" style="0" width="8.36"/>
  </cols>
  <sheetData>
    <row r="1" customFormat="false" ht="15" hidden="false" customHeight="false" outlineLevel="0" collapsed="false">
      <c r="A1" s="1" t="s">
        <v>7</v>
      </c>
      <c r="B1" s="6" t="s">
        <v>14</v>
      </c>
      <c r="C1" s="6" t="s">
        <v>15</v>
      </c>
    </row>
    <row r="2" customFormat="false" ht="15" hidden="false" customHeight="false" outlineLevel="0" collapsed="false">
      <c r="A2" s="1" t="n">
        <v>1</v>
      </c>
      <c r="B2" s="7" t="n">
        <v>8.535</v>
      </c>
      <c r="C2" s="7" t="n">
        <v>8.535</v>
      </c>
    </row>
    <row r="3" customFormat="false" ht="15" hidden="false" customHeight="false" outlineLevel="0" collapsed="false">
      <c r="A3" s="1" t="n">
        <v>2</v>
      </c>
      <c r="B3" s="7" t="n">
        <v>8.535</v>
      </c>
      <c r="C3" s="7" t="n">
        <v>4.268</v>
      </c>
    </row>
    <row r="4" customFormat="false" ht="15" hidden="false" customHeight="false" outlineLevel="0" collapsed="false">
      <c r="A4" s="1" t="n">
        <v>4</v>
      </c>
      <c r="B4" s="7" t="n">
        <v>8.536</v>
      </c>
      <c r="C4" s="7" t="n">
        <v>2.134</v>
      </c>
    </row>
    <row r="5" customFormat="false" ht="15" hidden="false" customHeight="false" outlineLevel="0" collapsed="false">
      <c r="A5" s="1" t="n">
        <v>8</v>
      </c>
      <c r="B5" s="7" t="n">
        <v>8.858</v>
      </c>
      <c r="C5" s="7" t="n">
        <v>1.107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3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0" width="8.36"/>
    <col collapsed="false" customWidth="true" hidden="false" outlineLevel="0" max="2" min="2" style="0" width="42.76"/>
    <col collapsed="false" customWidth="true" hidden="false" outlineLevel="0" max="3" min="3" style="0" width="28.84"/>
    <col collapsed="false" customWidth="true" hidden="false" outlineLevel="0" max="4" min="4" style="0" width="47.4"/>
    <col collapsed="false" customWidth="true" hidden="false" outlineLevel="0" max="1025" min="5" style="0" width="8.36"/>
  </cols>
  <sheetData>
    <row r="1" customFormat="false" ht="15" hidden="false" customHeight="false" outlineLevel="0" collapsed="false">
      <c r="A1" s="1" t="s">
        <v>7</v>
      </c>
      <c r="B1" s="6" t="s">
        <v>11</v>
      </c>
      <c r="C1" s="6" t="s">
        <v>12</v>
      </c>
      <c r="D1" s="6"/>
    </row>
    <row r="2" customFormat="false" ht="15" hidden="false" customHeight="false" outlineLevel="0" collapsed="false">
      <c r="A2" s="1" t="n">
        <v>1</v>
      </c>
      <c r="B2" s="7" t="n">
        <f aca="false">2.254*100000000</f>
        <v>225400000</v>
      </c>
      <c r="C2" s="7" t="n">
        <f aca="false">2.254*100000000</f>
        <v>225400000</v>
      </c>
      <c r="D2" s="7"/>
    </row>
    <row r="3" customFormat="false" ht="15" hidden="false" customHeight="false" outlineLevel="0" collapsed="false">
      <c r="A3" s="1" t="n">
        <v>2</v>
      </c>
      <c r="B3" s="7" t="n">
        <f aca="false">1.486*100000000</f>
        <v>148600000</v>
      </c>
      <c r="C3" s="7" t="n">
        <f aca="false">2.972*100000000</f>
        <v>297200000</v>
      </c>
      <c r="D3" s="7"/>
    </row>
    <row r="4" customFormat="false" ht="15" hidden="false" customHeight="false" outlineLevel="0" collapsed="false">
      <c r="A4" s="1" t="n">
        <v>4</v>
      </c>
      <c r="B4" s="7" t="n">
        <f aca="false">8.686*10000000</f>
        <v>86860000</v>
      </c>
      <c r="C4" s="7" t="n">
        <f aca="false">3.475*100000000</f>
        <v>347500000</v>
      </c>
      <c r="D4" s="7"/>
    </row>
    <row r="5" customFormat="false" ht="15" hidden="false" customHeight="false" outlineLevel="0" collapsed="false">
      <c r="A5" s="1" t="n">
        <v>8</v>
      </c>
      <c r="B5" s="7" t="n">
        <f aca="false">5.201*10000000</f>
        <v>52010000</v>
      </c>
      <c r="C5" s="7" t="n">
        <f aca="false">4.161*100000000</f>
        <v>416100000</v>
      </c>
      <c r="D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" width="7.83"/>
    <col collapsed="false" customWidth="true" hidden="false" outlineLevel="0" max="2" min="2" style="0" width="14.5"/>
    <col collapsed="false" customWidth="true" hidden="true" outlineLevel="0" max="3" min="3" style="0" width="13.33"/>
    <col collapsed="false" customWidth="true" hidden="true" outlineLevel="0" max="4" min="4" style="0" width="14.5"/>
    <col collapsed="false" customWidth="true" hidden="false" outlineLevel="0" max="5" min="5" style="0" width="14.5"/>
    <col collapsed="false" customWidth="true" hidden="true" outlineLevel="0" max="6" min="6" style="0" width="12.83"/>
    <col collapsed="false" customWidth="true" hidden="true" outlineLevel="0" max="7" min="7" style="0" width="16.84"/>
    <col collapsed="false" customWidth="true" hidden="false" outlineLevel="0" max="8" min="8" style="0" width="21.5"/>
    <col collapsed="false" customWidth="true" hidden="true" outlineLevel="0" max="13" min="9" style="0" width="8.36"/>
    <col collapsed="false" customWidth="true" hidden="false" outlineLevel="0" max="1025" min="14" style="0" width="10.49"/>
  </cols>
  <sheetData>
    <row r="1" customFormat="false" ht="15" hidden="false" customHeight="false" outlineLevel="0" collapsed="false">
      <c r="A1" s="1" t="s">
        <v>0</v>
      </c>
      <c r="B1" s="0" t="s">
        <v>1</v>
      </c>
      <c r="C1" s="0" t="s">
        <v>1</v>
      </c>
      <c r="D1" s="0" t="s">
        <v>2</v>
      </c>
      <c r="E1" s="0" t="s">
        <v>3</v>
      </c>
      <c r="F1" s="0" t="s">
        <v>3</v>
      </c>
      <c r="G1" s="0" t="s">
        <v>4</v>
      </c>
      <c r="H1" s="0" t="s">
        <v>5</v>
      </c>
      <c r="I1" s="0" t="s">
        <v>6</v>
      </c>
    </row>
    <row r="2" customFormat="false" ht="16" hidden="false" customHeight="false" outlineLevel="0" collapsed="false">
      <c r="A2" s="1" t="n">
        <v>1</v>
      </c>
      <c r="B2" s="0" t="n">
        <f aca="false">C2+D2/60000</f>
        <v>21.22285</v>
      </c>
      <c r="C2" s="2" t="n">
        <v>21</v>
      </c>
      <c r="D2" s="3" t="n">
        <v>13371</v>
      </c>
      <c r="E2" s="0" t="n">
        <f aca="false">F2+G2/60000</f>
        <v>21.2235666666667</v>
      </c>
      <c r="F2" s="4" t="n">
        <v>21</v>
      </c>
      <c r="G2" s="3" t="n">
        <v>13414</v>
      </c>
      <c r="H2" s="3" t="n">
        <f aca="false">E2</f>
        <v>21.2235666666667</v>
      </c>
    </row>
    <row r="3" customFormat="false" ht="16" hidden="false" customHeight="false" outlineLevel="0" collapsed="false">
      <c r="A3" s="1" t="n">
        <v>2</v>
      </c>
      <c r="B3" s="0" t="n">
        <f aca="false">C3+D3/60000</f>
        <v>11.01455</v>
      </c>
      <c r="C3" s="2" t="n">
        <v>11</v>
      </c>
      <c r="D3" s="5" t="n">
        <v>873</v>
      </c>
      <c r="E3" s="0" t="n">
        <f aca="false">F3+G3/60000</f>
        <v>11.02265</v>
      </c>
      <c r="F3" s="4" t="n">
        <v>11</v>
      </c>
      <c r="G3" s="3" t="n">
        <v>1359</v>
      </c>
      <c r="H3" s="0" t="n">
        <f aca="false">I3+J3/60000</f>
        <v>22.0291</v>
      </c>
      <c r="I3" s="6" t="n">
        <v>22</v>
      </c>
      <c r="J3" s="3" t="n">
        <v>1746</v>
      </c>
      <c r="K3" s="0" t="n">
        <v>22</v>
      </c>
      <c r="L3" s="3" t="n">
        <v>2718</v>
      </c>
    </row>
    <row r="4" customFormat="false" ht="16" hidden="false" customHeight="false" outlineLevel="0" collapsed="false">
      <c r="A4" s="1" t="n">
        <v>4</v>
      </c>
      <c r="B4" s="0" t="n">
        <f aca="false">C4+D4/60000</f>
        <v>5.5773</v>
      </c>
      <c r="C4" s="6" t="n">
        <v>5</v>
      </c>
      <c r="D4" s="3" t="n">
        <v>34638</v>
      </c>
      <c r="E4" s="0" t="n">
        <f aca="false">F4+G4/60000</f>
        <v>5.65578333333333</v>
      </c>
      <c r="F4" s="0" t="n">
        <v>5</v>
      </c>
      <c r="G4" s="3" t="n">
        <v>39347</v>
      </c>
      <c r="H4" s="0" t="n">
        <f aca="false">I4+J4/60000</f>
        <v>22.3092333333333</v>
      </c>
      <c r="I4" s="6" t="n">
        <v>22</v>
      </c>
      <c r="J4" s="3" t="n">
        <v>18554</v>
      </c>
      <c r="K4" s="0" t="n">
        <v>22</v>
      </c>
      <c r="L4" s="3" t="n">
        <v>37391</v>
      </c>
    </row>
    <row r="5" customFormat="false" ht="16" hidden="false" customHeight="false" outlineLevel="0" collapsed="false">
      <c r="A5" s="1" t="n">
        <v>8</v>
      </c>
      <c r="B5" s="0" t="n">
        <f aca="false">C5+D5/60000</f>
        <v>4.47681666666667</v>
      </c>
      <c r="C5" s="6" t="n">
        <v>4</v>
      </c>
      <c r="D5" s="3" t="n">
        <v>28609</v>
      </c>
      <c r="E5" s="0" t="n">
        <f aca="false">F5+G5/60000</f>
        <v>4.49268333333333</v>
      </c>
      <c r="F5" s="0" t="n">
        <v>4</v>
      </c>
      <c r="G5" s="3" t="n">
        <v>29561</v>
      </c>
      <c r="H5" s="0" t="n">
        <f aca="false">I5+J5/60000</f>
        <v>35.8146</v>
      </c>
      <c r="I5" s="6" t="n">
        <v>35</v>
      </c>
      <c r="J5" s="3" t="n">
        <v>48876</v>
      </c>
      <c r="K5" s="0" t="n">
        <v>35</v>
      </c>
      <c r="L5" s="3" t="n">
        <v>56493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3" min="1" style="0" width="10.49"/>
    <col collapsed="false" customWidth="true" hidden="false" outlineLevel="0" max="4" min="4" style="0" width="18.5"/>
    <col collapsed="false" customWidth="true" hidden="false" outlineLevel="0" max="1025" min="5" style="0" width="10.49"/>
  </cols>
  <sheetData>
    <row r="1" customFormat="false" ht="15" hidden="false" customHeight="false" outlineLevel="0" collapsed="false">
      <c r="A1" s="0" t="s">
        <v>7</v>
      </c>
      <c r="B1" s="0" t="s">
        <v>8</v>
      </c>
      <c r="C1" s="0" t="s">
        <v>9</v>
      </c>
      <c r="D1" s="0" t="s">
        <v>10</v>
      </c>
    </row>
    <row r="2" customFormat="false" ht="16" hidden="false" customHeight="false" outlineLevel="0" collapsed="false">
      <c r="A2" s="0" t="n">
        <v>1</v>
      </c>
      <c r="B2" s="6" t="n">
        <v>21.676426137</v>
      </c>
      <c r="C2" s="0" t="n">
        <v>0.998</v>
      </c>
      <c r="D2" s="0" t="n">
        <v>1.22</v>
      </c>
    </row>
    <row r="3" customFormat="false" ht="16" hidden="false" customHeight="false" outlineLevel="0" collapsed="false">
      <c r="A3" s="0" t="n">
        <v>2</v>
      </c>
      <c r="B3" s="6" t="n">
        <v>17.663332622</v>
      </c>
      <c r="C3" s="0" t="n">
        <v>1.993</v>
      </c>
      <c r="D3" s="0" t="n">
        <v>0.78</v>
      </c>
    </row>
    <row r="4" customFormat="false" ht="16" hidden="false" customHeight="false" outlineLevel="0" collapsed="false">
      <c r="A4" s="0" t="n">
        <v>4</v>
      </c>
      <c r="B4" s="6" t="n">
        <v>20.602897205</v>
      </c>
      <c r="C4" s="0" t="n">
        <v>3.633</v>
      </c>
      <c r="D4" s="0" t="n">
        <v>0.37</v>
      </c>
    </row>
    <row r="5" customFormat="false" ht="16" hidden="false" customHeight="false" outlineLevel="0" collapsed="false">
      <c r="A5" s="0" t="n">
        <v>8</v>
      </c>
      <c r="B5" s="6" t="n">
        <v>19.512136331</v>
      </c>
      <c r="C5" s="6" t="n">
        <v>7.943</v>
      </c>
      <c r="D5" s="0" t="n">
        <v>0.18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4" zoomScaleNormal="104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" width="10.83"/>
    <col collapsed="false" customWidth="true" hidden="false" outlineLevel="0" max="2" min="2" style="0" width="36.34"/>
    <col collapsed="false" customWidth="true" hidden="false" outlineLevel="0" max="4" min="3" style="0" width="46.33"/>
    <col collapsed="false" customWidth="true" hidden="false" outlineLevel="0" max="1025" min="5" style="0" width="10.49"/>
  </cols>
  <sheetData>
    <row r="1" customFormat="false" ht="15" hidden="false" customHeight="false" outlineLevel="0" collapsed="false">
      <c r="A1" s="1" t="s">
        <v>7</v>
      </c>
      <c r="B1" s="6" t="s">
        <v>11</v>
      </c>
      <c r="C1" s="6" t="s">
        <v>12</v>
      </c>
      <c r="D1" s="6" t="s">
        <v>13</v>
      </c>
    </row>
    <row r="2" customFormat="false" ht="15" hidden="false" customHeight="false" outlineLevel="0" collapsed="false">
      <c r="A2" s="1" t="n">
        <v>1</v>
      </c>
      <c r="B2" s="7" t="n">
        <v>243000000</v>
      </c>
      <c r="C2" s="7" t="n">
        <v>243000000</v>
      </c>
      <c r="D2" s="7" t="n">
        <v>76050</v>
      </c>
    </row>
    <row r="3" customFormat="false" ht="15" hidden="false" customHeight="false" outlineLevel="0" collapsed="false">
      <c r="A3" s="1" t="n">
        <v>2</v>
      </c>
      <c r="B3" s="7" t="n">
        <v>147300000</v>
      </c>
      <c r="C3" s="7" t="n">
        <f aca="false">2.945*100000000</f>
        <v>294500000</v>
      </c>
      <c r="D3" s="7" t="n">
        <v>59330</v>
      </c>
    </row>
    <row r="4" customFormat="false" ht="15" hidden="false" customHeight="false" outlineLevel="0" collapsed="false">
      <c r="A4" s="1" t="n">
        <v>4</v>
      </c>
      <c r="B4" s="7" t="n">
        <v>68410000</v>
      </c>
      <c r="C4" s="7" t="n">
        <f aca="false">2.737*100000000</f>
        <v>273700000</v>
      </c>
      <c r="D4" s="7" t="n">
        <v>43600</v>
      </c>
    </row>
    <row r="5" customFormat="false" ht="15" hidden="false" customHeight="false" outlineLevel="0" collapsed="false">
      <c r="A5" s="1" t="n">
        <v>8</v>
      </c>
      <c r="B5" s="7" t="n">
        <v>35990000</v>
      </c>
      <c r="C5" s="7" t="n">
        <f aca="false">2.879*100000000</f>
        <v>287900000</v>
      </c>
      <c r="D5" s="7" t="n">
        <v>32180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845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2017-11-25T15:18:22Z</dcterms:created>
  <dc:creator>Jan-Hendrik Niemann</dc:creator>
  <dc:description/>
  <dc:language>en-US</dc:language>
  <cp:lastModifiedBy/>
  <dcterms:modified xsi:type="dcterms:W3CDTF">2017-11-29T11:36:37Z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