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个人文档\校课程\数理统计\我的课程论文\Scripts\MathStatHomework\data\"/>
    </mc:Choice>
  </mc:AlternateContent>
  <xr:revisionPtr revIDLastSave="0" documentId="13_ncr:1_{B75CD2FC-4D22-4FF7-BA48-8BF11ACC2208}" xr6:coauthVersionLast="47" xr6:coauthVersionMax="47" xr10:uidLastSave="{00000000-0000-0000-0000-000000000000}"/>
  <bookViews>
    <workbookView xWindow="-120" yWindow="-120" windowWidth="29040" windowHeight="15840" xr2:uid="{A397D869-465B-44B9-A306-4802F0A1E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1" l="1"/>
  <c r="S2" i="1"/>
  <c r="T3" i="1"/>
  <c r="Q2" i="1"/>
  <c r="F56" i="1"/>
  <c r="E56" i="1"/>
  <c r="D56" i="1"/>
  <c r="C56" i="1"/>
  <c r="B56" i="1"/>
  <c r="R2" i="1"/>
  <c r="P2" i="1"/>
  <c r="O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2" i="1"/>
  <c r="J26" i="1"/>
  <c r="J27" i="1"/>
  <c r="I8" i="1"/>
  <c r="I9" i="1"/>
  <c r="I35" i="1"/>
  <c r="I42" i="1"/>
  <c r="H2" i="1"/>
  <c r="J10" i="1" s="1"/>
  <c r="G2" i="1"/>
  <c r="I16" i="1" s="1"/>
  <c r="V2" i="1"/>
  <c r="U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F2" i="1"/>
  <c r="E2" i="1"/>
  <c r="D2" i="1"/>
  <c r="M42" i="1" l="1"/>
  <c r="I29" i="1"/>
  <c r="I34" i="1"/>
  <c r="J23" i="1"/>
  <c r="J49" i="1"/>
  <c r="J9" i="1"/>
  <c r="M9" i="1" s="1"/>
  <c r="J25" i="1"/>
  <c r="J22" i="1"/>
  <c r="I55" i="1"/>
  <c r="J44" i="1"/>
  <c r="I7" i="1"/>
  <c r="M7" i="1" s="1"/>
  <c r="I32" i="1"/>
  <c r="M32" i="1" s="1"/>
  <c r="I53" i="1"/>
  <c r="J45" i="1"/>
  <c r="J7" i="1"/>
  <c r="M8" i="1"/>
  <c r="I5" i="1"/>
  <c r="M5" i="1" s="1"/>
  <c r="I30" i="1"/>
  <c r="I27" i="1"/>
  <c r="M27" i="1" s="1"/>
  <c r="I51" i="1"/>
  <c r="I49" i="1"/>
  <c r="I22" i="1"/>
  <c r="J42" i="1"/>
  <c r="J6" i="1"/>
  <c r="I33" i="1"/>
  <c r="I54" i="1"/>
  <c r="I52" i="1"/>
  <c r="I50" i="1"/>
  <c r="I48" i="1"/>
  <c r="I15" i="1"/>
  <c r="J41" i="1"/>
  <c r="J5" i="1"/>
  <c r="J19" i="1"/>
  <c r="I25" i="1"/>
  <c r="M25" i="1" s="1"/>
  <c r="I47" i="1"/>
  <c r="M47" i="1" s="1"/>
  <c r="I14" i="1"/>
  <c r="J40" i="1"/>
  <c r="J4" i="1"/>
  <c r="I6" i="1"/>
  <c r="M6" i="1" s="1"/>
  <c r="I31" i="1"/>
  <c r="J20" i="1"/>
  <c r="J18" i="1"/>
  <c r="J8" i="1"/>
  <c r="I46" i="1"/>
  <c r="I13" i="1"/>
  <c r="J39" i="1"/>
  <c r="J3" i="1"/>
  <c r="J21" i="1"/>
  <c r="J47" i="1"/>
  <c r="I26" i="1"/>
  <c r="M26" i="1" s="1"/>
  <c r="I24" i="1"/>
  <c r="I45" i="1"/>
  <c r="M45" i="1" s="1"/>
  <c r="I12" i="1"/>
  <c r="M12" i="1" s="1"/>
  <c r="J38" i="1"/>
  <c r="J24" i="1"/>
  <c r="I4" i="1"/>
  <c r="J48" i="1"/>
  <c r="J46" i="1"/>
  <c r="I44" i="1"/>
  <c r="M44" i="1" s="1"/>
  <c r="I11" i="1"/>
  <c r="M11" i="1" s="1"/>
  <c r="J29" i="1"/>
  <c r="I28" i="1"/>
  <c r="J43" i="1"/>
  <c r="I43" i="1"/>
  <c r="M43" i="1" s="1"/>
  <c r="I10" i="1"/>
  <c r="M10" i="1" s="1"/>
  <c r="J28" i="1"/>
  <c r="M35" i="1"/>
  <c r="M15" i="1"/>
  <c r="I23" i="1"/>
  <c r="M23" i="1" s="1"/>
  <c r="I3" i="1"/>
  <c r="M3" i="1" s="1"/>
  <c r="J37" i="1"/>
  <c r="J17" i="1"/>
  <c r="J2" i="1"/>
  <c r="J36" i="1"/>
  <c r="J16" i="1"/>
  <c r="M16" i="1" s="1"/>
  <c r="I41" i="1"/>
  <c r="I21" i="1"/>
  <c r="J55" i="1"/>
  <c r="J35" i="1"/>
  <c r="J15" i="1"/>
  <c r="I40" i="1"/>
  <c r="I20" i="1"/>
  <c r="M20" i="1" s="1"/>
  <c r="J54" i="1"/>
  <c r="M54" i="1" s="1"/>
  <c r="J34" i="1"/>
  <c r="M34" i="1" s="1"/>
  <c r="J14" i="1"/>
  <c r="I39" i="1"/>
  <c r="M39" i="1" s="1"/>
  <c r="I19" i="1"/>
  <c r="J53" i="1"/>
  <c r="J33" i="1"/>
  <c r="M33" i="1" s="1"/>
  <c r="J13" i="1"/>
  <c r="M13" i="1" s="1"/>
  <c r="I38" i="1"/>
  <c r="M38" i="1" s="1"/>
  <c r="I18" i="1"/>
  <c r="M18" i="1" s="1"/>
  <c r="J52" i="1"/>
  <c r="M52" i="1" s="1"/>
  <c r="J32" i="1"/>
  <c r="J12" i="1"/>
  <c r="I37" i="1"/>
  <c r="I17" i="1"/>
  <c r="J51" i="1"/>
  <c r="J31" i="1"/>
  <c r="J11" i="1"/>
  <c r="I2" i="1"/>
  <c r="I36" i="1"/>
  <c r="J50" i="1"/>
  <c r="M50" i="1" s="1"/>
  <c r="J30" i="1"/>
  <c r="M19" i="1" l="1"/>
  <c r="M48" i="1"/>
  <c r="M24" i="1"/>
  <c r="M30" i="1"/>
  <c r="M55" i="1"/>
  <c r="M14" i="1"/>
  <c r="M36" i="1"/>
  <c r="M40" i="1"/>
  <c r="M31" i="1"/>
  <c r="M28" i="1"/>
  <c r="M22" i="1"/>
  <c r="M4" i="1"/>
  <c r="M53" i="1"/>
  <c r="M2" i="1"/>
  <c r="N2" i="1" s="1"/>
  <c r="M46" i="1"/>
  <c r="M51" i="1"/>
  <c r="M17" i="1"/>
  <c r="M21" i="1"/>
  <c r="M41" i="1"/>
  <c r="M49" i="1"/>
  <c r="M29" i="1"/>
  <c r="M37" i="1"/>
</calcChain>
</file>

<file path=xl/sharedStrings.xml><?xml version="1.0" encoding="utf-8"?>
<sst xmlns="http://schemas.openxmlformats.org/spreadsheetml/2006/main" count="23" uniqueCount="22">
  <si>
    <t>Year</t>
  </si>
  <si>
    <t>xi</t>
    <phoneticPr fontId="1" type="noConversion"/>
  </si>
  <si>
    <t>yi</t>
    <phoneticPr fontId="1" type="noConversion"/>
  </si>
  <si>
    <t>xi^2</t>
    <phoneticPr fontId="1" type="noConversion"/>
  </si>
  <si>
    <t>yi^2</t>
    <phoneticPr fontId="1" type="noConversion"/>
  </si>
  <si>
    <t>xi*yi</t>
    <phoneticPr fontId="1" type="noConversion"/>
  </si>
  <si>
    <t>\bar(x)</t>
    <phoneticPr fontId="1" type="noConversion"/>
  </si>
  <si>
    <t>\bar(y)</t>
    <phoneticPr fontId="1" type="noConversion"/>
  </si>
  <si>
    <t>S_xy</t>
    <phoneticPr fontId="1" type="noConversion"/>
  </si>
  <si>
    <t>S_xx</t>
    <phoneticPr fontId="1" type="noConversion"/>
  </si>
  <si>
    <t>S_yy</t>
    <phoneticPr fontId="1" type="noConversion"/>
  </si>
  <si>
    <t>\beta_1</t>
    <phoneticPr fontId="1" type="noConversion"/>
  </si>
  <si>
    <t>\beta_0</t>
    <phoneticPr fontId="1" type="noConversion"/>
  </si>
  <si>
    <t>S_e</t>
    <phoneticPr fontId="1" type="noConversion"/>
  </si>
  <si>
    <t>\sigma</t>
    <phoneticPr fontId="1" type="noConversion"/>
  </si>
  <si>
    <t>\sum_xi</t>
    <phoneticPr fontId="1" type="noConversion"/>
  </si>
  <si>
    <t>\sum_yi</t>
    <phoneticPr fontId="1" type="noConversion"/>
  </si>
  <si>
    <t>xi-\bar{x}</t>
    <phoneticPr fontId="1" type="noConversion"/>
  </si>
  <si>
    <t>yi-\bar{y}</t>
    <phoneticPr fontId="1" type="noConversion"/>
  </si>
  <si>
    <t>(xi-\bar{x})(yi-\bar{y})</t>
    <phoneticPr fontId="1" type="noConversion"/>
  </si>
  <si>
    <t>xi-\bar{x}^2</t>
    <phoneticPr fontId="1" type="noConversion"/>
  </si>
  <si>
    <t>yi-\bar{y}^2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</si>
</sst>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2CEE-25DB-4D0E-A2C2-A643E76AFAAC}">
  <dimension ref="A1:V56"/>
  <sheetViews>
    <sheetView tabSelected="1" workbookViewId="0">
      <selection activeCell="T2" sqref="T2"/>
    </sheetView>
  </sheetViews>
  <sheetFormatPr defaultRowHeight="14.25" x14ac:dyDescent="0.2"/>
  <cols>
    <col min="1" max="1" width="5.5" bestFit="1" customWidth="1"/>
    <col min="2" max="2" width="7.5" bestFit="1" customWidth="1"/>
    <col min="3" max="3" width="6.5" bestFit="1" customWidth="1"/>
    <col min="4" max="4" width="12.75" bestFit="1" customWidth="1"/>
    <col min="5" max="5" width="7.5" bestFit="1" customWidth="1"/>
    <col min="6" max="6" width="9.5" bestFit="1" customWidth="1"/>
    <col min="7" max="7" width="12.75" bestFit="1" customWidth="1"/>
    <col min="8" max="8" width="6.875" bestFit="1" customWidth="1"/>
    <col min="9" max="10" width="9.125" bestFit="1" customWidth="1"/>
    <col min="11" max="12" width="9.125" customWidth="1"/>
    <col min="13" max="13" width="19.75" bestFit="1" customWidth="1"/>
    <col min="14" max="14" width="5" bestFit="1" customWidth="1"/>
    <col min="15" max="15" width="8.5" bestFit="1" customWidth="1"/>
    <col min="16" max="16" width="5" bestFit="1" customWidth="1"/>
    <col min="17" max="18" width="7.75" bestFit="1" customWidth="1"/>
    <col min="19" max="19" width="4.25" bestFit="1" customWidth="1"/>
    <col min="20" max="20" width="7.375" bestFit="1" customWidth="1"/>
    <col min="21" max="21" width="9.5" bestFit="1" customWidth="1"/>
    <col min="22" max="22" width="7.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20</v>
      </c>
      <c r="L1" t="s">
        <v>21</v>
      </c>
      <c r="M1" t="s">
        <v>19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</row>
    <row r="2" spans="1:22" x14ac:dyDescent="0.2">
      <c r="A2">
        <v>1970</v>
      </c>
      <c r="B2">
        <v>325.68</v>
      </c>
      <c r="C2">
        <v>0.03</v>
      </c>
      <c r="D2">
        <f>B2*B2</f>
        <v>106067.4624</v>
      </c>
      <c r="E2">
        <f>C2*C2</f>
        <v>8.9999999999999998E-4</v>
      </c>
      <c r="F2">
        <f>B2*C2</f>
        <v>9.7704000000000004</v>
      </c>
      <c r="G2">
        <f>AVERAGE(B2:B55)</f>
        <v>367.27888888888884</v>
      </c>
      <c r="H2">
        <f>AVERAGE(C2:C55)</f>
        <v>0.45500000000000013</v>
      </c>
      <c r="I2">
        <f>B2-$G$2</f>
        <v>-41.598888888888837</v>
      </c>
      <c r="J2">
        <f>C2-$H$2</f>
        <v>-0.42500000000000016</v>
      </c>
      <c r="K2">
        <f>I2*I2</f>
        <v>1730.467556790119</v>
      </c>
      <c r="L2">
        <f>J2*J2</f>
        <v>0.18062500000000012</v>
      </c>
      <c r="M2">
        <f>I2*J2</f>
        <v>17.679527777777761</v>
      </c>
      <c r="N2">
        <f>SUM(M2:M55)</f>
        <v>457.42129999999997</v>
      </c>
      <c r="O2">
        <f>SUM(K2:K55)</f>
        <v>42206.911333333337</v>
      </c>
      <c r="P2">
        <f>SUM(L2:L55)</f>
        <v>5.4021499999999998</v>
      </c>
      <c r="Q2">
        <f>N2/O2</f>
        <v>1.0837592364612259E-2</v>
      </c>
      <c r="R2">
        <f>H2-Q2*G2</f>
        <v>-3.5254188819054959</v>
      </c>
      <c r="S2">
        <f>P2-POWER(Q2,2)*O2</f>
        <v>0.44480441170898644</v>
      </c>
      <c r="T2">
        <f>SQRT(S2/52)</f>
        <v>9.2487463985145499E-2</v>
      </c>
      <c r="U2">
        <f>SUM(B2:B55)</f>
        <v>19833.059999999998</v>
      </c>
      <c r="V2">
        <f>SUM(C2:C55)</f>
        <v>24.570000000000007</v>
      </c>
    </row>
    <row r="3" spans="1:22" x14ac:dyDescent="0.2">
      <c r="A3">
        <v>1971</v>
      </c>
      <c r="B3">
        <v>326.32</v>
      </c>
      <c r="C3">
        <v>-0.08</v>
      </c>
      <c r="D3">
        <f t="shared" ref="D3:D55" si="0">B3*B3</f>
        <v>106484.7424</v>
      </c>
      <c r="E3">
        <f t="shared" ref="E3:E55" si="1">C3*C3</f>
        <v>6.4000000000000003E-3</v>
      </c>
      <c r="F3">
        <f t="shared" ref="F3:F55" si="2">B3*C3</f>
        <v>-26.105599999999999</v>
      </c>
      <c r="I3">
        <f t="shared" ref="I3:I55" si="3">B3-$G$2</f>
        <v>-40.95888888888885</v>
      </c>
      <c r="J3">
        <f t="shared" ref="J3:J55" si="4">C3-$H$2</f>
        <v>-0.53500000000000014</v>
      </c>
      <c r="K3">
        <f t="shared" ref="K3:K55" si="5">I3*I3</f>
        <v>1677.6305790123424</v>
      </c>
      <c r="L3">
        <f t="shared" ref="L3:L55" si="6">J3*J3</f>
        <v>0.28622500000000017</v>
      </c>
      <c r="M3">
        <f t="shared" ref="M3:M55" si="7">I3*J3</f>
        <v>21.913005555555539</v>
      </c>
      <c r="T3">
        <f>SQRT(0.4/52)</f>
        <v>8.7705801930702917E-2</v>
      </c>
    </row>
    <row r="4" spans="1:22" x14ac:dyDescent="0.2">
      <c r="A4">
        <v>1972</v>
      </c>
      <c r="B4">
        <v>327.45999999999998</v>
      </c>
      <c r="C4">
        <v>0.01</v>
      </c>
      <c r="D4">
        <f t="shared" si="0"/>
        <v>107230.05159999999</v>
      </c>
      <c r="E4">
        <f t="shared" si="1"/>
        <v>1E-4</v>
      </c>
      <c r="F4">
        <f t="shared" si="2"/>
        <v>3.2746</v>
      </c>
      <c r="I4">
        <f t="shared" si="3"/>
        <v>-39.818888888888864</v>
      </c>
      <c r="J4">
        <f t="shared" si="4"/>
        <v>-0.44500000000000012</v>
      </c>
      <c r="K4">
        <f t="shared" si="5"/>
        <v>1585.543912345677</v>
      </c>
      <c r="L4">
        <f t="shared" si="6"/>
        <v>0.19802500000000012</v>
      </c>
      <c r="M4">
        <f t="shared" si="7"/>
        <v>17.71940555555555</v>
      </c>
    </row>
    <row r="5" spans="1:22" x14ac:dyDescent="0.2">
      <c r="A5">
        <v>1973</v>
      </c>
      <c r="B5">
        <v>329.68</v>
      </c>
      <c r="C5">
        <v>0.16</v>
      </c>
      <c r="D5">
        <f t="shared" si="0"/>
        <v>108688.90240000001</v>
      </c>
      <c r="E5">
        <f t="shared" si="1"/>
        <v>2.5600000000000001E-2</v>
      </c>
      <c r="F5">
        <f t="shared" si="2"/>
        <v>52.748800000000003</v>
      </c>
      <c r="I5">
        <f t="shared" si="3"/>
        <v>-37.598888888888837</v>
      </c>
      <c r="J5">
        <f t="shared" si="4"/>
        <v>-0.29500000000000015</v>
      </c>
      <c r="K5">
        <f t="shared" si="5"/>
        <v>1413.6764456790083</v>
      </c>
      <c r="L5">
        <f t="shared" si="6"/>
        <v>8.7025000000000088E-2</v>
      </c>
      <c r="M5">
        <f t="shared" si="7"/>
        <v>11.091672222222213</v>
      </c>
    </row>
    <row r="6" spans="1:22" x14ac:dyDescent="0.2">
      <c r="A6">
        <v>1974</v>
      </c>
      <c r="B6">
        <v>330.19</v>
      </c>
      <c r="C6">
        <v>-7.0000000000000007E-2</v>
      </c>
      <c r="D6">
        <f t="shared" si="0"/>
        <v>109025.43609999999</v>
      </c>
      <c r="E6">
        <f t="shared" si="1"/>
        <v>4.9000000000000007E-3</v>
      </c>
      <c r="F6">
        <f t="shared" si="2"/>
        <v>-23.113300000000002</v>
      </c>
      <c r="I6">
        <f t="shared" si="3"/>
        <v>-37.088888888888846</v>
      </c>
      <c r="J6">
        <f t="shared" si="4"/>
        <v>-0.52500000000000013</v>
      </c>
      <c r="K6">
        <f t="shared" si="5"/>
        <v>1375.5856790123426</v>
      </c>
      <c r="L6">
        <f t="shared" si="6"/>
        <v>0.27562500000000012</v>
      </c>
      <c r="M6">
        <f t="shared" si="7"/>
        <v>19.47166666666665</v>
      </c>
    </row>
    <row r="7" spans="1:22" x14ac:dyDescent="0.2">
      <c r="A7">
        <v>1975</v>
      </c>
      <c r="B7">
        <v>331.13</v>
      </c>
      <c r="C7">
        <v>-0.01</v>
      </c>
      <c r="D7">
        <f t="shared" si="0"/>
        <v>109647.0769</v>
      </c>
      <c r="E7">
        <f t="shared" si="1"/>
        <v>1E-4</v>
      </c>
      <c r="F7">
        <f t="shared" si="2"/>
        <v>-3.3113000000000001</v>
      </c>
      <c r="I7">
        <f t="shared" si="3"/>
        <v>-36.148888888888848</v>
      </c>
      <c r="J7">
        <f t="shared" si="4"/>
        <v>-0.46500000000000014</v>
      </c>
      <c r="K7">
        <f t="shared" si="5"/>
        <v>1306.7421679012316</v>
      </c>
      <c r="L7">
        <f t="shared" si="6"/>
        <v>0.21622500000000014</v>
      </c>
      <c r="M7">
        <f t="shared" si="7"/>
        <v>16.809233333333321</v>
      </c>
    </row>
    <row r="8" spans="1:22" x14ac:dyDescent="0.2">
      <c r="A8">
        <v>1976</v>
      </c>
      <c r="B8">
        <v>332.03</v>
      </c>
      <c r="C8">
        <v>-0.1</v>
      </c>
      <c r="D8">
        <f t="shared" si="0"/>
        <v>110243.92089999998</v>
      </c>
      <c r="E8">
        <f t="shared" si="1"/>
        <v>1.0000000000000002E-2</v>
      </c>
      <c r="F8">
        <f t="shared" si="2"/>
        <v>-33.202999999999996</v>
      </c>
      <c r="I8">
        <f t="shared" si="3"/>
        <v>-35.248888888888871</v>
      </c>
      <c r="J8">
        <f t="shared" si="4"/>
        <v>-0.55500000000000016</v>
      </c>
      <c r="K8">
        <f t="shared" si="5"/>
        <v>1242.4841679012334</v>
      </c>
      <c r="L8">
        <f t="shared" si="6"/>
        <v>0.30802500000000016</v>
      </c>
      <c r="M8">
        <f t="shared" si="7"/>
        <v>19.563133333333329</v>
      </c>
    </row>
    <row r="9" spans="1:22" x14ac:dyDescent="0.2">
      <c r="A9">
        <v>1977</v>
      </c>
      <c r="B9">
        <v>333.84</v>
      </c>
      <c r="C9">
        <v>0.18</v>
      </c>
      <c r="D9">
        <f t="shared" si="0"/>
        <v>111449.14559999999</v>
      </c>
      <c r="E9">
        <f t="shared" si="1"/>
        <v>3.2399999999999998E-2</v>
      </c>
      <c r="F9">
        <f t="shared" si="2"/>
        <v>60.091199999999994</v>
      </c>
      <c r="I9">
        <f t="shared" si="3"/>
        <v>-33.438888888888869</v>
      </c>
      <c r="J9">
        <f t="shared" si="4"/>
        <v>-0.27500000000000013</v>
      </c>
      <c r="K9">
        <f t="shared" si="5"/>
        <v>1118.1592901234555</v>
      </c>
      <c r="L9">
        <f t="shared" si="6"/>
        <v>7.5625000000000067E-2</v>
      </c>
      <c r="M9">
        <f t="shared" si="7"/>
        <v>9.1956944444444435</v>
      </c>
    </row>
    <row r="10" spans="1:22" x14ac:dyDescent="0.2">
      <c r="A10">
        <v>1978</v>
      </c>
      <c r="B10">
        <v>335.42</v>
      </c>
      <c r="C10">
        <v>7.0000000000000007E-2</v>
      </c>
      <c r="D10">
        <f t="shared" si="0"/>
        <v>112506.57640000001</v>
      </c>
      <c r="E10">
        <f t="shared" si="1"/>
        <v>4.9000000000000007E-3</v>
      </c>
      <c r="F10">
        <f t="shared" si="2"/>
        <v>23.479400000000002</v>
      </c>
      <c r="I10">
        <f t="shared" si="3"/>
        <v>-31.858888888888828</v>
      </c>
      <c r="J10">
        <f t="shared" si="4"/>
        <v>-0.38500000000000012</v>
      </c>
      <c r="K10">
        <f t="shared" si="5"/>
        <v>1014.988801234564</v>
      </c>
      <c r="L10">
        <f t="shared" si="6"/>
        <v>0.14822500000000008</v>
      </c>
      <c r="M10">
        <f t="shared" si="7"/>
        <v>12.265672222222202</v>
      </c>
    </row>
    <row r="11" spans="1:22" x14ac:dyDescent="0.2">
      <c r="A11">
        <v>1979</v>
      </c>
      <c r="B11">
        <v>336.84</v>
      </c>
      <c r="C11">
        <v>0.16</v>
      </c>
      <c r="D11">
        <f t="shared" si="0"/>
        <v>113461.18559999998</v>
      </c>
      <c r="E11">
        <f t="shared" si="1"/>
        <v>2.5600000000000001E-2</v>
      </c>
      <c r="F11">
        <f t="shared" si="2"/>
        <v>53.894399999999997</v>
      </c>
      <c r="I11">
        <f t="shared" si="3"/>
        <v>-30.438888888888869</v>
      </c>
      <c r="J11">
        <f t="shared" si="4"/>
        <v>-0.29500000000000015</v>
      </c>
      <c r="K11">
        <f t="shared" si="5"/>
        <v>926.52595679012222</v>
      </c>
      <c r="L11">
        <f t="shared" si="6"/>
        <v>8.7025000000000088E-2</v>
      </c>
      <c r="M11">
        <f t="shared" si="7"/>
        <v>8.9794722222222205</v>
      </c>
    </row>
    <row r="12" spans="1:22" x14ac:dyDescent="0.2">
      <c r="A12">
        <v>1980</v>
      </c>
      <c r="B12">
        <v>338.76</v>
      </c>
      <c r="C12">
        <v>0.26</v>
      </c>
      <c r="D12">
        <f t="shared" si="0"/>
        <v>114758.3376</v>
      </c>
      <c r="E12">
        <f t="shared" si="1"/>
        <v>6.7600000000000007E-2</v>
      </c>
      <c r="F12">
        <f t="shared" si="2"/>
        <v>88.077600000000004</v>
      </c>
      <c r="I12">
        <f t="shared" si="3"/>
        <v>-28.518888888888853</v>
      </c>
      <c r="J12">
        <f t="shared" si="4"/>
        <v>-0.19500000000000012</v>
      </c>
      <c r="K12">
        <f t="shared" si="5"/>
        <v>813.32702345678808</v>
      </c>
      <c r="L12">
        <f t="shared" si="6"/>
        <v>3.8025000000000045E-2</v>
      </c>
      <c r="M12">
        <f t="shared" si="7"/>
        <v>5.5611833333333296</v>
      </c>
    </row>
    <row r="13" spans="1:22" x14ac:dyDescent="0.2">
      <c r="A13">
        <v>1981</v>
      </c>
      <c r="B13">
        <v>340.12</v>
      </c>
      <c r="C13">
        <v>0.32</v>
      </c>
      <c r="D13">
        <f t="shared" si="0"/>
        <v>115681.61440000001</v>
      </c>
      <c r="E13">
        <f t="shared" si="1"/>
        <v>0.1024</v>
      </c>
      <c r="F13">
        <f t="shared" si="2"/>
        <v>108.83840000000001</v>
      </c>
      <c r="I13">
        <f t="shared" si="3"/>
        <v>-27.158888888888839</v>
      </c>
      <c r="J13">
        <f t="shared" si="4"/>
        <v>-0.13500000000000012</v>
      </c>
      <c r="K13">
        <f t="shared" si="5"/>
        <v>737.60524567900961</v>
      </c>
      <c r="L13">
        <f t="shared" si="6"/>
        <v>1.8225000000000033E-2</v>
      </c>
      <c r="M13">
        <f t="shared" si="7"/>
        <v>3.6664499999999967</v>
      </c>
    </row>
    <row r="14" spans="1:22" x14ac:dyDescent="0.2">
      <c r="A14">
        <v>1982</v>
      </c>
      <c r="B14">
        <v>341.48</v>
      </c>
      <c r="C14">
        <v>0.14000000000000001</v>
      </c>
      <c r="D14">
        <f t="shared" si="0"/>
        <v>116608.59040000002</v>
      </c>
      <c r="E14">
        <f t="shared" si="1"/>
        <v>1.9600000000000003E-2</v>
      </c>
      <c r="F14">
        <f t="shared" si="2"/>
        <v>47.807200000000009</v>
      </c>
      <c r="I14">
        <f t="shared" si="3"/>
        <v>-25.798888888888825</v>
      </c>
      <c r="J14">
        <f t="shared" si="4"/>
        <v>-0.31500000000000011</v>
      </c>
      <c r="K14">
        <f t="shared" si="5"/>
        <v>665.58266790123128</v>
      </c>
      <c r="L14">
        <f t="shared" si="6"/>
        <v>9.9225000000000077E-2</v>
      </c>
      <c r="M14">
        <f t="shared" si="7"/>
        <v>8.1266499999999837</v>
      </c>
    </row>
    <row r="15" spans="1:22" x14ac:dyDescent="0.2">
      <c r="A15">
        <v>1983</v>
      </c>
      <c r="B15">
        <v>343.15</v>
      </c>
      <c r="C15">
        <v>0.31</v>
      </c>
      <c r="D15">
        <f t="shared" si="0"/>
        <v>117751.92249999999</v>
      </c>
      <c r="E15">
        <f t="shared" si="1"/>
        <v>9.6100000000000005E-2</v>
      </c>
      <c r="F15">
        <f t="shared" si="2"/>
        <v>106.37649999999999</v>
      </c>
      <c r="I15">
        <f t="shared" si="3"/>
        <v>-24.128888888888866</v>
      </c>
      <c r="J15">
        <f t="shared" si="4"/>
        <v>-0.14500000000000013</v>
      </c>
      <c r="K15">
        <f t="shared" si="5"/>
        <v>582.20327901234464</v>
      </c>
      <c r="L15">
        <f t="shared" si="6"/>
        <v>2.1025000000000037E-2</v>
      </c>
      <c r="M15">
        <f t="shared" si="7"/>
        <v>3.4986888888888887</v>
      </c>
    </row>
    <row r="16" spans="1:22" x14ac:dyDescent="0.2">
      <c r="A16">
        <v>1984</v>
      </c>
      <c r="B16">
        <v>344.87</v>
      </c>
      <c r="C16">
        <v>0.16</v>
      </c>
      <c r="D16">
        <f t="shared" si="0"/>
        <v>118935.31690000001</v>
      </c>
      <c r="E16">
        <f t="shared" si="1"/>
        <v>2.5600000000000001E-2</v>
      </c>
      <c r="F16">
        <f t="shared" si="2"/>
        <v>55.179200000000002</v>
      </c>
      <c r="I16">
        <f t="shared" si="3"/>
        <v>-22.408888888888839</v>
      </c>
      <c r="J16">
        <f t="shared" si="4"/>
        <v>-0.29500000000000015</v>
      </c>
      <c r="K16">
        <f t="shared" si="5"/>
        <v>502.15830123456567</v>
      </c>
      <c r="L16">
        <f t="shared" si="6"/>
        <v>8.7025000000000088E-2</v>
      </c>
      <c r="M16">
        <f t="shared" si="7"/>
        <v>6.6106222222222106</v>
      </c>
    </row>
    <row r="17" spans="1:13" x14ac:dyDescent="0.2">
      <c r="A17">
        <v>1985</v>
      </c>
      <c r="B17">
        <v>346.35</v>
      </c>
      <c r="C17">
        <v>0.12</v>
      </c>
      <c r="D17">
        <f t="shared" si="0"/>
        <v>119958.32250000001</v>
      </c>
      <c r="E17">
        <f t="shared" si="1"/>
        <v>1.44E-2</v>
      </c>
      <c r="F17">
        <f t="shared" si="2"/>
        <v>41.562000000000005</v>
      </c>
      <c r="I17">
        <f t="shared" si="3"/>
        <v>-20.928888888888821</v>
      </c>
      <c r="J17">
        <f t="shared" si="4"/>
        <v>-0.33500000000000013</v>
      </c>
      <c r="K17">
        <f t="shared" si="5"/>
        <v>438.01839012345397</v>
      </c>
      <c r="L17">
        <f t="shared" si="6"/>
        <v>0.11222500000000009</v>
      </c>
      <c r="M17">
        <f t="shared" si="7"/>
        <v>7.0111777777777577</v>
      </c>
    </row>
    <row r="18" spans="1:13" x14ac:dyDescent="0.2">
      <c r="A18">
        <v>1986</v>
      </c>
      <c r="B18">
        <v>347.61</v>
      </c>
      <c r="C18">
        <v>0.18</v>
      </c>
      <c r="D18">
        <f t="shared" si="0"/>
        <v>120832.7121</v>
      </c>
      <c r="E18">
        <f t="shared" si="1"/>
        <v>3.2399999999999998E-2</v>
      </c>
      <c r="F18">
        <f t="shared" si="2"/>
        <v>62.569800000000001</v>
      </c>
      <c r="I18">
        <f t="shared" si="3"/>
        <v>-19.66888888888883</v>
      </c>
      <c r="J18">
        <f t="shared" si="4"/>
        <v>-0.27500000000000013</v>
      </c>
      <c r="K18">
        <f t="shared" si="5"/>
        <v>386.86519012345445</v>
      </c>
      <c r="L18">
        <f t="shared" si="6"/>
        <v>7.5625000000000067E-2</v>
      </c>
      <c r="M18">
        <f t="shared" si="7"/>
        <v>5.4089444444444306</v>
      </c>
    </row>
    <row r="19" spans="1:13" x14ac:dyDescent="0.2">
      <c r="A19">
        <v>1987</v>
      </c>
      <c r="B19">
        <v>349.31</v>
      </c>
      <c r="C19">
        <v>0.32</v>
      </c>
      <c r="D19">
        <f t="shared" si="0"/>
        <v>122017.4761</v>
      </c>
      <c r="E19">
        <f t="shared" si="1"/>
        <v>0.1024</v>
      </c>
      <c r="F19">
        <f t="shared" si="2"/>
        <v>111.7792</v>
      </c>
      <c r="I19">
        <f t="shared" si="3"/>
        <v>-17.968888888888841</v>
      </c>
      <c r="J19">
        <f t="shared" si="4"/>
        <v>-0.13500000000000012</v>
      </c>
      <c r="K19">
        <f t="shared" si="5"/>
        <v>322.88096790123285</v>
      </c>
      <c r="L19">
        <f t="shared" si="6"/>
        <v>1.8225000000000033E-2</v>
      </c>
      <c r="M19">
        <f t="shared" si="7"/>
        <v>2.4257999999999957</v>
      </c>
    </row>
    <row r="20" spans="1:13" x14ac:dyDescent="0.2">
      <c r="A20">
        <v>1988</v>
      </c>
      <c r="B20">
        <v>351.69</v>
      </c>
      <c r="C20">
        <v>0.39</v>
      </c>
      <c r="D20">
        <f t="shared" si="0"/>
        <v>123685.8561</v>
      </c>
      <c r="E20">
        <f t="shared" si="1"/>
        <v>0.15210000000000001</v>
      </c>
      <c r="F20">
        <f t="shared" si="2"/>
        <v>137.1591</v>
      </c>
      <c r="I20">
        <f t="shared" si="3"/>
        <v>-15.588888888888846</v>
      </c>
      <c r="J20">
        <f t="shared" si="4"/>
        <v>-6.5000000000000113E-2</v>
      </c>
      <c r="K20">
        <f t="shared" si="5"/>
        <v>243.01345679012212</v>
      </c>
      <c r="L20">
        <f t="shared" si="6"/>
        <v>4.2250000000000143E-3</v>
      </c>
      <c r="M20">
        <f t="shared" si="7"/>
        <v>1.0132777777777768</v>
      </c>
    </row>
    <row r="21" spans="1:13" x14ac:dyDescent="0.2">
      <c r="A21">
        <v>1989</v>
      </c>
      <c r="B21">
        <v>353.21</v>
      </c>
      <c r="C21">
        <v>0.27</v>
      </c>
      <c r="D21">
        <f t="shared" si="0"/>
        <v>124757.30409999998</v>
      </c>
      <c r="E21">
        <f t="shared" si="1"/>
        <v>7.2900000000000006E-2</v>
      </c>
      <c r="F21">
        <f t="shared" si="2"/>
        <v>95.366699999999994</v>
      </c>
      <c r="I21">
        <f t="shared" si="3"/>
        <v>-14.068888888888864</v>
      </c>
      <c r="J21">
        <f t="shared" si="4"/>
        <v>-0.18500000000000011</v>
      </c>
      <c r="K21">
        <f t="shared" si="5"/>
        <v>197.93363456790053</v>
      </c>
      <c r="L21">
        <f t="shared" si="6"/>
        <v>3.422500000000004E-2</v>
      </c>
      <c r="M21">
        <f t="shared" si="7"/>
        <v>2.6027444444444412</v>
      </c>
    </row>
    <row r="22" spans="1:13" x14ac:dyDescent="0.2">
      <c r="A22">
        <v>1990</v>
      </c>
      <c r="B22">
        <v>354.45</v>
      </c>
      <c r="C22">
        <v>0.45</v>
      </c>
      <c r="D22">
        <f t="shared" si="0"/>
        <v>125634.80249999999</v>
      </c>
      <c r="E22">
        <f t="shared" si="1"/>
        <v>0.20250000000000001</v>
      </c>
      <c r="F22">
        <f t="shared" si="2"/>
        <v>159.5025</v>
      </c>
      <c r="I22">
        <f t="shared" si="3"/>
        <v>-12.828888888888855</v>
      </c>
      <c r="J22">
        <f t="shared" si="4"/>
        <v>-5.0000000000001155E-3</v>
      </c>
      <c r="K22">
        <f t="shared" si="5"/>
        <v>164.58039012345591</v>
      </c>
      <c r="L22">
        <f t="shared" si="6"/>
        <v>2.5000000000001153E-5</v>
      </c>
      <c r="M22">
        <f t="shared" si="7"/>
        <v>6.4144444444445753E-2</v>
      </c>
    </row>
    <row r="23" spans="1:13" x14ac:dyDescent="0.2">
      <c r="A23">
        <v>1991</v>
      </c>
      <c r="B23">
        <v>355.7</v>
      </c>
      <c r="C23">
        <v>0.4</v>
      </c>
      <c r="D23">
        <f t="shared" si="0"/>
        <v>126522.48999999999</v>
      </c>
      <c r="E23">
        <f t="shared" si="1"/>
        <v>0.16000000000000003</v>
      </c>
      <c r="F23">
        <f t="shared" si="2"/>
        <v>142.28</v>
      </c>
      <c r="I23">
        <f t="shared" si="3"/>
        <v>-11.578888888888855</v>
      </c>
      <c r="J23">
        <f t="shared" si="4"/>
        <v>-5.5000000000000104E-2</v>
      </c>
      <c r="K23">
        <f t="shared" si="5"/>
        <v>134.07066790123378</v>
      </c>
      <c r="L23">
        <f t="shared" si="6"/>
        <v>3.0250000000000116E-3</v>
      </c>
      <c r="M23">
        <f t="shared" si="7"/>
        <v>0.63683888888888829</v>
      </c>
    </row>
    <row r="24" spans="1:13" x14ac:dyDescent="0.2">
      <c r="A24">
        <v>1992</v>
      </c>
      <c r="B24">
        <v>356.55</v>
      </c>
      <c r="C24">
        <v>0.22</v>
      </c>
      <c r="D24">
        <f t="shared" si="0"/>
        <v>127127.90250000001</v>
      </c>
      <c r="E24">
        <f t="shared" si="1"/>
        <v>4.8399999999999999E-2</v>
      </c>
      <c r="F24">
        <f t="shared" si="2"/>
        <v>78.441000000000003</v>
      </c>
      <c r="I24">
        <f t="shared" si="3"/>
        <v>-10.728888888888832</v>
      </c>
      <c r="J24">
        <f t="shared" si="4"/>
        <v>-0.23500000000000013</v>
      </c>
      <c r="K24">
        <f t="shared" si="5"/>
        <v>115.10905679012224</v>
      </c>
      <c r="L24">
        <f t="shared" si="6"/>
        <v>5.5225000000000059E-2</v>
      </c>
      <c r="M24">
        <f t="shared" si="7"/>
        <v>2.5212888888888769</v>
      </c>
    </row>
    <row r="25" spans="1:13" x14ac:dyDescent="0.2">
      <c r="A25">
        <v>1993</v>
      </c>
      <c r="B25">
        <v>357.22</v>
      </c>
      <c r="C25">
        <v>0.23</v>
      </c>
      <c r="D25">
        <f t="shared" si="0"/>
        <v>127606.12840000002</v>
      </c>
      <c r="E25">
        <f t="shared" si="1"/>
        <v>5.2900000000000003E-2</v>
      </c>
      <c r="F25">
        <f t="shared" si="2"/>
        <v>82.160600000000017</v>
      </c>
      <c r="I25">
        <f t="shared" si="3"/>
        <v>-10.058888888888816</v>
      </c>
      <c r="J25">
        <f t="shared" si="4"/>
        <v>-0.22500000000000012</v>
      </c>
      <c r="K25">
        <f t="shared" si="5"/>
        <v>101.18124567901089</v>
      </c>
      <c r="L25">
        <f t="shared" si="6"/>
        <v>5.0625000000000052E-2</v>
      </c>
      <c r="M25">
        <f t="shared" si="7"/>
        <v>2.2632499999999847</v>
      </c>
    </row>
    <row r="26" spans="1:13" x14ac:dyDescent="0.2">
      <c r="A26">
        <v>1994</v>
      </c>
      <c r="B26">
        <v>358.96</v>
      </c>
      <c r="C26">
        <v>0.31</v>
      </c>
      <c r="D26">
        <f t="shared" si="0"/>
        <v>128852.28159999999</v>
      </c>
      <c r="E26">
        <f t="shared" si="1"/>
        <v>9.6100000000000005E-2</v>
      </c>
      <c r="F26">
        <f t="shared" si="2"/>
        <v>111.27759999999999</v>
      </c>
      <c r="I26">
        <f t="shared" si="3"/>
        <v>-8.3188888888888641</v>
      </c>
      <c r="J26">
        <f t="shared" si="4"/>
        <v>-0.14500000000000013</v>
      </c>
      <c r="K26">
        <f t="shared" si="5"/>
        <v>69.203912345678603</v>
      </c>
      <c r="L26">
        <f t="shared" si="6"/>
        <v>2.1025000000000037E-2</v>
      </c>
      <c r="M26">
        <f t="shared" si="7"/>
        <v>1.2062388888888864</v>
      </c>
    </row>
    <row r="27" spans="1:13" x14ac:dyDescent="0.2">
      <c r="A27">
        <v>1995</v>
      </c>
      <c r="B27">
        <v>360.97</v>
      </c>
      <c r="C27">
        <v>0.45</v>
      </c>
      <c r="D27">
        <f t="shared" si="0"/>
        <v>130299.34090000002</v>
      </c>
      <c r="E27">
        <f t="shared" si="1"/>
        <v>0.20250000000000001</v>
      </c>
      <c r="F27">
        <f t="shared" si="2"/>
        <v>162.43650000000002</v>
      </c>
      <c r="I27">
        <f t="shared" si="3"/>
        <v>-6.3088888888888164</v>
      </c>
      <c r="J27">
        <f t="shared" si="4"/>
        <v>-5.0000000000001155E-3</v>
      </c>
      <c r="K27">
        <f t="shared" si="5"/>
        <v>39.802079012344763</v>
      </c>
      <c r="L27">
        <f t="shared" si="6"/>
        <v>2.5000000000001153E-5</v>
      </c>
      <c r="M27">
        <f t="shared" si="7"/>
        <v>3.1544444444444812E-2</v>
      </c>
    </row>
    <row r="28" spans="1:13" x14ac:dyDescent="0.2">
      <c r="A28">
        <v>1996</v>
      </c>
      <c r="B28">
        <v>362.74</v>
      </c>
      <c r="C28">
        <v>0.33</v>
      </c>
      <c r="D28">
        <f t="shared" si="0"/>
        <v>131580.3076</v>
      </c>
      <c r="E28">
        <f t="shared" si="1"/>
        <v>0.10890000000000001</v>
      </c>
      <c r="F28">
        <f t="shared" si="2"/>
        <v>119.70420000000001</v>
      </c>
      <c r="I28">
        <f t="shared" si="3"/>
        <v>-4.5388888888888346</v>
      </c>
      <c r="J28">
        <f t="shared" si="4"/>
        <v>-0.12500000000000011</v>
      </c>
      <c r="K28">
        <f t="shared" si="5"/>
        <v>20.601512345678518</v>
      </c>
      <c r="L28">
        <f t="shared" si="6"/>
        <v>1.5625000000000028E-2</v>
      </c>
      <c r="M28">
        <f t="shared" si="7"/>
        <v>0.56736111111110488</v>
      </c>
    </row>
    <row r="29" spans="1:13" x14ac:dyDescent="0.2">
      <c r="A29">
        <v>1997</v>
      </c>
      <c r="B29">
        <v>363.88</v>
      </c>
      <c r="C29">
        <v>0.47</v>
      </c>
      <c r="D29">
        <f t="shared" si="0"/>
        <v>132408.6544</v>
      </c>
      <c r="E29">
        <f t="shared" si="1"/>
        <v>0.22089999999999999</v>
      </c>
      <c r="F29">
        <f t="shared" si="2"/>
        <v>171.02359999999999</v>
      </c>
      <c r="I29">
        <f t="shared" si="3"/>
        <v>-3.3988888888888482</v>
      </c>
      <c r="J29">
        <f t="shared" si="4"/>
        <v>1.4999999999999847E-2</v>
      </c>
      <c r="K29">
        <f t="shared" si="5"/>
        <v>11.552445679012068</v>
      </c>
      <c r="L29">
        <f t="shared" si="6"/>
        <v>2.2499999999999541E-4</v>
      </c>
      <c r="M29">
        <f t="shared" si="7"/>
        <v>-5.0983333333332201E-2</v>
      </c>
    </row>
    <row r="30" spans="1:13" x14ac:dyDescent="0.2">
      <c r="A30">
        <v>1998</v>
      </c>
      <c r="B30">
        <v>366.84</v>
      </c>
      <c r="C30">
        <v>0.61</v>
      </c>
      <c r="D30">
        <f t="shared" si="0"/>
        <v>134571.58559999999</v>
      </c>
      <c r="E30">
        <f t="shared" si="1"/>
        <v>0.37209999999999999</v>
      </c>
      <c r="F30">
        <f t="shared" si="2"/>
        <v>223.77239999999998</v>
      </c>
      <c r="I30">
        <f t="shared" si="3"/>
        <v>-0.43888888888886868</v>
      </c>
      <c r="J30">
        <f t="shared" si="4"/>
        <v>0.15499999999999986</v>
      </c>
      <c r="K30">
        <f t="shared" si="5"/>
        <v>0.19262345679010573</v>
      </c>
      <c r="L30">
        <f t="shared" si="6"/>
        <v>2.4024999999999956E-2</v>
      </c>
      <c r="M30">
        <f t="shared" si="7"/>
        <v>-6.8027777777774578E-2</v>
      </c>
    </row>
    <row r="31" spans="1:13" x14ac:dyDescent="0.2">
      <c r="A31">
        <v>1999</v>
      </c>
      <c r="B31">
        <v>368.54</v>
      </c>
      <c r="C31">
        <v>0.38</v>
      </c>
      <c r="D31">
        <f t="shared" si="0"/>
        <v>135821.73160000003</v>
      </c>
      <c r="E31">
        <f t="shared" si="1"/>
        <v>0.1444</v>
      </c>
      <c r="F31">
        <f t="shared" si="2"/>
        <v>140.04520000000002</v>
      </c>
      <c r="I31">
        <f t="shared" si="3"/>
        <v>1.2611111111111768</v>
      </c>
      <c r="J31">
        <f t="shared" si="4"/>
        <v>-7.5000000000000122E-2</v>
      </c>
      <c r="K31">
        <f t="shared" si="5"/>
        <v>1.5904012345680669</v>
      </c>
      <c r="L31">
        <f t="shared" si="6"/>
        <v>5.625000000000018E-3</v>
      </c>
      <c r="M31">
        <f t="shared" si="7"/>
        <v>-9.4583333333338418E-2</v>
      </c>
    </row>
    <row r="32" spans="1:13" x14ac:dyDescent="0.2">
      <c r="A32">
        <v>2000</v>
      </c>
      <c r="B32">
        <v>369.71</v>
      </c>
      <c r="C32">
        <v>0.39</v>
      </c>
      <c r="D32">
        <f t="shared" si="0"/>
        <v>136685.48409999997</v>
      </c>
      <c r="E32">
        <f t="shared" si="1"/>
        <v>0.15210000000000001</v>
      </c>
      <c r="F32">
        <f t="shared" si="2"/>
        <v>144.18690000000001</v>
      </c>
      <c r="I32">
        <f t="shared" si="3"/>
        <v>2.4311111111111359</v>
      </c>
      <c r="J32">
        <f t="shared" si="4"/>
        <v>-6.5000000000000113E-2</v>
      </c>
      <c r="K32">
        <f t="shared" si="5"/>
        <v>5.9103012345680215</v>
      </c>
      <c r="L32">
        <f t="shared" si="6"/>
        <v>4.2250000000000143E-3</v>
      </c>
      <c r="M32">
        <f t="shared" si="7"/>
        <v>-0.15802222222222412</v>
      </c>
    </row>
    <row r="33" spans="1:13" x14ac:dyDescent="0.2">
      <c r="A33">
        <v>2001</v>
      </c>
      <c r="B33">
        <v>371.32</v>
      </c>
      <c r="C33">
        <v>0.54</v>
      </c>
      <c r="D33">
        <f t="shared" si="0"/>
        <v>137878.54240000001</v>
      </c>
      <c r="E33">
        <f t="shared" si="1"/>
        <v>0.29160000000000003</v>
      </c>
      <c r="F33">
        <f t="shared" si="2"/>
        <v>200.5128</v>
      </c>
      <c r="I33">
        <f t="shared" si="3"/>
        <v>4.0411111111111495</v>
      </c>
      <c r="J33">
        <f t="shared" si="4"/>
        <v>8.4999999999999909E-2</v>
      </c>
      <c r="K33">
        <f t="shared" si="5"/>
        <v>16.330579012345989</v>
      </c>
      <c r="L33">
        <f t="shared" si="6"/>
        <v>7.2249999999999849E-3</v>
      </c>
      <c r="M33">
        <f t="shared" si="7"/>
        <v>0.34349444444444732</v>
      </c>
    </row>
    <row r="34" spans="1:13" x14ac:dyDescent="0.2">
      <c r="A34">
        <v>2002</v>
      </c>
      <c r="B34">
        <v>373.45</v>
      </c>
      <c r="C34">
        <v>0.63</v>
      </c>
      <c r="D34">
        <f t="shared" si="0"/>
        <v>139464.9025</v>
      </c>
      <c r="E34">
        <f t="shared" si="1"/>
        <v>0.39690000000000003</v>
      </c>
      <c r="F34">
        <f t="shared" si="2"/>
        <v>235.27349999999998</v>
      </c>
      <c r="I34">
        <f t="shared" si="3"/>
        <v>6.171111111111145</v>
      </c>
      <c r="J34">
        <f t="shared" si="4"/>
        <v>0.17499999999999988</v>
      </c>
      <c r="K34">
        <f t="shared" si="5"/>
        <v>38.082612345679429</v>
      </c>
      <c r="L34">
        <f t="shared" si="6"/>
        <v>3.0624999999999958E-2</v>
      </c>
      <c r="M34">
        <f t="shared" si="7"/>
        <v>1.0799444444444497</v>
      </c>
    </row>
    <row r="35" spans="1:13" x14ac:dyDescent="0.2">
      <c r="A35">
        <v>2003</v>
      </c>
      <c r="B35">
        <v>375.98</v>
      </c>
      <c r="C35">
        <v>0.62</v>
      </c>
      <c r="D35">
        <f t="shared" si="0"/>
        <v>141360.96040000001</v>
      </c>
      <c r="E35">
        <f t="shared" si="1"/>
        <v>0.38440000000000002</v>
      </c>
      <c r="F35">
        <f t="shared" si="2"/>
        <v>233.10760000000002</v>
      </c>
      <c r="I35">
        <f t="shared" si="3"/>
        <v>8.7011111111111745</v>
      </c>
      <c r="J35">
        <f t="shared" si="4"/>
        <v>0.16499999999999987</v>
      </c>
      <c r="K35">
        <f t="shared" si="5"/>
        <v>75.709334567902332</v>
      </c>
      <c r="L35">
        <f t="shared" si="6"/>
        <v>2.7224999999999958E-2</v>
      </c>
      <c r="M35">
        <f t="shared" si="7"/>
        <v>1.4356833333333427</v>
      </c>
    </row>
    <row r="36" spans="1:13" x14ac:dyDescent="0.2">
      <c r="A36">
        <v>2004</v>
      </c>
      <c r="B36">
        <v>377.7</v>
      </c>
      <c r="C36">
        <v>0.53</v>
      </c>
      <c r="D36">
        <f t="shared" si="0"/>
        <v>142657.28999999998</v>
      </c>
      <c r="E36">
        <f t="shared" si="1"/>
        <v>0.28090000000000004</v>
      </c>
      <c r="F36">
        <f t="shared" si="2"/>
        <v>200.18100000000001</v>
      </c>
      <c r="I36">
        <f t="shared" si="3"/>
        <v>10.421111111111145</v>
      </c>
      <c r="J36">
        <f t="shared" si="4"/>
        <v>7.49999999999999E-2</v>
      </c>
      <c r="K36">
        <f t="shared" si="5"/>
        <v>108.59955679012417</v>
      </c>
      <c r="L36">
        <f t="shared" si="6"/>
        <v>5.624999999999985E-3</v>
      </c>
      <c r="M36">
        <f t="shared" si="7"/>
        <v>0.78158333333333485</v>
      </c>
    </row>
    <row r="37" spans="1:13" x14ac:dyDescent="0.2">
      <c r="A37">
        <v>2005</v>
      </c>
      <c r="B37">
        <v>379.98</v>
      </c>
      <c r="C37">
        <v>0.68</v>
      </c>
      <c r="D37">
        <f t="shared" si="0"/>
        <v>144384.80040000001</v>
      </c>
      <c r="E37">
        <f t="shared" si="1"/>
        <v>0.46240000000000009</v>
      </c>
      <c r="F37">
        <f t="shared" si="2"/>
        <v>258.38640000000004</v>
      </c>
      <c r="I37">
        <f t="shared" si="3"/>
        <v>12.701111111111175</v>
      </c>
      <c r="J37">
        <f t="shared" si="4"/>
        <v>0.22499999999999992</v>
      </c>
      <c r="K37">
        <f t="shared" si="5"/>
        <v>161.31822345679174</v>
      </c>
      <c r="L37">
        <f t="shared" si="6"/>
        <v>5.0624999999999962E-2</v>
      </c>
      <c r="M37">
        <f t="shared" si="7"/>
        <v>2.8577500000000131</v>
      </c>
    </row>
    <row r="38" spans="1:13" x14ac:dyDescent="0.2">
      <c r="A38">
        <v>2006</v>
      </c>
      <c r="B38">
        <v>382.09</v>
      </c>
      <c r="C38">
        <v>0.64</v>
      </c>
      <c r="D38">
        <f t="shared" si="0"/>
        <v>145992.76809999999</v>
      </c>
      <c r="E38">
        <f t="shared" si="1"/>
        <v>0.40960000000000002</v>
      </c>
      <c r="F38">
        <f t="shared" si="2"/>
        <v>244.5376</v>
      </c>
      <c r="I38">
        <f t="shared" si="3"/>
        <v>14.811111111111131</v>
      </c>
      <c r="J38">
        <f t="shared" si="4"/>
        <v>0.18499999999999989</v>
      </c>
      <c r="K38">
        <f t="shared" si="5"/>
        <v>219.36901234567961</v>
      </c>
      <c r="L38">
        <f t="shared" si="6"/>
        <v>3.4224999999999957E-2</v>
      </c>
      <c r="M38">
        <f t="shared" si="7"/>
        <v>2.7400555555555575</v>
      </c>
    </row>
    <row r="39" spans="1:13" x14ac:dyDescent="0.2">
      <c r="A39">
        <v>2007</v>
      </c>
      <c r="B39">
        <v>384.03</v>
      </c>
      <c r="C39">
        <v>0.66</v>
      </c>
      <c r="D39">
        <f t="shared" si="0"/>
        <v>147479.04089999999</v>
      </c>
      <c r="E39">
        <f t="shared" si="1"/>
        <v>0.43560000000000004</v>
      </c>
      <c r="F39">
        <f t="shared" si="2"/>
        <v>253.4598</v>
      </c>
      <c r="I39">
        <f t="shared" si="3"/>
        <v>16.751111111111129</v>
      </c>
      <c r="J39">
        <f t="shared" si="4"/>
        <v>0.2049999999999999</v>
      </c>
      <c r="K39">
        <f t="shared" si="5"/>
        <v>280.59972345679074</v>
      </c>
      <c r="L39">
        <f t="shared" si="6"/>
        <v>4.2024999999999958E-2</v>
      </c>
      <c r="M39">
        <f t="shared" si="7"/>
        <v>3.43397777777778</v>
      </c>
    </row>
    <row r="40" spans="1:13" x14ac:dyDescent="0.2">
      <c r="A40">
        <v>2008</v>
      </c>
      <c r="B40">
        <v>385.83</v>
      </c>
      <c r="C40">
        <v>0.54</v>
      </c>
      <c r="D40">
        <f t="shared" si="0"/>
        <v>148864.78889999999</v>
      </c>
      <c r="E40">
        <f t="shared" si="1"/>
        <v>0.29160000000000003</v>
      </c>
      <c r="F40">
        <f t="shared" si="2"/>
        <v>208.34819999999999</v>
      </c>
      <c r="I40">
        <f t="shared" si="3"/>
        <v>18.55111111111114</v>
      </c>
      <c r="J40">
        <f t="shared" si="4"/>
        <v>8.4999999999999909E-2</v>
      </c>
      <c r="K40">
        <f t="shared" si="5"/>
        <v>344.14372345679124</v>
      </c>
      <c r="L40">
        <f t="shared" si="6"/>
        <v>7.2249999999999849E-3</v>
      </c>
      <c r="M40">
        <f t="shared" si="7"/>
        <v>1.5768444444444452</v>
      </c>
    </row>
    <row r="41" spans="1:13" x14ac:dyDescent="0.2">
      <c r="A41">
        <v>2009</v>
      </c>
      <c r="B41">
        <v>387.64</v>
      </c>
      <c r="C41">
        <v>0.66</v>
      </c>
      <c r="D41">
        <f t="shared" si="0"/>
        <v>150264.7696</v>
      </c>
      <c r="E41">
        <f t="shared" si="1"/>
        <v>0.43560000000000004</v>
      </c>
      <c r="F41">
        <f t="shared" si="2"/>
        <v>255.8424</v>
      </c>
      <c r="I41">
        <f t="shared" si="3"/>
        <v>20.361111111111143</v>
      </c>
      <c r="J41">
        <f t="shared" si="4"/>
        <v>0.2049999999999999</v>
      </c>
      <c r="K41">
        <f t="shared" si="5"/>
        <v>414.57484567901361</v>
      </c>
      <c r="L41">
        <f t="shared" si="6"/>
        <v>4.2024999999999958E-2</v>
      </c>
      <c r="M41">
        <f t="shared" si="7"/>
        <v>4.1740277777777823</v>
      </c>
    </row>
    <row r="42" spans="1:13" x14ac:dyDescent="0.2">
      <c r="A42">
        <v>2010</v>
      </c>
      <c r="B42">
        <v>390.1</v>
      </c>
      <c r="C42">
        <v>0.73</v>
      </c>
      <c r="D42">
        <f t="shared" si="0"/>
        <v>152178.01</v>
      </c>
      <c r="E42">
        <f t="shared" si="1"/>
        <v>0.53289999999999993</v>
      </c>
      <c r="F42">
        <f t="shared" si="2"/>
        <v>284.77300000000002</v>
      </c>
      <c r="I42">
        <f t="shared" si="3"/>
        <v>22.821111111111179</v>
      </c>
      <c r="J42">
        <f t="shared" si="4"/>
        <v>0.27499999999999986</v>
      </c>
      <c r="K42">
        <f t="shared" si="5"/>
        <v>520.80311234568217</v>
      </c>
      <c r="L42">
        <f t="shared" si="6"/>
        <v>7.5624999999999915E-2</v>
      </c>
      <c r="M42">
        <f t="shared" si="7"/>
        <v>6.2758055555555705</v>
      </c>
    </row>
    <row r="43" spans="1:13" x14ac:dyDescent="0.2">
      <c r="A43">
        <v>2011</v>
      </c>
      <c r="B43">
        <v>391.85</v>
      </c>
      <c r="C43">
        <v>0.61</v>
      </c>
      <c r="D43">
        <f t="shared" si="0"/>
        <v>153546.42250000002</v>
      </c>
      <c r="E43">
        <f t="shared" si="1"/>
        <v>0.37209999999999999</v>
      </c>
      <c r="F43">
        <f t="shared" si="2"/>
        <v>239.02850000000001</v>
      </c>
      <c r="I43">
        <f t="shared" si="3"/>
        <v>24.571111111111179</v>
      </c>
      <c r="J43">
        <f t="shared" si="4"/>
        <v>0.15499999999999986</v>
      </c>
      <c r="K43">
        <f t="shared" si="5"/>
        <v>603.73950123457121</v>
      </c>
      <c r="L43">
        <f t="shared" si="6"/>
        <v>2.4024999999999956E-2</v>
      </c>
      <c r="M43">
        <f t="shared" si="7"/>
        <v>3.8085222222222295</v>
      </c>
    </row>
    <row r="44" spans="1:13" x14ac:dyDescent="0.2">
      <c r="A44">
        <v>2012</v>
      </c>
      <c r="B44">
        <v>394.06</v>
      </c>
      <c r="C44">
        <v>0.65</v>
      </c>
      <c r="D44">
        <f t="shared" si="0"/>
        <v>155283.2836</v>
      </c>
      <c r="E44">
        <f t="shared" si="1"/>
        <v>0.42250000000000004</v>
      </c>
      <c r="F44">
        <f t="shared" si="2"/>
        <v>256.13900000000001</v>
      </c>
      <c r="I44">
        <f t="shared" si="3"/>
        <v>26.781111111111159</v>
      </c>
      <c r="J44">
        <f t="shared" si="4"/>
        <v>0.1949999999999999</v>
      </c>
      <c r="K44">
        <f t="shared" si="5"/>
        <v>717.2279123456816</v>
      </c>
      <c r="L44">
        <f t="shared" si="6"/>
        <v>3.8024999999999962E-2</v>
      </c>
      <c r="M44">
        <f t="shared" si="7"/>
        <v>5.2223166666666732</v>
      </c>
    </row>
    <row r="45" spans="1:13" x14ac:dyDescent="0.2">
      <c r="A45">
        <v>2013</v>
      </c>
      <c r="B45">
        <v>396.74</v>
      </c>
      <c r="C45">
        <v>0.68</v>
      </c>
      <c r="D45">
        <f t="shared" si="0"/>
        <v>157402.62760000001</v>
      </c>
      <c r="E45">
        <f t="shared" si="1"/>
        <v>0.46240000000000009</v>
      </c>
      <c r="F45">
        <f t="shared" si="2"/>
        <v>269.78320000000002</v>
      </c>
      <c r="I45">
        <f t="shared" si="3"/>
        <v>29.461111111111165</v>
      </c>
      <c r="J45">
        <f t="shared" si="4"/>
        <v>0.22499999999999992</v>
      </c>
      <c r="K45">
        <f t="shared" si="5"/>
        <v>867.95706790123779</v>
      </c>
      <c r="L45">
        <f t="shared" si="6"/>
        <v>5.0624999999999962E-2</v>
      </c>
      <c r="M45">
        <f t="shared" si="7"/>
        <v>6.6287500000000099</v>
      </c>
    </row>
    <row r="46" spans="1:13" x14ac:dyDescent="0.2">
      <c r="A46">
        <v>2014</v>
      </c>
      <c r="B46">
        <v>398.81</v>
      </c>
      <c r="C46">
        <v>0.75</v>
      </c>
      <c r="D46">
        <f t="shared" si="0"/>
        <v>159049.4161</v>
      </c>
      <c r="E46">
        <f t="shared" si="1"/>
        <v>0.5625</v>
      </c>
      <c r="F46">
        <f t="shared" si="2"/>
        <v>299.10750000000002</v>
      </c>
      <c r="I46">
        <f t="shared" si="3"/>
        <v>31.531111111111159</v>
      </c>
      <c r="J46">
        <f t="shared" si="4"/>
        <v>0.29499999999999987</v>
      </c>
      <c r="K46">
        <f t="shared" si="5"/>
        <v>994.21096790123761</v>
      </c>
      <c r="L46">
        <f t="shared" si="6"/>
        <v>8.7024999999999922E-2</v>
      </c>
      <c r="M46">
        <f t="shared" si="7"/>
        <v>9.3016777777777886</v>
      </c>
    </row>
    <row r="47" spans="1:13" x14ac:dyDescent="0.2">
      <c r="A47">
        <v>2015</v>
      </c>
      <c r="B47">
        <v>401.01</v>
      </c>
      <c r="C47">
        <v>0.9</v>
      </c>
      <c r="D47">
        <f t="shared" si="0"/>
        <v>160809.02009999999</v>
      </c>
      <c r="E47">
        <f t="shared" si="1"/>
        <v>0.81</v>
      </c>
      <c r="F47">
        <f t="shared" si="2"/>
        <v>360.90899999999999</v>
      </c>
      <c r="I47">
        <f t="shared" si="3"/>
        <v>33.731111111111147</v>
      </c>
      <c r="J47">
        <f t="shared" si="4"/>
        <v>0.4449999999999999</v>
      </c>
      <c r="K47">
        <f t="shared" si="5"/>
        <v>1137.7878567901259</v>
      </c>
      <c r="L47">
        <f t="shared" si="6"/>
        <v>0.1980249999999999</v>
      </c>
      <c r="M47">
        <f t="shared" si="7"/>
        <v>15.010344444444456</v>
      </c>
    </row>
    <row r="48" spans="1:13" x14ac:dyDescent="0.2">
      <c r="A48">
        <v>2016</v>
      </c>
      <c r="B48">
        <v>404.41</v>
      </c>
      <c r="C48">
        <v>1.02</v>
      </c>
      <c r="D48">
        <f t="shared" si="0"/>
        <v>163547.44810000001</v>
      </c>
      <c r="E48">
        <f t="shared" si="1"/>
        <v>1.0404</v>
      </c>
      <c r="F48">
        <f t="shared" si="2"/>
        <v>412.49820000000005</v>
      </c>
      <c r="I48">
        <f t="shared" si="3"/>
        <v>37.131111111111181</v>
      </c>
      <c r="J48">
        <f t="shared" si="4"/>
        <v>0.56499999999999995</v>
      </c>
      <c r="K48">
        <f t="shared" si="5"/>
        <v>1378.7194123456843</v>
      </c>
      <c r="L48">
        <f t="shared" si="6"/>
        <v>0.31922499999999993</v>
      </c>
      <c r="M48">
        <f t="shared" si="7"/>
        <v>20.979077777777814</v>
      </c>
    </row>
    <row r="49" spans="1:13" x14ac:dyDescent="0.2">
      <c r="A49">
        <v>2017</v>
      </c>
      <c r="B49">
        <v>406.76</v>
      </c>
      <c r="C49">
        <v>0.92</v>
      </c>
      <c r="D49">
        <f t="shared" si="0"/>
        <v>165453.69759999998</v>
      </c>
      <c r="E49">
        <f t="shared" si="1"/>
        <v>0.84640000000000004</v>
      </c>
      <c r="F49">
        <f t="shared" si="2"/>
        <v>374.2192</v>
      </c>
      <c r="I49">
        <f t="shared" si="3"/>
        <v>39.481111111111147</v>
      </c>
      <c r="J49">
        <f t="shared" si="4"/>
        <v>0.46499999999999991</v>
      </c>
      <c r="K49">
        <f t="shared" si="5"/>
        <v>1558.7581345679041</v>
      </c>
      <c r="L49">
        <f t="shared" si="6"/>
        <v>0.21622499999999992</v>
      </c>
      <c r="M49">
        <f t="shared" si="7"/>
        <v>18.35871666666668</v>
      </c>
    </row>
    <row r="50" spans="1:13" x14ac:dyDescent="0.2">
      <c r="A50">
        <v>2018</v>
      </c>
      <c r="B50">
        <v>408.72</v>
      </c>
      <c r="C50">
        <v>0.85</v>
      </c>
      <c r="D50">
        <f t="shared" si="0"/>
        <v>167052.03840000002</v>
      </c>
      <c r="E50">
        <f t="shared" si="1"/>
        <v>0.72249999999999992</v>
      </c>
      <c r="F50">
        <f t="shared" si="2"/>
        <v>347.41200000000003</v>
      </c>
      <c r="I50">
        <f t="shared" si="3"/>
        <v>41.441111111111184</v>
      </c>
      <c r="J50">
        <f t="shared" si="4"/>
        <v>0.39499999999999985</v>
      </c>
      <c r="K50">
        <f t="shared" si="5"/>
        <v>1717.3656901234629</v>
      </c>
      <c r="L50">
        <f t="shared" si="6"/>
        <v>0.15602499999999989</v>
      </c>
      <c r="M50">
        <f t="shared" si="7"/>
        <v>16.369238888888912</v>
      </c>
    </row>
    <row r="51" spans="1:13" x14ac:dyDescent="0.2">
      <c r="A51">
        <v>2019</v>
      </c>
      <c r="B51">
        <v>411.65</v>
      </c>
      <c r="C51">
        <v>0.98</v>
      </c>
      <c r="D51">
        <f t="shared" si="0"/>
        <v>169455.72249999997</v>
      </c>
      <c r="E51">
        <f t="shared" si="1"/>
        <v>0.96039999999999992</v>
      </c>
      <c r="F51">
        <f t="shared" si="2"/>
        <v>403.41699999999997</v>
      </c>
      <c r="I51">
        <f t="shared" si="3"/>
        <v>44.371111111111134</v>
      </c>
      <c r="J51">
        <f t="shared" si="4"/>
        <v>0.52499999999999991</v>
      </c>
      <c r="K51">
        <f t="shared" si="5"/>
        <v>1968.7955012345699</v>
      </c>
      <c r="L51">
        <f t="shared" si="6"/>
        <v>0.2756249999999999</v>
      </c>
      <c r="M51">
        <f t="shared" si="7"/>
        <v>23.29483333333334</v>
      </c>
    </row>
    <row r="52" spans="1:13" x14ac:dyDescent="0.2">
      <c r="A52">
        <v>2020</v>
      </c>
      <c r="B52">
        <v>414.21</v>
      </c>
      <c r="C52">
        <v>1.01</v>
      </c>
      <c r="D52">
        <f t="shared" si="0"/>
        <v>171569.92409999997</v>
      </c>
      <c r="E52">
        <f t="shared" si="1"/>
        <v>1.0201</v>
      </c>
      <c r="F52">
        <f t="shared" si="2"/>
        <v>418.35210000000001</v>
      </c>
      <c r="I52">
        <f t="shared" si="3"/>
        <v>46.931111111111136</v>
      </c>
      <c r="J52">
        <f t="shared" si="4"/>
        <v>0.55499999999999994</v>
      </c>
      <c r="K52">
        <f t="shared" si="5"/>
        <v>2202.5291901234591</v>
      </c>
      <c r="L52">
        <f t="shared" si="6"/>
        <v>0.30802499999999994</v>
      </c>
      <c r="M52">
        <f t="shared" si="7"/>
        <v>26.046766666666677</v>
      </c>
    </row>
    <row r="53" spans="1:13" x14ac:dyDescent="0.2">
      <c r="A53">
        <v>2021</v>
      </c>
      <c r="B53">
        <v>416.41</v>
      </c>
      <c r="C53">
        <v>0.85</v>
      </c>
      <c r="D53">
        <f t="shared" si="0"/>
        <v>173397.28810000003</v>
      </c>
      <c r="E53">
        <f t="shared" si="1"/>
        <v>0.72249999999999992</v>
      </c>
      <c r="F53">
        <f t="shared" si="2"/>
        <v>353.94850000000002</v>
      </c>
      <c r="I53">
        <f t="shared" si="3"/>
        <v>49.131111111111181</v>
      </c>
      <c r="J53">
        <f t="shared" si="4"/>
        <v>0.39499999999999985</v>
      </c>
      <c r="K53">
        <f t="shared" si="5"/>
        <v>2413.8660790123527</v>
      </c>
      <c r="L53">
        <f t="shared" si="6"/>
        <v>0.15602499999999989</v>
      </c>
      <c r="M53">
        <f t="shared" si="7"/>
        <v>19.406788888888908</v>
      </c>
    </row>
    <row r="54" spans="1:13" x14ac:dyDescent="0.2">
      <c r="A54">
        <v>2022</v>
      </c>
      <c r="B54">
        <v>418.53</v>
      </c>
      <c r="C54">
        <v>0.89</v>
      </c>
      <c r="D54">
        <f t="shared" si="0"/>
        <v>175167.36089999997</v>
      </c>
      <c r="E54">
        <f t="shared" si="1"/>
        <v>0.79210000000000003</v>
      </c>
      <c r="F54">
        <f t="shared" si="2"/>
        <v>372.49169999999998</v>
      </c>
      <c r="I54">
        <f t="shared" si="3"/>
        <v>51.251111111111129</v>
      </c>
      <c r="J54">
        <f t="shared" si="4"/>
        <v>0.43499999999999989</v>
      </c>
      <c r="K54">
        <f t="shared" si="5"/>
        <v>2626.6763901234585</v>
      </c>
      <c r="L54">
        <f t="shared" si="6"/>
        <v>0.18922499999999989</v>
      </c>
      <c r="M54">
        <f t="shared" si="7"/>
        <v>22.294233333333334</v>
      </c>
    </row>
    <row r="55" spans="1:13" x14ac:dyDescent="0.2">
      <c r="A55">
        <v>2023</v>
      </c>
      <c r="B55">
        <v>421.08</v>
      </c>
      <c r="C55">
        <v>1.17</v>
      </c>
      <c r="D55">
        <f t="shared" si="0"/>
        <v>177308.3664</v>
      </c>
      <c r="E55">
        <f t="shared" si="1"/>
        <v>1.3688999999999998</v>
      </c>
      <c r="F55">
        <f t="shared" si="2"/>
        <v>492.66359999999997</v>
      </c>
      <c r="I55">
        <f t="shared" si="3"/>
        <v>53.80111111111114</v>
      </c>
      <c r="J55">
        <f t="shared" si="4"/>
        <v>0.71499999999999986</v>
      </c>
      <c r="K55">
        <f t="shared" si="5"/>
        <v>2894.5595567901264</v>
      </c>
      <c r="L55">
        <f t="shared" si="6"/>
        <v>0.51122499999999982</v>
      </c>
      <c r="M55">
        <f t="shared" si="7"/>
        <v>38.467794444444458</v>
      </c>
    </row>
    <row r="56" spans="1:13" x14ac:dyDescent="0.2">
      <c r="A56" t="s">
        <v>14</v>
      </c>
      <c r="B56">
        <f>SUM(B2:B55)</f>
        <v>19833.059999999998</v>
      </c>
      <c r="C56">
        <f>SUM(C2:C55)</f>
        <v>24.570000000000007</v>
      </c>
      <c r="D56">
        <f>SUM(D2:D55)</f>
        <v>7326471.1514000008</v>
      </c>
      <c r="E56">
        <f>SUM(E2:E55)</f>
        <v>16.581499999999998</v>
      </c>
      <c r="F56">
        <f>SUM(F2:F55)</f>
        <v>9481.4635999999991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权杰 马</dc:creator>
  <cp:lastModifiedBy>权杰 马</cp:lastModifiedBy>
  <dcterms:created xsi:type="dcterms:W3CDTF">2024-11-13T12:01:48Z</dcterms:created>
  <dcterms:modified xsi:type="dcterms:W3CDTF">2024-11-13T13:22:47Z</dcterms:modified>
</cp:coreProperties>
</file>