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901" firstSheet="0" activeTab="0" autoFilterDateGrouping="1"/>
  </bookViews>
  <sheets>
    <sheet name="Case 77 FER 0" sheetId="1" state="visible" r:id="rId1"/>
    <sheet name="Case 150 FER 0" sheetId="2" state="visible" r:id="rId2"/>
    <sheet name="Case 231 FER 0" sheetId="3" state="visible" r:id="rId3"/>
    <sheet name="Case 512 FER 0" sheetId="4" state="visible" r:id="rId4"/>
    <sheet name="Case 77 FER 10" sheetId="5" state="visible" r:id="rId5"/>
    <sheet name="Case 150 FER 10" sheetId="6" state="visible" r:id="rId6"/>
    <sheet name="Case 231 FER 10" sheetId="7" state="visible" r:id="rId7"/>
    <sheet name="Case 512 FER 10" sheetId="8" state="visible" r:id="rId8"/>
    <sheet name="Case 77 FER 20" sheetId="9" state="visible" r:id="rId9"/>
    <sheet name="Case 150 FER 20" sheetId="10" state="visible" r:id="rId10"/>
    <sheet name="Case 231 FER 20" sheetId="11" state="visible" r:id="rId11"/>
    <sheet name="Case 512 FER 20" sheetId="12" state="visible" r:id="rId12"/>
    <sheet name="Summary" sheetId="13" state="visible" r:id="rId13"/>
    <sheet name="Figures" sheetId="14" state="visible" r:id="rId1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00000"/>
    <numFmt numFmtId="166" formatCode="0.0000"/>
  </numFmts>
  <fonts count="17">
    <font>
      <name val="Arial"/>
      <color rgb="FF000000"/>
      <sz val="10"/>
    </font>
    <font>
      <name val="Arial"/>
      <b val="1"/>
      <color rgb="FF000000"/>
      <sz val="9"/>
    </font>
    <font>
      <name val="Arial"/>
      <b val="1"/>
      <color theme="1"/>
      <sz val="9"/>
    </font>
    <font>
      <name val="Arial"/>
      <color rgb="FF000000"/>
      <sz val="9"/>
    </font>
    <font>
      <name val="Arial"/>
      <i val="1"/>
      <color rgb="FF000000"/>
      <sz val="9"/>
    </font>
    <font>
      <name val="Arial"/>
      <b val="1"/>
      <color theme="1"/>
      <sz val="10"/>
    </font>
    <font>
      <name val="Arial"/>
      <color theme="1"/>
      <sz val="9"/>
    </font>
    <font>
      <name val="Arial"/>
      <color theme="1"/>
      <sz val="10"/>
    </font>
    <font>
      <name val="Arial"/>
      <family val="2"/>
      <color rgb="FF000000"/>
      <sz val="10"/>
      <u val="single"/>
    </font>
    <font>
      <name val="Arial"/>
      <color rgb="FF000000"/>
      <sz val="10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  <u val="single"/>
    </font>
    <font>
      <name val="Arial"/>
      <family val="2"/>
      <b val="1"/>
      <color rgb="FF000000"/>
      <sz val="10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  <u val="single"/>
    </font>
  </fonts>
  <fills count="8">
    <fill>
      <patternFill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4" tint="0.5999938962981048"/>
        <bgColor rgb="FF9FC5E8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9" fillId="0" borderId="12"/>
    <xf numFmtId="9" fontId="9" fillId="0" borderId="12"/>
    <xf numFmtId="41" fontId="9" fillId="0" borderId="12"/>
  </cellStyleXfs>
  <cellXfs count="155">
    <xf numFmtId="0" fontId="0" fillId="0" borderId="0" pivotButton="0" quotePrefix="0" xfId="0"/>
    <xf numFmtId="0" fontId="2" fillId="2" borderId="7" applyAlignment="1" pivotButton="0" quotePrefix="0" xfId="0">
      <alignment horizontal="center"/>
    </xf>
    <xf numFmtId="0" fontId="7" fillId="0" borderId="3" pivotButton="0" quotePrefix="0" xfId="0"/>
    <xf numFmtId="10" fontId="6" fillId="0" borderId="7" applyAlignment="1" pivotButton="0" quotePrefix="0" xfId="0">
      <alignment horizontal="center"/>
    </xf>
    <xf numFmtId="0" fontId="4" fillId="0" borderId="4" applyAlignment="1" pivotButton="0" quotePrefix="0" xfId="0">
      <alignment horizontal="center" wrapText="1"/>
    </xf>
    <xf numFmtId="1" fontId="6" fillId="0" borderId="7" applyAlignment="1" pivotButton="0" quotePrefix="0" xfId="0">
      <alignment horizontal="center"/>
    </xf>
    <xf numFmtId="1" fontId="6" fillId="0" borderId="7" applyAlignment="1" pivotButton="0" quotePrefix="0" xfId="0">
      <alignment horizontal="center" vertical="center"/>
    </xf>
    <xf numFmtId="1" fontId="7" fillId="0" borderId="7" applyAlignment="1" pivotButton="0" quotePrefix="0" xfId="0">
      <alignment horizontal="center" vertical="center"/>
    </xf>
    <xf numFmtId="0" fontId="7" fillId="0" borderId="0" pivotButton="0" quotePrefix="0" xfId="0"/>
    <xf numFmtId="2" fontId="6" fillId="0" borderId="7" applyAlignment="1" pivotButton="0" quotePrefix="0" xfId="0">
      <alignment horizontal="center"/>
    </xf>
    <xf numFmtId="0" fontId="8" fillId="0" borderId="0" pivotButton="0" quotePrefix="0" xfId="0"/>
    <xf numFmtId="9" fontId="6" fillId="0" borderId="7" applyAlignment="1" pivotButton="0" quotePrefix="0" xfId="1">
      <alignment horizontal="center"/>
    </xf>
    <xf numFmtId="1" fontId="6" fillId="4" borderId="7" applyAlignment="1" pivotButton="0" quotePrefix="0" xfId="0">
      <alignment horizontal="center"/>
    </xf>
    <xf numFmtId="1" fontId="6" fillId="0" borderId="6" applyAlignment="1" pivotButton="0" quotePrefix="0" xfId="0">
      <alignment horizontal="center"/>
    </xf>
    <xf numFmtId="0" fontId="2" fillId="2" borderId="16" applyAlignment="1" pivotButton="0" quotePrefix="0" xfId="0">
      <alignment horizontal="center" wrapText="1"/>
    </xf>
    <xf numFmtId="1" fontId="6" fillId="0" borderId="16" applyAlignment="1" pivotButton="0" quotePrefix="0" xfId="0">
      <alignment horizontal="center"/>
    </xf>
    <xf numFmtId="0" fontId="2" fillId="2" borderId="20" applyAlignment="1" pivotButton="0" quotePrefix="0" xfId="0">
      <alignment horizontal="center"/>
    </xf>
    <xf numFmtId="0" fontId="7" fillId="0" borderId="10" pivotButton="0" quotePrefix="0" xfId="0"/>
    <xf numFmtId="0" fontId="2" fillId="2" borderId="16" applyAlignment="1" pivotButton="0" quotePrefix="0" xfId="0">
      <alignment horizontal="center"/>
    </xf>
    <xf numFmtId="0" fontId="7" fillId="0" borderId="23" pivotButton="0" quotePrefix="0" xfId="0"/>
    <xf numFmtId="1" fontId="10" fillId="0" borderId="7" applyAlignment="1" pivotButton="0" quotePrefix="0" xfId="0">
      <alignment horizontal="center"/>
    </xf>
    <xf numFmtId="0" fontId="11" fillId="2" borderId="7" applyAlignment="1" pivotButton="0" quotePrefix="0" xfId="0">
      <alignment horizontal="center" wrapText="1"/>
    </xf>
    <xf numFmtId="1" fontId="12" fillId="0" borderId="7" applyAlignment="1" pivotButton="0" quotePrefix="0" xfId="0">
      <alignment horizontal="center"/>
    </xf>
    <xf numFmtId="0" fontId="2" fillId="2" borderId="4" applyAlignment="1" pivotButton="0" quotePrefix="0" xfId="0">
      <alignment horizontal="center" wrapText="1"/>
    </xf>
    <xf numFmtId="1" fontId="6" fillId="0" borderId="4" applyAlignment="1" pivotButton="0" quotePrefix="0" xfId="0">
      <alignment horizontal="center"/>
    </xf>
    <xf numFmtId="0" fontId="15" fillId="0" borderId="0" pivotButton="0" quotePrefix="0" xfId="0"/>
    <xf numFmtId="0" fontId="1" fillId="0" borderId="7" applyAlignment="1" pivotButton="0" quotePrefix="0" xfId="0">
      <alignment horizontal="center" wrapText="1"/>
    </xf>
    <xf numFmtId="0" fontId="14" fillId="5" borderId="30" applyAlignment="1" pivotButton="0" quotePrefix="0" xfId="0">
      <alignment horizontal="center"/>
    </xf>
    <xf numFmtId="0" fontId="0" fillId="5" borderId="27" pivotButton="0" quotePrefix="0" xfId="0"/>
    <xf numFmtId="0" fontId="0" fillId="5" borderId="28" pivotButton="0" quotePrefix="0" xfId="0"/>
    <xf numFmtId="0" fontId="0" fillId="5" borderId="29" pivotButton="0" quotePrefix="0" xfId="0"/>
    <xf numFmtId="0" fontId="1" fillId="2" borderId="7" applyAlignment="1" pivotButton="0" quotePrefix="0" xfId="0">
      <alignment horizontal="center" wrapText="1"/>
    </xf>
    <xf numFmtId="0" fontId="0" fillId="0" borderId="0" pivotButton="0" quotePrefix="0" xfId="0"/>
    <xf numFmtId="0" fontId="2" fillId="2" borderId="7" applyAlignment="1" pivotButton="0" quotePrefix="0" xfId="0">
      <alignment horizontal="center" wrapText="1"/>
    </xf>
    <xf numFmtId="0" fontId="4" fillId="0" borderId="35" applyAlignment="1" pivotButton="0" quotePrefix="0" xfId="0">
      <alignment horizontal="center" wrapText="1"/>
    </xf>
    <xf numFmtId="1" fontId="6" fillId="0" borderId="36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1" fontId="6" fillId="4" borderId="1" applyAlignment="1" pivotButton="0" quotePrefix="0" xfId="0">
      <alignment horizontal="center"/>
    </xf>
    <xf numFmtId="1" fontId="6" fillId="0" borderId="9" applyAlignment="1" pivotButton="0" quotePrefix="0" xfId="0">
      <alignment horizontal="center"/>
    </xf>
    <xf numFmtId="10" fontId="6" fillId="0" borderId="1" applyAlignment="1" pivotButton="0" quotePrefix="0" xfId="0">
      <alignment horizontal="center"/>
    </xf>
    <xf numFmtId="1" fontId="6" fillId="0" borderId="35" applyAlignment="1" pivotButton="0" quotePrefix="0" xfId="0">
      <alignment horizontal="center"/>
    </xf>
    <xf numFmtId="0" fontId="5" fillId="0" borderId="27" applyAlignment="1" pivotButton="0" quotePrefix="0" xfId="0">
      <alignment horizontal="center"/>
    </xf>
    <xf numFmtId="1" fontId="5" fillId="0" borderId="44" applyAlignment="1" pivotButton="0" quotePrefix="0" xfId="0">
      <alignment horizontal="center"/>
    </xf>
    <xf numFmtId="1" fontId="5" fillId="0" borderId="46" applyAlignment="1" pivotButton="0" quotePrefix="0" xfId="0">
      <alignment horizontal="center"/>
    </xf>
    <xf numFmtId="1" fontId="5" fillId="0" borderId="48" applyAlignment="1" pivotButton="0" quotePrefix="0" xfId="0">
      <alignment horizontal="center"/>
    </xf>
    <xf numFmtId="1" fontId="5" fillId="0" borderId="27" applyAlignment="1" pivotButton="0" quotePrefix="0" xfId="0">
      <alignment horizontal="center"/>
    </xf>
    <xf numFmtId="9" fontId="5" fillId="0" borderId="46" applyAlignment="1" pivotButton="0" quotePrefix="0" xfId="0">
      <alignment horizontal="center"/>
    </xf>
    <xf numFmtId="0" fontId="13" fillId="0" borderId="29" pivotButton="0" quotePrefix="0" xfId="0"/>
    <xf numFmtId="1" fontId="5" fillId="0" borderId="50" applyAlignment="1" pivotButton="0" quotePrefix="0" xfId="0">
      <alignment horizontal="center"/>
    </xf>
    <xf numFmtId="1" fontId="13" fillId="0" borderId="45" pivotButton="0" quotePrefix="0" xfId="2"/>
    <xf numFmtId="1" fontId="13" fillId="0" borderId="47" pivotButton="0" quotePrefix="0" xfId="2"/>
    <xf numFmtId="1" fontId="13" fillId="0" borderId="49" pivotButton="0" quotePrefix="0" xfId="2"/>
    <xf numFmtId="1" fontId="13" fillId="0" borderId="51" pivotButton="0" quotePrefix="0" xfId="2"/>
    <xf numFmtId="1" fontId="13" fillId="0" borderId="29" pivotButton="0" quotePrefix="0" xfId="2"/>
    <xf numFmtId="9" fontId="13" fillId="0" borderId="40" pivotButton="0" quotePrefix="0" xfId="1"/>
    <xf numFmtId="0" fontId="13" fillId="7" borderId="31" pivotButton="0" quotePrefix="0" xfId="0"/>
    <xf numFmtId="9" fontId="13" fillId="7" borderId="52" pivotButton="0" quotePrefix="0" xfId="1"/>
    <xf numFmtId="1" fontId="16" fillId="0" borderId="47" pivotButton="0" quotePrefix="0" xfId="2"/>
    <xf numFmtId="0" fontId="0" fillId="0" borderId="12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35" applyAlignment="1" pivotButton="0" quotePrefix="0" xfId="0">
      <alignment horizontal="center" vertical="center" wrapText="1"/>
    </xf>
    <xf numFmtId="1" fontId="6" fillId="0" borderId="41" applyAlignment="1" pivotButton="0" quotePrefix="0" xfId="0">
      <alignment horizontal="center" vertical="center"/>
    </xf>
    <xf numFmtId="1" fontId="6" fillId="0" borderId="19" applyAlignment="1" pivotButton="0" quotePrefix="0" xfId="0">
      <alignment horizontal="center" vertical="center"/>
    </xf>
    <xf numFmtId="9" fontId="0" fillId="7" borderId="31" pivotButton="0" quotePrefix="0" xfId="0"/>
    <xf numFmtId="9" fontId="0" fillId="7" borderId="33" pivotButton="0" quotePrefix="0" xfId="0"/>
    <xf numFmtId="9" fontId="0" fillId="7" borderId="52" pivotButton="0" quotePrefix="0" xfId="0"/>
    <xf numFmtId="1" fontId="6" fillId="0" borderId="25" applyAlignment="1" pivotButton="0" quotePrefix="0" xfId="0">
      <alignment horizontal="center" vertical="center"/>
    </xf>
    <xf numFmtId="1" fontId="6" fillId="0" borderId="6" applyAlignment="1" pivotButton="0" quotePrefix="0" xfId="0">
      <alignment horizontal="center" vertical="center"/>
    </xf>
    <xf numFmtId="1" fontId="6" fillId="0" borderId="54" applyAlignment="1" pivotButton="0" quotePrefix="0" xfId="0">
      <alignment horizontal="center" vertical="center"/>
    </xf>
    <xf numFmtId="1" fontId="7" fillId="0" borderId="6" applyAlignment="1" pivotButton="0" quotePrefix="0" xfId="0">
      <alignment horizontal="center" vertical="center"/>
    </xf>
    <xf numFmtId="0" fontId="6" fillId="0" borderId="39" applyAlignment="1" pivotButton="0" quotePrefix="0" xfId="0">
      <alignment horizontal="center" vertical="center"/>
    </xf>
    <xf numFmtId="0" fontId="6" fillId="0" borderId="55" applyAlignment="1" pivotButton="0" quotePrefix="0" xfId="0">
      <alignment horizontal="center" vertical="center"/>
    </xf>
    <xf numFmtId="0" fontId="6" fillId="0" borderId="56" applyAlignment="1" pivotButton="0" quotePrefix="0" xfId="0">
      <alignment horizontal="center" vertical="center"/>
    </xf>
    <xf numFmtId="0" fontId="2" fillId="2" borderId="9" applyAlignment="1" pivotButton="0" quotePrefix="0" xfId="0">
      <alignment horizontal="center" vertical="center" wrapText="1"/>
    </xf>
    <xf numFmtId="0" fontId="2" fillId="2" borderId="36" applyAlignment="1" pivotButton="0" quotePrefix="0" xfId="0">
      <alignment horizontal="center" vertical="center" wrapText="1"/>
    </xf>
    <xf numFmtId="1" fontId="6" fillId="0" borderId="15" applyAlignment="1" pivotButton="0" quotePrefix="0" xfId="0">
      <alignment horizontal="center" vertical="center"/>
    </xf>
    <xf numFmtId="1" fontId="6" fillId="0" borderId="16" applyAlignment="1" pivotButton="0" quotePrefix="0" xfId="0">
      <alignment horizontal="center" vertical="center"/>
    </xf>
    <xf numFmtId="1" fontId="6" fillId="0" borderId="17" applyAlignment="1" pivotButton="0" quotePrefix="0" xfId="0">
      <alignment horizontal="center" vertical="center"/>
    </xf>
    <xf numFmtId="1" fontId="7" fillId="0" borderId="16" applyAlignment="1" pivotButton="0" quotePrefix="0" xfId="0">
      <alignment horizontal="center" vertical="center"/>
    </xf>
    <xf numFmtId="0" fontId="2" fillId="2" borderId="37" applyAlignment="1" pivotButton="0" quotePrefix="0" xfId="0">
      <alignment horizontal="center" vertical="center"/>
    </xf>
    <xf numFmtId="1" fontId="6" fillId="0" borderId="42" applyAlignment="1" pivotButton="0" quotePrefix="0" xfId="0">
      <alignment horizontal="center" vertical="center"/>
    </xf>
    <xf numFmtId="1" fontId="6" fillId="0" borderId="20" applyAlignment="1" pivotButton="0" quotePrefix="0" xfId="0">
      <alignment horizontal="center" vertical="center"/>
    </xf>
    <xf numFmtId="1" fontId="6" fillId="0" borderId="21" applyAlignment="1" pivotButton="0" quotePrefix="0" xfId="0">
      <alignment horizontal="center" vertical="center"/>
    </xf>
    <xf numFmtId="1" fontId="7" fillId="0" borderId="20" applyAlignment="1" pivotButton="0" quotePrefix="0" xfId="0">
      <alignment horizontal="center" vertical="center"/>
    </xf>
    <xf numFmtId="0" fontId="2" fillId="2" borderId="36" applyAlignment="1" pivotButton="0" quotePrefix="0" xfId="0">
      <alignment horizontal="center" vertical="center"/>
    </xf>
    <xf numFmtId="1" fontId="6" fillId="0" borderId="18" applyAlignment="1" pivotButton="0" quotePrefix="0" xfId="0">
      <alignment horizontal="center" vertical="center"/>
    </xf>
    <xf numFmtId="1" fontId="6" fillId="0" borderId="5" applyAlignment="1" pivotButton="0" quotePrefix="0" xfId="0">
      <alignment horizontal="center" vertical="center"/>
    </xf>
    <xf numFmtId="1" fontId="6" fillId="0" borderId="57" applyAlignment="1" pivotButton="0" quotePrefix="0" xfId="0">
      <alignment horizontal="center" vertical="center"/>
    </xf>
    <xf numFmtId="1" fontId="7" fillId="0" borderId="5" applyAlignment="1" pivotButton="0" quotePrefix="0" xfId="0">
      <alignment horizontal="center" vertical="center"/>
    </xf>
    <xf numFmtId="1" fontId="6" fillId="0" borderId="39" applyAlignment="1" pivotButton="0" quotePrefix="0" xfId="0">
      <alignment horizontal="center" vertical="center"/>
    </xf>
    <xf numFmtId="1" fontId="6" fillId="0" borderId="55" applyAlignment="1" pivotButton="0" quotePrefix="0" xfId="0">
      <alignment horizontal="center" vertical="center"/>
    </xf>
    <xf numFmtId="1" fontId="6" fillId="0" borderId="56" applyAlignment="1" pivotButton="0" quotePrefix="0" xfId="0">
      <alignment horizontal="center" vertical="center"/>
    </xf>
    <xf numFmtId="1" fontId="7" fillId="0" borderId="55" applyAlignment="1" pivotButton="0" quotePrefix="0" xfId="0">
      <alignment horizontal="center" vertical="center"/>
    </xf>
    <xf numFmtId="164" fontId="6" fillId="0" borderId="7" applyAlignment="1" pivotButton="0" quotePrefix="0" xfId="0">
      <alignment horizontal="center"/>
    </xf>
    <xf numFmtId="164" fontId="6" fillId="0" borderId="1" applyAlignment="1" pivotButton="0" quotePrefix="0" xfId="0">
      <alignment horizontal="center"/>
    </xf>
    <xf numFmtId="165" fontId="6" fillId="0" borderId="20" applyAlignment="1" pivotButton="0" quotePrefix="0" xfId="0">
      <alignment horizontal="center"/>
    </xf>
    <xf numFmtId="165" fontId="6" fillId="0" borderId="37" applyAlignment="1" pivotButton="0" quotePrefix="0" xfId="0">
      <alignment horizontal="center"/>
    </xf>
    <xf numFmtId="166" fontId="5" fillId="0" borderId="48" applyAlignment="1" pivotButton="0" quotePrefix="0" xfId="0">
      <alignment horizontal="center"/>
    </xf>
    <xf numFmtId="166" fontId="13" fillId="0" borderId="49" pivotButton="0" quotePrefix="0" xfId="2"/>
    <xf numFmtId="164" fontId="6" fillId="0" borderId="20" applyAlignment="1" pivotButton="0" quotePrefix="0" xfId="0">
      <alignment horizontal="center"/>
    </xf>
    <xf numFmtId="164" fontId="6" fillId="0" borderId="37" applyAlignment="1" pivotButton="0" quotePrefix="0" xfId="0">
      <alignment horizontal="center"/>
    </xf>
    <xf numFmtId="164" fontId="10" fillId="3" borderId="24" applyAlignment="1" pivotButton="0" quotePrefix="0" xfId="0">
      <alignment horizontal="center"/>
    </xf>
    <xf numFmtId="164" fontId="6" fillId="3" borderId="24" applyAlignment="1" pivotButton="0" quotePrefix="0" xfId="0">
      <alignment horizontal="center"/>
    </xf>
    <xf numFmtId="164" fontId="6" fillId="3" borderId="38" applyAlignment="1" pivotButton="0" quotePrefix="0" xfId="0">
      <alignment horizontal="center"/>
    </xf>
    <xf numFmtId="0" fontId="3" fillId="0" borderId="11" applyAlignment="1" pivotButton="0" quotePrefix="0" xfId="0">
      <alignment horizontal="center" wrapText="1"/>
    </xf>
    <xf numFmtId="0" fontId="0" fillId="0" borderId="0" pivotButton="0" quotePrefix="0" xfId="0"/>
    <xf numFmtId="0" fontId="13" fillId="5" borderId="27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2" fillId="2" borderId="7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2" fillId="2" borderId="6" applyAlignment="1" pivotButton="0" quotePrefix="0" xfId="0">
      <alignment horizontal="center" wrapText="1"/>
    </xf>
    <xf numFmtId="0" fontId="0" fillId="0" borderId="13" pivotButton="0" quotePrefix="0" xfId="0"/>
    <xf numFmtId="0" fontId="1" fillId="2" borderId="7" applyAlignment="1" pivotButton="0" quotePrefix="0" xfId="0">
      <alignment horizontal="center" wrapText="1"/>
    </xf>
    <xf numFmtId="0" fontId="2" fillId="2" borderId="7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1" fillId="2" borderId="4" applyAlignment="1" pivotButton="0" quotePrefix="0" xfId="0">
      <alignment horizontal="center" wrapText="1"/>
    </xf>
    <xf numFmtId="0" fontId="0" fillId="0" borderId="14" pivotButton="0" quotePrefix="0" xfId="0"/>
    <xf numFmtId="0" fontId="2" fillId="2" borderId="32" applyAlignment="1" pivotButton="0" quotePrefix="0" xfId="0">
      <alignment horizontal="center" wrapText="1"/>
    </xf>
    <xf numFmtId="0" fontId="11" fillId="6" borderId="22" applyAlignment="1" pivotButton="0" quotePrefix="0" xfId="0">
      <alignment horizontal="center" wrapText="1"/>
    </xf>
    <xf numFmtId="0" fontId="0" fillId="0" borderId="23" pivotButton="0" quotePrefix="0" xfId="0"/>
    <xf numFmtId="0" fontId="2" fillId="2" borderId="15" applyAlignment="1" pivotButton="0" quotePrefix="0" xfId="0">
      <alignment horizontal="center" wrapText="1"/>
    </xf>
    <xf numFmtId="0" fontId="0" fillId="0" borderId="18" pivotButton="0" quotePrefix="0" xfId="0"/>
    <xf numFmtId="0" fontId="0" fillId="0" borderId="25" pivotButton="0" quotePrefix="0" xfId="0"/>
    <xf numFmtId="0" fontId="2" fillId="2" borderId="22" applyAlignment="1" pivotButton="0" quotePrefix="0" xfId="0">
      <alignment horizontal="center" wrapText="1"/>
    </xf>
    <xf numFmtId="0" fontId="1" fillId="0" borderId="11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3" fillId="0" borderId="7" applyAlignment="1" pivotButton="0" quotePrefix="0" xfId="0">
      <alignment horizontal="center" wrapText="1"/>
    </xf>
    <xf numFmtId="0" fontId="3" fillId="0" borderId="4" applyAlignment="1" pivotButton="0" quotePrefix="0" xfId="0">
      <alignment horizontal="center" wrapText="1"/>
    </xf>
    <xf numFmtId="0" fontId="13" fillId="7" borderId="43" applyAlignment="1" pivotButton="0" quotePrefix="0" xfId="0">
      <alignment horizontal="center"/>
    </xf>
    <xf numFmtId="0" fontId="0" fillId="0" borderId="60" pivotButton="0" quotePrefix="0" xfId="0"/>
    <xf numFmtId="0" fontId="0" fillId="0" borderId="61" pivotButton="0" quotePrefix="0" xfId="0"/>
    <xf numFmtId="0" fontId="3" fillId="0" borderId="53" applyAlignment="1" pivotButton="0" quotePrefix="0" xfId="0">
      <alignment horizontal="center" vertical="center" wrapText="1"/>
    </xf>
    <xf numFmtId="0" fontId="1" fillId="2" borderId="7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0" fillId="0" borderId="32" pivotButton="0" quotePrefix="0" xfId="0"/>
    <xf numFmtId="0" fontId="0" fillId="0" borderId="62" pivotButton="0" quotePrefix="0" xfId="0"/>
    <xf numFmtId="0" fontId="3" fillId="0" borderId="41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0" fontId="2" fillId="2" borderId="41" applyAlignment="1" pivotButton="0" quotePrefix="0" xfId="0">
      <alignment horizontal="center" vertical="center" wrapText="1"/>
    </xf>
    <xf numFmtId="0" fontId="2" fillId="2" borderId="42" applyAlignment="1" pivotButton="0" quotePrefix="0" xfId="0">
      <alignment horizontal="center" vertical="center" wrapText="1"/>
    </xf>
    <xf numFmtId="0" fontId="0" fillId="0" borderId="58" pivotButton="0" quotePrefix="0" xfId="0"/>
    <xf numFmtId="0" fontId="0" fillId="0" borderId="63" pivotButton="0" quotePrefix="0" xfId="0"/>
    <xf numFmtId="0" fontId="2" fillId="2" borderId="6" applyAlignment="1" pivotButton="0" quotePrefix="0" xfId="0">
      <alignment horizontal="center" vertical="center" wrapText="1"/>
    </xf>
    <xf numFmtId="0" fontId="0" fillId="0" borderId="26" pivotButton="0" quotePrefix="0" xfId="0"/>
    <xf numFmtId="0" fontId="2" fillId="2" borderId="18" applyAlignment="1" pivotButton="0" quotePrefix="0" xfId="0">
      <alignment horizontal="center" wrapText="1"/>
    </xf>
    <xf numFmtId="0" fontId="11" fillId="6" borderId="39" applyAlignment="1" pivotButton="0" quotePrefix="0" xfId="0">
      <alignment horizontal="center" wrapText="1"/>
    </xf>
    <xf numFmtId="0" fontId="0" fillId="0" borderId="59" pivotButton="0" quotePrefix="0" xfId="0"/>
    <xf numFmtId="0" fontId="5" fillId="3" borderId="7" applyAlignment="1" pivotButton="0" quotePrefix="0" xfId="0">
      <alignment horizontal="center"/>
    </xf>
  </cellXfs>
  <cellStyles count="3">
    <cellStyle name="Normal" xfId="0" builtinId="0"/>
    <cellStyle name="Porcentaje" xfId="1" builtinId="5"/>
    <cellStyle name="Millares [0]" xfId="2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Transmission Durations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0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Figures!$A$3:$A$6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Figures!$B$3:$B$6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Figures!$C$2</f>
              <strCache>
                <ptCount val="1"/>
                <pt idx="0">
                  <v xml:space="preserve">10% UL Errors 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Figures!$C$3:$C$6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tx>
            <strRef>
              <f>Figures!$D$2</f>
              <strCache>
                <ptCount val="1"/>
                <pt idx="0">
                  <v>20% UL Errors</v>
                </pt>
              </strCache>
            </strRef>
          </tx>
          <spPr>
            <a:ln>
              <a:solidFill>
                <a:srgbClr val="000000"/>
              </a:solidFill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Figures!$D$3:$D$6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07515230"/>
        <axId val="2056228905"/>
      </barChart>
      <catAx>
        <axId val="150751523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2056228905"/>
        <crosses val="autoZero"/>
        <auto val="0"/>
        <lblAlgn val="ctr"/>
        <lblOffset val="100"/>
        <noMultiLvlLbl val="0"/>
      </catAx>
      <valAx>
        <axId val="205622890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Transmission Duration (s)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507515230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UL Messages Exchanged vs Packet Size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Figures!$H$3:$H$6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Figures!$I$2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Figures!$I$3:$I$6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tx>
            <strRef>
              <f>Figures!$J$2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Figures!$G$3:$G$6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Figures!$J$3:$J$6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5464748"/>
        <axId val="2036875370"/>
      </barChart>
      <catAx>
        <axId val="1546474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2036875370"/>
        <crosses val="autoZero"/>
        <auto val="0"/>
        <lblAlgn val="ctr"/>
        <lblOffset val="100"/>
        <noMultiLvlLbl val="0"/>
      </catAx>
      <valAx>
        <axId val="203687537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UL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546474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s-CL" b="0" i="0">
                <a:solidFill>
                  <a:srgbClr val="757575"/>
                </a:solidFill>
                <a:latin typeface="+mn-lt"/>
              </a:rPr>
              <a:t>UL Random Errors - DL Messages Exchanged vs Packet Size</a:t>
            </a:r>
          </a:p>
        </rich>
      </tx>
      <layout>
        <manualLayout>
          <xMode val="edge"/>
          <yMode val="edge"/>
          <wMode val="factor"/>
          <hMode val="factor"/>
          <x val="0.03095652173913043"/>
          <y val="0.04719101123595506"/>
        </manualLayout>
      </layout>
      <overlay val="0"/>
    </title>
    <plotArea>
      <layout/>
      <barChart>
        <barDir val="col"/>
        <grouping val="clustered"/>
        <varyColors val="0"/>
        <ser>
          <idx val="0"/>
          <order val="0"/>
          <tx>
            <v>No Errors</v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Figures!$N$3:$N$6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1"/>
          <order val="1"/>
          <tx>
            <strRef>
              <f>Figures!$O$2</f>
              <strCache>
                <ptCount val="1"/>
                <pt idx="0">
                  <v xml:space="preserve">10% UL Errors </v>
                </pt>
              </strCache>
            </strRef>
          </tx>
          <spPr>
            <a:solidFill>
              <a:srgbClr val="EA4335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Figures!$O$3:$O$6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ser>
          <idx val="2"/>
          <order val="2"/>
          <tx>
            <strRef>
              <f>Figures!$P$2</f>
              <strCache>
                <ptCount val="1"/>
                <pt idx="0">
                  <v>20% UL Errors</v>
                </pt>
              </strCache>
            </strRef>
          </tx>
          <spPr>
            <a:solidFill>
              <a:srgbClr val="FBBC04"/>
            </a:solidFill>
            <a:ln cmpd="sng">
              <a:solidFill>
                <a:srgbClr val="000000"/>
              </a:solidFill>
              <a:prstDash val="solid"/>
            </a:ln>
          </spPr>
          <invertIfNegative val="0"/>
          <dLbls>
            <numFmt formatCode="General"/>
            <spPr>
              <a:noFill/>
              <a:ln>
                <a:noFill/>
                <a:prstDash val="solid"/>
              </a:ln>
            </spPr>
            <txPr>
              <a:bodyPr/>
              <a:lstStyle/>
              <a:p>
                <a:pPr lvl="0">
                  <a:defRPr b="1" i="0"/>
                </a:pPr>
                <a:r>
                  <a:t>None</a:t>
                </a:r>
                <a:endParaRPr lang="es-CL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Figures!$M$3:$M$6</f>
              <numCache>
                <formatCode>General</formatCode>
                <ptCount val="4"/>
                <pt idx="0">
                  <v>77</v>
                </pt>
                <pt idx="1">
                  <v>150</v>
                </pt>
                <pt idx="2">
                  <v>231</v>
                </pt>
                <pt idx="3">
                  <v>512</v>
                </pt>
              </numCache>
            </numRef>
          </cat>
          <val>
            <numRef>
              <f>Figures!$P$3:$P$6</f>
              <numCache>
                <formatCode>0.00</formatCode>
                <ptCount val="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33504692"/>
        <axId val="1210759008"/>
      </barChart>
      <catAx>
        <axId val="1833504692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SCHC Packet length (bytes)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210759008"/>
        <crosses val="autoZero"/>
        <auto val="0"/>
        <lblAlgn val="ctr"/>
        <lblOffset val="100"/>
        <noMultiLvlLbl val="0"/>
      </catAx>
      <valAx>
        <axId val="121075900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CL" b="0" i="0">
                    <a:solidFill>
                      <a:srgbClr val="000000"/>
                    </a:solidFill>
                    <a:latin typeface="+mn-lt"/>
                  </a:rPr>
                  <a:t>DL Messages Exchanged</a:t>
                </a:r>
              </a:p>
            </rich>
          </tx>
          <overlay val="0"/>
        </title>
        <numFmt formatCode="General" sourceLinked="0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es-CL"/>
          </a:p>
        </txPr>
        <crossAx val="1833504692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es-C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85725</rowOff>
    </from>
    <ext cx="5381625" cy="333375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6</col>
      <colOff>228600</colOff>
      <row>6</row>
      <rowOff>142875</rowOff>
    </from>
    <ext cx="5476875" cy="3390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561975</colOff>
      <row>7</row>
      <rowOff>0</rowOff>
    </from>
    <ext cx="5476875" cy="33909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6"/>
  <sheetViews>
    <sheetView tabSelected="1" workbookViewId="0">
      <selection activeCell="E35" sqref="E35:X35"/>
    </sheetView>
  </sheetViews>
  <sheetFormatPr baseColWidth="10" defaultColWidth="14.42578125" defaultRowHeight="15" customHeight="1"/>
  <cols>
    <col width="14.42578125" customWidth="1" style="105" min="1" max="2"/>
    <col width="16.5703125" bestFit="1" customWidth="1" style="105" min="3" max="3"/>
    <col width="95.7109375" customWidth="1" style="105" min="4" max="4"/>
    <col width="14.42578125" customWidth="1" style="105" min="5" max="25"/>
    <col width="21" bestFit="1" customWidth="1" style="105" min="26" max="26"/>
    <col width="14.42578125" customWidth="1" style="105" min="27" max="28"/>
    <col width="14.42578125" customWidth="1" style="105" min="2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0" t="n">
        <v>77</v>
      </c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04" t="n">
        <v>7</v>
      </c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04" t="n">
        <v>1</v>
      </c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" t="n">
        <v>11</v>
      </c>
      <c r="P4" s="4" t="n">
        <v>12</v>
      </c>
      <c r="Q4" s="4" t="n">
        <v>13</v>
      </c>
      <c r="R4" s="4" t="n">
        <v>14</v>
      </c>
      <c r="S4" s="4" t="n">
        <v>15</v>
      </c>
      <c r="T4" s="4" t="n">
        <v>16</v>
      </c>
      <c r="U4" s="4" t="n">
        <v>17</v>
      </c>
      <c r="V4" s="4" t="n">
        <v>18</v>
      </c>
      <c r="W4" s="4" t="n">
        <v>19</v>
      </c>
      <c r="X4" s="34" t="n">
        <v>20</v>
      </c>
      <c r="Y4" s="41" t="inlineStr">
        <is>
          <t>Average</t>
        </is>
      </c>
      <c r="Z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15">
        <f>E2-E11-E19</f>
        <v/>
      </c>
      <c r="P5" s="15">
        <f>E2-E11-E19</f>
        <v/>
      </c>
      <c r="Q5" s="15">
        <f>E2-E11-E19</f>
        <v/>
      </c>
      <c r="R5" s="15">
        <f>E2-E11-E19</f>
        <v/>
      </c>
      <c r="S5" s="15">
        <f>E2-E11-E19</f>
        <v/>
      </c>
      <c r="T5" s="15">
        <f>E2-E11-E19</f>
        <v/>
      </c>
      <c r="U5" s="15">
        <f>E2-E11-E19</f>
        <v/>
      </c>
      <c r="V5" s="15">
        <f>E2-E11-E19</f>
        <v/>
      </c>
      <c r="W5" s="15">
        <f>E2-E11-E19</f>
        <v/>
      </c>
      <c r="X5" s="35">
        <f>E2-E11-E19</f>
        <v/>
      </c>
      <c r="Y5" s="42">
        <f>AVERAGE(E5:X5)</f>
        <v/>
      </c>
      <c r="Z5" s="49">
        <f>AVERAGEIF($E$35:$X$35, TRUE,E5:X5)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6</v>
      </c>
      <c r="F6" s="5" t="n">
        <v>6</v>
      </c>
      <c r="G6" s="5" t="n">
        <v>6</v>
      </c>
      <c r="H6" s="5" t="n">
        <v>6</v>
      </c>
      <c r="I6" s="5" t="n">
        <v>6</v>
      </c>
      <c r="J6" s="5" t="n">
        <v>6</v>
      </c>
      <c r="K6" s="5" t="n">
        <v>6</v>
      </c>
      <c r="L6" s="5" t="n">
        <v>6</v>
      </c>
      <c r="M6" s="5" t="n">
        <v>6</v>
      </c>
      <c r="N6" s="5" t="n">
        <v>6</v>
      </c>
      <c r="O6" s="5" t="n">
        <v>6</v>
      </c>
      <c r="P6" s="5" t="n">
        <v>6</v>
      </c>
      <c r="Q6" s="5" t="n">
        <v>6</v>
      </c>
      <c r="R6" s="5" t="n">
        <v>6</v>
      </c>
      <c r="S6" s="5" t="n">
        <v>6</v>
      </c>
      <c r="T6" s="5" t="n">
        <v>6</v>
      </c>
      <c r="U6" s="5" t="n">
        <v>6</v>
      </c>
      <c r="V6" s="5" t="n">
        <v>6</v>
      </c>
      <c r="W6" s="5" t="n">
        <v>6</v>
      </c>
      <c r="X6" s="36" t="n">
        <v>6</v>
      </c>
      <c r="Y6" s="43">
        <f>AVERAGE(E6:X6)</f>
        <v/>
      </c>
      <c r="Z6" s="50">
        <f>AVERAGEIF($E$35:$X$35, TRUE,E6:X6)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5">
        <f>O6-O5</f>
        <v/>
      </c>
      <c r="P7" s="5">
        <f>P6-P5</f>
        <v/>
      </c>
      <c r="Q7" s="5">
        <f>Q6-Q5</f>
        <v/>
      </c>
      <c r="R7" s="5">
        <f>R6-R5</f>
        <v/>
      </c>
      <c r="S7" s="5">
        <f>S6-S5</f>
        <v/>
      </c>
      <c r="T7" s="5">
        <f>T6-T5</f>
        <v/>
      </c>
      <c r="U7" s="5">
        <f>U6-U5</f>
        <v/>
      </c>
      <c r="V7" s="5">
        <f>V6-V5</f>
        <v/>
      </c>
      <c r="W7" s="5">
        <f>W6-W5</f>
        <v/>
      </c>
      <c r="X7" s="36">
        <f>X6-X5</f>
        <v/>
      </c>
      <c r="Y7" s="43">
        <f>AVERAGE(E7:X7)</f>
        <v/>
      </c>
      <c r="Z7" s="50">
        <f>AVERAGEIF($E$35:$X$35, TRUE,E7:X7)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17.44049</v>
      </c>
      <c r="F8" s="93" t="n">
        <v>17.443686</v>
      </c>
      <c r="G8" s="93" t="n">
        <v>17.446598</v>
      </c>
      <c r="H8" s="93" t="n">
        <v>17.506923</v>
      </c>
      <c r="I8" s="93" t="n">
        <v>17.437803</v>
      </c>
      <c r="J8" s="93" t="n">
        <v>17.442781</v>
      </c>
      <c r="K8" s="93" t="n">
        <v>17.442059</v>
      </c>
      <c r="L8" s="93" t="n">
        <v>17.446382</v>
      </c>
      <c r="M8" s="93" t="n">
        <v>17.510643</v>
      </c>
      <c r="N8" s="93" t="n">
        <v>17.441006</v>
      </c>
      <c r="O8" s="5" t="n">
        <v>17.449974</v>
      </c>
      <c r="P8" s="93" t="n">
        <v>17.434971</v>
      </c>
      <c r="Q8" s="93" t="n">
        <v>17.455993</v>
      </c>
      <c r="R8" s="93" t="n">
        <v>17.448643</v>
      </c>
      <c r="S8" s="93" t="n">
        <v>17.441685</v>
      </c>
      <c r="T8" s="93" t="n">
        <v>17.434497</v>
      </c>
      <c r="U8" s="93" t="n">
        <v>17.441319</v>
      </c>
      <c r="V8" s="93" t="n">
        <v>17.514207</v>
      </c>
      <c r="W8" s="93" t="n">
        <v>17.462025</v>
      </c>
      <c r="X8" s="94" t="n">
        <v>17.440599</v>
      </c>
      <c r="Y8" s="43">
        <f>AVERAGE(E8:X8)</f>
        <v/>
      </c>
      <c r="Z8" s="50">
        <f>AVERAGEIF($E$35:$X$35, TRUE,E8:X8)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2.906748333333333</v>
      </c>
      <c r="F9" s="93" t="n">
        <v>2.907281000000001</v>
      </c>
      <c r="G9" s="93" t="n">
        <v>2.907766333333333</v>
      </c>
      <c r="H9" s="93" t="n">
        <v>2.9178205</v>
      </c>
      <c r="I9" s="93" t="n">
        <v>2.9063005</v>
      </c>
      <c r="J9" s="93" t="n">
        <v>2.907130166666666</v>
      </c>
      <c r="K9" s="93" t="n">
        <v>2.907009833333333</v>
      </c>
      <c r="L9" s="93" t="n">
        <v>2.907730333333333</v>
      </c>
      <c r="M9" s="93" t="n">
        <v>2.9184405</v>
      </c>
      <c r="N9" s="93" t="n">
        <v>2.906834333333334</v>
      </c>
      <c r="O9" s="93" t="n">
        <v>2.908329</v>
      </c>
      <c r="P9" s="93" t="n">
        <v>2.9058285</v>
      </c>
      <c r="Q9" s="93" t="n">
        <v>2.909332166666667</v>
      </c>
      <c r="R9" s="93" t="n">
        <v>2.908107166666666</v>
      </c>
      <c r="S9" s="93" t="n">
        <v>2.9069475</v>
      </c>
      <c r="T9" s="93" t="n">
        <v>2.9057495</v>
      </c>
      <c r="U9" s="93" t="n">
        <v>2.9068865</v>
      </c>
      <c r="V9" s="93" t="n">
        <v>2.9190345</v>
      </c>
      <c r="W9" s="93" t="n">
        <v>2.9103375</v>
      </c>
      <c r="X9" s="94" t="n">
        <v>2.9067665</v>
      </c>
      <c r="Y9" s="43">
        <f>AVERAGE(E9:X9)</f>
        <v/>
      </c>
      <c r="Z9" s="50">
        <f>AVERAGEIF($E$35:$X$35, TRUE,E9:X9)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0.5164420450213816</v>
      </c>
      <c r="F10" s="95" t="n">
        <v>0.517804574188757</v>
      </c>
      <c r="G10" s="95" t="n">
        <v>0.5154928610879754</v>
      </c>
      <c r="H10" s="95" t="n">
        <v>0.5350211567901777</v>
      </c>
      <c r="I10" s="95" t="n">
        <v>0.5168183175611135</v>
      </c>
      <c r="J10" s="95" t="n">
        <v>0.5173258040026293</v>
      </c>
      <c r="K10" s="95" t="n">
        <v>0.5174826700926</v>
      </c>
      <c r="L10" s="95" t="n">
        <v>0.5169934503096404</v>
      </c>
      <c r="M10" s="95" t="n">
        <v>0.5093140256606921</v>
      </c>
      <c r="N10" s="95" t="n">
        <v>0.5164067574595308</v>
      </c>
      <c r="O10" s="95" t="n">
        <v>0.5158996981894833</v>
      </c>
      <c r="P10" s="95" t="n">
        <v>0.5163209659728143</v>
      </c>
      <c r="Q10" s="95" t="n">
        <v>0.5171261656901212</v>
      </c>
      <c r="R10" s="95" t="n">
        <v>0.5177319812792781</v>
      </c>
      <c r="S10" s="95" t="n">
        <v>0.5177380386901275</v>
      </c>
      <c r="T10" s="95" t="n">
        <v>0.5167214972151827</v>
      </c>
      <c r="U10" s="95" t="n">
        <v>0.5168673002668093</v>
      </c>
      <c r="V10" s="95" t="n">
        <v>0.5085040621461151</v>
      </c>
      <c r="W10" s="95" t="n">
        <v>0.5231317930390964</v>
      </c>
      <c r="X10" s="96" t="n">
        <v>0.516354787505161</v>
      </c>
      <c r="Y10" s="97">
        <f>AVERAGE(E10:X10)</f>
        <v/>
      </c>
      <c r="Z10" s="98">
        <f>AVERAGEIF($E$35:$X$35, TRUE,E10:X10)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15">
        <f>E3-1</f>
        <v/>
      </c>
      <c r="P11" s="15">
        <f>E3-1</f>
        <v/>
      </c>
      <c r="Q11" s="15">
        <f>E3-1</f>
        <v/>
      </c>
      <c r="R11" s="15">
        <f>E3-1</f>
        <v/>
      </c>
      <c r="S11" s="15">
        <f>E3-1</f>
        <v/>
      </c>
      <c r="T11" s="15">
        <f>E3-1</f>
        <v/>
      </c>
      <c r="U11" s="15">
        <f>E3-1</f>
        <v/>
      </c>
      <c r="V11" s="15">
        <f>E3-1</f>
        <v/>
      </c>
      <c r="W11" s="15">
        <f>E3-1</f>
        <v/>
      </c>
      <c r="X11" s="35">
        <f>E3-1</f>
        <v/>
      </c>
      <c r="Y11" s="42">
        <f>AVERAGE(E11:X11)</f>
        <v/>
      </c>
      <c r="Z11" s="49">
        <f>AVERAGEIF($E$35:$X$35, TRUE,E11:X11)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36" t="n">
        <v>0</v>
      </c>
      <c r="Y12" s="43">
        <f>AVERAGE(E12:X12)</f>
        <v/>
      </c>
      <c r="Z12" s="50">
        <f>AVERAGEIF($E$35:$X$35, TRUE,E12:X12)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0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36" t="n">
        <v>0</v>
      </c>
      <c r="Y13" s="43">
        <f>AVERAGE(E13:X13)</f>
        <v/>
      </c>
      <c r="Z13" s="50">
        <f>AVERAGEIF($E$35:$X$35, TRUE,E13:X13)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36" t="n"/>
      <c r="Y14" s="43">
        <f>AVERAGE(E14:X14)</f>
        <v/>
      </c>
      <c r="Z14" s="50">
        <f>AVERAGEIF($E$35:$X$35, TRUE,E14:X14)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36" t="n">
        <v>0</v>
      </c>
      <c r="Y15" s="43">
        <f>AVERAGE(E15:X15)</f>
        <v/>
      </c>
      <c r="Z15" s="50">
        <f>AVERAGEIF($E$35:$X$35, TRUE,E15:X15)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0</v>
      </c>
      <c r="F16" s="93" t="n">
        <v>0</v>
      </c>
      <c r="G16" s="93" t="n">
        <v>0</v>
      </c>
      <c r="H16" s="93" t="n">
        <v>0</v>
      </c>
      <c r="I16" s="93" t="n">
        <v>0</v>
      </c>
      <c r="J16" s="93" t="n">
        <v>0</v>
      </c>
      <c r="K16" s="93" t="n">
        <v>0</v>
      </c>
      <c r="L16" s="93" t="n">
        <v>0</v>
      </c>
      <c r="M16" s="93" t="n">
        <v>0</v>
      </c>
      <c r="N16" s="93" t="n">
        <v>0</v>
      </c>
      <c r="O16" s="93" t="n">
        <v>0</v>
      </c>
      <c r="P16" s="93" t="n">
        <v>0</v>
      </c>
      <c r="Q16" s="93" t="n">
        <v>0</v>
      </c>
      <c r="R16" s="93" t="n">
        <v>0</v>
      </c>
      <c r="S16" s="93" t="n">
        <v>0</v>
      </c>
      <c r="T16" s="93" t="n">
        <v>0</v>
      </c>
      <c r="U16" s="93" t="n">
        <v>0</v>
      </c>
      <c r="V16" s="93" t="n">
        <v>0</v>
      </c>
      <c r="W16" s="93" t="n">
        <v>0</v>
      </c>
      <c r="X16" s="94" t="n">
        <v>0</v>
      </c>
      <c r="Y16" s="43">
        <f>AVERAGE(E16:X16)</f>
        <v/>
      </c>
      <c r="Z16" s="50">
        <f>AVERAGEIF($E$35:$X$35, TRUE,E16:X16)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0</v>
      </c>
      <c r="F17" s="93" t="n">
        <v>0</v>
      </c>
      <c r="G17" s="93" t="n">
        <v>0</v>
      </c>
      <c r="H17" s="93" t="n">
        <v>0</v>
      </c>
      <c r="I17" s="93" t="n">
        <v>0</v>
      </c>
      <c r="J17" s="93" t="n">
        <v>0</v>
      </c>
      <c r="K17" s="93" t="n">
        <v>0</v>
      </c>
      <c r="L17" s="93" t="n">
        <v>0</v>
      </c>
      <c r="M17" s="93" t="n">
        <v>0</v>
      </c>
      <c r="N17" s="93" t="n">
        <v>0</v>
      </c>
      <c r="O17" s="93" t="n">
        <v>0</v>
      </c>
      <c r="P17" s="93" t="n">
        <v>0</v>
      </c>
      <c r="Q17" s="93" t="n">
        <v>0</v>
      </c>
      <c r="R17" s="93" t="n">
        <v>0</v>
      </c>
      <c r="S17" s="93" t="n">
        <v>0</v>
      </c>
      <c r="T17" s="93" t="n">
        <v>0</v>
      </c>
      <c r="U17" s="93" t="n">
        <v>0</v>
      </c>
      <c r="V17" s="93" t="n">
        <v>0</v>
      </c>
      <c r="W17" s="93" t="n">
        <v>0</v>
      </c>
      <c r="X17" s="94" t="n">
        <v>0</v>
      </c>
      <c r="Y17" s="43">
        <f>AVERAGE(E17:X17)</f>
        <v/>
      </c>
      <c r="Z17" s="50">
        <f>AVERAGEIF($E$35:$X$35, TRUE,E17:X17)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95" t="n">
        <v>0</v>
      </c>
      <c r="P18" s="95" t="n">
        <v>0</v>
      </c>
      <c r="Q18" s="95" t="n">
        <v>0</v>
      </c>
      <c r="R18" s="95" t="n">
        <v>0</v>
      </c>
      <c r="S18" s="95" t="n">
        <v>0</v>
      </c>
      <c r="T18" s="95" t="n">
        <v>0</v>
      </c>
      <c r="U18" s="95" t="n">
        <v>0</v>
      </c>
      <c r="V18" s="95" t="n">
        <v>0</v>
      </c>
      <c r="W18" s="95" t="n">
        <v>0</v>
      </c>
      <c r="X18" s="96" t="n">
        <v>0</v>
      </c>
      <c r="Y18" s="44">
        <f>AVERAGE(E18:X18)</f>
        <v/>
      </c>
      <c r="Z18" s="51">
        <f>AVERAGEIF($E$35:$X$35, TRUE,E18:X18)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15" t="n">
        <v>1</v>
      </c>
      <c r="P19" s="15" t="n">
        <v>1</v>
      </c>
      <c r="Q19" s="15" t="n">
        <v>1</v>
      </c>
      <c r="R19" s="15" t="n">
        <v>1</v>
      </c>
      <c r="S19" s="15" t="n">
        <v>1</v>
      </c>
      <c r="T19" s="15" t="n">
        <v>1</v>
      </c>
      <c r="U19" s="15" t="n">
        <v>1</v>
      </c>
      <c r="V19" s="15" t="n">
        <v>1</v>
      </c>
      <c r="W19" s="15" t="n">
        <v>1</v>
      </c>
      <c r="X19" s="35" t="n">
        <v>1</v>
      </c>
      <c r="Y19" s="42">
        <f>AVERAGE(E19:X19)</f>
        <v/>
      </c>
      <c r="Z19" s="49">
        <f>AVERAGEIF($E$35:$X$35, TRUE,E19:X19)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1</v>
      </c>
      <c r="G20" s="5" t="n">
        <v>1</v>
      </c>
      <c r="H20" s="5" t="n">
        <v>1</v>
      </c>
      <c r="I20" s="5" t="n">
        <v>1</v>
      </c>
      <c r="J20" s="5" t="n">
        <v>1</v>
      </c>
      <c r="K20" s="5" t="n">
        <v>1</v>
      </c>
      <c r="L20" s="5" t="n">
        <v>1</v>
      </c>
      <c r="M20" s="5" t="n">
        <v>1</v>
      </c>
      <c r="N20" s="5" t="n">
        <v>1</v>
      </c>
      <c r="O20" s="5" t="n">
        <v>1</v>
      </c>
      <c r="P20" s="5" t="n">
        <v>1</v>
      </c>
      <c r="Q20" s="5" t="n">
        <v>1</v>
      </c>
      <c r="R20" s="5" t="n">
        <v>1</v>
      </c>
      <c r="S20" s="5" t="n">
        <v>1</v>
      </c>
      <c r="T20" s="5" t="n">
        <v>1</v>
      </c>
      <c r="U20" s="5" t="n">
        <v>1</v>
      </c>
      <c r="V20" s="5" t="n">
        <v>1</v>
      </c>
      <c r="W20" s="5" t="n">
        <v>1</v>
      </c>
      <c r="X20" s="36" t="n">
        <v>1</v>
      </c>
      <c r="Y20" s="43">
        <f>AVERAGE(E20:X20)</f>
        <v/>
      </c>
      <c r="Z20" s="50">
        <f>AVERAGEIF($E$35:$X$35, TRUE,E20:X20)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0</v>
      </c>
      <c r="V21" s="12" t="n">
        <v>0</v>
      </c>
      <c r="W21" s="12" t="n">
        <v>0</v>
      </c>
      <c r="X21" s="37" t="n">
        <v>0</v>
      </c>
      <c r="Y21" s="43">
        <f>AVERAGE(E21:X21)</f>
        <v/>
      </c>
      <c r="Z21" s="50">
        <f>AVERAGEIF($E$35:$X$35, TRUE,E21:X21)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36" t="n"/>
      <c r="Y22" s="43">
        <f>AVERAGE(E22:X22)</f>
        <v/>
      </c>
      <c r="Z22" s="50">
        <f>AVERAGEIF($E$35:$X$35, TRUE,E22:X22)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1</v>
      </c>
      <c r="K23" s="5" t="n">
        <v>1</v>
      </c>
      <c r="L23" s="5" t="n">
        <v>1</v>
      </c>
      <c r="M23" s="5" t="n">
        <v>1</v>
      </c>
      <c r="N23" s="5" t="n">
        <v>1</v>
      </c>
      <c r="O23" s="5" t="n">
        <v>1</v>
      </c>
      <c r="P23" s="5" t="n">
        <v>1</v>
      </c>
      <c r="Q23" s="5" t="n">
        <v>1</v>
      </c>
      <c r="R23" s="5" t="n">
        <v>1</v>
      </c>
      <c r="S23" s="5" t="n">
        <v>1</v>
      </c>
      <c r="T23" s="5" t="n">
        <v>1</v>
      </c>
      <c r="U23" s="5" t="n">
        <v>1</v>
      </c>
      <c r="V23" s="5" t="n">
        <v>1</v>
      </c>
      <c r="W23" s="5" t="n">
        <v>1</v>
      </c>
      <c r="X23" s="36" t="n">
        <v>1</v>
      </c>
      <c r="Y23" s="43">
        <f>AVERAGE(E23:X23)</f>
        <v/>
      </c>
      <c r="Z23" s="50">
        <f>AVERAGEIF($E$35:$X$35, TRUE,E23:X23)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34.98447</v>
      </c>
      <c r="F24" s="93" t="n">
        <v>34.96869</v>
      </c>
      <c r="G24" s="93" t="n">
        <v>33.87961</v>
      </c>
      <c r="H24" s="93" t="n">
        <v>33.85792</v>
      </c>
      <c r="I24" s="93" t="n">
        <v>34.90816</v>
      </c>
      <c r="J24" s="93" t="n">
        <v>34.92465</v>
      </c>
      <c r="K24" s="93" t="n">
        <v>34.92882</v>
      </c>
      <c r="L24" s="93" t="n">
        <v>34.93121</v>
      </c>
      <c r="M24" s="93" t="n">
        <v>34.81799</v>
      </c>
      <c r="N24" s="93" t="n">
        <v>33.95624</v>
      </c>
      <c r="O24" s="93" t="n">
        <v>33.858</v>
      </c>
      <c r="P24" s="93" t="n">
        <v>34.95938</v>
      </c>
      <c r="Q24" s="93" t="n">
        <v>34.94364</v>
      </c>
      <c r="R24" s="93" t="n">
        <v>34.87404</v>
      </c>
      <c r="S24" s="93" t="n">
        <v>34.97359</v>
      </c>
      <c r="T24" s="93" t="n">
        <v>34.93367</v>
      </c>
      <c r="U24" s="93" t="n">
        <v>33.95619</v>
      </c>
      <c r="V24" s="93" t="n">
        <v>33.84581</v>
      </c>
      <c r="W24" s="93" t="n">
        <v>34.90649</v>
      </c>
      <c r="X24" s="94" t="n">
        <v>34.92848</v>
      </c>
      <c r="Y24" s="43">
        <f>AVERAGE(E24:X24)</f>
        <v/>
      </c>
      <c r="Z24" s="50">
        <f>AVERAGEIF($E$35:$X$35, TRUE,E24:X24)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34.98447</v>
      </c>
      <c r="F25" s="93" t="n">
        <v>34.96869</v>
      </c>
      <c r="G25" s="93" t="n">
        <v>33.87961</v>
      </c>
      <c r="H25" s="93" t="n">
        <v>33.85792</v>
      </c>
      <c r="I25" s="93" t="n">
        <v>34.90816</v>
      </c>
      <c r="J25" s="93" t="n">
        <v>34.92465</v>
      </c>
      <c r="K25" s="93" t="n">
        <v>34.92882</v>
      </c>
      <c r="L25" s="93" t="n">
        <v>34.93121</v>
      </c>
      <c r="M25" s="93" t="n">
        <v>34.81799</v>
      </c>
      <c r="N25" s="93" t="n">
        <v>33.95624</v>
      </c>
      <c r="O25" s="93" t="n">
        <v>33.858</v>
      </c>
      <c r="P25" s="93" t="n">
        <v>34.95938</v>
      </c>
      <c r="Q25" s="93" t="n">
        <v>34.94364</v>
      </c>
      <c r="R25" s="93" t="n">
        <v>34.87404</v>
      </c>
      <c r="S25" s="93" t="n">
        <v>34.97359</v>
      </c>
      <c r="T25" s="93" t="n">
        <v>34.93367</v>
      </c>
      <c r="U25" s="93" t="n">
        <v>33.95619</v>
      </c>
      <c r="V25" s="93" t="n">
        <v>33.84581</v>
      </c>
      <c r="W25" s="93" t="n">
        <v>34.90649</v>
      </c>
      <c r="X25" s="94" t="n">
        <v>34.92848</v>
      </c>
      <c r="Y25" s="43">
        <f>AVERAGE(E25:X25)</f>
        <v/>
      </c>
      <c r="Z25" s="50">
        <f>AVERAGEIF($E$35:$X$35, TRUE,E25:X25)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</v>
      </c>
      <c r="G26" s="99" t="n">
        <v>0</v>
      </c>
      <c r="H26" s="99" t="n">
        <v>0</v>
      </c>
      <c r="I26" s="99" t="n">
        <v>0</v>
      </c>
      <c r="J26" s="99" t="n">
        <v>0</v>
      </c>
      <c r="K26" s="99" t="n">
        <v>0</v>
      </c>
      <c r="L26" s="99" t="n">
        <v>0</v>
      </c>
      <c r="M26" s="99" t="n">
        <v>0</v>
      </c>
      <c r="N26" s="99" t="n">
        <v>0</v>
      </c>
      <c r="O26" s="99" t="n">
        <v>0</v>
      </c>
      <c r="P26" s="99" t="n">
        <v>0</v>
      </c>
      <c r="Q26" s="99" t="n">
        <v>0</v>
      </c>
      <c r="R26" s="99" t="n">
        <v>0</v>
      </c>
      <c r="S26" s="99" t="n">
        <v>0</v>
      </c>
      <c r="T26" s="99" t="n">
        <v>0</v>
      </c>
      <c r="U26" s="99" t="n">
        <v>0</v>
      </c>
      <c r="V26" s="99" t="n">
        <v>0</v>
      </c>
      <c r="W26" s="99" t="n">
        <v>0</v>
      </c>
      <c r="X26" s="100" t="n">
        <v>0</v>
      </c>
      <c r="Y26" s="44">
        <f>AVERAGE(E26:X26)</f>
        <v/>
      </c>
      <c r="Z26" s="51">
        <f>AVERAGEIF($E$35:$X$35, TRUE,E26:X26)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52.42496</v>
      </c>
      <c r="F27" s="102" t="n">
        <v>52.41237600000001</v>
      </c>
      <c r="G27" s="102" t="n">
        <v>51.32620799999999</v>
      </c>
      <c r="H27" s="102" t="n">
        <v>51.364843</v>
      </c>
      <c r="I27" s="102" t="n">
        <v>52.345963</v>
      </c>
      <c r="J27" s="102" t="n">
        <v>52.367431</v>
      </c>
      <c r="K27" s="102" t="n">
        <v>52.370879</v>
      </c>
      <c r="L27" s="102" t="n">
        <v>52.377592</v>
      </c>
      <c r="M27" s="102" t="n">
        <v>52.328633</v>
      </c>
      <c r="N27" s="102" t="n">
        <v>51.397246</v>
      </c>
      <c r="O27" s="102" t="n">
        <v>51.307974</v>
      </c>
      <c r="P27" s="102" t="n">
        <v>52.394351</v>
      </c>
      <c r="Q27" s="102" t="n">
        <v>52.399633</v>
      </c>
      <c r="R27" s="102" t="n">
        <v>52.322683</v>
      </c>
      <c r="S27" s="102" t="n">
        <v>52.415275</v>
      </c>
      <c r="T27" s="102" t="n">
        <v>52.368167</v>
      </c>
      <c r="U27" s="102" t="n">
        <v>51.397509</v>
      </c>
      <c r="V27" s="102" t="n">
        <v>51.360017</v>
      </c>
      <c r="W27" s="102" t="n">
        <v>52.368515</v>
      </c>
      <c r="X27" s="103" t="n">
        <v>52.369079</v>
      </c>
      <c r="Y27" s="48">
        <f>AVERAGE(E27:X27)</f>
        <v/>
      </c>
      <c r="Z27" s="52">
        <f>AVERAGEIF($E$35:$X$35, TRUE,E27:X27)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53.58417</v>
      </c>
      <c r="F28" s="102" t="n">
        <v>53.52356</v>
      </c>
      <c r="G28" s="102" t="n">
        <v>52.44751</v>
      </c>
      <c r="H28" s="102" t="n">
        <v>52.47824</v>
      </c>
      <c r="I28" s="102" t="n">
        <v>53.47948</v>
      </c>
      <c r="J28" s="102" t="n">
        <v>53.50711</v>
      </c>
      <c r="K28" s="102" t="n">
        <v>53.52182</v>
      </c>
      <c r="L28" s="102" t="n">
        <v>53.51877</v>
      </c>
      <c r="M28" s="102" t="n">
        <v>53.52121</v>
      </c>
      <c r="N28" s="102" t="n">
        <v>52.51651</v>
      </c>
      <c r="O28" s="102" t="n">
        <v>52.50862</v>
      </c>
      <c r="P28" s="102" t="n">
        <v>53.52538</v>
      </c>
      <c r="Q28" s="102" t="n">
        <v>53.5766</v>
      </c>
      <c r="R28" s="102" t="n">
        <v>53.44452</v>
      </c>
      <c r="S28" s="102" t="n">
        <v>53.52275</v>
      </c>
      <c r="T28" s="102" t="n">
        <v>53.49365</v>
      </c>
      <c r="U28" s="102" t="n">
        <v>52.52211</v>
      </c>
      <c r="V28" s="102" t="n">
        <v>52.50107</v>
      </c>
      <c r="W28" s="102" t="n">
        <v>53.50867</v>
      </c>
      <c r="X28" s="103" t="n">
        <v>53.49065</v>
      </c>
      <c r="Y28" s="45">
        <f>AVERAGE(E28:X28)</f>
        <v/>
      </c>
      <c r="Z28" s="53">
        <f>AVERAGEIF($E$35:$X$35, TRUE,E28:X28)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13">
        <f>O7+O13+O21</f>
        <v/>
      </c>
      <c r="P29" s="13">
        <f>P7+P13+P21</f>
        <v/>
      </c>
      <c r="Q29" s="13">
        <f>Q7+Q13+Q21</f>
        <v/>
      </c>
      <c r="R29" s="13">
        <f>R7+R13+R21</f>
        <v/>
      </c>
      <c r="S29" s="13">
        <f>S7+S13+S21</f>
        <v/>
      </c>
      <c r="T29" s="13">
        <f>T7+T13+T21</f>
        <v/>
      </c>
      <c r="U29" s="13">
        <f>U7+U13+U21</f>
        <v/>
      </c>
      <c r="V29" s="13">
        <f>V7+V13+V21</f>
        <v/>
      </c>
      <c r="W29" s="13">
        <f>W7+W13+W21</f>
        <v/>
      </c>
      <c r="X29" s="38">
        <f>X7+X13+X21</f>
        <v/>
      </c>
      <c r="Y29" s="42">
        <f>AVERAGE(E29:X29)</f>
        <v/>
      </c>
      <c r="Z29" s="49">
        <f>AVERAGEIF($E$35:$X$35, TRUE,E29:X29)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3">
        <f>O29/O33</f>
        <v/>
      </c>
      <c r="P30" s="3">
        <f>P29/P33</f>
        <v/>
      </c>
      <c r="Q30" s="3">
        <f>Q29/Q33</f>
        <v/>
      </c>
      <c r="R30" s="3">
        <f>R29/R33</f>
        <v/>
      </c>
      <c r="S30" s="3">
        <f>S29/S33</f>
        <v/>
      </c>
      <c r="T30" s="3">
        <f>T29/T33</f>
        <v/>
      </c>
      <c r="U30" s="3">
        <f>U29/U33</f>
        <v/>
      </c>
      <c r="V30" s="3">
        <f>V29/V33</f>
        <v/>
      </c>
      <c r="W30" s="3">
        <f>W29/W33</f>
        <v/>
      </c>
      <c r="X30" s="39">
        <f>X29/X33</f>
        <v/>
      </c>
      <c r="Y30" s="46">
        <f>AVERAGE(E30:X30)</f>
        <v/>
      </c>
      <c r="Z30" s="54">
        <f>AVERAGEIF($E$35:$X$35, TRUE,E30:X30)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5">
        <f>O14+O22</f>
        <v/>
      </c>
      <c r="P31" s="5">
        <f>P14+P22</f>
        <v/>
      </c>
      <c r="Q31" s="5">
        <f>Q14+Q22</f>
        <v/>
      </c>
      <c r="R31" s="5">
        <f>R14+R22</f>
        <v/>
      </c>
      <c r="S31" s="5">
        <f>S14+S22</f>
        <v/>
      </c>
      <c r="T31" s="5">
        <f>T14+T22</f>
        <v/>
      </c>
      <c r="U31" s="5">
        <f>U14+U22</f>
        <v/>
      </c>
      <c r="V31" s="5">
        <f>V14+V22</f>
        <v/>
      </c>
      <c r="W31" s="5">
        <f>W14+W22</f>
        <v/>
      </c>
      <c r="X31" s="36">
        <f>X14+X22</f>
        <v/>
      </c>
      <c r="Y31" s="43">
        <f>AVERAGE(E31:X31)</f>
        <v/>
      </c>
      <c r="Z31" s="50">
        <f>AVERAGEIF($E$35:$X$35, TRUE,E31:X31)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3">
        <f>O31/O34</f>
        <v/>
      </c>
      <c r="P32" s="3">
        <f>P31/P34</f>
        <v/>
      </c>
      <c r="Q32" s="3">
        <f>Q31/Q34</f>
        <v/>
      </c>
      <c r="R32" s="3">
        <f>R31/R34</f>
        <v/>
      </c>
      <c r="S32" s="3">
        <f>S31/S34</f>
        <v/>
      </c>
      <c r="T32" s="3">
        <f>T31/T34</f>
        <v/>
      </c>
      <c r="U32" s="3">
        <f>U31/U34</f>
        <v/>
      </c>
      <c r="V32" s="3">
        <f>V31/V34</f>
        <v/>
      </c>
      <c r="W32" s="3">
        <f>W31/W34</f>
        <v/>
      </c>
      <c r="X32" s="39">
        <f>X31/X34</f>
        <v/>
      </c>
      <c r="Y32" s="46">
        <f>AVERAGE(E32:X32)</f>
        <v/>
      </c>
      <c r="Z32" s="54">
        <f>AVERAGEIF($E$35:$X$35, TRUE,E32:X32)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5">
        <f>O6+O12+O20</f>
        <v/>
      </c>
      <c r="P33" s="5">
        <f>P6+P12+P20</f>
        <v/>
      </c>
      <c r="Q33" s="5">
        <f>Q6+Q12+Q20</f>
        <v/>
      </c>
      <c r="R33" s="5">
        <f>R6+R12+R20</f>
        <v/>
      </c>
      <c r="S33" s="5">
        <f>S6+S12+S20</f>
        <v/>
      </c>
      <c r="T33" s="5">
        <f>T6+T12+T20</f>
        <v/>
      </c>
      <c r="U33" s="5">
        <f>U6+U12+U20</f>
        <v/>
      </c>
      <c r="V33" s="5">
        <f>V6+V12+V20</f>
        <v/>
      </c>
      <c r="W33" s="5">
        <f>W6+W12+W20</f>
        <v/>
      </c>
      <c r="X33" s="36">
        <f>X6+X12+X20</f>
        <v/>
      </c>
      <c r="Y33" s="43">
        <f>AVERAGE(E33:X33)</f>
        <v/>
      </c>
      <c r="Z33" s="50">
        <f>AVERAGEIF($E$35:$X$35, TRUE,E33:X33)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24">
        <f>O14+O15+O22+O23</f>
        <v/>
      </c>
      <c r="P34" s="24">
        <f>P14+P15+P22+P23</f>
        <v/>
      </c>
      <c r="Q34" s="24">
        <f>Q14+Q15+Q22+Q23</f>
        <v/>
      </c>
      <c r="R34" s="24">
        <f>R14+R15+R22+R23</f>
        <v/>
      </c>
      <c r="S34" s="24">
        <f>S14+S15+S22+S23</f>
        <v/>
      </c>
      <c r="T34" s="24">
        <f>T14+T15+T22+T23</f>
        <v/>
      </c>
      <c r="U34" s="24">
        <f>U14+U15+U22+U23</f>
        <v/>
      </c>
      <c r="V34" s="24">
        <f>V14+V15+V22+V23</f>
        <v/>
      </c>
      <c r="W34" s="24">
        <f>W14+W15+W22+W23</f>
        <v/>
      </c>
      <c r="X34" s="40">
        <f>X14+X15+X22+X23</f>
        <v/>
      </c>
      <c r="Y34" s="44">
        <f>AVERAGE(E34:X34)</f>
        <v/>
      </c>
      <c r="Z34" s="51">
        <f>AVERAGEIF($E$35:$X$35, TRUE,E34:X34)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29" t="b">
        <v>1</v>
      </c>
      <c r="P35" s="29" t="b">
        <v>1</v>
      </c>
      <c r="Q35" s="29" t="b">
        <v>1</v>
      </c>
      <c r="R35" s="29" t="b">
        <v>1</v>
      </c>
      <c r="S35" s="29" t="b">
        <v>1</v>
      </c>
      <c r="T35" s="29" t="b">
        <v>1</v>
      </c>
      <c r="U35" s="29" t="b">
        <v>1</v>
      </c>
      <c r="V35" s="29" t="b">
        <v>1</v>
      </c>
      <c r="W35" s="29" t="b">
        <v>1</v>
      </c>
      <c r="X35" s="30" t="b">
        <v>1</v>
      </c>
      <c r="Y35" s="55" t="inlineStr">
        <is>
          <t>Success rate:</t>
        </is>
      </c>
      <c r="Z35" s="56">
        <f>COUNTIF(E35:X35,TRUE)/COUNT(E4:X4)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E1:Z1"/>
    <mergeCell ref="A1:C1"/>
    <mergeCell ref="D1:D4"/>
    <mergeCell ref="A2:C2"/>
    <mergeCell ref="A3:C3"/>
    <mergeCell ref="A4:C4"/>
    <mergeCell ref="E2:Z2"/>
    <mergeCell ref="E3:Z3"/>
    <mergeCell ref="A35:C35"/>
    <mergeCell ref="A30:C30"/>
    <mergeCell ref="A31:C31"/>
    <mergeCell ref="A32:C32"/>
    <mergeCell ref="A33:B34"/>
    <mergeCell ref="A29:C29"/>
    <mergeCell ref="A5:A28"/>
    <mergeCell ref="B28:C28"/>
    <mergeCell ref="B5:B10"/>
    <mergeCell ref="B11:B18"/>
    <mergeCell ref="B19:B26"/>
    <mergeCell ref="B27:C27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D1" workbookViewId="0">
      <selection activeCell="A1" sqref="A1:XFD1048576"/>
    </sheetView>
  </sheetViews>
  <sheetFormatPr baseColWidth="10" defaultColWidth="14.42578125" defaultRowHeight="15" customHeight="1"/>
  <cols>
    <col width="14.42578125" customWidth="1" style="105" min="1" max="3"/>
    <col width="97.140625" customWidth="1" style="105" min="4" max="4"/>
    <col width="14.42578125" customWidth="1" style="105" min="5" max="5"/>
    <col width="14.42578125" customWidth="1" style="105" min="6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150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14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15</v>
      </c>
      <c r="F6" s="5" t="n">
        <v>15</v>
      </c>
      <c r="G6" s="5" t="n">
        <v>13</v>
      </c>
      <c r="H6" s="5" t="n">
        <v>14</v>
      </c>
      <c r="I6" s="5" t="n">
        <v>14</v>
      </c>
      <c r="J6" s="5" t="n">
        <v>15</v>
      </c>
      <c r="K6" s="5" t="n">
        <v>15</v>
      </c>
      <c r="L6" s="5" t="n">
        <v>15</v>
      </c>
      <c r="M6" s="5" t="n">
        <v>12</v>
      </c>
      <c r="N6" s="5" t="n">
        <v>14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41.60569</v>
      </c>
      <c r="F8" s="93" t="n">
        <v>41.67183199999999</v>
      </c>
      <c r="G8" s="93" t="n">
        <v>36.44721699999999</v>
      </c>
      <c r="H8" s="93" t="n">
        <v>39.111198</v>
      </c>
      <c r="I8" s="93" t="n">
        <v>39.027376</v>
      </c>
      <c r="J8" s="93" t="n">
        <v>41.667512</v>
      </c>
      <c r="K8" s="93" t="n">
        <v>42.591038</v>
      </c>
      <c r="L8" s="93" t="n">
        <v>41.665077</v>
      </c>
      <c r="M8" s="93" t="n">
        <v>32.88904700000001</v>
      </c>
      <c r="N8" s="93" t="n">
        <v>39.101124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2.773712666666667</v>
      </c>
      <c r="F9" s="93" t="n">
        <v>2.778122133333333</v>
      </c>
      <c r="G9" s="93" t="n">
        <v>2.803632076923077</v>
      </c>
      <c r="H9" s="93" t="n">
        <v>2.793657</v>
      </c>
      <c r="I9" s="93" t="n">
        <v>2.787669714285715</v>
      </c>
      <c r="J9" s="93" t="n">
        <v>2.777834133333334</v>
      </c>
      <c r="K9" s="93" t="n">
        <v>2.839402533333333</v>
      </c>
      <c r="L9" s="93" t="n">
        <v>2.7776718</v>
      </c>
      <c r="M9" s="93" t="n">
        <v>2.740753916666667</v>
      </c>
      <c r="N9" s="93" t="n">
        <v>2.792937428571428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0.4135338978756616</v>
      </c>
      <c r="F10" s="95" t="n">
        <v>0.4123664566013838</v>
      </c>
      <c r="G10" s="95" t="n">
        <v>0.4379203334596491</v>
      </c>
      <c r="H10" s="95" t="n">
        <v>0.4236931141741808</v>
      </c>
      <c r="I10" s="95" t="n">
        <v>0.4260107553879594</v>
      </c>
      <c r="J10" s="95" t="n">
        <v>0.4121846979882869</v>
      </c>
      <c r="K10" s="95" t="n">
        <v>0.4578468109877967</v>
      </c>
      <c r="L10" s="95" t="n">
        <v>0.4123895446856389</v>
      </c>
      <c r="M10" s="95" t="n">
        <v>0.3885700806190115</v>
      </c>
      <c r="N10" s="95" t="n">
        <v>0.4235944551432536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0</v>
      </c>
      <c r="G13" s="5" t="n">
        <v>0</v>
      </c>
      <c r="H13" s="5" t="n">
        <v>0</v>
      </c>
      <c r="I13" s="22" t="n">
        <v>1</v>
      </c>
      <c r="J13" s="5" t="n">
        <v>0</v>
      </c>
      <c r="K13" s="5" t="n">
        <v>0</v>
      </c>
      <c r="L13" s="5" t="n">
        <v>0</v>
      </c>
      <c r="M13" s="5" t="n">
        <v>1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1</v>
      </c>
      <c r="G15" s="5" t="n">
        <v>1</v>
      </c>
      <c r="H15" s="5" t="n">
        <v>1</v>
      </c>
      <c r="I15" s="5" t="n">
        <v>0</v>
      </c>
      <c r="J15" s="5" t="n">
        <v>1</v>
      </c>
      <c r="K15" s="5" t="n">
        <v>1</v>
      </c>
      <c r="L15" s="5" t="n">
        <v>1</v>
      </c>
      <c r="M15" s="5" t="n">
        <v>0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45.66199</v>
      </c>
      <c r="F16" s="93" t="n">
        <v>34.26463</v>
      </c>
      <c r="G16" s="93" t="n">
        <v>35.56514</v>
      </c>
      <c r="H16" s="93" t="n">
        <v>36.47447</v>
      </c>
      <c r="I16" s="93" t="n">
        <v>45.66185</v>
      </c>
      <c r="J16" s="93" t="n">
        <v>35.49223</v>
      </c>
      <c r="K16" s="93" t="n">
        <v>34.58609</v>
      </c>
      <c r="L16" s="93" t="n">
        <v>35.51723</v>
      </c>
      <c r="M16" s="93" t="n">
        <v>46.66149</v>
      </c>
      <c r="N16" s="93" t="n">
        <v>45.66182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45.66199</v>
      </c>
      <c r="F17" s="93" t="n">
        <v>34.26463</v>
      </c>
      <c r="G17" s="93" t="n">
        <v>35.56514</v>
      </c>
      <c r="H17" s="93" t="n">
        <v>36.47447</v>
      </c>
      <c r="I17" s="93" t="n">
        <v>45.66185</v>
      </c>
      <c r="J17" s="93" t="n">
        <v>35.49223</v>
      </c>
      <c r="K17" s="93" t="n">
        <v>34.58609</v>
      </c>
      <c r="L17" s="93" t="n">
        <v>35.51723</v>
      </c>
      <c r="M17" s="93" t="n">
        <v>46.66149</v>
      </c>
      <c r="N17" s="93" t="n">
        <v>45.66182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4</v>
      </c>
      <c r="F20" s="5" t="n">
        <v>2</v>
      </c>
      <c r="G20" s="5" t="n">
        <v>1</v>
      </c>
      <c r="H20" s="5" t="n">
        <v>2</v>
      </c>
      <c r="I20" s="5" t="n">
        <v>2</v>
      </c>
      <c r="J20" s="5" t="n">
        <v>2</v>
      </c>
      <c r="K20" s="5" t="n">
        <v>1</v>
      </c>
      <c r="L20" s="5" t="n">
        <v>2</v>
      </c>
      <c r="M20" s="5" t="n">
        <v>1</v>
      </c>
      <c r="N20" s="5" t="n">
        <v>3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4</v>
      </c>
      <c r="F23" s="5" t="n">
        <v>2</v>
      </c>
      <c r="G23" s="5" t="n">
        <v>1</v>
      </c>
      <c r="H23" s="5" t="n">
        <v>2</v>
      </c>
      <c r="I23" s="5" t="n">
        <v>2</v>
      </c>
      <c r="J23" s="5" t="n">
        <v>2</v>
      </c>
      <c r="K23" s="5" t="n">
        <v>1</v>
      </c>
      <c r="L23" s="5" t="n">
        <v>2</v>
      </c>
      <c r="M23" s="5" t="n">
        <v>1</v>
      </c>
      <c r="N23" s="5" t="n">
        <v>3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137.29246</v>
      </c>
      <c r="F24" s="93" t="n">
        <v>68.18893</v>
      </c>
      <c r="G24" s="93" t="n">
        <v>34.71326</v>
      </c>
      <c r="H24" s="93" t="n">
        <v>68.82675</v>
      </c>
      <c r="I24" s="93" t="n">
        <v>70.85589999999999</v>
      </c>
      <c r="J24" s="93" t="n">
        <v>69.16741999999999</v>
      </c>
      <c r="K24" s="93" t="n">
        <v>35.34622</v>
      </c>
      <c r="L24" s="93" t="n">
        <v>68.17690999999999</v>
      </c>
      <c r="M24" s="93" t="n">
        <v>35.32394</v>
      </c>
      <c r="N24" s="93" t="n">
        <v>105.64255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34.323115</v>
      </c>
      <c r="F25" s="93" t="n">
        <v>34.094465</v>
      </c>
      <c r="G25" s="93" t="n">
        <v>34.71326</v>
      </c>
      <c r="H25" s="93" t="n">
        <v>34.413375</v>
      </c>
      <c r="I25" s="93" t="n">
        <v>35.42795</v>
      </c>
      <c r="J25" s="93" t="n">
        <v>34.58371</v>
      </c>
      <c r="K25" s="93" t="n">
        <v>35.34622</v>
      </c>
      <c r="L25" s="93" t="n">
        <v>34.088455</v>
      </c>
      <c r="M25" s="93" t="n">
        <v>35.32394</v>
      </c>
      <c r="N25" s="93" t="n">
        <v>35.21418333333333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0.3634845332335353</v>
      </c>
      <c r="F26" s="99" t="n">
        <v>0.0710571604414366</v>
      </c>
      <c r="G26" s="99" t="n">
        <v>0</v>
      </c>
      <c r="H26" s="99" t="n">
        <v>0.3886188158723161</v>
      </c>
      <c r="I26" s="99" t="n">
        <v>0.05067127193982898</v>
      </c>
      <c r="J26" s="99" t="n">
        <v>0.7823712269760431</v>
      </c>
      <c r="K26" s="99" t="n">
        <v>0</v>
      </c>
      <c r="L26" s="99" t="n">
        <v>0.07097230762769743</v>
      </c>
      <c r="M26" s="99" t="n">
        <v>0</v>
      </c>
      <c r="N26" s="99" t="n">
        <v>1.108021983461217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224.56014</v>
      </c>
      <c r="F27" s="102" t="n">
        <v>144.125392</v>
      </c>
      <c r="G27" s="102" t="n">
        <v>106.725617</v>
      </c>
      <c r="H27" s="102" t="n">
        <v>144.412418</v>
      </c>
      <c r="I27" s="102" t="n">
        <v>155.545126</v>
      </c>
      <c r="J27" s="102" t="n">
        <v>146.327162</v>
      </c>
      <c r="K27" s="102" t="n">
        <v>112.523348</v>
      </c>
      <c r="L27" s="102" t="n">
        <v>145.359217</v>
      </c>
      <c r="M27" s="102" t="n">
        <v>114.874477</v>
      </c>
      <c r="N27" s="102" t="n">
        <v>190.405494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227.6369</v>
      </c>
      <c r="F28" s="102" t="n">
        <v>146.8736</v>
      </c>
      <c r="G28" s="102" t="n">
        <v>109.1153</v>
      </c>
      <c r="H28" s="102" t="n">
        <v>147.192</v>
      </c>
      <c r="I28" s="102" t="n">
        <v>158.1398</v>
      </c>
      <c r="J28" s="102" t="n">
        <v>149.1055</v>
      </c>
      <c r="K28" s="102" t="n">
        <v>115.1346</v>
      </c>
      <c r="L28" s="102" t="n">
        <v>148.1337</v>
      </c>
      <c r="M28" s="102" t="n">
        <v>117.0886</v>
      </c>
      <c r="N28" s="102" t="n">
        <v>193.1867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B11:B18"/>
    <mergeCell ref="B19:B26"/>
    <mergeCell ref="B5:B10"/>
    <mergeCell ref="A4:C4"/>
    <mergeCell ref="A5:A28"/>
    <mergeCell ref="B28:C28"/>
    <mergeCell ref="A35:C35"/>
    <mergeCell ref="A1:C1"/>
    <mergeCell ref="D1:D4"/>
    <mergeCell ref="A2:C2"/>
    <mergeCell ref="A3:C3"/>
    <mergeCell ref="B27:C27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F1" workbookViewId="0">
      <selection activeCell="A1" sqref="A1:XFD1048576"/>
    </sheetView>
  </sheetViews>
  <sheetFormatPr baseColWidth="10" defaultColWidth="14.42578125" defaultRowHeight="15" customHeight="1"/>
  <cols>
    <col width="14.42578125" customWidth="1" style="105" min="1" max="3"/>
    <col width="95.7109375" customWidth="1" style="105" min="4" max="4"/>
    <col width="14.42578125" customWidth="1" style="105" min="5" max="5"/>
    <col width="14.42578125" customWidth="1" style="105" min="6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231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21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3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22</v>
      </c>
      <c r="F6" s="5" t="n">
        <v>26</v>
      </c>
      <c r="G6" s="5" t="n">
        <v>22</v>
      </c>
      <c r="H6" s="5" t="n">
        <v>21</v>
      </c>
      <c r="I6" s="5" t="n">
        <v>20</v>
      </c>
      <c r="J6" s="5" t="n">
        <v>22</v>
      </c>
      <c r="K6" s="5" t="n">
        <v>21</v>
      </c>
      <c r="L6" s="5" t="n">
        <v>23</v>
      </c>
      <c r="M6" s="5" t="n">
        <v>21</v>
      </c>
      <c r="N6" s="5" t="n">
        <v>24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62.677747</v>
      </c>
      <c r="F8" s="93" t="n">
        <v>71.92434000000002</v>
      </c>
      <c r="G8" s="93" t="n">
        <v>61.610392</v>
      </c>
      <c r="H8" s="93" t="n">
        <v>59.10459299999998</v>
      </c>
      <c r="I8" s="93" t="n">
        <v>55.536309</v>
      </c>
      <c r="J8" s="93" t="n">
        <v>61.61195900000001</v>
      </c>
      <c r="K8" s="93" t="n">
        <v>59.10887799999999</v>
      </c>
      <c r="L8" s="93" t="n">
        <v>64.26981499999999</v>
      </c>
      <c r="M8" s="93" t="n">
        <v>58.06029</v>
      </c>
      <c r="N8" s="93" t="n">
        <v>66.77150599999999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2.8489885</v>
      </c>
      <c r="F9" s="93" t="n">
        <v>2.76632076923077</v>
      </c>
      <c r="G9" s="93" t="n">
        <v>2.800472363636363</v>
      </c>
      <c r="H9" s="93" t="n">
        <v>2.814504428571428</v>
      </c>
      <c r="I9" s="93" t="n">
        <v>2.77681545</v>
      </c>
      <c r="J9" s="93" t="n">
        <v>2.800543590909091</v>
      </c>
      <c r="K9" s="93" t="n">
        <v>2.814708476190476</v>
      </c>
      <c r="L9" s="93" t="n">
        <v>2.794339782608696</v>
      </c>
      <c r="M9" s="93" t="n">
        <v>2.764775714285714</v>
      </c>
      <c r="N9" s="93" t="n">
        <v>2.782146083333333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0.4540635574980508</v>
      </c>
      <c r="F10" s="95" t="n">
        <v>0.4018208513216115</v>
      </c>
      <c r="G10" s="95" t="n">
        <v>0.4291828208551628</v>
      </c>
      <c r="H10" s="95" t="n">
        <v>0.4348470470208544</v>
      </c>
      <c r="I10" s="95" t="n">
        <v>0.4188573154928053</v>
      </c>
      <c r="J10" s="95" t="n">
        <v>0.4287283494483768</v>
      </c>
      <c r="K10" s="95" t="n">
        <v>0.4347403674940503</v>
      </c>
      <c r="L10" s="95" t="n">
        <v>0.4283003747345119</v>
      </c>
      <c r="M10" s="95" t="n">
        <v>0.4015735498055298</v>
      </c>
      <c r="N10" s="95" t="n">
        <v>0.4150485580963014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2</v>
      </c>
      <c r="F12" s="5" t="n">
        <v>2</v>
      </c>
      <c r="G12" s="5" t="n">
        <v>2</v>
      </c>
      <c r="H12" s="5" t="n">
        <v>2</v>
      </c>
      <c r="I12" s="5" t="n">
        <v>2</v>
      </c>
      <c r="J12" s="5" t="n">
        <v>2</v>
      </c>
      <c r="K12" s="5" t="n">
        <v>2</v>
      </c>
      <c r="L12" s="5" t="n">
        <v>2</v>
      </c>
      <c r="M12" s="5" t="n">
        <v>2</v>
      </c>
      <c r="N12" s="5" t="n">
        <v>2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2" t="n">
        <v>1</v>
      </c>
      <c r="J13" s="5" t="n">
        <v>0</v>
      </c>
      <c r="K13" s="5" t="n">
        <v>0</v>
      </c>
      <c r="L13" s="5" t="n">
        <v>0</v>
      </c>
      <c r="M13" s="5" t="n">
        <v>2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2</v>
      </c>
      <c r="F15" s="5" t="n">
        <v>2</v>
      </c>
      <c r="G15" s="5" t="n">
        <v>2</v>
      </c>
      <c r="H15" s="5" t="n">
        <v>2</v>
      </c>
      <c r="I15" s="5" t="n">
        <v>1</v>
      </c>
      <c r="J15" s="5" t="n">
        <v>2</v>
      </c>
      <c r="K15" s="5" t="n">
        <v>2</v>
      </c>
      <c r="L15" s="5" t="n">
        <v>2</v>
      </c>
      <c r="M15" s="5" t="n">
        <v>0</v>
      </c>
      <c r="N15" s="5" t="n">
        <v>2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68.85936000000001</v>
      </c>
      <c r="F16" s="93" t="n">
        <v>70.25964999999999</v>
      </c>
      <c r="G16" s="93" t="n">
        <v>69.65854</v>
      </c>
      <c r="H16" s="93" t="n">
        <v>70.15466000000001</v>
      </c>
      <c r="I16" s="93" t="n">
        <v>80.72049</v>
      </c>
      <c r="J16" s="93" t="n">
        <v>71.00012000000001</v>
      </c>
      <c r="K16" s="93" t="n">
        <v>69.89845</v>
      </c>
      <c r="L16" s="93" t="n">
        <v>69.88480000000001</v>
      </c>
      <c r="M16" s="93" t="n">
        <v>92.32843</v>
      </c>
      <c r="N16" s="93" t="n">
        <v>71.29979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34.42968</v>
      </c>
      <c r="F17" s="93" t="n">
        <v>35.129825</v>
      </c>
      <c r="G17" s="93" t="n">
        <v>34.82927</v>
      </c>
      <c r="H17" s="93" t="n">
        <v>35.07733</v>
      </c>
      <c r="I17" s="93" t="n">
        <v>40.360245</v>
      </c>
      <c r="J17" s="93" t="n">
        <v>35.50006</v>
      </c>
      <c r="K17" s="93" t="n">
        <v>34.949225</v>
      </c>
      <c r="L17" s="93" t="n">
        <v>34.94240000000001</v>
      </c>
      <c r="M17" s="93" t="n">
        <v>46.164215</v>
      </c>
      <c r="N17" s="93" t="n">
        <v>35.649895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0.615508168751643</v>
      </c>
      <c r="F18" s="95" t="n">
        <v>0.13538973539379</v>
      </c>
      <c r="G18" s="95" t="n">
        <v>0.2052023879003352</v>
      </c>
      <c r="H18" s="95" t="n">
        <v>0.1174787206263371</v>
      </c>
      <c r="I18" s="95" t="n">
        <v>8.911362707378149</v>
      </c>
      <c r="J18" s="95" t="n">
        <v>1.06644430524993</v>
      </c>
      <c r="K18" s="95" t="n">
        <v>0.3789455951056835</v>
      </c>
      <c r="L18" s="95" t="n">
        <v>0.4540474063355048</v>
      </c>
      <c r="M18" s="95" t="n">
        <v>0.7060249078113303</v>
      </c>
      <c r="N18" s="95" t="n">
        <v>0.8589296781751088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2</v>
      </c>
      <c r="F20" s="5" t="n">
        <v>3</v>
      </c>
      <c r="G20" s="5" t="n">
        <v>2</v>
      </c>
      <c r="H20" s="5" t="n">
        <v>1</v>
      </c>
      <c r="I20" s="5" t="n">
        <v>2</v>
      </c>
      <c r="J20" s="5" t="n">
        <v>1</v>
      </c>
      <c r="K20" s="5" t="n">
        <v>1</v>
      </c>
      <c r="L20" s="5" t="n">
        <v>3</v>
      </c>
      <c r="M20" s="5" t="n">
        <v>3</v>
      </c>
      <c r="N20" s="5" t="n">
        <v>3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2</v>
      </c>
      <c r="F23" s="5" t="n">
        <v>3</v>
      </c>
      <c r="G23" s="5" t="n">
        <v>2</v>
      </c>
      <c r="H23" s="5" t="n">
        <v>1</v>
      </c>
      <c r="I23" s="5" t="n">
        <v>2</v>
      </c>
      <c r="J23" s="5" t="n">
        <v>1</v>
      </c>
      <c r="K23" s="5" t="n">
        <v>1</v>
      </c>
      <c r="L23" s="5" t="n">
        <v>3</v>
      </c>
      <c r="M23" s="5" t="n">
        <v>3</v>
      </c>
      <c r="N23" s="5" t="n">
        <v>3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68.70362</v>
      </c>
      <c r="F24" s="93" t="n">
        <v>105.91778</v>
      </c>
      <c r="G24" s="93" t="n">
        <v>70.13135</v>
      </c>
      <c r="H24" s="93" t="n">
        <v>34.61615</v>
      </c>
      <c r="I24" s="93" t="n">
        <v>68.72754</v>
      </c>
      <c r="J24" s="93" t="n">
        <v>36.29132</v>
      </c>
      <c r="K24" s="93" t="n">
        <v>33.97241</v>
      </c>
      <c r="L24" s="93" t="n">
        <v>105.24621</v>
      </c>
      <c r="M24" s="93" t="n">
        <v>104.30067</v>
      </c>
      <c r="N24" s="93" t="n">
        <v>105.23377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34.35181</v>
      </c>
      <c r="F25" s="93" t="n">
        <v>35.30592666666666</v>
      </c>
      <c r="G25" s="93" t="n">
        <v>35.065675</v>
      </c>
      <c r="H25" s="93" t="n">
        <v>34.61615</v>
      </c>
      <c r="I25" s="93" t="n">
        <v>34.36377</v>
      </c>
      <c r="J25" s="93" t="n">
        <v>36.29132</v>
      </c>
      <c r="K25" s="93" t="n">
        <v>33.97241</v>
      </c>
      <c r="L25" s="93" t="n">
        <v>35.08206999999999</v>
      </c>
      <c r="M25" s="93" t="n">
        <v>34.76689</v>
      </c>
      <c r="N25" s="93" t="n">
        <v>35.07792333333333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0.2976212442014201</v>
      </c>
      <c r="F26" s="99" t="n">
        <v>0.2827160325014027</v>
      </c>
      <c r="G26" s="99" t="n">
        <v>0.5722827312177104</v>
      </c>
      <c r="H26" s="99" t="n">
        <v>0</v>
      </c>
      <c r="I26" s="99" t="n">
        <v>0.3078035818505027</v>
      </c>
      <c r="J26" s="99" t="n">
        <v>0</v>
      </c>
      <c r="K26" s="99" t="n">
        <v>0</v>
      </c>
      <c r="L26" s="99" t="n">
        <v>0.1099332038103131</v>
      </c>
      <c r="M26" s="99" t="n">
        <v>0.6205861210984327</v>
      </c>
      <c r="N26" s="99" t="n">
        <v>0.1160339244933708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200.240727</v>
      </c>
      <c r="F27" s="102" t="n">
        <v>248.10177</v>
      </c>
      <c r="G27" s="102" t="n">
        <v>201.400282</v>
      </c>
      <c r="H27" s="102" t="n">
        <v>163.875403</v>
      </c>
      <c r="I27" s="102" t="n">
        <v>204.984339</v>
      </c>
      <c r="J27" s="102" t="n">
        <v>168.903399</v>
      </c>
      <c r="K27" s="102" t="n">
        <v>162.979738</v>
      </c>
      <c r="L27" s="102" t="n">
        <v>239.400825</v>
      </c>
      <c r="M27" s="102" t="n">
        <v>254.6893899999999</v>
      </c>
      <c r="N27" s="102" t="n">
        <v>243.305066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204.4221</v>
      </c>
      <c r="F28" s="102" t="n">
        <v>252.7845</v>
      </c>
      <c r="G28" s="102" t="n">
        <v>205.5259</v>
      </c>
      <c r="H28" s="102" t="n">
        <v>167.7792</v>
      </c>
      <c r="I28" s="102" t="n">
        <v>208.8706</v>
      </c>
      <c r="J28" s="102" t="n">
        <v>172.7853</v>
      </c>
      <c r="K28" s="102" t="n">
        <v>166.8257</v>
      </c>
      <c r="L28" s="102" t="n">
        <v>243.818</v>
      </c>
      <c r="M28" s="102" t="n">
        <v>258.7534</v>
      </c>
      <c r="N28" s="102" t="n">
        <v>247.794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P35"/>
  <sheetViews>
    <sheetView workbookViewId="0">
      <selection activeCell="B27" sqref="B27:C28"/>
    </sheetView>
  </sheetViews>
  <sheetFormatPr baseColWidth="10" defaultColWidth="14.42578125" defaultRowHeight="15" customHeight="1"/>
  <cols>
    <col width="14.42578125" customWidth="1" style="105" min="1" max="3"/>
    <col width="95.7109375" customWidth="1" style="105" min="4" max="4"/>
    <col width="14.42578125" customWidth="1" style="105" min="5" max="5"/>
    <col width="14.42578125" customWidth="1" style="105" min="6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512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52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61</v>
      </c>
      <c r="F6" s="5" t="n">
        <v>59</v>
      </c>
      <c r="G6" s="5" t="n">
        <v>59</v>
      </c>
      <c r="H6" s="5" t="n">
        <v>72</v>
      </c>
      <c r="I6" s="5" t="n">
        <v>64</v>
      </c>
      <c r="J6" s="5" t="n">
        <v>58</v>
      </c>
      <c r="K6" s="5" t="n">
        <v>63</v>
      </c>
      <c r="L6" s="5" t="n">
        <v>64</v>
      </c>
      <c r="M6" s="5" t="n">
        <v>60</v>
      </c>
      <c r="N6" s="5" t="n">
        <v>62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170.034374</v>
      </c>
      <c r="F8" s="93" t="n">
        <v>165.941881</v>
      </c>
      <c r="G8" s="93" t="n">
        <v>166.9216470000001</v>
      </c>
      <c r="H8" s="93" t="n">
        <v>203.332332</v>
      </c>
      <c r="I8" s="93" t="n">
        <v>179.767187</v>
      </c>
      <c r="J8" s="93" t="n">
        <v>163.320296</v>
      </c>
      <c r="K8" s="93" t="n">
        <v>177.2470840000001</v>
      </c>
      <c r="L8" s="93" t="n">
        <v>180.7955220000001</v>
      </c>
      <c r="M8" s="93" t="n">
        <v>170.460453</v>
      </c>
      <c r="N8" s="93" t="n">
        <v>175.677924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2.787448754098361</v>
      </c>
      <c r="F9" s="93" t="n">
        <v>2.812574254237287</v>
      </c>
      <c r="G9" s="93" t="n">
        <v>2.82918045762712</v>
      </c>
      <c r="H9" s="93" t="n">
        <v>2.824060166666667</v>
      </c>
      <c r="I9" s="93" t="n">
        <v>2.808862296875001</v>
      </c>
      <c r="J9" s="93" t="n">
        <v>2.815867172413793</v>
      </c>
      <c r="K9" s="93" t="n">
        <v>2.81344577777778</v>
      </c>
      <c r="L9" s="93" t="n">
        <v>2.824930031250001</v>
      </c>
      <c r="M9" s="93" t="n">
        <v>2.84100755</v>
      </c>
      <c r="N9" s="93" t="n">
        <v>2.833514903225807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0.4123401691760358</v>
      </c>
      <c r="F10" s="95" t="n">
        <v>0.4306120380905168</v>
      </c>
      <c r="G10" s="95" t="n">
        <v>0.4386149135816662</v>
      </c>
      <c r="H10" s="95" t="n">
        <v>0.4357155726238824</v>
      </c>
      <c r="I10" s="95" t="n">
        <v>0.42669249679509</v>
      </c>
      <c r="J10" s="95" t="n">
        <v>0.4339867086055984</v>
      </c>
      <c r="K10" s="95" t="n">
        <v>0.4281419581375847</v>
      </c>
      <c r="L10" s="95" t="n">
        <v>0.4358772026535436</v>
      </c>
      <c r="M10" s="95" t="n">
        <v>0.4478856361461954</v>
      </c>
      <c r="N10" s="95" t="n">
        <v>0.4430688316480013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2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v>1</v>
      </c>
      <c r="K15" s="5" t="n">
        <v>1</v>
      </c>
      <c r="L15" s="5" t="n">
        <v>1</v>
      </c>
      <c r="M15" s="5" t="n">
        <v>1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34.0481</v>
      </c>
      <c r="F16" s="93" t="n">
        <v>34.65912</v>
      </c>
      <c r="G16" s="93" t="n">
        <v>34.53998</v>
      </c>
      <c r="H16" s="93" t="n">
        <v>34.71497</v>
      </c>
      <c r="I16" s="93" t="n">
        <v>36.3299</v>
      </c>
      <c r="J16" s="93" t="n">
        <v>34.74457</v>
      </c>
      <c r="K16" s="93" t="n">
        <v>33.6366</v>
      </c>
      <c r="L16" s="93" t="n">
        <v>36.26868</v>
      </c>
      <c r="M16" s="93" t="n">
        <v>34.3244</v>
      </c>
      <c r="N16" s="93" t="n">
        <v>33.71088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34.0481</v>
      </c>
      <c r="F17" s="93" t="n">
        <v>34.65912</v>
      </c>
      <c r="G17" s="93" t="n">
        <v>34.53998</v>
      </c>
      <c r="H17" s="93" t="n">
        <v>34.71497</v>
      </c>
      <c r="I17" s="93" t="n">
        <v>36.3299</v>
      </c>
      <c r="J17" s="93" t="n">
        <v>34.74457</v>
      </c>
      <c r="K17" s="93" t="n">
        <v>33.6366</v>
      </c>
      <c r="L17" s="93" t="n">
        <v>36.26868</v>
      </c>
      <c r="M17" s="93" t="n">
        <v>34.3244</v>
      </c>
      <c r="N17" s="93" t="n">
        <v>33.71088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5</v>
      </c>
      <c r="F20" s="5" t="n">
        <v>3</v>
      </c>
      <c r="G20" s="5" t="n">
        <v>4</v>
      </c>
      <c r="H20" s="5" t="n">
        <v>5</v>
      </c>
      <c r="I20" s="5" t="n">
        <v>2</v>
      </c>
      <c r="J20" s="5" t="n">
        <v>4</v>
      </c>
      <c r="K20" s="5" t="n">
        <v>4</v>
      </c>
      <c r="L20" s="5" t="n">
        <v>2</v>
      </c>
      <c r="M20" s="5" t="n">
        <v>3</v>
      </c>
      <c r="N20" s="5" t="n">
        <v>4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5</v>
      </c>
      <c r="F23" s="5" t="n">
        <v>3</v>
      </c>
      <c r="G23" s="5" t="n">
        <v>4</v>
      </c>
      <c r="H23" s="5" t="n">
        <v>5</v>
      </c>
      <c r="I23" s="5" t="n">
        <v>2</v>
      </c>
      <c r="J23" s="5" t="n">
        <v>4</v>
      </c>
      <c r="K23" s="5" t="n">
        <v>4</v>
      </c>
      <c r="L23" s="5" t="n">
        <v>2</v>
      </c>
      <c r="M23" s="5" t="n">
        <v>3</v>
      </c>
      <c r="N23" s="5" t="n">
        <v>4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174.00831</v>
      </c>
      <c r="F24" s="93" t="n">
        <v>104.8999</v>
      </c>
      <c r="G24" s="93" t="n">
        <v>138.72852</v>
      </c>
      <c r="H24" s="93" t="n">
        <v>173.59546</v>
      </c>
      <c r="I24" s="93" t="n">
        <v>70.62146</v>
      </c>
      <c r="J24" s="93" t="n">
        <v>140.24109</v>
      </c>
      <c r="K24" s="93" t="n">
        <v>140.84693</v>
      </c>
      <c r="L24" s="93" t="n">
        <v>68.68884</v>
      </c>
      <c r="M24" s="93" t="n">
        <v>104.2428</v>
      </c>
      <c r="N24" s="93" t="n">
        <v>139.50208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34.801662</v>
      </c>
      <c r="F25" s="93" t="n">
        <v>34.96663333333333</v>
      </c>
      <c r="G25" s="93" t="n">
        <v>34.68213</v>
      </c>
      <c r="H25" s="93" t="n">
        <v>34.719092</v>
      </c>
      <c r="I25" s="93" t="n">
        <v>35.31073</v>
      </c>
      <c r="J25" s="93" t="n">
        <v>35.0602725</v>
      </c>
      <c r="K25" s="93" t="n">
        <v>35.2117325</v>
      </c>
      <c r="L25" s="93" t="n">
        <v>34.34442</v>
      </c>
      <c r="M25" s="93" t="n">
        <v>34.7476</v>
      </c>
      <c r="N25" s="93" t="n">
        <v>34.87552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0.9794884915199378</v>
      </c>
      <c r="F26" s="99" t="n">
        <v>0.7232963697775175</v>
      </c>
      <c r="G26" s="99" t="n">
        <v>0.4132010561457933</v>
      </c>
      <c r="H26" s="99" t="n">
        <v>0.579078715780507</v>
      </c>
      <c r="I26" s="99" t="n">
        <v>0.1140280395341417</v>
      </c>
      <c r="J26" s="99" t="n">
        <v>0.2915410839401549</v>
      </c>
      <c r="K26" s="99" t="n">
        <v>0.1204958965760515</v>
      </c>
      <c r="L26" s="99" t="n">
        <v>0.4568758334602495</v>
      </c>
      <c r="M26" s="99" t="n">
        <v>0.3610425974867775</v>
      </c>
      <c r="N26" s="99" t="n">
        <v>0.2988644316966039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378.090784</v>
      </c>
      <c r="F27" s="102" t="n">
        <v>305.5009009999999</v>
      </c>
      <c r="G27" s="102" t="n">
        <v>340.190147</v>
      </c>
      <c r="H27" s="102" t="n">
        <v>411.6427620000001</v>
      </c>
      <c r="I27" s="102" t="n">
        <v>286.718547</v>
      </c>
      <c r="J27" s="102" t="n">
        <v>338.305956</v>
      </c>
      <c r="K27" s="102" t="n">
        <v>351.730614</v>
      </c>
      <c r="L27" s="102" t="n">
        <v>285.7530420000001</v>
      </c>
      <c r="M27" s="102" t="n">
        <v>309.0276529999999</v>
      </c>
      <c r="N27" s="102" t="n">
        <v>348.890884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389.5303</v>
      </c>
      <c r="F28" s="102" t="n">
        <v>316.1416</v>
      </c>
      <c r="G28" s="102" t="n">
        <v>351.1453</v>
      </c>
      <c r="H28" s="102" t="n">
        <v>424.1745</v>
      </c>
      <c r="I28" s="102" t="n">
        <v>297.8409</v>
      </c>
      <c r="J28" s="102" t="n">
        <v>349.1527</v>
      </c>
      <c r="K28" s="102" t="n">
        <v>363.21</v>
      </c>
      <c r="L28" s="102" t="n">
        <v>297.004</v>
      </c>
      <c r="M28" s="102" t="n">
        <v>319.7536</v>
      </c>
      <c r="N28" s="102" t="n">
        <v>360.2146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1:C31"/>
    <mergeCell ref="B11:B18"/>
    <mergeCell ref="B19:B26"/>
    <mergeCell ref="B5:B10"/>
    <mergeCell ref="A29:C29"/>
    <mergeCell ref="A30:C30"/>
    <mergeCell ref="B27:C27"/>
    <mergeCell ref="A5:A28"/>
    <mergeCell ref="B28:C28"/>
    <mergeCell ref="A35:C35"/>
    <mergeCell ref="A4:C4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R35"/>
  <sheetViews>
    <sheetView topLeftCell="A7" workbookViewId="0">
      <selection activeCell="D27" sqref="D27"/>
    </sheetView>
  </sheetViews>
  <sheetFormatPr baseColWidth="10" defaultColWidth="14.42578125" defaultRowHeight="15" customHeight="1"/>
  <cols>
    <col width="15.85546875" customWidth="1" style="105" min="3" max="3"/>
  </cols>
  <sheetData>
    <row r="1" ht="15.75" customHeight="1" s="105">
      <c r="A1" s="139" t="inlineStr">
        <is>
          <t>SCHC Packet length (bytes)</t>
        </is>
      </c>
      <c r="D1" s="140" t="n">
        <v>77</v>
      </c>
      <c r="E1" s="141" t="n"/>
      <c r="F1" s="142" t="n"/>
      <c r="G1" s="140" t="n">
        <v>150</v>
      </c>
      <c r="H1" s="141" t="n"/>
      <c r="I1" s="142" t="n"/>
      <c r="J1" s="140" t="n">
        <v>231</v>
      </c>
      <c r="K1" s="141" t="n"/>
      <c r="L1" s="142" t="n"/>
      <c r="M1" s="140" t="n">
        <v>512</v>
      </c>
      <c r="N1" s="141" t="n"/>
      <c r="O1" s="142" t="n"/>
    </row>
    <row r="2" ht="15.75" customHeight="1" s="105">
      <c r="A2" s="138" t="inlineStr">
        <is>
          <t xml:space="preserve">Fragments </t>
        </is>
      </c>
      <c r="B2" s="110" t="n"/>
      <c r="C2" s="111" t="n"/>
      <c r="D2" s="143" t="n">
        <v>7</v>
      </c>
      <c r="E2" s="110" t="n"/>
      <c r="F2" s="111" t="n"/>
      <c r="G2" s="143" t="n">
        <v>14</v>
      </c>
      <c r="H2" s="110" t="n"/>
      <c r="I2" s="111" t="n"/>
      <c r="J2" s="143" t="n">
        <v>21</v>
      </c>
      <c r="K2" s="110" t="n"/>
      <c r="L2" s="111" t="n"/>
      <c r="M2" s="143" t="n">
        <v>52</v>
      </c>
      <c r="N2" s="110" t="n"/>
      <c r="O2" s="111" t="n"/>
    </row>
    <row r="3" ht="15.75" customHeight="1" s="105" thickBot="1">
      <c r="A3" s="138" t="inlineStr">
        <is>
          <t xml:space="preserve">Windows </t>
        </is>
      </c>
      <c r="B3" s="110" t="n"/>
      <c r="C3" s="111" t="n"/>
      <c r="D3" s="137" t="n">
        <v>1</v>
      </c>
      <c r="E3" s="122" t="n"/>
      <c r="F3" s="112" t="n"/>
      <c r="G3" s="137" t="n">
        <v>2</v>
      </c>
      <c r="H3" s="122" t="n"/>
      <c r="I3" s="112" t="n"/>
      <c r="J3" s="137" t="n">
        <v>3</v>
      </c>
      <c r="K3" s="122" t="n"/>
      <c r="L3" s="112" t="n"/>
      <c r="M3" s="137" t="n">
        <v>2</v>
      </c>
      <c r="N3" s="122" t="n"/>
      <c r="O3" s="112" t="n"/>
    </row>
    <row r="4" ht="15.75" customHeight="1" s="105" thickBot="1">
      <c r="A4" s="138" t="inlineStr">
        <is>
          <t>Case</t>
        </is>
      </c>
      <c r="B4" s="110" t="n"/>
      <c r="C4" s="111" t="n"/>
      <c r="D4" s="70" t="inlineStr">
        <is>
          <t>No Errors</t>
        </is>
      </c>
      <c r="E4" s="71" t="inlineStr">
        <is>
          <t xml:space="preserve">10% UL Errors </t>
        </is>
      </c>
      <c r="F4" s="72" t="inlineStr">
        <is>
          <t>20% UL Errors</t>
        </is>
      </c>
      <c r="G4" s="70" t="inlineStr">
        <is>
          <t>No Errors</t>
        </is>
      </c>
      <c r="H4" s="71" t="inlineStr">
        <is>
          <t xml:space="preserve">10% UL Errors </t>
        </is>
      </c>
      <c r="I4" s="72" t="inlineStr">
        <is>
          <t>20% UL Errors</t>
        </is>
      </c>
      <c r="J4" s="70" t="inlineStr">
        <is>
          <t>No Errors</t>
        </is>
      </c>
      <c r="K4" s="71" t="inlineStr">
        <is>
          <t xml:space="preserve">10% UL Errors </t>
        </is>
      </c>
      <c r="L4" s="72" t="inlineStr">
        <is>
          <t>20% UL Errors</t>
        </is>
      </c>
      <c r="M4" s="70" t="inlineStr">
        <is>
          <t>No Errors</t>
        </is>
      </c>
      <c r="N4" s="71" t="inlineStr">
        <is>
          <t xml:space="preserve">10% UL Errors </t>
        </is>
      </c>
      <c r="O4" s="72" t="inlineStr">
        <is>
          <t>20% UL Errors</t>
        </is>
      </c>
    </row>
    <row r="5" ht="12.75" customHeight="1" s="105">
      <c r="A5" s="118" t="inlineStr">
        <is>
          <t>Transmission duration (seconds)</t>
        </is>
      </c>
      <c r="B5" s="144" t="inlineStr">
        <is>
          <t>Regular Fragments</t>
        </is>
      </c>
      <c r="C5" s="74" t="inlineStr">
        <is>
          <t>Amount</t>
        </is>
      </c>
      <c r="D5" s="75">
        <f>'Case 77 FER 0'!Z5</f>
        <v/>
      </c>
      <c r="E5" s="76">
        <f>'Case 77 FER 10'!Z5</f>
        <v/>
      </c>
      <c r="F5" s="77">
        <f>'Case 77 FER 20'!Z5</f>
        <v/>
      </c>
      <c r="G5" s="75">
        <f>'Case 150 FER 0'!P5</f>
        <v/>
      </c>
      <c r="H5" s="78">
        <f>'Case 150 FER 10'!P5</f>
        <v/>
      </c>
      <c r="I5" s="77">
        <f>'Case 150 FER 20'!P5</f>
        <v/>
      </c>
      <c r="J5" s="75">
        <f>'Case 231 FER 0'!P5</f>
        <v/>
      </c>
      <c r="K5" s="76">
        <f>'Case 231 FER 10'!P5</f>
        <v/>
      </c>
      <c r="L5" s="77">
        <f>'Case 231 FER 20'!P5</f>
        <v/>
      </c>
      <c r="M5" s="75">
        <f>'Case 512 FER 0'!P5</f>
        <v/>
      </c>
      <c r="N5" s="76">
        <f>'Case 512 FER 10'!P5</f>
        <v/>
      </c>
      <c r="O5" s="77">
        <f>'Case 512 FER 20'!P5</f>
        <v/>
      </c>
    </row>
    <row r="6" ht="33" customHeight="1" s="105">
      <c r="A6" s="119" t="n"/>
      <c r="B6" s="127" t="n"/>
      <c r="C6" s="59" t="inlineStr">
        <is>
          <t>Sent</t>
        </is>
      </c>
      <c r="D6" s="61">
        <f>'Case 77 FER 0'!Z6</f>
        <v/>
      </c>
      <c r="E6" s="6">
        <f>'Case 77 FER 10'!Z6</f>
        <v/>
      </c>
      <c r="F6" s="62">
        <f>'Case 77 FER 20'!Z6</f>
        <v/>
      </c>
      <c r="G6" s="61">
        <f>'Case 150 FER 0'!P6</f>
        <v/>
      </c>
      <c r="H6" s="7">
        <f>'Case 150 FER 10'!P6</f>
        <v/>
      </c>
      <c r="I6" s="62">
        <f>'Case 150 FER 20'!P6</f>
        <v/>
      </c>
      <c r="J6" s="61">
        <f>'Case 231 FER 0'!P6</f>
        <v/>
      </c>
      <c r="K6" s="6">
        <f>'Case 231 FER 10'!P6</f>
        <v/>
      </c>
      <c r="L6" s="62">
        <f>'Case 231 FER 20'!P6</f>
        <v/>
      </c>
      <c r="M6" s="61">
        <f>'Case 512 FER 0'!P6</f>
        <v/>
      </c>
      <c r="N6" s="6">
        <f>'Case 512 FER 10'!P6</f>
        <v/>
      </c>
      <c r="O6" s="62">
        <f>'Case 512 FER 20'!P6</f>
        <v/>
      </c>
    </row>
    <row r="7" ht="15.75" customHeight="1" s="105">
      <c r="A7" s="119" t="n"/>
      <c r="B7" s="127" t="n"/>
      <c r="C7" s="59" t="inlineStr">
        <is>
          <t>Errors</t>
        </is>
      </c>
      <c r="D7" s="61">
        <f>'Case 77 FER 0'!Z7</f>
        <v/>
      </c>
      <c r="E7" s="6">
        <f>'Case 77 FER 10'!Z7</f>
        <v/>
      </c>
      <c r="F7" s="62">
        <f>'Case 77 FER 20'!Z7</f>
        <v/>
      </c>
      <c r="G7" s="61">
        <f>'Case 150 FER 0'!P7</f>
        <v/>
      </c>
      <c r="H7" s="7">
        <f>'Case 150 FER 10'!P7</f>
        <v/>
      </c>
      <c r="I7" s="62">
        <f>'Case 150 FER 20'!P7</f>
        <v/>
      </c>
      <c r="J7" s="61">
        <f>'Case 231 FER 0'!P7</f>
        <v/>
      </c>
      <c r="K7" s="6">
        <f>'Case 231 FER 10'!P7</f>
        <v/>
      </c>
      <c r="L7" s="62">
        <f>'Case 231 FER 20'!P7</f>
        <v/>
      </c>
      <c r="M7" s="61">
        <f>'Case 512 FER 0'!P7</f>
        <v/>
      </c>
      <c r="N7" s="6">
        <f>'Case 512 FER 10'!P7</f>
        <v/>
      </c>
      <c r="O7" s="62">
        <f>'Case 512 FER 20'!P7</f>
        <v/>
      </c>
    </row>
    <row r="8" ht="15.75" customHeight="1" s="105">
      <c r="A8" s="119" t="n"/>
      <c r="B8" s="127" t="n"/>
      <c r="C8" s="59" t="inlineStr">
        <is>
          <t>Total</t>
        </is>
      </c>
      <c r="D8" s="61">
        <f>'Case 77 FER 0'!Z8</f>
        <v/>
      </c>
      <c r="E8" s="6">
        <f>'Case 77 FER 10'!Z8</f>
        <v/>
      </c>
      <c r="F8" s="62">
        <f>'Case 77 FER 20'!Z8</f>
        <v/>
      </c>
      <c r="G8" s="61">
        <f>'Case 150 FER 0'!P8</f>
        <v/>
      </c>
      <c r="H8" s="7">
        <f>'Case 150 FER 10'!P8</f>
        <v/>
      </c>
      <c r="I8" s="62">
        <f>'Case 150 FER 20'!P8</f>
        <v/>
      </c>
      <c r="J8" s="61">
        <f>'Case 231 FER 0'!P8</f>
        <v/>
      </c>
      <c r="K8" s="6">
        <f>'Case 231 FER 10'!P8</f>
        <v/>
      </c>
      <c r="L8" s="62">
        <f>'Case 231 FER 20'!P8</f>
        <v/>
      </c>
      <c r="M8" s="61">
        <f>'Case 512 FER 0'!P8</f>
        <v/>
      </c>
      <c r="N8" s="6">
        <f>'Case 512 FER 10'!P8</f>
        <v/>
      </c>
      <c r="O8" s="62">
        <f>'Case 512 FER 20'!P8</f>
        <v/>
      </c>
    </row>
    <row r="9" ht="15.75" customHeight="1" s="105">
      <c r="A9" s="119" t="n"/>
      <c r="B9" s="127" t="n"/>
      <c r="C9" s="59" t="inlineStr">
        <is>
          <t>Mean</t>
        </is>
      </c>
      <c r="D9" s="61">
        <f>'Case 77 FER 0'!Z9</f>
        <v/>
      </c>
      <c r="E9" s="6">
        <f>'Case 77 FER 10'!Z9</f>
        <v/>
      </c>
      <c r="F9" s="62">
        <f>'Case 77 FER 20'!Z9</f>
        <v/>
      </c>
      <c r="G9" s="61">
        <f>'Case 150 FER 0'!P9</f>
        <v/>
      </c>
      <c r="H9" s="7">
        <f>'Case 150 FER 10'!P9</f>
        <v/>
      </c>
      <c r="I9" s="62">
        <f>'Case 150 FER 20'!P9</f>
        <v/>
      </c>
      <c r="J9" s="61">
        <f>'Case 231 FER 0'!P9</f>
        <v/>
      </c>
      <c r="K9" s="6">
        <f>'Case 231 FER 10'!P9</f>
        <v/>
      </c>
      <c r="L9" s="62">
        <f>'Case 231 FER 20'!P9</f>
        <v/>
      </c>
      <c r="M9" s="61">
        <f>'Case 512 FER 0'!P9</f>
        <v/>
      </c>
      <c r="N9" s="6">
        <f>'Case 512 FER 10'!P9</f>
        <v/>
      </c>
      <c r="O9" s="62">
        <f>'Case 512 FER 20'!P9</f>
        <v/>
      </c>
    </row>
    <row r="10" ht="15.75" customHeight="1" s="105" thickBot="1">
      <c r="A10" s="119" t="n"/>
      <c r="B10" s="128" t="n"/>
      <c r="C10" s="79" t="inlineStr">
        <is>
          <t>St. Deviation</t>
        </is>
      </c>
      <c r="D10" s="80">
        <f>'Case 77 FER 0'!Z10</f>
        <v/>
      </c>
      <c r="E10" s="81">
        <f>'Case 77 FER 10'!Z10</f>
        <v/>
      </c>
      <c r="F10" s="82">
        <f>'Case 77 FER 20'!Z10</f>
        <v/>
      </c>
      <c r="G10" s="80">
        <f>'Case 150 FER 0'!P10</f>
        <v/>
      </c>
      <c r="H10" s="83">
        <f>'Case 150 FER 10'!P10</f>
        <v/>
      </c>
      <c r="I10" s="82">
        <f>'Case 150 FER 20'!P10</f>
        <v/>
      </c>
      <c r="J10" s="80">
        <f>'Case 231 FER 0'!P10</f>
        <v/>
      </c>
      <c r="K10" s="81">
        <f>'Case 231 FER 10'!P10</f>
        <v/>
      </c>
      <c r="L10" s="82">
        <f>'Case 231 FER 20'!P10</f>
        <v/>
      </c>
      <c r="M10" s="80">
        <f>'Case 512 FER 0'!P10</f>
        <v/>
      </c>
      <c r="N10" s="81">
        <f>'Case 512 FER 10'!P10</f>
        <v/>
      </c>
      <c r="O10" s="82">
        <f>'Case 512 FER 20'!P10</f>
        <v/>
      </c>
    </row>
    <row r="11" ht="12.75" customHeight="1" s="105">
      <c r="A11" s="119" t="n"/>
      <c r="B11" s="144" t="inlineStr">
        <is>
          <t>All-0 Fragments</t>
        </is>
      </c>
      <c r="C11" s="74" t="inlineStr">
        <is>
          <t>Amount</t>
        </is>
      </c>
      <c r="D11" s="75">
        <f>'Case 77 FER 0'!Z11</f>
        <v/>
      </c>
      <c r="E11" s="76">
        <f>'Case 77 FER 10'!Z11</f>
        <v/>
      </c>
      <c r="F11" s="77">
        <f>'Case 77 FER 20'!Z11</f>
        <v/>
      </c>
      <c r="G11" s="75">
        <f>'Case 150 FER 0'!P11</f>
        <v/>
      </c>
      <c r="H11" s="78">
        <f>'Case 150 FER 10'!P11</f>
        <v/>
      </c>
      <c r="I11" s="77">
        <f>'Case 150 FER 20'!P11</f>
        <v/>
      </c>
      <c r="J11" s="75">
        <f>'Case 231 FER 0'!P11</f>
        <v/>
      </c>
      <c r="K11" s="76">
        <f>'Case 231 FER 10'!P11</f>
        <v/>
      </c>
      <c r="L11" s="77">
        <f>'Case 231 FER 20'!P11</f>
        <v/>
      </c>
      <c r="M11" s="75">
        <f>'Case 512 FER 0'!P11</f>
        <v/>
      </c>
      <c r="N11" s="76">
        <f>'Case 512 FER 10'!P11</f>
        <v/>
      </c>
      <c r="O11" s="77">
        <f>'Case 512 FER 20'!P11</f>
        <v/>
      </c>
    </row>
    <row r="12" ht="18.75" customHeight="1" s="105">
      <c r="A12" s="119" t="n"/>
      <c r="B12" s="127" t="n"/>
      <c r="C12" s="59" t="inlineStr">
        <is>
          <t>Sent</t>
        </is>
      </c>
      <c r="D12" s="61">
        <f>'Case 77 FER 0'!Z12</f>
        <v/>
      </c>
      <c r="E12" s="6">
        <f>'Case 77 FER 10'!Z12</f>
        <v/>
      </c>
      <c r="F12" s="62">
        <f>'Case 77 FER 20'!Z12</f>
        <v/>
      </c>
      <c r="G12" s="61">
        <f>'Case 150 FER 0'!P12</f>
        <v/>
      </c>
      <c r="H12" s="7">
        <f>'Case 150 FER 10'!P12</f>
        <v/>
      </c>
      <c r="I12" s="62">
        <f>'Case 150 FER 20'!P12</f>
        <v/>
      </c>
      <c r="J12" s="61">
        <f>'Case 231 FER 0'!P12</f>
        <v/>
      </c>
      <c r="K12" s="6">
        <f>'Case 231 FER 10'!P12</f>
        <v/>
      </c>
      <c r="L12" s="62">
        <f>'Case 231 FER 20'!P12</f>
        <v/>
      </c>
      <c r="M12" s="61">
        <f>'Case 512 FER 0'!P12</f>
        <v/>
      </c>
      <c r="N12" s="6">
        <f>'Case 512 FER 10'!P12</f>
        <v/>
      </c>
      <c r="O12" s="62">
        <f>'Case 512 FER 20'!P12</f>
        <v/>
      </c>
    </row>
    <row r="13" ht="35.25" customHeight="1" s="105">
      <c r="A13" s="119" t="n"/>
      <c r="B13" s="127" t="n"/>
      <c r="C13" s="59" t="inlineStr">
        <is>
          <t>UL Errors</t>
        </is>
      </c>
      <c r="D13" s="61">
        <f>'Case 77 FER 0'!Z13</f>
        <v/>
      </c>
      <c r="E13" s="6">
        <f>'Case 77 FER 10'!Z13</f>
        <v/>
      </c>
      <c r="F13" s="62">
        <f>'Case 77 FER 20'!Z13</f>
        <v/>
      </c>
      <c r="G13" s="61">
        <f>'Case 150 FER 0'!P13</f>
        <v/>
      </c>
      <c r="H13" s="7">
        <f>'Case 150 FER 10'!P13</f>
        <v/>
      </c>
      <c r="I13" s="62">
        <f>'Case 150 FER 20'!P13</f>
        <v/>
      </c>
      <c r="J13" s="61">
        <f>'Case 231 FER 0'!P13</f>
        <v/>
      </c>
      <c r="K13" s="6">
        <f>'Case 231 FER 10'!P13</f>
        <v/>
      </c>
      <c r="L13" s="62">
        <f>'Case 231 FER 20'!P13</f>
        <v/>
      </c>
      <c r="M13" s="61">
        <f>'Case 512 FER 0'!P13</f>
        <v/>
      </c>
      <c r="N13" s="6">
        <f>'Case 512 FER 10'!P13</f>
        <v/>
      </c>
      <c r="O13" s="62">
        <f>'Case 512 FER 20'!P13</f>
        <v/>
      </c>
    </row>
    <row r="14" ht="21" customHeight="1" s="105">
      <c r="A14" s="119" t="n"/>
      <c r="B14" s="127" t="n"/>
      <c r="C14" s="59" t="inlineStr">
        <is>
          <t>DL Errors</t>
        </is>
      </c>
      <c r="D14" s="61">
        <f>'Case 77 FER 0'!Z14</f>
        <v/>
      </c>
      <c r="E14" s="6">
        <f>'Case 77 FER 10'!Z14</f>
        <v/>
      </c>
      <c r="F14" s="62">
        <f>'Case 77 FER 20'!Z14</f>
        <v/>
      </c>
      <c r="G14" s="61">
        <f>'Case 150 FER 0'!P14</f>
        <v/>
      </c>
      <c r="H14" s="7">
        <f>'Case 150 FER 10'!P14</f>
        <v/>
      </c>
      <c r="I14" s="62">
        <f>'Case 150 FER 20'!P14</f>
        <v/>
      </c>
      <c r="J14" s="61">
        <f>'Case 231 FER 0'!P14</f>
        <v/>
      </c>
      <c r="K14" s="6">
        <f>'Case 231 FER 10'!P14</f>
        <v/>
      </c>
      <c r="L14" s="62">
        <f>'Case 231 FER 20'!P14</f>
        <v/>
      </c>
      <c r="M14" s="61">
        <f>'Case 512 FER 0'!P14</f>
        <v/>
      </c>
      <c r="N14" s="6">
        <f>'Case 512 FER 10'!P14</f>
        <v/>
      </c>
      <c r="O14" s="62">
        <f>'Case 512 FER 20'!P14</f>
        <v/>
      </c>
    </row>
    <row r="15" ht="24" customHeight="1" s="105">
      <c r="A15" s="119" t="n"/>
      <c r="B15" s="127" t="n"/>
      <c r="C15" s="59" t="inlineStr">
        <is>
          <t>DL Received</t>
        </is>
      </c>
      <c r="D15" s="61">
        <f>'Case 77 FER 0'!Z15</f>
        <v/>
      </c>
      <c r="E15" s="6">
        <f>'Case 77 FER 10'!Z15</f>
        <v/>
      </c>
      <c r="F15" s="62">
        <f>'Case 77 FER 20'!Z15</f>
        <v/>
      </c>
      <c r="G15" s="61">
        <f>'Case 150 FER 0'!P15</f>
        <v/>
      </c>
      <c r="H15" s="7">
        <f>'Case 150 FER 10'!P15</f>
        <v/>
      </c>
      <c r="I15" s="62">
        <f>'Case 150 FER 20'!P15</f>
        <v/>
      </c>
      <c r="J15" s="61">
        <f>'Case 231 FER 0'!P15</f>
        <v/>
      </c>
      <c r="K15" s="6">
        <f>'Case 231 FER 10'!P15</f>
        <v/>
      </c>
      <c r="L15" s="62">
        <f>'Case 231 FER 20'!P15</f>
        <v/>
      </c>
      <c r="M15" s="61">
        <f>'Case 512 FER 0'!P15</f>
        <v/>
      </c>
      <c r="N15" s="6">
        <f>'Case 512 FER 10'!P15</f>
        <v/>
      </c>
      <c r="O15" s="62">
        <f>'Case 512 FER 20'!P15</f>
        <v/>
      </c>
    </row>
    <row r="16" ht="15.75" customHeight="1" s="105">
      <c r="A16" s="119" t="n"/>
      <c r="B16" s="127" t="n"/>
      <c r="C16" s="59" t="inlineStr">
        <is>
          <t>Total</t>
        </is>
      </c>
      <c r="D16" s="61">
        <f>'Case 77 FER 0'!Z16</f>
        <v/>
      </c>
      <c r="E16" s="6">
        <f>'Case 77 FER 10'!Z16</f>
        <v/>
      </c>
      <c r="F16" s="62">
        <f>'Case 77 FER 20'!Z16</f>
        <v/>
      </c>
      <c r="G16" s="61">
        <f>'Case 150 FER 0'!P16</f>
        <v/>
      </c>
      <c r="H16" s="7">
        <f>'Case 150 FER 10'!P16</f>
        <v/>
      </c>
      <c r="I16" s="62">
        <f>'Case 150 FER 20'!P16</f>
        <v/>
      </c>
      <c r="J16" s="61">
        <f>'Case 231 FER 0'!P16</f>
        <v/>
      </c>
      <c r="K16" s="6">
        <f>'Case 231 FER 10'!P16</f>
        <v/>
      </c>
      <c r="L16" s="62">
        <f>'Case 231 FER 20'!P16</f>
        <v/>
      </c>
      <c r="M16" s="61">
        <f>'Case 512 FER 0'!P16</f>
        <v/>
      </c>
      <c r="N16" s="6">
        <f>'Case 512 FER 10'!P16</f>
        <v/>
      </c>
      <c r="O16" s="62">
        <f>'Case 512 FER 20'!P16</f>
        <v/>
      </c>
    </row>
    <row r="17" ht="15.75" customHeight="1" s="105">
      <c r="A17" s="119" t="n"/>
      <c r="B17" s="127" t="n"/>
      <c r="C17" s="59" t="inlineStr">
        <is>
          <t>Mean</t>
        </is>
      </c>
      <c r="D17" s="61">
        <f>'Case 77 FER 0'!Z17</f>
        <v/>
      </c>
      <c r="E17" s="6">
        <f>'Case 77 FER 10'!Z17</f>
        <v/>
      </c>
      <c r="F17" s="62">
        <f>'Case 77 FER 20'!Z17</f>
        <v/>
      </c>
      <c r="G17" s="61">
        <f>'Case 150 FER 0'!P17</f>
        <v/>
      </c>
      <c r="H17" s="7">
        <f>'Case 150 FER 10'!P17</f>
        <v/>
      </c>
      <c r="I17" s="62">
        <f>'Case 150 FER 20'!P17</f>
        <v/>
      </c>
      <c r="J17" s="61">
        <f>'Case 231 FER 0'!P17</f>
        <v/>
      </c>
      <c r="K17" s="6">
        <f>'Case 231 FER 10'!P17</f>
        <v/>
      </c>
      <c r="L17" s="62">
        <f>'Case 231 FER 20'!P17</f>
        <v/>
      </c>
      <c r="M17" s="61">
        <f>'Case 512 FER 0'!P17</f>
        <v/>
      </c>
      <c r="N17" s="6">
        <f>'Case 512 FER 10'!P17</f>
        <v/>
      </c>
      <c r="O17" s="62">
        <f>'Case 512 FER 20'!P17</f>
        <v/>
      </c>
    </row>
    <row r="18" ht="15.75" customHeight="1" s="105" thickBot="1">
      <c r="A18" s="119" t="n"/>
      <c r="B18" s="128" t="n"/>
      <c r="C18" s="79" t="inlineStr">
        <is>
          <t>St. Deviation</t>
        </is>
      </c>
      <c r="D18" s="80">
        <f>'Case 77 FER 0'!Z18</f>
        <v/>
      </c>
      <c r="E18" s="81">
        <f>'Case 77 FER 10'!Z18</f>
        <v/>
      </c>
      <c r="F18" s="82">
        <f>'Case 77 FER 20'!Z18</f>
        <v/>
      </c>
      <c r="G18" s="80">
        <f>'Case 150 FER 0'!P18</f>
        <v/>
      </c>
      <c r="H18" s="83">
        <f>'Case 150 FER 10'!P18</f>
        <v/>
      </c>
      <c r="I18" s="82">
        <f>'Case 150 FER 20'!P18</f>
        <v/>
      </c>
      <c r="J18" s="80">
        <f>'Case 231 FER 0'!P18</f>
        <v/>
      </c>
      <c r="K18" s="81">
        <f>'Case 231 FER 10'!P18</f>
        <v/>
      </c>
      <c r="L18" s="82">
        <f>'Case 231 FER 20'!P18</f>
        <v/>
      </c>
      <c r="M18" s="80">
        <f>'Case 512 FER 0'!P18</f>
        <v/>
      </c>
      <c r="N18" s="81">
        <f>'Case 512 FER 10'!P18</f>
        <v/>
      </c>
      <c r="O18" s="82">
        <f>'Case 512 FER 20'!P18</f>
        <v/>
      </c>
    </row>
    <row r="19" ht="12.75" customHeight="1" s="105">
      <c r="A19" s="119" t="n"/>
      <c r="B19" s="144" t="inlineStr">
        <is>
          <t>All-1 Fragments</t>
        </is>
      </c>
      <c r="C19" s="84" t="inlineStr">
        <is>
          <t>Amount
(No Error)</t>
        </is>
      </c>
      <c r="D19" s="75">
        <f>'Case 77 FER 0'!Z19</f>
        <v/>
      </c>
      <c r="E19" s="76">
        <f>'Case 77 FER 10'!Z19</f>
        <v/>
      </c>
      <c r="F19" s="77">
        <f>'Case 77 FER 20'!Z19</f>
        <v/>
      </c>
      <c r="G19" s="75">
        <f>'Case 150 FER 0'!P19</f>
        <v/>
      </c>
      <c r="H19" s="78">
        <f>'Case 150 FER 10'!P19</f>
        <v/>
      </c>
      <c r="I19" s="77">
        <f>'Case 150 FER 20'!P19</f>
        <v/>
      </c>
      <c r="J19" s="75">
        <f>'Case 231 FER 0'!P19</f>
        <v/>
      </c>
      <c r="K19" s="76">
        <f>'Case 231 FER 10'!P19</f>
        <v/>
      </c>
      <c r="L19" s="77">
        <f>'Case 231 FER 20'!P19</f>
        <v/>
      </c>
      <c r="M19" s="75">
        <f>'Case 512 FER 0'!P19</f>
        <v/>
      </c>
      <c r="N19" s="76">
        <f>'Case 512 FER 10'!P19</f>
        <v/>
      </c>
      <c r="O19" s="77">
        <f>'Case 512 FER 20'!P19</f>
        <v/>
      </c>
    </row>
    <row r="20" ht="15.75" customHeight="1" s="105">
      <c r="A20" s="119" t="n"/>
      <c r="B20" s="127" t="n"/>
      <c r="C20" s="59" t="inlineStr">
        <is>
          <t>Sent</t>
        </is>
      </c>
      <c r="D20" s="61">
        <f>'Case 77 FER 0'!Z20</f>
        <v/>
      </c>
      <c r="E20" s="6">
        <f>'Case 77 FER 10'!Z20</f>
        <v/>
      </c>
      <c r="F20" s="62">
        <f>'Case 77 FER 20'!Z20</f>
        <v/>
      </c>
      <c r="G20" s="61">
        <f>'Case 150 FER 0'!P20</f>
        <v/>
      </c>
      <c r="H20" s="7">
        <f>'Case 150 FER 10'!P20</f>
        <v/>
      </c>
      <c r="I20" s="62">
        <f>'Case 150 FER 20'!P20</f>
        <v/>
      </c>
      <c r="J20" s="61">
        <f>'Case 231 FER 0'!P20</f>
        <v/>
      </c>
      <c r="K20" s="6">
        <f>'Case 231 FER 10'!P20</f>
        <v/>
      </c>
      <c r="L20" s="62">
        <f>'Case 231 FER 20'!P20</f>
        <v/>
      </c>
      <c r="M20" s="61">
        <f>'Case 512 FER 0'!P20</f>
        <v/>
      </c>
      <c r="N20" s="6">
        <f>'Case 512 FER 10'!P20</f>
        <v/>
      </c>
      <c r="O20" s="62">
        <f>'Case 512 FER 20'!P20</f>
        <v/>
      </c>
    </row>
    <row r="21" ht="15.75" customHeight="1" s="105">
      <c r="A21" s="119" t="n"/>
      <c r="B21" s="127" t="n"/>
      <c r="C21" s="59" t="inlineStr">
        <is>
          <t>UL Errors</t>
        </is>
      </c>
      <c r="D21" s="61">
        <f>'Case 77 FER 0'!Z21</f>
        <v/>
      </c>
      <c r="E21" s="6">
        <f>'Case 77 FER 10'!Z21</f>
        <v/>
      </c>
      <c r="F21" s="62">
        <f>'Case 77 FER 20'!Z21</f>
        <v/>
      </c>
      <c r="G21" s="61">
        <f>'Case 150 FER 0'!P21</f>
        <v/>
      </c>
      <c r="H21" s="7">
        <f>'Case 150 FER 10'!P21</f>
        <v/>
      </c>
      <c r="I21" s="62">
        <f>'Case 150 FER 20'!P21</f>
        <v/>
      </c>
      <c r="J21" s="61">
        <f>'Case 231 FER 0'!P21</f>
        <v/>
      </c>
      <c r="K21" s="6">
        <f>'Case 231 FER 10'!P21</f>
        <v/>
      </c>
      <c r="L21" s="62">
        <f>'Case 231 FER 20'!P21</f>
        <v/>
      </c>
      <c r="M21" s="61">
        <f>'Case 512 FER 0'!P21</f>
        <v/>
      </c>
      <c r="N21" s="6">
        <f>'Case 512 FER 10'!P21</f>
        <v/>
      </c>
      <c r="O21" s="62">
        <f>'Case 512 FER 20'!P21</f>
        <v/>
      </c>
    </row>
    <row r="22" ht="15.75" customHeight="1" s="105">
      <c r="A22" s="119" t="n"/>
      <c r="B22" s="127" t="n"/>
      <c r="C22" s="59" t="inlineStr">
        <is>
          <t>DL Errors</t>
        </is>
      </c>
      <c r="D22" s="61">
        <f>'Case 77 FER 0'!Z22</f>
        <v/>
      </c>
      <c r="E22" s="6">
        <f>'Case 77 FER 10'!Z22</f>
        <v/>
      </c>
      <c r="F22" s="62">
        <f>'Case 77 FER 20'!Z22</f>
        <v/>
      </c>
      <c r="G22" s="61">
        <f>'Case 150 FER 0'!P22</f>
        <v/>
      </c>
      <c r="H22" s="7">
        <f>'Case 150 FER 10'!P22</f>
        <v/>
      </c>
      <c r="I22" s="62">
        <f>'Case 150 FER 20'!P22</f>
        <v/>
      </c>
      <c r="J22" s="61">
        <f>'Case 231 FER 0'!P22</f>
        <v/>
      </c>
      <c r="K22" s="6">
        <f>'Case 231 FER 10'!P22</f>
        <v/>
      </c>
      <c r="L22" s="62">
        <f>'Case 231 FER 20'!P22</f>
        <v/>
      </c>
      <c r="M22" s="61">
        <f>'Case 512 FER 0'!P22</f>
        <v/>
      </c>
      <c r="N22" s="6">
        <f>'Case 512 FER 10'!P22</f>
        <v/>
      </c>
      <c r="O22" s="62">
        <f>'Case 512 FER 20'!P22</f>
        <v/>
      </c>
    </row>
    <row r="23" ht="15.75" customHeight="1" s="105">
      <c r="A23" s="119" t="n"/>
      <c r="B23" s="127" t="n"/>
      <c r="C23" s="59" t="inlineStr">
        <is>
          <t>DL Received</t>
        </is>
      </c>
      <c r="D23" s="61">
        <f>'Case 77 FER 0'!Z23</f>
        <v/>
      </c>
      <c r="E23" s="6">
        <f>'Case 77 FER 10'!Z23</f>
        <v/>
      </c>
      <c r="F23" s="62">
        <f>'Case 77 FER 20'!Z23</f>
        <v/>
      </c>
      <c r="G23" s="61">
        <f>'Case 150 FER 0'!P23</f>
        <v/>
      </c>
      <c r="H23" s="7">
        <f>'Case 150 FER 10'!P23</f>
        <v/>
      </c>
      <c r="I23" s="62">
        <f>'Case 150 FER 20'!P23</f>
        <v/>
      </c>
      <c r="J23" s="61">
        <f>'Case 231 FER 0'!P23</f>
        <v/>
      </c>
      <c r="K23" s="6">
        <f>'Case 231 FER 10'!P23</f>
        <v/>
      </c>
      <c r="L23" s="62">
        <f>'Case 231 FER 20'!P23</f>
        <v/>
      </c>
      <c r="M23" s="61">
        <f>'Case 512 FER 0'!P23</f>
        <v/>
      </c>
      <c r="N23" s="6">
        <f>'Case 512 FER 10'!P23</f>
        <v/>
      </c>
      <c r="O23" s="62">
        <f>'Case 512 FER 20'!P23</f>
        <v/>
      </c>
    </row>
    <row r="24" ht="15.75" customHeight="1" s="105">
      <c r="A24" s="119" t="n"/>
      <c r="B24" s="127" t="n"/>
      <c r="C24" s="59" t="inlineStr">
        <is>
          <t>Total</t>
        </is>
      </c>
      <c r="D24" s="61">
        <f>'Case 77 FER 0'!Z24</f>
        <v/>
      </c>
      <c r="E24" s="6">
        <f>'Case 77 FER 10'!Z24</f>
        <v/>
      </c>
      <c r="F24" s="62">
        <f>'Case 77 FER 20'!Z24</f>
        <v/>
      </c>
      <c r="G24" s="61">
        <f>'Case 150 FER 0'!P24</f>
        <v/>
      </c>
      <c r="H24" s="7">
        <f>'Case 150 FER 10'!P24</f>
        <v/>
      </c>
      <c r="I24" s="62">
        <f>'Case 150 FER 20'!P24</f>
        <v/>
      </c>
      <c r="J24" s="61">
        <f>'Case 231 FER 0'!P24</f>
        <v/>
      </c>
      <c r="K24" s="6">
        <f>'Case 231 FER 10'!P24</f>
        <v/>
      </c>
      <c r="L24" s="62">
        <f>'Case 231 FER 20'!P24</f>
        <v/>
      </c>
      <c r="M24" s="61">
        <f>'Case 512 FER 0'!P24</f>
        <v/>
      </c>
      <c r="N24" s="6">
        <f>'Case 512 FER 10'!P24</f>
        <v/>
      </c>
      <c r="O24" s="62">
        <f>'Case 512 FER 20'!P24</f>
        <v/>
      </c>
    </row>
    <row r="25" ht="15.75" customHeight="1" s="105">
      <c r="A25" s="119" t="n"/>
      <c r="B25" s="127" t="n"/>
      <c r="C25" s="59" t="inlineStr">
        <is>
          <t>Mean</t>
        </is>
      </c>
      <c r="D25" s="61">
        <f>'Case 77 FER 0'!Z25</f>
        <v/>
      </c>
      <c r="E25" s="6">
        <f>'Case 77 FER 10'!Z25</f>
        <v/>
      </c>
      <c r="F25" s="62">
        <f>'Case 77 FER 20'!Z25</f>
        <v/>
      </c>
      <c r="G25" s="61">
        <f>'Case 150 FER 0'!P25</f>
        <v/>
      </c>
      <c r="H25" s="7">
        <f>'Case 150 FER 10'!P25</f>
        <v/>
      </c>
      <c r="I25" s="62">
        <f>'Case 150 FER 20'!P25</f>
        <v/>
      </c>
      <c r="J25" s="61">
        <f>'Case 231 FER 0'!P25</f>
        <v/>
      </c>
      <c r="K25" s="6">
        <f>'Case 231 FER 10'!P25</f>
        <v/>
      </c>
      <c r="L25" s="62">
        <f>'Case 231 FER 20'!P25</f>
        <v/>
      </c>
      <c r="M25" s="61">
        <f>'Case 512 FER 0'!P25</f>
        <v/>
      </c>
      <c r="N25" s="6">
        <f>'Case 512 FER 10'!P25</f>
        <v/>
      </c>
      <c r="O25" s="62">
        <f>'Case 512 FER 20'!P25</f>
        <v/>
      </c>
    </row>
    <row r="26" ht="15.75" customHeight="1" s="105" thickBot="1">
      <c r="A26" s="119" t="n"/>
      <c r="B26" s="128" t="n"/>
      <c r="C26" s="79" t="inlineStr">
        <is>
          <t>St. Deviation</t>
        </is>
      </c>
      <c r="D26" s="80">
        <f>'Case 77 FER 0'!Z26</f>
        <v/>
      </c>
      <c r="E26" s="81">
        <f>'Case 77 FER 10'!Z26</f>
        <v/>
      </c>
      <c r="F26" s="82">
        <f>'Case 77 FER 20'!Z26</f>
        <v/>
      </c>
      <c r="G26" s="80">
        <f>'Case 150 FER 0'!P26</f>
        <v/>
      </c>
      <c r="H26" s="83">
        <f>'Case 150 FER 10'!P26</f>
        <v/>
      </c>
      <c r="I26" s="82">
        <f>'Case 150 FER 20'!P26</f>
        <v/>
      </c>
      <c r="J26" s="80">
        <f>'Case 231 FER 0'!P26</f>
        <v/>
      </c>
      <c r="K26" s="81">
        <f>'Case 231 FER 10'!P26</f>
        <v/>
      </c>
      <c r="L26" s="82">
        <f>'Case 231 FER 20'!P26</f>
        <v/>
      </c>
      <c r="M26" s="80">
        <f>'Case 512 FER 0'!P26</f>
        <v/>
      </c>
      <c r="N26" s="81">
        <f>'Case 512 FER 10'!P26</f>
        <v/>
      </c>
      <c r="O26" s="82">
        <f>'Case 512 FER 20'!P26</f>
        <v/>
      </c>
    </row>
    <row r="27" ht="15.75" customFormat="1" customHeight="1" s="58" thickBot="1">
      <c r="A27" s="119" t="n"/>
      <c r="B27" s="151" t="inlineStr">
        <is>
          <t>Total Duration (Network)</t>
        </is>
      </c>
      <c r="C27" s="150" t="n"/>
      <c r="D27" s="85">
        <f>'Case 77 FER 0'!Z27</f>
        <v/>
      </c>
      <c r="E27" s="86">
        <f>'Case 77 FER 10'!Z27</f>
        <v/>
      </c>
      <c r="F27" s="87">
        <f>'Case 77 FER 20'!Z27</f>
        <v/>
      </c>
      <c r="G27" s="85">
        <f>'Case 150 FER 0'!P27</f>
        <v/>
      </c>
      <c r="H27" s="88">
        <f>'Case 150 FER 10'!P27</f>
        <v/>
      </c>
      <c r="I27" s="87">
        <f>'Case 150 FER 20'!P27</f>
        <v/>
      </c>
      <c r="J27" s="85">
        <f>'Case 231 FER 0'!P27</f>
        <v/>
      </c>
      <c r="K27" s="86">
        <f>'Case 231 FER 10'!P27</f>
        <v/>
      </c>
      <c r="L27" s="87">
        <f>'Case 231 FER 20'!P27</f>
        <v/>
      </c>
      <c r="M27" s="85">
        <f>'Case 512 FER 0'!P27</f>
        <v/>
      </c>
      <c r="N27" s="86">
        <f>'Case 512 FER 10'!P27</f>
        <v/>
      </c>
      <c r="O27" s="87">
        <f>'Case 512 FER 20'!P27</f>
        <v/>
      </c>
    </row>
    <row r="28" ht="15.75" customHeight="1" s="105" thickBot="1">
      <c r="A28" s="120" t="n"/>
      <c r="B28" s="152" t="inlineStr">
        <is>
          <t>Total Duration (Code)</t>
        </is>
      </c>
      <c r="C28" s="153" t="n"/>
      <c r="D28" s="89">
        <f>'Case 77 FER 0'!Z28</f>
        <v/>
      </c>
      <c r="E28" s="90">
        <f>'Case 77 FER 10'!Z28</f>
        <v/>
      </c>
      <c r="F28" s="91">
        <f>'Case 77 FER 20'!Z28</f>
        <v/>
      </c>
      <c r="G28" s="89">
        <f>'Case 150 FER 0'!P28</f>
        <v/>
      </c>
      <c r="H28" s="92">
        <f>'Case 150 FER 10'!P28</f>
        <v/>
      </c>
      <c r="I28" s="91">
        <f>'Case 150 FER 20'!P28</f>
        <v/>
      </c>
      <c r="J28" s="89">
        <f>'Case 231 FER 0'!P28</f>
        <v/>
      </c>
      <c r="K28" s="90">
        <f>'Case 231 FER 10'!P28</f>
        <v/>
      </c>
      <c r="L28" s="91">
        <f>'Case 231 FER 20'!P28</f>
        <v/>
      </c>
      <c r="M28" s="89">
        <f>'Case 512 FER 0'!P28</f>
        <v/>
      </c>
      <c r="N28" s="90">
        <f>'Case 512 FER 10'!P28</f>
        <v/>
      </c>
      <c r="O28" s="91">
        <f>'Case 512 FER 20'!P28</f>
        <v/>
      </c>
    </row>
    <row r="29" ht="15.75" customHeight="1" s="105">
      <c r="A29" s="144" t="inlineStr">
        <is>
          <t>Total UL Errors</t>
        </is>
      </c>
      <c r="B29" s="141" t="n"/>
      <c r="C29" s="142" t="n"/>
      <c r="D29" s="75">
        <f>'Case 77 FER 0'!Z29</f>
        <v/>
      </c>
      <c r="E29" s="76">
        <f>'Case 77 FER 10'!Z29</f>
        <v/>
      </c>
      <c r="F29" s="77">
        <f>'Case 77 FER 20'!Z29</f>
        <v/>
      </c>
      <c r="G29" s="75">
        <f>'Case 150 FER 0'!P29</f>
        <v/>
      </c>
      <c r="H29" s="78">
        <f>'Case 150 FER 10'!P29</f>
        <v/>
      </c>
      <c r="I29" s="77">
        <f>'Case 150 FER 20'!P29</f>
        <v/>
      </c>
      <c r="J29" s="75">
        <f>'Case 231 FER 0'!P29</f>
        <v/>
      </c>
      <c r="K29" s="76">
        <f>'Case 231 FER 10'!P29</f>
        <v/>
      </c>
      <c r="L29" s="77">
        <f>'Case 231 FER 20'!P29</f>
        <v/>
      </c>
      <c r="M29" s="75">
        <f>'Case 512 FER 0'!P29</f>
        <v/>
      </c>
      <c r="N29" s="76">
        <f>'Case 512 FER 10'!P29</f>
        <v/>
      </c>
      <c r="O29" s="77">
        <f>'Case 512 FER 20'!P29</f>
        <v/>
      </c>
    </row>
    <row r="30" ht="15.75" customHeight="1" s="105">
      <c r="A30" s="145" t="inlineStr">
        <is>
          <t>Total UL Errors %</t>
        </is>
      </c>
      <c r="B30" s="110" t="n"/>
      <c r="C30" s="111" t="n"/>
      <c r="D30" s="61">
        <f>'Case 77 FER 0'!Z30</f>
        <v/>
      </c>
      <c r="E30" s="6">
        <f>'Case 77 FER 10'!Z30</f>
        <v/>
      </c>
      <c r="F30" s="62">
        <f>'Case 77 FER 20'!Z30</f>
        <v/>
      </c>
      <c r="G30" s="61">
        <f>'Case 150 FER 0'!P30</f>
        <v/>
      </c>
      <c r="H30" s="7">
        <f>'Case 150 FER 10'!P30</f>
        <v/>
      </c>
      <c r="I30" s="62">
        <f>'Case 150 FER 20'!P30</f>
        <v/>
      </c>
      <c r="J30" s="61">
        <f>'Case 231 FER 0'!P30</f>
        <v/>
      </c>
      <c r="K30" s="6">
        <f>'Case 231 FER 10'!P30</f>
        <v/>
      </c>
      <c r="L30" s="62">
        <f>'Case 231 FER 20'!P30</f>
        <v/>
      </c>
      <c r="M30" s="61">
        <f>'Case 512 FER 0'!P30</f>
        <v/>
      </c>
      <c r="N30" s="6">
        <f>'Case 512 FER 10'!P30</f>
        <v/>
      </c>
      <c r="O30" s="62">
        <f>'Case 512 FER 20'!P30</f>
        <v/>
      </c>
      <c r="Q30" s="10" t="n"/>
    </row>
    <row r="31" ht="15.75" customHeight="1" s="105">
      <c r="A31" s="145" t="inlineStr">
        <is>
          <t>Total DL Errors</t>
        </is>
      </c>
      <c r="B31" s="110" t="n"/>
      <c r="C31" s="111" t="n"/>
      <c r="D31" s="61">
        <f>'Case 77 FER 0'!Z31</f>
        <v/>
      </c>
      <c r="E31" s="6">
        <f>'Case 77 FER 10'!Z31</f>
        <v/>
      </c>
      <c r="F31" s="62">
        <f>'Case 77 FER 20'!Z31</f>
        <v/>
      </c>
      <c r="G31" s="61">
        <f>'Case 150 FER 0'!P31</f>
        <v/>
      </c>
      <c r="H31" s="7">
        <f>'Case 150 FER 10'!P31</f>
        <v/>
      </c>
      <c r="I31" s="62">
        <f>'Case 150 FER 20'!P31</f>
        <v/>
      </c>
      <c r="J31" s="61">
        <f>'Case 231 FER 0'!P31</f>
        <v/>
      </c>
      <c r="K31" s="6">
        <f>'Case 231 FER 10'!P31</f>
        <v/>
      </c>
      <c r="L31" s="62">
        <f>'Case 231 FER 20'!P31</f>
        <v/>
      </c>
      <c r="M31" s="61">
        <f>'Case 512 FER 0'!P31</f>
        <v/>
      </c>
      <c r="N31" s="6">
        <f>'Case 512 FER 10'!P31</f>
        <v/>
      </c>
      <c r="O31" s="62">
        <f>'Case 512 FER 20'!P31</f>
        <v/>
      </c>
      <c r="R31" s="10" t="n"/>
    </row>
    <row r="32" ht="15.75" customHeight="1" s="105" thickBot="1">
      <c r="A32" s="146" t="inlineStr">
        <is>
          <t>Total DL Errors %</t>
        </is>
      </c>
      <c r="B32" s="147" t="n"/>
      <c r="C32" s="148" t="n"/>
      <c r="D32" s="80">
        <f>'Case 77 FER 0'!Z32</f>
        <v/>
      </c>
      <c r="E32" s="81">
        <f>'Case 77 FER 10'!Z32</f>
        <v/>
      </c>
      <c r="F32" s="82">
        <f>'Case 77 FER 20'!Z32</f>
        <v/>
      </c>
      <c r="G32" s="80">
        <f>'Case 150 FER 0'!P32</f>
        <v/>
      </c>
      <c r="H32" s="83">
        <f>'Case 150 FER 10'!P32</f>
        <v/>
      </c>
      <c r="I32" s="82">
        <f>'Case 150 FER 20'!P32</f>
        <v/>
      </c>
      <c r="J32" s="80">
        <f>'Case 231 FER 0'!P32</f>
        <v/>
      </c>
      <c r="K32" s="81">
        <f>'Case 231 FER 10'!P32</f>
        <v/>
      </c>
      <c r="L32" s="82">
        <f>'Case 231 FER 20'!P32</f>
        <v/>
      </c>
      <c r="M32" s="80">
        <f>'Case 512 FER 0'!P32</f>
        <v/>
      </c>
      <c r="N32" s="81">
        <f>'Case 512 FER 10'!P32</f>
        <v/>
      </c>
      <c r="O32" s="82">
        <f>'Case 512 FER 20'!P32</f>
        <v/>
      </c>
    </row>
    <row r="33" ht="15.75" customHeight="1" s="105">
      <c r="A33" s="149" t="inlineStr">
        <is>
          <t>Network Messages Exchanged</t>
        </is>
      </c>
      <c r="B33" s="150" t="n"/>
      <c r="C33" s="73" t="inlineStr">
        <is>
          <t>UL</t>
        </is>
      </c>
      <c r="D33" s="66">
        <f>'Case 77 FER 0'!Z33</f>
        <v/>
      </c>
      <c r="E33" s="67">
        <f>'Case 77 FER 10'!Z33</f>
        <v/>
      </c>
      <c r="F33" s="68">
        <f>'Case 77 FER 20'!Z33</f>
        <v/>
      </c>
      <c r="G33" s="66">
        <f>'Case 150 FER 0'!P33</f>
        <v/>
      </c>
      <c r="H33" s="69">
        <f>'Case 150 FER 10'!P33</f>
        <v/>
      </c>
      <c r="I33" s="68">
        <f>'Case 150 FER 20'!P33</f>
        <v/>
      </c>
      <c r="J33" s="66">
        <f>'Case 231 FER 0'!P33</f>
        <v/>
      </c>
      <c r="K33" s="67">
        <f>'Case 231 FER 10'!P33</f>
        <v/>
      </c>
      <c r="L33" s="68">
        <f>'Case 231 FER 20'!P33</f>
        <v/>
      </c>
      <c r="M33" s="66">
        <f>'Case 512 FER 0'!P33</f>
        <v/>
      </c>
      <c r="N33" s="67">
        <f>'Case 512 FER 10'!P33</f>
        <v/>
      </c>
      <c r="O33" s="68">
        <f>'Case 512 FER 20'!P33</f>
        <v/>
      </c>
    </row>
    <row r="34" ht="15.75" customHeight="1" s="105" thickBot="1">
      <c r="A34" s="113" t="n"/>
      <c r="B34" s="114" t="n"/>
      <c r="C34" s="60" t="inlineStr">
        <is>
          <t>DL</t>
        </is>
      </c>
      <c r="D34" s="61">
        <f>'Case 77 FER 0'!Z34</f>
        <v/>
      </c>
      <c r="E34" s="6">
        <f>'Case 77 FER 10'!Z34</f>
        <v/>
      </c>
      <c r="F34" s="62">
        <f>'Case 77 FER 20'!Z34</f>
        <v/>
      </c>
      <c r="G34" s="61">
        <f>'Case 150 FER 0'!P34</f>
        <v/>
      </c>
      <c r="H34" s="7">
        <f>'Case 150 FER 10'!P34</f>
        <v/>
      </c>
      <c r="I34" s="62">
        <f>'Case 150 FER 20'!P34</f>
        <v/>
      </c>
      <c r="J34" s="61">
        <f>'Case 231 FER 0'!P34</f>
        <v/>
      </c>
      <c r="K34" s="6">
        <f>'Case 231 FER 10'!P34</f>
        <v/>
      </c>
      <c r="L34" s="62">
        <f>'Case 231 FER 20'!P34</f>
        <v/>
      </c>
      <c r="M34" s="61">
        <f>'Case 512 FER 0'!P34</f>
        <v/>
      </c>
      <c r="N34" s="6">
        <f>'Case 512 FER 10'!P34</f>
        <v/>
      </c>
      <c r="O34" s="62">
        <f>'Case 512 FER 20'!P34</f>
        <v/>
      </c>
    </row>
    <row r="35" ht="15.75" customHeight="1" s="105" thickBot="1">
      <c r="A35" s="134" t="inlineStr">
        <is>
          <t>Success rate</t>
        </is>
      </c>
      <c r="B35" s="135" t="n"/>
      <c r="C35" s="136" t="n"/>
      <c r="D35" s="63">
        <f>'Case 77 FER 0'!Z35</f>
        <v/>
      </c>
      <c r="E35" s="64">
        <f>'Case 77 FER 10'!Z35</f>
        <v/>
      </c>
      <c r="F35" s="64">
        <f>'Case 77 FER 20'!Z35</f>
        <v/>
      </c>
      <c r="G35" s="63">
        <f>'Case 150 FER 0'!P35</f>
        <v/>
      </c>
      <c r="H35" s="64">
        <f>'Case 150 FER 10'!P35</f>
        <v/>
      </c>
      <c r="I35" s="65">
        <f>'Case 150 FER 20'!P35</f>
        <v/>
      </c>
      <c r="J35" s="63">
        <f>'Case 231 FER 0'!P35</f>
        <v/>
      </c>
      <c r="K35" s="64">
        <f>'Case 231 FER 10'!P35</f>
        <v/>
      </c>
      <c r="L35" s="65">
        <f>'Case 231 FER 20'!P35</f>
        <v/>
      </c>
      <c r="M35" s="64">
        <f>'Case 512 FER 0'!P35</f>
        <v/>
      </c>
      <c r="N35" s="64">
        <f>'Case 512 FER 10'!P35</f>
        <v/>
      </c>
      <c r="O35" s="65">
        <f>'Case 512 FER 20'!P35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8">
    <mergeCell ref="A33:B34"/>
    <mergeCell ref="A5:A28"/>
    <mergeCell ref="B5:B10"/>
    <mergeCell ref="B11:B18"/>
    <mergeCell ref="B19:B26"/>
    <mergeCell ref="B27:C27"/>
    <mergeCell ref="B28:C28"/>
    <mergeCell ref="J3:L3"/>
    <mergeCell ref="A29:C29"/>
    <mergeCell ref="A30:C30"/>
    <mergeCell ref="A31:C31"/>
    <mergeCell ref="A32:C32"/>
    <mergeCell ref="A35:C35"/>
    <mergeCell ref="M3:O3"/>
    <mergeCell ref="A4:C4"/>
    <mergeCell ref="A1:C1"/>
    <mergeCell ref="D1:F1"/>
    <mergeCell ref="G1:I1"/>
    <mergeCell ref="J1:L1"/>
    <mergeCell ref="M1:O1"/>
    <mergeCell ref="D2:F2"/>
    <mergeCell ref="M2:O2"/>
    <mergeCell ref="G2:I2"/>
    <mergeCell ref="J2:L2"/>
    <mergeCell ref="A2:C2"/>
    <mergeCell ref="A3:C3"/>
    <mergeCell ref="D3:F3"/>
    <mergeCell ref="G3:I3"/>
  </mergeCells>
  <pageMargins left="0.7" right="0.7" top="0.75" bottom="0.75" header="0" footer="0"/>
  <pageSetup orientation="landscape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P6"/>
  <sheetViews>
    <sheetView workbookViewId="0">
      <selection activeCell="L30" sqref="L30"/>
    </sheetView>
  </sheetViews>
  <sheetFormatPr baseColWidth="10" defaultColWidth="14.42578125" defaultRowHeight="15" customHeight="1"/>
  <sheetData>
    <row r="1" ht="12.75" customHeight="1" s="105">
      <c r="A1" s="154" t="inlineStr">
        <is>
          <t>Transmission Duration</t>
        </is>
      </c>
      <c r="B1" s="110" t="n"/>
      <c r="C1" s="110" t="n"/>
      <c r="D1" s="111" t="n"/>
      <c r="E1" s="8" t="n"/>
      <c r="G1" s="154" t="inlineStr">
        <is>
          <t>UL Messages</t>
        </is>
      </c>
      <c r="H1" s="110" t="n"/>
      <c r="I1" s="110" t="n"/>
      <c r="J1" s="111" t="n"/>
      <c r="K1" s="8" t="n"/>
      <c r="M1" s="154" t="inlineStr">
        <is>
          <t>DL Messages</t>
        </is>
      </c>
      <c r="N1" s="110" t="n"/>
      <c r="O1" s="110" t="n"/>
      <c r="P1" s="111" t="n"/>
    </row>
    <row r="2" ht="24" customHeight="1" s="105">
      <c r="A2" s="117" t="inlineStr">
        <is>
          <t>SCHC Packet length (bytes)</t>
        </is>
      </c>
      <c r="B2" s="109" t="inlineStr">
        <is>
          <t>No Errors</t>
        </is>
      </c>
      <c r="C2" s="21" t="inlineStr">
        <is>
          <t xml:space="preserve">10% UL Errors </t>
        </is>
      </c>
      <c r="D2" s="21" t="inlineStr">
        <is>
          <t>20% UL Errors</t>
        </is>
      </c>
      <c r="E2" s="8" t="n"/>
      <c r="G2" s="117" t="inlineStr">
        <is>
          <t>SCHC Packet length (bytes)</t>
        </is>
      </c>
      <c r="H2" s="109" t="inlineStr">
        <is>
          <t>No Errors</t>
        </is>
      </c>
      <c r="I2" s="21" t="inlineStr">
        <is>
          <t xml:space="preserve">10% UL Errors </t>
        </is>
      </c>
      <c r="J2" s="21" t="inlineStr">
        <is>
          <t>20% UL Errors</t>
        </is>
      </c>
      <c r="K2" s="8" t="n"/>
      <c r="M2" s="117" t="inlineStr">
        <is>
          <t>SCHC Packet length (bytes)</t>
        </is>
      </c>
      <c r="N2" s="109" t="inlineStr">
        <is>
          <t>No Errors</t>
        </is>
      </c>
      <c r="O2" s="21" t="inlineStr">
        <is>
          <t xml:space="preserve">10% UL Errors </t>
        </is>
      </c>
      <c r="P2" s="21" t="inlineStr">
        <is>
          <t>20% UL Errors</t>
        </is>
      </c>
    </row>
    <row r="3" ht="15.75" customHeight="1" s="105">
      <c r="A3" s="131" t="n">
        <v>77</v>
      </c>
      <c r="B3" s="9">
        <f>Summary!D27</f>
        <v/>
      </c>
      <c r="C3" s="9">
        <f>Summary!E27</f>
        <v/>
      </c>
      <c r="D3" s="9">
        <f>Summary!F27</f>
        <v/>
      </c>
      <c r="E3" s="8" t="n"/>
      <c r="G3" s="131" t="n">
        <v>77</v>
      </c>
      <c r="H3" s="9">
        <f>Summary!D33</f>
        <v/>
      </c>
      <c r="I3" s="9">
        <f>Summary!E33</f>
        <v/>
      </c>
      <c r="J3" s="9">
        <f>Summary!F33</f>
        <v/>
      </c>
      <c r="K3" s="8" t="n"/>
      <c r="M3" s="131" t="n">
        <v>77</v>
      </c>
      <c r="N3" s="9">
        <f>Summary!D34</f>
        <v/>
      </c>
      <c r="O3" s="9">
        <f>Summary!E34</f>
        <v/>
      </c>
      <c r="P3" s="9">
        <f>Summary!F34</f>
        <v/>
      </c>
    </row>
    <row r="4" ht="15.75" customHeight="1" s="105">
      <c r="A4" s="131" t="n">
        <v>150</v>
      </c>
      <c r="B4" s="9">
        <f>Summary!G27</f>
        <v/>
      </c>
      <c r="C4" s="9">
        <f>Summary!H27</f>
        <v/>
      </c>
      <c r="D4" s="9">
        <f>Summary!I27</f>
        <v/>
      </c>
      <c r="E4" s="8" t="n"/>
      <c r="G4" s="131" t="n">
        <v>150</v>
      </c>
      <c r="H4" s="9">
        <f>Summary!G33</f>
        <v/>
      </c>
      <c r="I4" s="9">
        <f>Summary!H33</f>
        <v/>
      </c>
      <c r="J4" s="9">
        <f>Summary!I33</f>
        <v/>
      </c>
      <c r="K4" s="8" t="n"/>
      <c r="M4" s="131" t="n">
        <v>150</v>
      </c>
      <c r="N4" s="9">
        <f>Summary!G34</f>
        <v/>
      </c>
      <c r="O4" s="9">
        <f>Summary!H34</f>
        <v/>
      </c>
      <c r="P4" s="9">
        <f>Summary!I34</f>
        <v/>
      </c>
    </row>
    <row r="5" ht="15.75" customHeight="1" s="105">
      <c r="A5" s="131" t="n">
        <v>231</v>
      </c>
      <c r="B5" s="9">
        <f>Summary!J27</f>
        <v/>
      </c>
      <c r="C5" s="9">
        <f>Summary!K27</f>
        <v/>
      </c>
      <c r="D5" s="9">
        <f>Summary!L27</f>
        <v/>
      </c>
      <c r="E5" s="8" t="n"/>
      <c r="G5" s="131" t="n">
        <v>231</v>
      </c>
      <c r="H5" s="9">
        <f>Summary!J33</f>
        <v/>
      </c>
      <c r="I5" s="9">
        <f>Summary!K33</f>
        <v/>
      </c>
      <c r="J5" s="9">
        <f>Summary!L33</f>
        <v/>
      </c>
      <c r="K5" s="8" t="n"/>
      <c r="M5" s="131" t="n">
        <v>231</v>
      </c>
      <c r="N5" s="9">
        <f>Summary!J34</f>
        <v/>
      </c>
      <c r="O5" s="9">
        <f>Summary!K34</f>
        <v/>
      </c>
      <c r="P5" s="9">
        <f>Summary!L34</f>
        <v/>
      </c>
    </row>
    <row r="6" ht="15.75" customHeight="1" s="105">
      <c r="A6" s="131" t="n">
        <v>512</v>
      </c>
      <c r="B6" s="9">
        <f>Summary!M27</f>
        <v/>
      </c>
      <c r="C6" s="9">
        <f>Summary!N27</f>
        <v/>
      </c>
      <c r="D6" s="9">
        <f>Summary!O27</f>
        <v/>
      </c>
      <c r="E6" s="8" t="n"/>
      <c r="G6" s="131" t="n">
        <v>512</v>
      </c>
      <c r="H6" s="9">
        <f>Summary!M33</f>
        <v/>
      </c>
      <c r="I6" s="9">
        <f>Summary!N33</f>
        <v/>
      </c>
      <c r="J6" s="9">
        <f>Summary!O33</f>
        <v/>
      </c>
      <c r="K6" s="8" t="n"/>
      <c r="M6" s="131" t="n">
        <v>512</v>
      </c>
      <c r="N6" s="9">
        <f>Summary!M34</f>
        <v/>
      </c>
      <c r="O6" s="9">
        <f>Summary!N34</f>
        <v/>
      </c>
      <c r="P6" s="9">
        <f>Summary!O34</f>
        <v/>
      </c>
    </row>
    <row r="7" ht="15.75" customHeight="1" s="105"/>
    <row r="8" ht="15.75" customHeight="1" s="105"/>
    <row r="9" ht="15.75" customHeight="1" s="105"/>
    <row r="10" ht="15.75" customHeight="1" s="105"/>
    <row r="11" ht="15.75" customHeight="1" s="105"/>
    <row r="12" ht="15.75" customHeight="1" s="105"/>
    <row r="13" ht="15.75" customHeight="1" s="105"/>
    <row r="14" ht="15.75" customHeight="1" s="105"/>
    <row r="15" ht="15.75" customHeight="1" s="105"/>
    <row r="16" ht="15.75" customHeight="1" s="105"/>
    <row r="17" ht="15.75" customHeight="1" s="105"/>
    <row r="18" ht="15.75" customHeight="1" s="105"/>
    <row r="19" ht="15.75" customHeight="1" s="105"/>
    <row r="20" ht="15.75" customHeight="1" s="105"/>
    <row r="21" ht="15.75" customHeight="1" s="105"/>
    <row r="22" ht="15.75" customHeight="1" s="105"/>
    <row r="23" ht="15.75" customHeight="1" s="105"/>
    <row r="24" ht="15.75" customHeight="1" s="105"/>
    <row r="25" ht="15.75" customHeight="1" s="105"/>
    <row r="26" ht="15.75" customHeight="1" s="105"/>
    <row r="27" ht="15.75" customHeight="1" s="105"/>
    <row r="28" ht="15.75" customHeight="1" s="105"/>
    <row r="29" ht="15.75" customHeight="1" s="105"/>
    <row r="30" ht="15.75" customHeight="1" s="105"/>
    <row r="31" ht="15.75" customHeight="1" s="105"/>
    <row r="32" ht="15.75" customHeight="1" s="105"/>
    <row r="33" ht="15.75" customHeight="1" s="105"/>
    <row r="34" ht="15.75" customHeight="1" s="105"/>
    <row r="35" ht="15.75" customHeight="1" s="105"/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3">
    <mergeCell ref="A1:D1"/>
    <mergeCell ref="G1:J1"/>
    <mergeCell ref="M1:P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36"/>
  <sheetViews>
    <sheetView topLeftCell="E1" workbookViewId="0">
      <selection activeCell="N6" sqref="E6:N6"/>
    </sheetView>
  </sheetViews>
  <sheetFormatPr baseColWidth="10" defaultColWidth="14.42578125" defaultRowHeight="15" customHeight="1"/>
  <cols>
    <col width="14.42578125" customWidth="1" style="105" min="1" max="3"/>
    <col width="99.42578125" bestFit="1" customWidth="1" style="105" min="4" max="4"/>
    <col width="14.42578125" customWidth="1" style="105" min="5" max="15"/>
    <col width="21" bestFit="1" customWidth="1" style="105" min="16" max="16"/>
    <col width="14.42578125" customWidth="1" style="105" min="17" max="18"/>
    <col width="14.42578125" customWidth="1" style="105" min="1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150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14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12</v>
      </c>
      <c r="F6" s="5" t="n">
        <v>12</v>
      </c>
      <c r="G6" s="5" t="n">
        <v>12</v>
      </c>
      <c r="H6" s="5" t="n">
        <v>12</v>
      </c>
      <c r="I6" s="5" t="n">
        <v>12</v>
      </c>
      <c r="J6" s="5" t="n">
        <v>12</v>
      </c>
      <c r="K6" s="5" t="n">
        <v>12</v>
      </c>
      <c r="L6" s="5" t="n">
        <v>12</v>
      </c>
      <c r="M6" s="5" t="n">
        <v>12</v>
      </c>
      <c r="N6" s="5" t="n">
        <v>12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33.885163</v>
      </c>
      <c r="F8" s="93" t="n">
        <v>32.977935</v>
      </c>
      <c r="G8" s="93" t="n">
        <v>32.889549</v>
      </c>
      <c r="H8" s="93" t="n">
        <v>32.95421699999999</v>
      </c>
      <c r="I8" s="93" t="n">
        <v>32.880418</v>
      </c>
      <c r="J8" s="93" t="n">
        <v>32.884962</v>
      </c>
      <c r="K8" s="93" t="n">
        <v>32.967785</v>
      </c>
      <c r="L8" s="93" t="n">
        <v>32.901604</v>
      </c>
      <c r="M8" s="93" t="n">
        <v>32.96293600000001</v>
      </c>
      <c r="N8" s="93" t="n">
        <v>33.884296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2.823763583333333</v>
      </c>
      <c r="F9" s="93" t="n">
        <v>2.748161249999999</v>
      </c>
      <c r="G9" s="93" t="n">
        <v>2.74079575</v>
      </c>
      <c r="H9" s="93" t="n">
        <v>2.746184749999999</v>
      </c>
      <c r="I9" s="93" t="n">
        <v>2.740034833333333</v>
      </c>
      <c r="J9" s="93" t="n">
        <v>2.7404135</v>
      </c>
      <c r="K9" s="93" t="n">
        <v>2.747315416666666</v>
      </c>
      <c r="L9" s="93" t="n">
        <v>2.741800333333333</v>
      </c>
      <c r="M9" s="93" t="n">
        <v>2.746911333333334</v>
      </c>
      <c r="N9" s="93" t="n">
        <v>2.823691333333333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0.4521564966600629</v>
      </c>
      <c r="F10" s="95" t="n">
        <v>0.3858330991289852</v>
      </c>
      <c r="G10" s="95" t="n">
        <v>0.3886357676996255</v>
      </c>
      <c r="H10" s="95" t="n">
        <v>0.3867391422494508</v>
      </c>
      <c r="I10" s="95" t="n">
        <v>0.388698499880594</v>
      </c>
      <c r="J10" s="95" t="n">
        <v>0.389064334747189</v>
      </c>
      <c r="K10" s="95" t="n">
        <v>0.4029819274013207</v>
      </c>
      <c r="L10" s="95" t="n">
        <v>0.3894201130210577</v>
      </c>
      <c r="M10" s="95" t="n">
        <v>0.3871540152115489</v>
      </c>
      <c r="N10" s="95" t="n">
        <v>0.4523709047320137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1</v>
      </c>
      <c r="G13" s="5" t="n">
        <v>1</v>
      </c>
      <c r="H13" s="5" t="n">
        <v>1</v>
      </c>
      <c r="I13" s="22" t="n">
        <v>1</v>
      </c>
      <c r="J13" s="5" t="n">
        <v>1</v>
      </c>
      <c r="K13" s="5" t="n">
        <v>1</v>
      </c>
      <c r="L13" s="5" t="n">
        <v>1</v>
      </c>
      <c r="M13" s="5" t="n">
        <v>1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45.66074</v>
      </c>
      <c r="F16" s="93" t="n">
        <v>46.66492</v>
      </c>
      <c r="G16" s="93" t="n">
        <v>46.66122</v>
      </c>
      <c r="H16" s="93" t="n">
        <v>46.66312</v>
      </c>
      <c r="I16" s="93" t="n">
        <v>46.66174</v>
      </c>
      <c r="J16" s="93" t="n">
        <v>46.66181</v>
      </c>
      <c r="K16" s="93" t="n">
        <v>46.66414</v>
      </c>
      <c r="L16" s="93" t="n">
        <v>46.66069</v>
      </c>
      <c r="M16" s="93" t="n">
        <v>46.66556</v>
      </c>
      <c r="N16" s="93" t="n">
        <v>45.66446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45.66074</v>
      </c>
      <c r="F17" s="93" t="n">
        <v>46.66492</v>
      </c>
      <c r="G17" s="93" t="n">
        <v>46.66122</v>
      </c>
      <c r="H17" s="93" t="n">
        <v>46.66312</v>
      </c>
      <c r="I17" s="93" t="n">
        <v>46.66174</v>
      </c>
      <c r="J17" s="93" t="n">
        <v>46.66181</v>
      </c>
      <c r="K17" s="93" t="n">
        <v>46.66414</v>
      </c>
      <c r="L17" s="93" t="n">
        <v>46.66069</v>
      </c>
      <c r="M17" s="93" t="n">
        <v>46.66556</v>
      </c>
      <c r="N17" s="93" t="n">
        <v>45.66446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1</v>
      </c>
      <c r="G20" s="5" t="n">
        <v>1</v>
      </c>
      <c r="H20" s="5" t="n">
        <v>1</v>
      </c>
      <c r="I20" s="5" t="n">
        <v>1</v>
      </c>
      <c r="J20" s="5" t="n">
        <v>1</v>
      </c>
      <c r="K20" s="5" t="n">
        <v>1</v>
      </c>
      <c r="L20" s="5" t="n">
        <v>1</v>
      </c>
      <c r="M20" s="5" t="n">
        <v>1</v>
      </c>
      <c r="N20" s="5" t="n">
        <v>1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1</v>
      </c>
      <c r="K23" s="5" t="n">
        <v>1</v>
      </c>
      <c r="L23" s="5" t="n">
        <v>1</v>
      </c>
      <c r="M23" s="5" t="n">
        <v>1</v>
      </c>
      <c r="N23" s="5" t="n">
        <v>1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34.97568</v>
      </c>
      <c r="F24" s="93" t="n">
        <v>34.31122</v>
      </c>
      <c r="G24" s="93" t="n">
        <v>35.45035</v>
      </c>
      <c r="H24" s="93" t="n">
        <v>35.39502</v>
      </c>
      <c r="I24" s="93" t="n">
        <v>35.45496</v>
      </c>
      <c r="J24" s="93" t="n">
        <v>35.41953</v>
      </c>
      <c r="K24" s="93" t="n">
        <v>34.35202</v>
      </c>
      <c r="L24" s="93" t="n">
        <v>36.40341</v>
      </c>
      <c r="M24" s="93" t="n">
        <v>35.4119</v>
      </c>
      <c r="N24" s="93" t="n">
        <v>35.46256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34.97568</v>
      </c>
      <c r="F25" s="93" t="n">
        <v>34.31122</v>
      </c>
      <c r="G25" s="93" t="n">
        <v>35.45035</v>
      </c>
      <c r="H25" s="93" t="n">
        <v>35.39502</v>
      </c>
      <c r="I25" s="93" t="n">
        <v>35.45496</v>
      </c>
      <c r="J25" s="93" t="n">
        <v>35.41953</v>
      </c>
      <c r="K25" s="93" t="n">
        <v>34.35202</v>
      </c>
      <c r="L25" s="93" t="n">
        <v>36.40341</v>
      </c>
      <c r="M25" s="93" t="n">
        <v>35.4119</v>
      </c>
      <c r="N25" s="93" t="n">
        <v>35.46256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</v>
      </c>
      <c r="G26" s="99" t="n">
        <v>0</v>
      </c>
      <c r="H26" s="99" t="n">
        <v>0</v>
      </c>
      <c r="I26" s="99" t="n">
        <v>0</v>
      </c>
      <c r="J26" s="99" t="n">
        <v>0</v>
      </c>
      <c r="K26" s="99" t="n">
        <v>0</v>
      </c>
      <c r="L26" s="99" t="n">
        <v>0</v>
      </c>
      <c r="M26" s="99" t="n">
        <v>0</v>
      </c>
      <c r="N26" s="99" t="n">
        <v>0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114.521583</v>
      </c>
      <c r="F27" s="102" t="n">
        <v>113.954075</v>
      </c>
      <c r="G27" s="102" t="n">
        <v>115.001119</v>
      </c>
      <c r="H27" s="102" t="n">
        <v>115.012357</v>
      </c>
      <c r="I27" s="102" t="n">
        <v>114.997118</v>
      </c>
      <c r="J27" s="102" t="n">
        <v>114.966302</v>
      </c>
      <c r="K27" s="102" t="n">
        <v>113.983945</v>
      </c>
      <c r="L27" s="102" t="n">
        <v>115.965704</v>
      </c>
      <c r="M27" s="102" t="n">
        <v>115.040396</v>
      </c>
      <c r="N27" s="102" t="n">
        <v>115.011316</v>
      </c>
      <c r="O27" s="48">
        <f>AVERAGE(E27:N27)</f>
        <v/>
      </c>
      <c r="P27" s="52">
        <f>AVERAGEIF($E$35:$N$35, TRUE,E27:N27)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116.8211</v>
      </c>
      <c r="F28" s="102" t="n">
        <v>116.1694</v>
      </c>
      <c r="G28" s="102" t="n">
        <v>117.2254</v>
      </c>
      <c r="H28" s="102" t="n">
        <v>117.2513</v>
      </c>
      <c r="I28" s="102" t="n">
        <v>117.2216</v>
      </c>
      <c r="J28" s="102" t="n">
        <v>117.2096</v>
      </c>
      <c r="K28" s="102" t="n">
        <v>116.2356</v>
      </c>
      <c r="L28" s="102" t="n">
        <v>118.2062</v>
      </c>
      <c r="M28" s="102" t="n">
        <v>117.2234</v>
      </c>
      <c r="N28" s="102" t="n">
        <v>117.2378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31:C31"/>
    <mergeCell ref="A32:C32"/>
    <mergeCell ref="A33:B34"/>
    <mergeCell ref="A35:C35"/>
    <mergeCell ref="A5:A28"/>
    <mergeCell ref="B5:B10"/>
    <mergeCell ref="B11:B18"/>
    <mergeCell ref="B19:B26"/>
    <mergeCell ref="B27:C27"/>
    <mergeCell ref="B28:C28"/>
    <mergeCell ref="E1:P1"/>
    <mergeCell ref="E2:P2"/>
    <mergeCell ref="E3:P3"/>
    <mergeCell ref="A29:C29"/>
    <mergeCell ref="A30:C30"/>
    <mergeCell ref="A1:C1"/>
    <mergeCell ref="D1:D4"/>
    <mergeCell ref="A2:C2"/>
    <mergeCell ref="A3:C3"/>
    <mergeCell ref="A4:C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P36"/>
  <sheetViews>
    <sheetView topLeftCell="E1" workbookViewId="0">
      <selection activeCell="N20" sqref="E20:N28"/>
    </sheetView>
  </sheetViews>
  <sheetFormatPr baseColWidth="10" defaultColWidth="14.42578125" defaultRowHeight="15" customHeight="1"/>
  <cols>
    <col width="14.42578125" customWidth="1" style="105" min="1" max="3"/>
    <col width="99.42578125" bestFit="1" customWidth="1" style="105" min="4" max="4"/>
    <col width="14.42578125" customWidth="1" style="105" min="5" max="15"/>
    <col width="21" bestFit="1" customWidth="1" style="105" min="16" max="16"/>
    <col width="14.42578125" customWidth="1" style="105" min="17" max="18"/>
    <col width="14.42578125" customWidth="1" style="105" min="1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231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21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3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18</v>
      </c>
      <c r="F6" s="5" t="n">
        <v>18</v>
      </c>
      <c r="G6" s="5" t="n">
        <v>18</v>
      </c>
      <c r="H6" s="5" t="n">
        <v>18</v>
      </c>
      <c r="I6" s="5" t="n">
        <v>18</v>
      </c>
      <c r="J6" s="5" t="n">
        <v>18</v>
      </c>
      <c r="K6" s="5" t="n">
        <v>18</v>
      </c>
      <c r="L6" s="5" t="n">
        <v>18</v>
      </c>
      <c r="M6" s="5" t="n">
        <v>18</v>
      </c>
      <c r="N6" s="5" t="n">
        <v>18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51.39318799999999</v>
      </c>
      <c r="F8" s="93" t="n">
        <v>49.31936</v>
      </c>
      <c r="G8" s="93" t="n">
        <v>49.39377</v>
      </c>
      <c r="H8" s="93" t="n">
        <v>50.33337899999999</v>
      </c>
      <c r="I8" s="93" t="n">
        <v>50.41405100000001</v>
      </c>
      <c r="J8" s="93" t="n">
        <v>49.322062</v>
      </c>
      <c r="K8" s="93" t="n">
        <v>50.38840000000001</v>
      </c>
      <c r="L8" s="93" t="n">
        <v>50.33637699999999</v>
      </c>
      <c r="M8" s="93" t="n">
        <v>50.32695899999999</v>
      </c>
      <c r="N8" s="93" t="n">
        <v>49.39132899999999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2.85517711111111</v>
      </c>
      <c r="F9" s="93" t="n">
        <v>2.739964444444444</v>
      </c>
      <c r="G9" s="93" t="n">
        <v>2.744098333333334</v>
      </c>
      <c r="H9" s="93" t="n">
        <v>2.796298833333333</v>
      </c>
      <c r="I9" s="93" t="n">
        <v>2.800780611111112</v>
      </c>
      <c r="J9" s="93" t="n">
        <v>2.740114555555555</v>
      </c>
      <c r="K9" s="93" t="n">
        <v>2.799355555555556</v>
      </c>
      <c r="L9" s="93" t="n">
        <v>2.796465388888889</v>
      </c>
      <c r="M9" s="93" t="n">
        <v>2.795942166666666</v>
      </c>
      <c r="N9" s="93" t="n">
        <v>2.743962722222222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0.458664698431396</v>
      </c>
      <c r="F10" s="95" t="n">
        <v>0.383344085766487</v>
      </c>
      <c r="G10" s="95" t="n">
        <v>0.3818123069173248</v>
      </c>
      <c r="H10" s="95" t="n">
        <v>0.4280039164026767</v>
      </c>
      <c r="I10" s="95" t="n">
        <v>0.4251538164518175</v>
      </c>
      <c r="J10" s="95" t="n">
        <v>0.3827818649423351</v>
      </c>
      <c r="K10" s="95" t="n">
        <v>0.4258825490542754</v>
      </c>
      <c r="L10" s="95" t="n">
        <v>0.4273652623254339</v>
      </c>
      <c r="M10" s="95" t="n">
        <v>0.428332743895547</v>
      </c>
      <c r="N10" s="95" t="n">
        <v>0.3821259117421909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2</v>
      </c>
      <c r="F12" s="5" t="n">
        <v>2</v>
      </c>
      <c r="G12" s="5" t="n">
        <v>2</v>
      </c>
      <c r="H12" s="5" t="n">
        <v>2</v>
      </c>
      <c r="I12" s="5" t="n">
        <v>2</v>
      </c>
      <c r="J12" s="5" t="n">
        <v>2</v>
      </c>
      <c r="K12" s="5" t="n">
        <v>2</v>
      </c>
      <c r="L12" s="5" t="n">
        <v>2</v>
      </c>
      <c r="M12" s="5" t="n">
        <v>2</v>
      </c>
      <c r="N12" s="5" t="n">
        <v>2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2</v>
      </c>
      <c r="F13" s="5" t="n">
        <v>2</v>
      </c>
      <c r="G13" s="5" t="n">
        <v>2</v>
      </c>
      <c r="H13" s="5" t="n">
        <v>2</v>
      </c>
      <c r="I13" s="22" t="n">
        <v>2</v>
      </c>
      <c r="J13" s="5" t="n">
        <v>2</v>
      </c>
      <c r="K13" s="5" t="n">
        <v>2</v>
      </c>
      <c r="L13" s="5" t="n">
        <v>2</v>
      </c>
      <c r="M13" s="5" t="n">
        <v>2</v>
      </c>
      <c r="N13" s="5" t="n">
        <v>2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91.32762</v>
      </c>
      <c r="F16" s="93" t="n">
        <v>92.32556</v>
      </c>
      <c r="G16" s="93" t="n">
        <v>92.32217</v>
      </c>
      <c r="H16" s="93" t="n">
        <v>92.3223</v>
      </c>
      <c r="I16" s="93" t="n">
        <v>92.32354000000001</v>
      </c>
      <c r="J16" s="93" t="n">
        <v>92.32264000000001</v>
      </c>
      <c r="K16" s="93" t="n">
        <v>92.32311</v>
      </c>
      <c r="L16" s="93" t="n">
        <v>92.32164</v>
      </c>
      <c r="M16" s="93" t="n">
        <v>91.32507000000001</v>
      </c>
      <c r="N16" s="93" t="n">
        <v>92.32285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45.66381</v>
      </c>
      <c r="F17" s="93" t="n">
        <v>46.16278</v>
      </c>
      <c r="G17" s="93" t="n">
        <v>46.161085</v>
      </c>
      <c r="H17" s="93" t="n">
        <v>46.16115</v>
      </c>
      <c r="I17" s="93" t="n">
        <v>46.16177</v>
      </c>
      <c r="J17" s="93" t="n">
        <v>46.16132</v>
      </c>
      <c r="K17" s="93" t="n">
        <v>46.161555</v>
      </c>
      <c r="L17" s="93" t="n">
        <v>46.16082</v>
      </c>
      <c r="M17" s="93" t="n">
        <v>45.66253500000001</v>
      </c>
      <c r="N17" s="93" t="n">
        <v>46.161425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0.002559726547893858</v>
      </c>
      <c r="F18" s="95" t="n">
        <v>0.7070643547796779</v>
      </c>
      <c r="G18" s="95" t="n">
        <v>0.7069441466268732</v>
      </c>
      <c r="H18" s="95" t="n">
        <v>0.7050137451142342</v>
      </c>
      <c r="I18" s="95" t="n">
        <v>0.7084785683420478</v>
      </c>
      <c r="J18" s="95" t="n">
        <v>0.7071492075934172</v>
      </c>
      <c r="K18" s="95" t="n">
        <v>0.7074815477805747</v>
      </c>
      <c r="L18" s="95" t="n">
        <v>0.7069229334234409</v>
      </c>
      <c r="M18" s="95" t="n">
        <v>0.0003889087296504387</v>
      </c>
      <c r="N18" s="95" t="n">
        <v>0.7072552736105936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1</v>
      </c>
      <c r="G20" s="5" t="n">
        <v>1</v>
      </c>
      <c r="H20" s="5" t="n">
        <v>1</v>
      </c>
      <c r="I20" s="5" t="n">
        <v>1</v>
      </c>
      <c r="J20" s="5" t="n">
        <v>1</v>
      </c>
      <c r="K20" s="5" t="n">
        <v>1</v>
      </c>
      <c r="L20" s="5" t="n">
        <v>1</v>
      </c>
      <c r="M20" s="5" t="n">
        <v>1</v>
      </c>
      <c r="N20" s="5" t="n">
        <v>1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1</v>
      </c>
      <c r="K23" s="5" t="n">
        <v>1</v>
      </c>
      <c r="L23" s="5" t="n">
        <v>1</v>
      </c>
      <c r="M23" s="5" t="n">
        <v>1</v>
      </c>
      <c r="N23" s="5" t="n">
        <v>1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35.44165</v>
      </c>
      <c r="F24" s="93" t="n">
        <v>34.97632</v>
      </c>
      <c r="G24" s="93" t="n">
        <v>34.90509</v>
      </c>
      <c r="H24" s="93" t="n">
        <v>34.96271</v>
      </c>
      <c r="I24" s="93" t="n">
        <v>34.83472</v>
      </c>
      <c r="J24" s="93" t="n">
        <v>33.99628</v>
      </c>
      <c r="K24" s="93" t="n">
        <v>34.90686</v>
      </c>
      <c r="L24" s="93" t="n">
        <v>34.94544</v>
      </c>
      <c r="M24" s="93" t="n">
        <v>34.78534</v>
      </c>
      <c r="N24" s="93" t="n">
        <v>34.88293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35.44165</v>
      </c>
      <c r="F25" s="93" t="n">
        <v>34.97632</v>
      </c>
      <c r="G25" s="93" t="n">
        <v>34.90509</v>
      </c>
      <c r="H25" s="93" t="n">
        <v>34.96271</v>
      </c>
      <c r="I25" s="93" t="n">
        <v>34.83472</v>
      </c>
      <c r="J25" s="93" t="n">
        <v>33.99628</v>
      </c>
      <c r="K25" s="93" t="n">
        <v>34.90686</v>
      </c>
      <c r="L25" s="93" t="n">
        <v>34.94544</v>
      </c>
      <c r="M25" s="93" t="n">
        <v>34.78534</v>
      </c>
      <c r="N25" s="93" t="n">
        <v>34.88293</v>
      </c>
      <c r="O25" s="43">
        <f>AVERAGE(E25:N25)</f>
        <v/>
      </c>
      <c r="P25" s="57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</v>
      </c>
      <c r="G26" s="99" t="n">
        <v>0</v>
      </c>
      <c r="H26" s="99" t="n">
        <v>0</v>
      </c>
      <c r="I26" s="99" t="n">
        <v>0</v>
      </c>
      <c r="J26" s="99" t="n">
        <v>0</v>
      </c>
      <c r="K26" s="99" t="n">
        <v>0</v>
      </c>
      <c r="L26" s="99" t="n">
        <v>0</v>
      </c>
      <c r="M26" s="99" t="n">
        <v>0</v>
      </c>
      <c r="N26" s="99" t="n">
        <v>0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178.162458</v>
      </c>
      <c r="F27" s="102" t="n">
        <v>176.62124</v>
      </c>
      <c r="G27" s="102" t="n">
        <v>176.62103</v>
      </c>
      <c r="H27" s="102" t="n">
        <v>177.618389</v>
      </c>
      <c r="I27" s="102" t="n">
        <v>177.572311</v>
      </c>
      <c r="J27" s="102" t="n">
        <v>175.640982</v>
      </c>
      <c r="K27" s="102" t="n">
        <v>177.61837</v>
      </c>
      <c r="L27" s="102" t="n">
        <v>177.603457</v>
      </c>
      <c r="M27" s="102" t="n">
        <v>176.437369</v>
      </c>
      <c r="N27" s="102" t="n">
        <v>176.597109</v>
      </c>
      <c r="O27" s="48">
        <f>AVERAGE(E27:N27)</f>
        <v/>
      </c>
      <c r="P27" s="52">
        <f>AVERAGEIF($E$35:$N$35, TRUE,E27:N27)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181.5461</v>
      </c>
      <c r="F28" s="102" t="n">
        <v>180.0162</v>
      </c>
      <c r="G28" s="102" t="n">
        <v>180.005</v>
      </c>
      <c r="H28" s="102" t="n">
        <v>180.986</v>
      </c>
      <c r="I28" s="102" t="n">
        <v>180.9535</v>
      </c>
      <c r="J28" s="102" t="n">
        <v>179.0137</v>
      </c>
      <c r="K28" s="102" t="n">
        <v>181.0031</v>
      </c>
      <c r="L28" s="102" t="n">
        <v>181.0264</v>
      </c>
      <c r="M28" s="102" t="n">
        <v>179.8462</v>
      </c>
      <c r="N28" s="102" t="n">
        <v>179.9906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P36"/>
  <sheetViews>
    <sheetView topLeftCell="C1" workbookViewId="0">
      <selection activeCell="E6" sqref="E6:N6"/>
    </sheetView>
  </sheetViews>
  <sheetFormatPr baseColWidth="10" defaultColWidth="14.42578125" defaultRowHeight="15" customHeight="1"/>
  <cols>
    <col width="14.42578125" customWidth="1" style="105" min="1" max="3"/>
    <col width="99.42578125" bestFit="1" customWidth="1" style="105" min="4" max="4"/>
    <col width="14.42578125" customWidth="1" style="105" min="5" max="15"/>
    <col width="21" bestFit="1" customWidth="1" style="105" min="16" max="16"/>
    <col width="14.42578125" customWidth="1" style="105" min="17" max="18"/>
    <col width="14.42578125" customWidth="1" style="105" min="1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512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52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50</v>
      </c>
      <c r="F6" s="5" t="n">
        <v>50</v>
      </c>
      <c r="G6" s="5" t="n">
        <v>50</v>
      </c>
      <c r="H6" s="5" t="n">
        <v>50</v>
      </c>
      <c r="I6" s="5" t="n">
        <v>50</v>
      </c>
      <c r="J6" s="5" t="n">
        <v>50</v>
      </c>
      <c r="K6" s="5" t="n">
        <v>50</v>
      </c>
      <c r="L6" s="5" t="n">
        <v>50</v>
      </c>
      <c r="M6" s="5" t="n">
        <v>50</v>
      </c>
      <c r="N6" s="5" t="n">
        <v>50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141.02462</v>
      </c>
      <c r="F8" s="93" t="n">
        <v>140.732685</v>
      </c>
      <c r="G8" s="93" t="n">
        <v>140.822787</v>
      </c>
      <c r="H8" s="93" t="n">
        <v>141.791411</v>
      </c>
      <c r="I8" s="93" t="n">
        <v>141.788186</v>
      </c>
      <c r="J8" s="93" t="n">
        <v>141.780116</v>
      </c>
      <c r="K8" s="93" t="n">
        <v>141.783633</v>
      </c>
      <c r="L8" s="93" t="n">
        <v>141.756816</v>
      </c>
      <c r="M8" s="93" t="n">
        <v>141.751101</v>
      </c>
      <c r="N8" s="93" t="n">
        <v>141.762526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2.8204924</v>
      </c>
      <c r="F9" s="93" t="n">
        <v>2.8146537</v>
      </c>
      <c r="G9" s="93" t="n">
        <v>2.816455739999999</v>
      </c>
      <c r="H9" s="93" t="n">
        <v>2.83582822</v>
      </c>
      <c r="I9" s="93" t="n">
        <v>2.83576372</v>
      </c>
      <c r="J9" s="93" t="n">
        <v>2.83560232</v>
      </c>
      <c r="K9" s="93" t="n">
        <v>2.83567266</v>
      </c>
      <c r="L9" s="93" t="n">
        <v>2.83513632</v>
      </c>
      <c r="M9" s="93" t="n">
        <v>2.835022019999999</v>
      </c>
      <c r="N9" s="93" t="n">
        <v>2.83525052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0.4368011109004619</v>
      </c>
      <c r="F10" s="95" t="n">
        <v>0.430670106749046</v>
      </c>
      <c r="G10" s="95" t="n">
        <v>0.4300480596597723</v>
      </c>
      <c r="H10" s="95" t="n">
        <v>0.4421590104358428</v>
      </c>
      <c r="I10" s="95" t="n">
        <v>0.4421256571630268</v>
      </c>
      <c r="J10" s="95" t="n">
        <v>0.4424190572735699</v>
      </c>
      <c r="K10" s="95" t="n">
        <v>0.4419683193232436</v>
      </c>
      <c r="L10" s="95" t="n">
        <v>0.4421722362803445</v>
      </c>
      <c r="M10" s="95" t="n">
        <v>0.4455504532758391</v>
      </c>
      <c r="N10" s="95" t="n">
        <v>0.4421962569802191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1</v>
      </c>
      <c r="G13" s="5" t="n">
        <v>1</v>
      </c>
      <c r="H13" s="5" t="n">
        <v>1</v>
      </c>
      <c r="I13" s="22" t="n">
        <v>1</v>
      </c>
      <c r="J13" s="5" t="n">
        <v>1</v>
      </c>
      <c r="K13" s="5" t="n">
        <v>1</v>
      </c>
      <c r="L13" s="5" t="n">
        <v>1</v>
      </c>
      <c r="M13" s="5" t="n">
        <v>1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45.66345</v>
      </c>
      <c r="F16" s="93" t="n">
        <v>45.66272</v>
      </c>
      <c r="G16" s="93" t="n">
        <v>45.66528</v>
      </c>
      <c r="H16" s="93" t="n">
        <v>45.66681</v>
      </c>
      <c r="I16" s="93" t="n">
        <v>45.66278</v>
      </c>
      <c r="J16" s="93" t="n">
        <v>45.66242</v>
      </c>
      <c r="K16" s="93" t="n">
        <v>45.66278</v>
      </c>
      <c r="L16" s="93" t="n">
        <v>45.6612</v>
      </c>
      <c r="M16" s="93" t="n">
        <v>45.66345</v>
      </c>
      <c r="N16" s="93" t="n">
        <v>45.66339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45.66345</v>
      </c>
      <c r="F17" s="93" t="n">
        <v>45.66272</v>
      </c>
      <c r="G17" s="93" t="n">
        <v>45.66528</v>
      </c>
      <c r="H17" s="93" t="n">
        <v>45.66681</v>
      </c>
      <c r="I17" s="93" t="n">
        <v>45.66278</v>
      </c>
      <c r="J17" s="93" t="n">
        <v>45.66242</v>
      </c>
      <c r="K17" s="93" t="n">
        <v>45.66278</v>
      </c>
      <c r="L17" s="93" t="n">
        <v>45.6612</v>
      </c>
      <c r="M17" s="93" t="n">
        <v>45.66345</v>
      </c>
      <c r="N17" s="93" t="n">
        <v>45.66339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1</v>
      </c>
      <c r="G20" s="5" t="n">
        <v>1</v>
      </c>
      <c r="H20" s="5" t="n">
        <v>1</v>
      </c>
      <c r="I20" s="5" t="n">
        <v>1</v>
      </c>
      <c r="J20" s="5" t="n">
        <v>1</v>
      </c>
      <c r="K20" s="5" t="n">
        <v>1</v>
      </c>
      <c r="L20" s="5" t="n">
        <v>1</v>
      </c>
      <c r="M20" s="5" t="n">
        <v>1</v>
      </c>
      <c r="N20" s="5" t="n">
        <v>1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1</v>
      </c>
      <c r="K23" s="5" t="n">
        <v>1</v>
      </c>
      <c r="L23" s="5" t="n">
        <v>1</v>
      </c>
      <c r="M23" s="5" t="n">
        <v>1</v>
      </c>
      <c r="N23" s="5" t="n">
        <v>1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33.64783</v>
      </c>
      <c r="F24" s="93" t="n">
        <v>34.8728</v>
      </c>
      <c r="G24" s="93" t="n">
        <v>35.36426</v>
      </c>
      <c r="H24" s="93" t="n">
        <v>34.67175</v>
      </c>
      <c r="I24" s="93" t="n">
        <v>34.67676</v>
      </c>
      <c r="J24" s="93" t="n">
        <v>34.64111</v>
      </c>
      <c r="K24" s="93" t="n">
        <v>34.66223</v>
      </c>
      <c r="L24" s="93" t="n">
        <v>34.66553</v>
      </c>
      <c r="M24" s="93" t="n">
        <v>34.65161</v>
      </c>
      <c r="N24" s="93" t="n">
        <v>34.60108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33.64783</v>
      </c>
      <c r="F25" s="93" t="n">
        <v>34.8728</v>
      </c>
      <c r="G25" s="93" t="n">
        <v>35.36426</v>
      </c>
      <c r="H25" s="93" t="n">
        <v>34.67175</v>
      </c>
      <c r="I25" s="93" t="n">
        <v>34.67676</v>
      </c>
      <c r="J25" s="93" t="n">
        <v>34.64111</v>
      </c>
      <c r="K25" s="93" t="n">
        <v>34.66223</v>
      </c>
      <c r="L25" s="93" t="n">
        <v>34.66553</v>
      </c>
      <c r="M25" s="93" t="n">
        <v>34.65161</v>
      </c>
      <c r="N25" s="93" t="n">
        <v>34.60108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</v>
      </c>
      <c r="G26" s="99" t="n">
        <v>0</v>
      </c>
      <c r="H26" s="99" t="n">
        <v>0</v>
      </c>
      <c r="I26" s="99" t="n">
        <v>0</v>
      </c>
      <c r="J26" s="99" t="n">
        <v>0</v>
      </c>
      <c r="K26" s="99" t="n">
        <v>0</v>
      </c>
      <c r="L26" s="99" t="n">
        <v>0</v>
      </c>
      <c r="M26" s="99" t="n">
        <v>0</v>
      </c>
      <c r="N26" s="99" t="n">
        <v>0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220.3359</v>
      </c>
      <c r="F27" s="102" t="n">
        <v>221.268205</v>
      </c>
      <c r="G27" s="102" t="n">
        <v>221.8523269999999</v>
      </c>
      <c r="H27" s="102" t="n">
        <v>222.129971</v>
      </c>
      <c r="I27" s="102" t="n">
        <v>222.1277259999999</v>
      </c>
      <c r="J27" s="102" t="n">
        <v>222.083646</v>
      </c>
      <c r="K27" s="102" t="n">
        <v>222.108643</v>
      </c>
      <c r="L27" s="102" t="n">
        <v>222.083546</v>
      </c>
      <c r="M27" s="102" t="n">
        <v>222.066161</v>
      </c>
      <c r="N27" s="102" t="n">
        <v>222.026996</v>
      </c>
      <c r="O27" s="48">
        <f>AVERAGE(E27:N27)</f>
        <v/>
      </c>
      <c r="P27" s="52">
        <f>AVERAGEIF($E$35:$N$35, TRUE,E27:N27)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229.7991</v>
      </c>
      <c r="F28" s="102" t="n">
        <v>230.5936</v>
      </c>
      <c r="G28" s="102" t="n">
        <v>231.2874</v>
      </c>
      <c r="H28" s="102" t="n">
        <v>231.5125</v>
      </c>
      <c r="I28" s="102" t="n">
        <v>231.5006</v>
      </c>
      <c r="J28" s="102" t="n">
        <v>231.5125</v>
      </c>
      <c r="K28" s="102" t="n">
        <v>231.5251</v>
      </c>
      <c r="L28" s="102" t="n">
        <v>231.5127</v>
      </c>
      <c r="M28" s="102" t="n">
        <v>231.5127</v>
      </c>
      <c r="N28" s="102" t="n">
        <v>231.4526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1:C1"/>
    <mergeCell ref="D1:D4"/>
    <mergeCell ref="E1:P1"/>
    <mergeCell ref="A2:C2"/>
    <mergeCell ref="E2:P2"/>
    <mergeCell ref="A3:C3"/>
    <mergeCell ref="E3:P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Z36"/>
  <sheetViews>
    <sheetView topLeftCell="I1" workbookViewId="0">
      <selection activeCell="N36" sqref="N36"/>
    </sheetView>
  </sheetViews>
  <sheetFormatPr baseColWidth="10" defaultColWidth="14.42578125" defaultRowHeight="15" customHeight="1"/>
  <cols>
    <col width="14.42578125" customWidth="1" style="105" min="1" max="2"/>
    <col width="16.5703125" bestFit="1" customWidth="1" style="105" min="3" max="3"/>
    <col width="95.7109375" customWidth="1" style="105" min="4" max="4"/>
    <col width="14.42578125" customWidth="1" style="105" min="5" max="25"/>
    <col width="21" bestFit="1" customWidth="1" style="105" min="26" max="26"/>
    <col width="14.42578125" customWidth="1" style="105" min="27" max="28"/>
    <col width="14.42578125" customWidth="1" style="105" min="29" max="1638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0" t="n">
        <v>77</v>
      </c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04" t="n">
        <v>7</v>
      </c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04" t="n">
        <v>1</v>
      </c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" t="n">
        <v>11</v>
      </c>
      <c r="P4" s="4" t="n">
        <v>12</v>
      </c>
      <c r="Q4" s="4" t="n">
        <v>13</v>
      </c>
      <c r="R4" s="4" t="n">
        <v>14</v>
      </c>
      <c r="S4" s="4" t="n">
        <v>15</v>
      </c>
      <c r="T4" s="4" t="n">
        <v>16</v>
      </c>
      <c r="U4" s="4" t="n">
        <v>17</v>
      </c>
      <c r="V4" s="4" t="n">
        <v>18</v>
      </c>
      <c r="W4" s="4" t="n">
        <v>19</v>
      </c>
      <c r="X4" s="34" t="n">
        <v>20</v>
      </c>
      <c r="Y4" s="41" t="inlineStr">
        <is>
          <t>Average</t>
        </is>
      </c>
      <c r="Z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15">
        <f>E2-E11-E19</f>
        <v/>
      </c>
      <c r="P5" s="15">
        <f>E2-E11-E19</f>
        <v/>
      </c>
      <c r="Q5" s="15">
        <f>E2-E11-E19</f>
        <v/>
      </c>
      <c r="R5" s="15">
        <f>E2-E11-E19</f>
        <v/>
      </c>
      <c r="S5" s="15">
        <f>E2-E11-E19</f>
        <v/>
      </c>
      <c r="T5" s="15">
        <f>E2-E11-E19</f>
        <v/>
      </c>
      <c r="U5" s="15">
        <f>E2-E11-E19</f>
        <v/>
      </c>
      <c r="V5" s="15">
        <f>E2-E11-E19</f>
        <v/>
      </c>
      <c r="W5" s="15">
        <f>E2-E11-E19</f>
        <v/>
      </c>
      <c r="X5" s="35">
        <f>E2-E11-E19</f>
        <v/>
      </c>
      <c r="Y5" s="42">
        <f>AVERAGE(E5:X5)</f>
        <v/>
      </c>
      <c r="Z5" s="49">
        <f>AVERAGEIF($E$35:$X$35, TRUE,E5:X5)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6</v>
      </c>
      <c r="F6" s="5" t="n">
        <v>6</v>
      </c>
      <c r="G6" s="5" t="n">
        <v>6</v>
      </c>
      <c r="H6" s="5" t="n">
        <v>6</v>
      </c>
      <c r="I6" s="5" t="n">
        <v>6</v>
      </c>
      <c r="J6" s="5" t="n">
        <v>7</v>
      </c>
      <c r="K6" s="5" t="n">
        <v>6</v>
      </c>
      <c r="L6" s="5" t="n">
        <v>7</v>
      </c>
      <c r="M6" s="5" t="n">
        <v>6</v>
      </c>
      <c r="N6" s="5" t="n">
        <v>7</v>
      </c>
      <c r="O6" s="5" t="n">
        <v>6</v>
      </c>
      <c r="P6" s="5" t="n">
        <v>7</v>
      </c>
      <c r="Q6" s="5" t="n">
        <v>7</v>
      </c>
      <c r="R6" s="5" t="n">
        <v>7</v>
      </c>
      <c r="S6" s="5" t="n">
        <v>6</v>
      </c>
      <c r="T6" s="5" t="n">
        <v>6</v>
      </c>
      <c r="U6" s="5" t="n">
        <v>6</v>
      </c>
      <c r="V6" s="5" t="n">
        <v>6</v>
      </c>
      <c r="W6" s="5" t="n">
        <v>6</v>
      </c>
      <c r="X6" s="36" t="n">
        <v>7</v>
      </c>
      <c r="Y6" s="43">
        <f>AVERAGE(E6:X6)</f>
        <v/>
      </c>
      <c r="Z6" s="50">
        <f>AVERAGEIF($E$35:$X$35, TRUE,E6:X6)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5">
        <f>O6-O5</f>
        <v/>
      </c>
      <c r="P7" s="5">
        <f>P6-P5</f>
        <v/>
      </c>
      <c r="Q7" s="5">
        <f>Q6-Q5</f>
        <v/>
      </c>
      <c r="R7" s="5">
        <f>R6-R5</f>
        <v/>
      </c>
      <c r="S7" s="5">
        <f>S6-S5</f>
        <v/>
      </c>
      <c r="T7" s="5">
        <f>T6-T5</f>
        <v/>
      </c>
      <c r="U7" s="5">
        <f>U6-U5</f>
        <v/>
      </c>
      <c r="V7" s="5">
        <f>V6-V5</f>
        <v/>
      </c>
      <c r="W7" s="5">
        <f>W6-W5</f>
        <v/>
      </c>
      <c r="X7" s="36">
        <f>X6-X5</f>
        <v/>
      </c>
      <c r="Y7" s="43">
        <f>AVERAGE(E7:X7)</f>
        <v/>
      </c>
      <c r="Z7" s="50">
        <f>AVERAGEIF($E$35:$X$35, TRUE,E7:X7)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16.434212</v>
      </c>
      <c r="F8" s="93" t="n">
        <v>16.435696</v>
      </c>
      <c r="G8" s="93" t="n">
        <v>16.438187</v>
      </c>
      <c r="H8" s="93" t="n">
        <v>16.435005</v>
      </c>
      <c r="I8" s="93" t="n">
        <v>16.433045</v>
      </c>
      <c r="J8" s="93" t="n">
        <v>19.008301</v>
      </c>
      <c r="K8" s="93" t="n">
        <v>16.436001</v>
      </c>
      <c r="L8" s="93" t="n">
        <v>19.076988</v>
      </c>
      <c r="M8" s="93" t="n">
        <v>16.435822</v>
      </c>
      <c r="N8" s="93" t="n">
        <v>19.009589</v>
      </c>
      <c r="O8" s="5" t="n">
        <v>16.434979</v>
      </c>
      <c r="P8" s="93" t="n">
        <v>19.084175</v>
      </c>
      <c r="Q8" s="93" t="n">
        <v>19.00817</v>
      </c>
      <c r="R8" s="93" t="n">
        <v>19.00356</v>
      </c>
      <c r="S8" s="93" t="n">
        <v>16.508137</v>
      </c>
      <c r="T8" s="93" t="n">
        <v>16.436611</v>
      </c>
      <c r="U8" s="93" t="n">
        <v>16.437989</v>
      </c>
      <c r="V8" s="93" t="n">
        <v>16.435761</v>
      </c>
      <c r="W8" s="93" t="n">
        <v>16.43716</v>
      </c>
      <c r="X8" s="94" t="n">
        <v>19.006778</v>
      </c>
      <c r="Y8" s="43">
        <f>AVERAGE(E8:X8)</f>
        <v/>
      </c>
      <c r="Z8" s="50">
        <f>AVERAGEIF($E$35:$X$35, TRUE,E8:X8)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2.739035333333334</v>
      </c>
      <c r="F9" s="93" t="n">
        <v>2.739282666666667</v>
      </c>
      <c r="G9" s="93" t="n">
        <v>2.739697833333333</v>
      </c>
      <c r="H9" s="93" t="n">
        <v>2.739167499999999</v>
      </c>
      <c r="I9" s="93" t="n">
        <v>2.738840833333333</v>
      </c>
      <c r="J9" s="93" t="n">
        <v>2.715471571428572</v>
      </c>
      <c r="K9" s="93" t="n">
        <v>2.7393335</v>
      </c>
      <c r="L9" s="93" t="n">
        <v>2.725284</v>
      </c>
      <c r="M9" s="93" t="n">
        <v>2.739303666666667</v>
      </c>
      <c r="N9" s="93" t="n">
        <v>2.715655571428572</v>
      </c>
      <c r="O9" s="93" t="n">
        <v>2.739163166666667</v>
      </c>
      <c r="P9" s="93" t="n">
        <v>2.726310714285714</v>
      </c>
      <c r="Q9" s="93" t="n">
        <v>2.715452857142857</v>
      </c>
      <c r="R9" s="93" t="n">
        <v>2.714794285714286</v>
      </c>
      <c r="S9" s="93" t="n">
        <v>2.751356166666667</v>
      </c>
      <c r="T9" s="93" t="n">
        <v>2.739435166666667</v>
      </c>
      <c r="U9" s="93" t="n">
        <v>2.739664833333334</v>
      </c>
      <c r="V9" s="93" t="n">
        <v>2.7392935</v>
      </c>
      <c r="W9" s="93" t="n">
        <v>2.739526666666666</v>
      </c>
      <c r="X9" s="94" t="n">
        <v>2.715254</v>
      </c>
      <c r="Y9" s="43">
        <f>AVERAGE(E9:X9)</f>
        <v/>
      </c>
      <c r="Z9" s="50">
        <f>AVERAGEIF($E$35:$X$35, TRUE,E9:X9)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0.4084083624803325</v>
      </c>
      <c r="F10" s="95" t="n">
        <v>0.4083689175236855</v>
      </c>
      <c r="G10" s="95" t="n">
        <v>0.4077693070786064</v>
      </c>
      <c r="H10" s="95" t="n">
        <v>0.4084171387279188</v>
      </c>
      <c r="I10" s="95" t="n">
        <v>0.4079344372564869</v>
      </c>
      <c r="J10" s="95" t="n">
        <v>0.3774795481404069</v>
      </c>
      <c r="K10" s="95" t="n">
        <v>0.4087441367411893</v>
      </c>
      <c r="L10" s="95" t="n">
        <v>0.3739349394386676</v>
      </c>
      <c r="M10" s="95" t="n">
        <v>0.4078356079906053</v>
      </c>
      <c r="N10" s="95" t="n">
        <v>0.3775185122740594</v>
      </c>
      <c r="O10" s="95" t="n">
        <v>0.4083187120225654</v>
      </c>
      <c r="P10" s="95" t="n">
        <v>0.4070825145576403</v>
      </c>
      <c r="Q10" s="95" t="n">
        <v>0.3787108183251122</v>
      </c>
      <c r="R10" s="95" t="n">
        <v>0.3781738281195188</v>
      </c>
      <c r="S10" s="95" t="n">
        <v>0.4031058545436504</v>
      </c>
      <c r="T10" s="95" t="n">
        <v>0.4081515467594931</v>
      </c>
      <c r="U10" s="95" t="n">
        <v>0.407929241936597</v>
      </c>
      <c r="V10" s="95" t="n">
        <v>0.4084307006084387</v>
      </c>
      <c r="W10" s="95" t="n">
        <v>0.4087550281176571</v>
      </c>
      <c r="X10" s="96" t="n">
        <v>0.3784288848683021</v>
      </c>
      <c r="Y10" s="97">
        <f>AVERAGE(E10:X10)</f>
        <v/>
      </c>
      <c r="Z10" s="98">
        <f>AVERAGEIF($E$35:$X$35, TRUE,E10:X10)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15">
        <f>E3-1</f>
        <v/>
      </c>
      <c r="P11" s="15">
        <f>E3-1</f>
        <v/>
      </c>
      <c r="Q11" s="15">
        <f>E3-1</f>
        <v/>
      </c>
      <c r="R11" s="15">
        <f>E3-1</f>
        <v/>
      </c>
      <c r="S11" s="15">
        <f>E3-1</f>
        <v/>
      </c>
      <c r="T11" s="15">
        <f>E3-1</f>
        <v/>
      </c>
      <c r="U11" s="15">
        <f>E3-1</f>
        <v/>
      </c>
      <c r="V11" s="15">
        <f>E3-1</f>
        <v/>
      </c>
      <c r="W11" s="15">
        <f>E3-1</f>
        <v/>
      </c>
      <c r="X11" s="35">
        <f>E3-1</f>
        <v/>
      </c>
      <c r="Y11" s="42">
        <f>AVERAGE(E11:X11)</f>
        <v/>
      </c>
      <c r="Z11" s="49">
        <f>AVERAGEIF($E$35:$X$35, TRUE,E11:X11)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36" t="n">
        <v>0</v>
      </c>
      <c r="Y12" s="43">
        <f>AVERAGE(E12:X12)</f>
        <v/>
      </c>
      <c r="Z12" s="50">
        <f>AVERAGEIF($E$35:$X$35, TRUE,E12:X12)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0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36" t="n">
        <v>0</v>
      </c>
      <c r="Y13" s="43">
        <f>AVERAGE(E13:X13)</f>
        <v/>
      </c>
      <c r="Z13" s="50">
        <f>AVERAGEIF($E$35:$X$35, TRUE,E13:X13)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36" t="n"/>
      <c r="Y14" s="43">
        <f>AVERAGE(E14:X14)</f>
        <v/>
      </c>
      <c r="Z14" s="50">
        <f>AVERAGEIF($E$35:$X$35, TRUE,E14:X14)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36" t="n">
        <v>0</v>
      </c>
      <c r="Y15" s="43">
        <f>AVERAGE(E15:X15)</f>
        <v/>
      </c>
      <c r="Z15" s="50">
        <f>AVERAGEIF($E$35:$X$35, TRUE,E15:X15)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0</v>
      </c>
      <c r="F16" s="93" t="n">
        <v>0</v>
      </c>
      <c r="G16" s="93" t="n">
        <v>0</v>
      </c>
      <c r="H16" s="93" t="n">
        <v>0</v>
      </c>
      <c r="I16" s="93" t="n">
        <v>0</v>
      </c>
      <c r="J16" s="93" t="n">
        <v>0</v>
      </c>
      <c r="K16" s="93" t="n">
        <v>0</v>
      </c>
      <c r="L16" s="93" t="n">
        <v>0</v>
      </c>
      <c r="M16" s="93" t="n">
        <v>0</v>
      </c>
      <c r="N16" s="93" t="n">
        <v>0</v>
      </c>
      <c r="O16" s="93" t="n">
        <v>0</v>
      </c>
      <c r="P16" s="93" t="n">
        <v>0</v>
      </c>
      <c r="Q16" s="93" t="n">
        <v>0</v>
      </c>
      <c r="R16" s="93" t="n">
        <v>0</v>
      </c>
      <c r="S16" s="93" t="n">
        <v>0</v>
      </c>
      <c r="T16" s="93" t="n">
        <v>0</v>
      </c>
      <c r="U16" s="93" t="n">
        <v>0</v>
      </c>
      <c r="V16" s="93" t="n">
        <v>0</v>
      </c>
      <c r="W16" s="93" t="n">
        <v>0</v>
      </c>
      <c r="X16" s="94" t="n">
        <v>0</v>
      </c>
      <c r="Y16" s="43">
        <f>AVERAGE(E16:X16)</f>
        <v/>
      </c>
      <c r="Z16" s="50">
        <f>AVERAGEIF($E$35:$X$35, TRUE,E16:X16)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0</v>
      </c>
      <c r="F17" s="93" t="n">
        <v>0</v>
      </c>
      <c r="G17" s="93" t="n">
        <v>0</v>
      </c>
      <c r="H17" s="93" t="n">
        <v>0</v>
      </c>
      <c r="I17" s="93" t="n">
        <v>0</v>
      </c>
      <c r="J17" s="93" t="n">
        <v>0</v>
      </c>
      <c r="K17" s="93" t="n">
        <v>0</v>
      </c>
      <c r="L17" s="93" t="n">
        <v>0</v>
      </c>
      <c r="M17" s="93" t="n">
        <v>0</v>
      </c>
      <c r="N17" s="93" t="n">
        <v>0</v>
      </c>
      <c r="O17" s="93" t="n">
        <v>0</v>
      </c>
      <c r="P17" s="93" t="n">
        <v>0</v>
      </c>
      <c r="Q17" s="93" t="n">
        <v>0</v>
      </c>
      <c r="R17" s="93" t="n">
        <v>0</v>
      </c>
      <c r="S17" s="93" t="n">
        <v>0</v>
      </c>
      <c r="T17" s="93" t="n">
        <v>0</v>
      </c>
      <c r="U17" s="93" t="n">
        <v>0</v>
      </c>
      <c r="V17" s="93" t="n">
        <v>0</v>
      </c>
      <c r="W17" s="93" t="n">
        <v>0</v>
      </c>
      <c r="X17" s="94" t="n">
        <v>0</v>
      </c>
      <c r="Y17" s="43">
        <f>AVERAGE(E17:X17)</f>
        <v/>
      </c>
      <c r="Z17" s="50">
        <f>AVERAGEIF($E$35:$X$35, TRUE,E17:X17)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95" t="n">
        <v>0</v>
      </c>
      <c r="P18" s="95" t="n">
        <v>0</v>
      </c>
      <c r="Q18" s="95" t="n">
        <v>0</v>
      </c>
      <c r="R18" s="95" t="n">
        <v>0</v>
      </c>
      <c r="S18" s="95" t="n">
        <v>0</v>
      </c>
      <c r="T18" s="95" t="n">
        <v>0</v>
      </c>
      <c r="U18" s="95" t="n">
        <v>0</v>
      </c>
      <c r="V18" s="95" t="n">
        <v>0</v>
      </c>
      <c r="W18" s="95" t="n">
        <v>0</v>
      </c>
      <c r="X18" s="96" t="n">
        <v>0</v>
      </c>
      <c r="Y18" s="44">
        <f>AVERAGE(E18:X18)</f>
        <v/>
      </c>
      <c r="Z18" s="51">
        <f>AVERAGEIF($E$35:$X$35, TRUE,E18:X18)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15" t="n">
        <v>1</v>
      </c>
      <c r="P19" s="15" t="n">
        <v>1</v>
      </c>
      <c r="Q19" s="15" t="n">
        <v>1</v>
      </c>
      <c r="R19" s="15" t="n">
        <v>1</v>
      </c>
      <c r="S19" s="15" t="n">
        <v>1</v>
      </c>
      <c r="T19" s="15" t="n">
        <v>1</v>
      </c>
      <c r="U19" s="15" t="n">
        <v>1</v>
      </c>
      <c r="V19" s="15" t="n">
        <v>1</v>
      </c>
      <c r="W19" s="15" t="n">
        <v>1</v>
      </c>
      <c r="X19" s="35" t="n">
        <v>1</v>
      </c>
      <c r="Y19" s="42">
        <f>AVERAGE(E19:X19)</f>
        <v/>
      </c>
      <c r="Z19" s="49">
        <f>AVERAGEIF($E$35:$X$35, TRUE,E19:X19)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1</v>
      </c>
      <c r="G20" s="5" t="n">
        <v>1</v>
      </c>
      <c r="H20" s="5" t="n">
        <v>1</v>
      </c>
      <c r="I20" s="5" t="n">
        <v>1</v>
      </c>
      <c r="J20" s="5" t="n">
        <v>2</v>
      </c>
      <c r="K20" s="5" t="n">
        <v>1</v>
      </c>
      <c r="L20" s="5" t="n">
        <v>2</v>
      </c>
      <c r="M20" s="5" t="n">
        <v>1</v>
      </c>
      <c r="N20" s="5" t="n">
        <v>2</v>
      </c>
      <c r="O20" s="5" t="n">
        <v>1</v>
      </c>
      <c r="P20" s="5" t="n">
        <v>2</v>
      </c>
      <c r="Q20" s="5" t="n">
        <v>2</v>
      </c>
      <c r="R20" s="5" t="n">
        <v>2</v>
      </c>
      <c r="S20" s="5" t="n">
        <v>1</v>
      </c>
      <c r="T20" s="5" t="n">
        <v>1</v>
      </c>
      <c r="U20" s="5" t="n">
        <v>1</v>
      </c>
      <c r="V20" s="5" t="n">
        <v>1</v>
      </c>
      <c r="W20" s="5" t="n">
        <v>1</v>
      </c>
      <c r="X20" s="36" t="n">
        <v>2</v>
      </c>
      <c r="Y20" s="43">
        <f>AVERAGE(E20:X20)</f>
        <v/>
      </c>
      <c r="Z20" s="50">
        <f>AVERAGEIF($E$35:$X$35, TRUE,E20:X20)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0</v>
      </c>
      <c r="V21" s="12" t="n">
        <v>0</v>
      </c>
      <c r="W21" s="12" t="n">
        <v>0</v>
      </c>
      <c r="X21" s="37" t="n">
        <v>0</v>
      </c>
      <c r="Y21" s="43">
        <f>AVERAGE(E21:X21)</f>
        <v/>
      </c>
      <c r="Z21" s="50">
        <f>AVERAGEIF($E$35:$X$35, TRUE,E21:X21)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36" t="n"/>
      <c r="Y22" s="43">
        <f>AVERAGE(E22:X22)</f>
        <v/>
      </c>
      <c r="Z22" s="50">
        <f>AVERAGEIF($E$35:$X$35, TRUE,E22:X22)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2</v>
      </c>
      <c r="K23" s="5" t="n">
        <v>1</v>
      </c>
      <c r="L23" s="5" t="n">
        <v>2</v>
      </c>
      <c r="M23" s="5" t="n">
        <v>1</v>
      </c>
      <c r="N23" s="5" t="n">
        <v>2</v>
      </c>
      <c r="O23" s="5" t="n">
        <v>1</v>
      </c>
      <c r="P23" s="5" t="n">
        <v>2</v>
      </c>
      <c r="Q23" s="5" t="n">
        <v>2</v>
      </c>
      <c r="R23" s="5" t="n">
        <v>2</v>
      </c>
      <c r="S23" s="5" t="n">
        <v>1</v>
      </c>
      <c r="T23" s="5" t="n">
        <v>1</v>
      </c>
      <c r="U23" s="5" t="n">
        <v>1</v>
      </c>
      <c r="V23" s="5" t="n">
        <v>1</v>
      </c>
      <c r="W23" s="5" t="n">
        <v>1</v>
      </c>
      <c r="X23" s="36" t="n">
        <v>2</v>
      </c>
      <c r="Y23" s="43">
        <f>AVERAGE(E23:X23)</f>
        <v/>
      </c>
      <c r="Z23" s="50">
        <f>AVERAGEIF($E$35:$X$35, TRUE,E23:X23)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34.64627</v>
      </c>
      <c r="F24" s="93" t="n">
        <v>34.92064</v>
      </c>
      <c r="G24" s="93" t="n">
        <v>35.93614</v>
      </c>
      <c r="H24" s="93" t="n">
        <v>35.92729</v>
      </c>
      <c r="I24" s="93" t="n">
        <v>35.85597</v>
      </c>
      <c r="J24" s="93" t="n">
        <v>71.0102</v>
      </c>
      <c r="K24" s="93" t="n">
        <v>35.8367</v>
      </c>
      <c r="L24" s="93" t="n">
        <v>68.99348000000001</v>
      </c>
      <c r="M24" s="93" t="n">
        <v>35.91461</v>
      </c>
      <c r="N24" s="93" t="n">
        <v>71.02459</v>
      </c>
      <c r="O24" s="93" t="n">
        <v>35.90598</v>
      </c>
      <c r="P24" s="93" t="n">
        <v>70.00395</v>
      </c>
      <c r="Q24" s="93" t="n">
        <v>69.88012000000001</v>
      </c>
      <c r="R24" s="93" t="n">
        <v>69.96247</v>
      </c>
      <c r="S24" s="93" t="n">
        <v>35.83722</v>
      </c>
      <c r="T24" s="93" t="n">
        <v>35.90672</v>
      </c>
      <c r="U24" s="93" t="n">
        <v>35.90697</v>
      </c>
      <c r="V24" s="93" t="n">
        <v>35.94641</v>
      </c>
      <c r="W24" s="93" t="n">
        <v>34.9063</v>
      </c>
      <c r="X24" s="94" t="n">
        <v>68.94364</v>
      </c>
      <c r="Y24" s="43">
        <f>AVERAGE(E24:X24)</f>
        <v/>
      </c>
      <c r="Z24" s="50">
        <f>AVERAGEIF($E$35:$X$35, TRUE,E24:X24)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34.64627</v>
      </c>
      <c r="F25" s="93" t="n">
        <v>34.92064</v>
      </c>
      <c r="G25" s="93" t="n">
        <v>35.93614</v>
      </c>
      <c r="H25" s="93" t="n">
        <v>35.92729</v>
      </c>
      <c r="I25" s="93" t="n">
        <v>35.85597</v>
      </c>
      <c r="J25" s="93" t="n">
        <v>35.5051</v>
      </c>
      <c r="K25" s="93" t="n">
        <v>35.8367</v>
      </c>
      <c r="L25" s="93" t="n">
        <v>34.49674</v>
      </c>
      <c r="M25" s="93" t="n">
        <v>35.91461</v>
      </c>
      <c r="N25" s="93" t="n">
        <v>35.512295</v>
      </c>
      <c r="O25" s="93" t="n">
        <v>35.90598</v>
      </c>
      <c r="P25" s="93" t="n">
        <v>35.001975</v>
      </c>
      <c r="Q25" s="93" t="n">
        <v>34.94006</v>
      </c>
      <c r="R25" s="93" t="n">
        <v>34.981235</v>
      </c>
      <c r="S25" s="93" t="n">
        <v>35.83722</v>
      </c>
      <c r="T25" s="93" t="n">
        <v>35.90672</v>
      </c>
      <c r="U25" s="93" t="n">
        <v>35.90697</v>
      </c>
      <c r="V25" s="93" t="n">
        <v>35.94641</v>
      </c>
      <c r="W25" s="93" t="n">
        <v>34.9063</v>
      </c>
      <c r="X25" s="94" t="n">
        <v>34.47182</v>
      </c>
      <c r="Y25" s="43">
        <f>AVERAGE(E25:X25)</f>
        <v/>
      </c>
      <c r="Z25" s="50">
        <f>AVERAGEIF($E$35:$X$35, TRUE,E25:X25)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</v>
      </c>
      <c r="G26" s="99" t="n">
        <v>0</v>
      </c>
      <c r="H26" s="99" t="n">
        <v>0</v>
      </c>
      <c r="I26" s="99" t="n">
        <v>0</v>
      </c>
      <c r="J26" s="99" t="n">
        <v>0.5979153520357195</v>
      </c>
      <c r="K26" s="99" t="n">
        <v>0</v>
      </c>
      <c r="L26" s="99" t="n">
        <v>0.4938292338450612</v>
      </c>
      <c r="M26" s="99" t="n">
        <v>0</v>
      </c>
      <c r="N26" s="99" t="n">
        <v>0.5805134541507218</v>
      </c>
      <c r="O26" s="99" t="n">
        <v>0</v>
      </c>
      <c r="P26" s="99" t="n">
        <v>1.209937484356112</v>
      </c>
      <c r="Q26" s="99" t="n">
        <v>1.113820459589423</v>
      </c>
      <c r="R26" s="99" t="n">
        <v>0.1345270651207399</v>
      </c>
      <c r="S26" s="99" t="n">
        <v>0</v>
      </c>
      <c r="T26" s="99" t="n">
        <v>0</v>
      </c>
      <c r="U26" s="99" t="n">
        <v>0</v>
      </c>
      <c r="V26" s="99" t="n">
        <v>0</v>
      </c>
      <c r="W26" s="99" t="n">
        <v>0</v>
      </c>
      <c r="X26" s="100" t="n">
        <v>0.4507664308707979</v>
      </c>
      <c r="Y26" s="44">
        <f>AVERAGE(E26:X26)</f>
        <v/>
      </c>
      <c r="Z26" s="51">
        <f>AVERAGEIF($E$35:$X$35, TRUE,E26:X26)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51.080482</v>
      </c>
      <c r="F27" s="102" t="n">
        <v>51.356336</v>
      </c>
      <c r="G27" s="102" t="n">
        <v>52.374327</v>
      </c>
      <c r="H27" s="102" t="n">
        <v>52.362295</v>
      </c>
      <c r="I27" s="102" t="n">
        <v>52.289015</v>
      </c>
      <c r="J27" s="102" t="n">
        <v>90.01850099999999</v>
      </c>
      <c r="K27" s="102" t="n">
        <v>52.272701</v>
      </c>
      <c r="L27" s="102" t="n">
        <v>88.07046800000001</v>
      </c>
      <c r="M27" s="102" t="n">
        <v>52.350432</v>
      </c>
      <c r="N27" s="102" t="n">
        <v>90.03417900000001</v>
      </c>
      <c r="O27" s="102" t="n">
        <v>52.340959</v>
      </c>
      <c r="P27" s="102" t="n">
        <v>89.08812499999999</v>
      </c>
      <c r="Q27" s="102" t="n">
        <v>88.88829000000001</v>
      </c>
      <c r="R27" s="102" t="n">
        <v>88.96603</v>
      </c>
      <c r="S27" s="102" t="n">
        <v>52.34535700000001</v>
      </c>
      <c r="T27" s="102" t="n">
        <v>52.343331</v>
      </c>
      <c r="U27" s="102" t="n">
        <v>52.344959</v>
      </c>
      <c r="V27" s="102" t="n">
        <v>52.382171</v>
      </c>
      <c r="W27" s="102" t="n">
        <v>51.34346</v>
      </c>
      <c r="X27" s="103" t="n">
        <v>87.950418</v>
      </c>
      <c r="Y27" s="48">
        <f>AVERAGE(E27:X27)</f>
        <v/>
      </c>
      <c r="Z27" s="52">
        <f>AVERAGEIF($E$35:$X$35, TRUE,E27:X27)</f>
        <v/>
      </c>
    </row>
    <row r="28" ht="15.75" customFormat="1" customHeight="1" s="58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52.19965</v>
      </c>
      <c r="F28" s="102" t="n">
        <v>52.46915</v>
      </c>
      <c r="G28" s="102" t="n">
        <v>53.4707</v>
      </c>
      <c r="H28" s="102" t="n">
        <v>53.43853</v>
      </c>
      <c r="I28" s="102" t="n">
        <v>53.45056</v>
      </c>
      <c r="J28" s="102" t="n">
        <v>91.47857999999999</v>
      </c>
      <c r="K28" s="102" t="n">
        <v>53.41603</v>
      </c>
      <c r="L28" s="102" t="n">
        <v>89.46671000000001</v>
      </c>
      <c r="M28" s="102" t="n">
        <v>53.42877</v>
      </c>
      <c r="N28" s="102" t="n">
        <v>91.47559</v>
      </c>
      <c r="O28" s="102" t="n">
        <v>53.41049</v>
      </c>
      <c r="P28" s="102" t="n">
        <v>90.45295</v>
      </c>
      <c r="Q28" s="102" t="n">
        <v>90.34635</v>
      </c>
      <c r="R28" s="102" t="n">
        <v>90.43198</v>
      </c>
      <c r="S28" s="102" t="n">
        <v>53.41565</v>
      </c>
      <c r="T28" s="102" t="n">
        <v>53.4451</v>
      </c>
      <c r="U28" s="102" t="n">
        <v>53.47092</v>
      </c>
      <c r="V28" s="102" t="n">
        <v>53.46608</v>
      </c>
      <c r="W28" s="102" t="n">
        <v>52.46919</v>
      </c>
      <c r="X28" s="103" t="n">
        <v>89.30831999999999</v>
      </c>
      <c r="Y28" s="45">
        <f>AVERAGE(E28:X28)</f>
        <v/>
      </c>
      <c r="Z28" s="53">
        <f>AVERAGEIF($E$35:$X$35, TRUE,E28:X28)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13">
        <f>O7+O13+O21</f>
        <v/>
      </c>
      <c r="P29" s="13">
        <f>P7+P13+P21</f>
        <v/>
      </c>
      <c r="Q29" s="13">
        <f>Q7+Q13+Q21</f>
        <v/>
      </c>
      <c r="R29" s="13">
        <f>R7+R13+R21</f>
        <v/>
      </c>
      <c r="S29" s="13">
        <f>S7+S13+S21</f>
        <v/>
      </c>
      <c r="T29" s="13">
        <f>T7+T13+T21</f>
        <v/>
      </c>
      <c r="U29" s="13">
        <f>U7+U13+U21</f>
        <v/>
      </c>
      <c r="V29" s="13">
        <f>V7+V13+V21</f>
        <v/>
      </c>
      <c r="W29" s="13">
        <f>W7+W13+W21</f>
        <v/>
      </c>
      <c r="X29" s="38">
        <f>X7+X13+X21</f>
        <v/>
      </c>
      <c r="Y29" s="42">
        <f>AVERAGE(E29:X29)</f>
        <v/>
      </c>
      <c r="Z29" s="49">
        <f>AVERAGEIF($E$35:$X$35, TRUE,E29:X29)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3">
        <f>O29/O33</f>
        <v/>
      </c>
      <c r="P30" s="3">
        <f>P29/P33</f>
        <v/>
      </c>
      <c r="Q30" s="3">
        <f>Q29/Q33</f>
        <v/>
      </c>
      <c r="R30" s="3">
        <f>R29/R33</f>
        <v/>
      </c>
      <c r="S30" s="3">
        <f>S29/S33</f>
        <v/>
      </c>
      <c r="T30" s="3">
        <f>T29/T33</f>
        <v/>
      </c>
      <c r="U30" s="3">
        <f>U29/U33</f>
        <v/>
      </c>
      <c r="V30" s="3">
        <f>V29/V33</f>
        <v/>
      </c>
      <c r="W30" s="3">
        <f>W29/W33</f>
        <v/>
      </c>
      <c r="X30" s="39">
        <f>X29/X33</f>
        <v/>
      </c>
      <c r="Y30" s="46">
        <f>AVERAGE(E30:X30)</f>
        <v/>
      </c>
      <c r="Z30" s="54">
        <f>AVERAGEIF($E$35:$X$35, TRUE,E30:X30)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5">
        <f>O14+O22</f>
        <v/>
      </c>
      <c r="P31" s="5">
        <f>P14+P22</f>
        <v/>
      </c>
      <c r="Q31" s="5">
        <f>Q14+Q22</f>
        <v/>
      </c>
      <c r="R31" s="5">
        <f>R14+R22</f>
        <v/>
      </c>
      <c r="S31" s="5">
        <f>S14+S22</f>
        <v/>
      </c>
      <c r="T31" s="5">
        <f>T14+T22</f>
        <v/>
      </c>
      <c r="U31" s="5">
        <f>U14+U22</f>
        <v/>
      </c>
      <c r="V31" s="5">
        <f>V14+V22</f>
        <v/>
      </c>
      <c r="W31" s="5">
        <f>W14+W22</f>
        <v/>
      </c>
      <c r="X31" s="36">
        <f>X14+X22</f>
        <v/>
      </c>
      <c r="Y31" s="43">
        <f>AVERAGE(E31:X31)</f>
        <v/>
      </c>
      <c r="Z31" s="50">
        <f>AVERAGEIF($E$35:$X$35, TRUE,E31:X31)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3">
        <f>O31/O34</f>
        <v/>
      </c>
      <c r="P32" s="3">
        <f>P31/P34</f>
        <v/>
      </c>
      <c r="Q32" s="3">
        <f>Q31/Q34</f>
        <v/>
      </c>
      <c r="R32" s="3">
        <f>R31/R34</f>
        <v/>
      </c>
      <c r="S32" s="3">
        <f>S31/S34</f>
        <v/>
      </c>
      <c r="T32" s="3">
        <f>T31/T34</f>
        <v/>
      </c>
      <c r="U32" s="3">
        <f>U31/U34</f>
        <v/>
      </c>
      <c r="V32" s="3">
        <f>V31/V34</f>
        <v/>
      </c>
      <c r="W32" s="3">
        <f>W31/W34</f>
        <v/>
      </c>
      <c r="X32" s="39">
        <f>X31/X34</f>
        <v/>
      </c>
      <c r="Y32" s="46">
        <f>AVERAGE(E32:X32)</f>
        <v/>
      </c>
      <c r="Z32" s="54">
        <f>AVERAGEIF($E$35:$X$35, TRUE,E32:X32)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5">
        <f>O6+O12+O20</f>
        <v/>
      </c>
      <c r="P33" s="5">
        <f>P6+P12+P20</f>
        <v/>
      </c>
      <c r="Q33" s="5">
        <f>Q6+Q12+Q20</f>
        <v/>
      </c>
      <c r="R33" s="5">
        <f>R6+R12+R20</f>
        <v/>
      </c>
      <c r="S33" s="5">
        <f>S6+S12+S20</f>
        <v/>
      </c>
      <c r="T33" s="5">
        <f>T6+T12+T20</f>
        <v/>
      </c>
      <c r="U33" s="5">
        <f>U6+U12+U20</f>
        <v/>
      </c>
      <c r="V33" s="5">
        <f>V6+V12+V20</f>
        <v/>
      </c>
      <c r="W33" s="5">
        <f>W6+W12+W20</f>
        <v/>
      </c>
      <c r="X33" s="36">
        <f>X6+X12+X20</f>
        <v/>
      </c>
      <c r="Y33" s="43">
        <f>AVERAGE(E33:X33)</f>
        <v/>
      </c>
      <c r="Z33" s="50">
        <f>AVERAGEIF($E$35:$X$35, TRUE,E33:X33)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24">
        <f>O14+O15+O22+O23</f>
        <v/>
      </c>
      <c r="P34" s="24">
        <f>P14+P15+P22+P23</f>
        <v/>
      </c>
      <c r="Q34" s="24">
        <f>Q14+Q15+Q22+Q23</f>
        <v/>
      </c>
      <c r="R34" s="24">
        <f>R14+R15+R22+R23</f>
        <v/>
      </c>
      <c r="S34" s="24">
        <f>S14+S15+S22+S23</f>
        <v/>
      </c>
      <c r="T34" s="24">
        <f>T14+T15+T22+T23</f>
        <v/>
      </c>
      <c r="U34" s="24">
        <f>U14+U15+U22+U23</f>
        <v/>
      </c>
      <c r="V34" s="24">
        <f>V14+V15+V22+V23</f>
        <v/>
      </c>
      <c r="W34" s="24">
        <f>W14+W15+W22+W23</f>
        <v/>
      </c>
      <c r="X34" s="40">
        <f>X14+X15+X22+X23</f>
        <v/>
      </c>
      <c r="Y34" s="44">
        <f>AVERAGE(E34:X34)</f>
        <v/>
      </c>
      <c r="Z34" s="51">
        <f>AVERAGEIF($E$35:$X$35, TRUE,E34:X34)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29" t="b">
        <v>1</v>
      </c>
      <c r="P35" s="29" t="b">
        <v>1</v>
      </c>
      <c r="Q35" s="29" t="b">
        <v>1</v>
      </c>
      <c r="R35" s="29" t="b">
        <v>1</v>
      </c>
      <c r="S35" s="29" t="b">
        <v>1</v>
      </c>
      <c r="T35" s="29" t="b">
        <v>1</v>
      </c>
      <c r="U35" s="29" t="b">
        <v>1</v>
      </c>
      <c r="V35" s="29" t="b">
        <v>1</v>
      </c>
      <c r="W35" s="29" t="b">
        <v>1</v>
      </c>
      <c r="X35" s="30" t="b">
        <v>1</v>
      </c>
      <c r="Y35" s="55" t="inlineStr">
        <is>
          <t>Success rate:</t>
        </is>
      </c>
      <c r="Z35" s="56">
        <f>COUNTIF(E35:X35,TRUE)/COUNT(E4:X4)</f>
        <v/>
      </c>
    </row>
    <row r="36" ht="15.75" customHeight="1" s="105">
      <c r="D36" s="25" t="n"/>
    </row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  <row r="1001" ht="15.75" customHeight="1" s="105"/>
  </sheetData>
  <mergeCells count="20">
    <mergeCell ref="A1:C1"/>
    <mergeCell ref="D1:D4"/>
    <mergeCell ref="E1:Z1"/>
    <mergeCell ref="A2:C2"/>
    <mergeCell ref="E2:Z2"/>
    <mergeCell ref="A3:C3"/>
    <mergeCell ref="E3:Z3"/>
    <mergeCell ref="A4:C4"/>
    <mergeCell ref="A35:C35"/>
    <mergeCell ref="A5:A28"/>
    <mergeCell ref="B5:B10"/>
    <mergeCell ref="B11:B18"/>
    <mergeCell ref="B19:B26"/>
    <mergeCell ref="B27:C27"/>
    <mergeCell ref="B28:C28"/>
    <mergeCell ref="A29:C29"/>
    <mergeCell ref="A30:C30"/>
    <mergeCell ref="A31:C31"/>
    <mergeCell ref="A32:C32"/>
    <mergeCell ref="A33:B3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D1" workbookViewId="0">
      <selection activeCell="A1" sqref="A1:XFD1048576"/>
    </sheetView>
  </sheetViews>
  <sheetFormatPr baseColWidth="10" defaultColWidth="14.42578125" defaultRowHeight="15" customHeight="1"/>
  <cols>
    <col width="97.14062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150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14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12</v>
      </c>
      <c r="F6" s="5" t="n">
        <v>13</v>
      </c>
      <c r="G6" s="5" t="n">
        <v>15</v>
      </c>
      <c r="H6" s="5" t="n">
        <v>12</v>
      </c>
      <c r="I6" s="5" t="n">
        <v>13</v>
      </c>
      <c r="J6" s="5" t="n">
        <v>12</v>
      </c>
      <c r="K6" s="5" t="n">
        <v>14</v>
      </c>
      <c r="L6" s="5" t="n">
        <v>12</v>
      </c>
      <c r="M6" s="5" t="n">
        <v>13</v>
      </c>
      <c r="N6" s="5" t="n">
        <v>13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33.869652</v>
      </c>
      <c r="F8" s="93" t="n">
        <v>35.52137799999999</v>
      </c>
      <c r="G8" s="93" t="n">
        <v>41.586266</v>
      </c>
      <c r="H8" s="93" t="n">
        <v>32.945873</v>
      </c>
      <c r="I8" s="93" t="n">
        <v>35.44512900000001</v>
      </c>
      <c r="J8" s="93" t="n">
        <v>32.86835299999999</v>
      </c>
      <c r="K8" s="93" t="n">
        <v>38.014708</v>
      </c>
      <c r="L8" s="93" t="n">
        <v>32.868435</v>
      </c>
      <c r="M8" s="93" t="n">
        <v>35.521087</v>
      </c>
      <c r="N8" s="93" t="n">
        <v>35.436199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2.822471</v>
      </c>
      <c r="F9" s="93" t="n">
        <v>2.732413692307692</v>
      </c>
      <c r="G9" s="93" t="n">
        <v>2.772417733333334</v>
      </c>
      <c r="H9" s="93" t="n">
        <v>2.745489416666667</v>
      </c>
      <c r="I9" s="93" t="n">
        <v>2.726548384615385</v>
      </c>
      <c r="J9" s="93" t="n">
        <v>2.739029416666666</v>
      </c>
      <c r="K9" s="93" t="n">
        <v>2.715336285714286</v>
      </c>
      <c r="L9" s="93" t="n">
        <v>2.73903625</v>
      </c>
      <c r="M9" s="93" t="n">
        <v>2.732391307692308</v>
      </c>
      <c r="N9" s="93" t="n">
        <v>2.725861461538462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0.4520505095097228</v>
      </c>
      <c r="F10" s="95" t="n">
        <v>0.3733082431734274</v>
      </c>
      <c r="G10" s="95" t="n">
        <v>0.4141237116839892</v>
      </c>
      <c r="H10" s="95" t="n">
        <v>0.386863274383613</v>
      </c>
      <c r="I10" s="95" t="n">
        <v>0.3757488154227365</v>
      </c>
      <c r="J10" s="95" t="n">
        <v>0.3896878486400618</v>
      </c>
      <c r="K10" s="95" t="n">
        <v>0.3637325246973129</v>
      </c>
      <c r="L10" s="95" t="n">
        <v>0.3888537526014176</v>
      </c>
      <c r="M10" s="95" t="n">
        <v>0.3735745948534207</v>
      </c>
      <c r="N10" s="95" t="n">
        <v>0.375840042240183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1</v>
      </c>
      <c r="F13" s="5" t="n">
        <v>0</v>
      </c>
      <c r="G13" s="5" t="n">
        <v>0</v>
      </c>
      <c r="H13" s="5" t="n">
        <v>1</v>
      </c>
      <c r="I13" s="22" t="n">
        <v>0</v>
      </c>
      <c r="J13" s="5" t="n">
        <v>1</v>
      </c>
      <c r="K13" s="5" t="n">
        <v>0</v>
      </c>
      <c r="L13" s="5" t="n">
        <v>1</v>
      </c>
      <c r="M13" s="5" t="n">
        <v>1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1</v>
      </c>
      <c r="G15" s="5" t="n">
        <v>1</v>
      </c>
      <c r="H15" s="5" t="n">
        <v>0</v>
      </c>
      <c r="I15" s="5" t="n">
        <v>1</v>
      </c>
      <c r="J15" s="5" t="n">
        <v>0</v>
      </c>
      <c r="K15" s="5" t="n">
        <v>1</v>
      </c>
      <c r="L15" s="5" t="n">
        <v>0</v>
      </c>
      <c r="M15" s="5" t="n">
        <v>0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45.66165</v>
      </c>
      <c r="F16" s="93" t="n">
        <v>34.49152</v>
      </c>
      <c r="G16" s="93" t="n">
        <v>34.66939</v>
      </c>
      <c r="H16" s="93" t="n">
        <v>45.66266</v>
      </c>
      <c r="I16" s="93" t="n">
        <v>34.664</v>
      </c>
      <c r="J16" s="93" t="n">
        <v>45.66176</v>
      </c>
      <c r="K16" s="93" t="n">
        <v>34.58496</v>
      </c>
      <c r="L16" s="93" t="n">
        <v>45.66154</v>
      </c>
      <c r="M16" s="93" t="n">
        <v>45.66147</v>
      </c>
      <c r="N16" s="93" t="n">
        <v>34.63341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45.66165</v>
      </c>
      <c r="F17" s="93" t="n">
        <v>34.49152</v>
      </c>
      <c r="G17" s="93" t="n">
        <v>34.66939</v>
      </c>
      <c r="H17" s="93" t="n">
        <v>45.66266</v>
      </c>
      <c r="I17" s="93" t="n">
        <v>34.664</v>
      </c>
      <c r="J17" s="93" t="n">
        <v>45.66176</v>
      </c>
      <c r="K17" s="93" t="n">
        <v>34.58496</v>
      </c>
      <c r="L17" s="93" t="n">
        <v>45.66154</v>
      </c>
      <c r="M17" s="93" t="n">
        <v>45.66147</v>
      </c>
      <c r="N17" s="93" t="n">
        <v>34.63341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1</v>
      </c>
      <c r="G20" s="5" t="n">
        <v>1</v>
      </c>
      <c r="H20" s="5" t="n">
        <v>1</v>
      </c>
      <c r="I20" s="5" t="n">
        <v>1</v>
      </c>
      <c r="J20" s="5" t="n">
        <v>1</v>
      </c>
      <c r="K20" s="5" t="n">
        <v>2</v>
      </c>
      <c r="L20" s="5" t="n">
        <v>1</v>
      </c>
      <c r="M20" s="5" t="n">
        <v>2</v>
      </c>
      <c r="N20" s="5" t="n">
        <v>1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1</v>
      </c>
      <c r="K23" s="5" t="n">
        <v>2</v>
      </c>
      <c r="L23" s="5" t="n">
        <v>1</v>
      </c>
      <c r="M23" s="5" t="n">
        <v>2</v>
      </c>
      <c r="N23" s="5" t="n">
        <v>1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35.94836</v>
      </c>
      <c r="F24" s="93" t="n">
        <v>34.63803</v>
      </c>
      <c r="G24" s="93" t="n">
        <v>34.34784</v>
      </c>
      <c r="H24" s="93" t="n">
        <v>35.36325</v>
      </c>
      <c r="I24" s="93" t="n">
        <v>35.71829</v>
      </c>
      <c r="J24" s="93" t="n">
        <v>34.46335</v>
      </c>
      <c r="K24" s="93" t="n">
        <v>69.87246999999999</v>
      </c>
      <c r="L24" s="93" t="n">
        <v>34.42801</v>
      </c>
      <c r="M24" s="93" t="n">
        <v>68.52649</v>
      </c>
      <c r="N24" s="93" t="n">
        <v>34.73761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35.94836</v>
      </c>
      <c r="F25" s="93" t="n">
        <v>34.63803</v>
      </c>
      <c r="G25" s="93" t="n">
        <v>34.34784</v>
      </c>
      <c r="H25" s="93" t="n">
        <v>35.36325</v>
      </c>
      <c r="I25" s="93" t="n">
        <v>35.71829</v>
      </c>
      <c r="J25" s="93" t="n">
        <v>34.46335</v>
      </c>
      <c r="K25" s="93" t="n">
        <v>34.936235</v>
      </c>
      <c r="L25" s="93" t="n">
        <v>34.42801</v>
      </c>
      <c r="M25" s="93" t="n">
        <v>34.263245</v>
      </c>
      <c r="N25" s="93" t="n">
        <v>34.73761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</v>
      </c>
      <c r="G26" s="99" t="n">
        <v>0</v>
      </c>
      <c r="H26" s="99" t="n">
        <v>0</v>
      </c>
      <c r="I26" s="99" t="n">
        <v>0</v>
      </c>
      <c r="J26" s="99" t="n">
        <v>0</v>
      </c>
      <c r="K26" s="99" t="n">
        <v>0.2948423145513541</v>
      </c>
      <c r="L26" s="99" t="n">
        <v>0</v>
      </c>
      <c r="M26" s="99" t="n">
        <v>0.1763029337532422</v>
      </c>
      <c r="N26" s="99" t="n">
        <v>0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115.479662</v>
      </c>
      <c r="F27" s="102" t="n">
        <v>104.650928</v>
      </c>
      <c r="G27" s="102" t="n">
        <v>110.603496</v>
      </c>
      <c r="H27" s="102" t="n">
        <v>113.971783</v>
      </c>
      <c r="I27" s="102" t="n">
        <v>105.827419</v>
      </c>
      <c r="J27" s="102" t="n">
        <v>112.993463</v>
      </c>
      <c r="K27" s="102" t="n">
        <v>142.472138</v>
      </c>
      <c r="L27" s="102" t="n">
        <v>112.957985</v>
      </c>
      <c r="M27" s="102" t="n">
        <v>149.709047</v>
      </c>
      <c r="N27" s="102" t="n">
        <v>104.807219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117.7255</v>
      </c>
      <c r="F28" s="102" t="n">
        <v>107.0939</v>
      </c>
      <c r="G28" s="102" t="n">
        <v>113.1707</v>
      </c>
      <c r="H28" s="102" t="n">
        <v>116.1487</v>
      </c>
      <c r="I28" s="102" t="n">
        <v>108.1901</v>
      </c>
      <c r="J28" s="102" t="n">
        <v>115.2531</v>
      </c>
      <c r="K28" s="102" t="n">
        <v>145.1349</v>
      </c>
      <c r="L28" s="102" t="n">
        <v>115.1575</v>
      </c>
      <c r="M28" s="102" t="n">
        <v>152.2012</v>
      </c>
      <c r="N28" s="102" t="n">
        <v>107.1714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B5:B10"/>
    <mergeCell ref="B11:B18"/>
    <mergeCell ref="A35:C35"/>
    <mergeCell ref="A1:C1"/>
    <mergeCell ref="D1:D4"/>
    <mergeCell ref="A2:C2"/>
    <mergeCell ref="A3:C3"/>
    <mergeCell ref="A4:C4"/>
    <mergeCell ref="B19:B26"/>
    <mergeCell ref="A29:C29"/>
    <mergeCell ref="B27:C27"/>
    <mergeCell ref="A30:C30"/>
    <mergeCell ref="A31:C31"/>
    <mergeCell ref="A5:A28"/>
    <mergeCell ref="B28:C28"/>
    <mergeCell ref="A32:C32"/>
    <mergeCell ref="A33:B3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F1" workbookViewId="0">
      <selection activeCell="A1" sqref="A1:XFD1048576"/>
    </sheetView>
  </sheetViews>
  <sheetFormatPr baseColWidth="10" defaultColWidth="14.42578125" defaultRowHeight="15" customHeight="1"/>
  <cols>
    <col width="95.710937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231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21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3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18</v>
      </c>
      <c r="F6" s="5" t="n">
        <v>22</v>
      </c>
      <c r="G6" s="5" t="n">
        <v>18</v>
      </c>
      <c r="H6" s="5" t="n">
        <v>21</v>
      </c>
      <c r="I6" s="5" t="n">
        <v>19</v>
      </c>
      <c r="J6" s="5" t="n">
        <v>24</v>
      </c>
      <c r="K6" s="5" t="n">
        <v>22</v>
      </c>
      <c r="L6" s="5" t="n">
        <v>19</v>
      </c>
      <c r="M6" s="5" t="n">
        <v>19</v>
      </c>
      <c r="N6" s="5" t="n">
        <v>22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49.38092799999999</v>
      </c>
      <c r="F8" s="93" t="n">
        <v>60.675017</v>
      </c>
      <c r="G8" s="93" t="n">
        <v>51.303868</v>
      </c>
      <c r="H8" s="93" t="n">
        <v>58.09813399999999</v>
      </c>
      <c r="I8" s="93" t="n">
        <v>53.94982</v>
      </c>
      <c r="J8" s="93" t="n">
        <v>66.816463</v>
      </c>
      <c r="K8" s="93" t="n">
        <v>61.67578200000001</v>
      </c>
      <c r="L8" s="93" t="n">
        <v>53.89433399999999</v>
      </c>
      <c r="M8" s="93" t="n">
        <v>52.89866600000001</v>
      </c>
      <c r="N8" s="93" t="n">
        <v>62.670905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2.743384888888889</v>
      </c>
      <c r="F9" s="93" t="n">
        <v>2.757955318181818</v>
      </c>
      <c r="G9" s="93" t="n">
        <v>2.850214888888889</v>
      </c>
      <c r="H9" s="93" t="n">
        <v>2.766577809523809</v>
      </c>
      <c r="I9" s="93" t="n">
        <v>2.839464210526316</v>
      </c>
      <c r="J9" s="93" t="n">
        <v>2.784019291666667</v>
      </c>
      <c r="K9" s="93" t="n">
        <v>2.803444636363637</v>
      </c>
      <c r="L9" s="93" t="n">
        <v>2.836543894736842</v>
      </c>
      <c r="M9" s="93" t="n">
        <v>2.784140315789474</v>
      </c>
      <c r="N9" s="93" t="n">
        <v>2.8486775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0.381996483995197</v>
      </c>
      <c r="F10" s="95" t="n">
        <v>0.393722887398205</v>
      </c>
      <c r="G10" s="95" t="n">
        <v>0.4609543070758225</v>
      </c>
      <c r="H10" s="95" t="n">
        <v>0.4106437015180702</v>
      </c>
      <c r="I10" s="95" t="n">
        <v>0.4591980857844077</v>
      </c>
      <c r="J10" s="95" t="n">
        <v>0.4207863489186673</v>
      </c>
      <c r="K10" s="95" t="n">
        <v>0.4276309596744043</v>
      </c>
      <c r="L10" s="95" t="n">
        <v>0.4524472275365868</v>
      </c>
      <c r="M10" s="95" t="n">
        <v>0.4197345249828294</v>
      </c>
      <c r="N10" s="95" t="n">
        <v>0.4535901003944871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2</v>
      </c>
      <c r="F12" s="5" t="n">
        <v>2</v>
      </c>
      <c r="G12" s="5" t="n">
        <v>2</v>
      </c>
      <c r="H12" s="5" t="n">
        <v>2</v>
      </c>
      <c r="I12" s="5" t="n">
        <v>2</v>
      </c>
      <c r="J12" s="5" t="n">
        <v>2</v>
      </c>
      <c r="K12" s="5" t="n">
        <v>2</v>
      </c>
      <c r="L12" s="5" t="n">
        <v>2</v>
      </c>
      <c r="M12" s="5" t="n">
        <v>2</v>
      </c>
      <c r="N12" s="5" t="n">
        <v>2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2</v>
      </c>
      <c r="F13" s="5" t="n">
        <v>1</v>
      </c>
      <c r="G13" s="5" t="n">
        <v>2</v>
      </c>
      <c r="H13" s="5" t="n">
        <v>1</v>
      </c>
      <c r="I13" s="22" t="n">
        <v>1</v>
      </c>
      <c r="J13" s="5" t="n">
        <v>1</v>
      </c>
      <c r="K13" s="5" t="n">
        <v>0</v>
      </c>
      <c r="L13" s="5" t="n">
        <v>1</v>
      </c>
      <c r="M13" s="5" t="n">
        <v>1</v>
      </c>
      <c r="N13" s="5" t="n">
        <v>1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1</v>
      </c>
      <c r="G15" s="5" t="n">
        <v>0</v>
      </c>
      <c r="H15" s="5" t="n">
        <v>1</v>
      </c>
      <c r="I15" s="5" t="n">
        <v>1</v>
      </c>
      <c r="J15" s="5" t="n">
        <v>1</v>
      </c>
      <c r="K15" s="5" t="n">
        <v>2</v>
      </c>
      <c r="L15" s="5" t="n">
        <v>1</v>
      </c>
      <c r="M15" s="5" t="n">
        <v>1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93.32314</v>
      </c>
      <c r="F16" s="93" t="n">
        <v>79.88965999999999</v>
      </c>
      <c r="G16" s="93" t="n">
        <v>91.32490999999999</v>
      </c>
      <c r="H16" s="93" t="n">
        <v>80.93933000000001</v>
      </c>
      <c r="I16" s="93" t="n">
        <v>80.59623999999999</v>
      </c>
      <c r="J16" s="93" t="n">
        <v>79.86552</v>
      </c>
      <c r="K16" s="93" t="n">
        <v>70.17851</v>
      </c>
      <c r="L16" s="93" t="n">
        <v>79.65394000000001</v>
      </c>
      <c r="M16" s="93" t="n">
        <v>81.93744</v>
      </c>
      <c r="N16" s="93" t="n">
        <v>79.76051000000001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46.66157</v>
      </c>
      <c r="F17" s="93" t="n">
        <v>39.94483</v>
      </c>
      <c r="G17" s="93" t="n">
        <v>45.66245499999999</v>
      </c>
      <c r="H17" s="93" t="n">
        <v>40.46966500000001</v>
      </c>
      <c r="I17" s="93" t="n">
        <v>40.29812</v>
      </c>
      <c r="J17" s="93" t="n">
        <v>39.93276</v>
      </c>
      <c r="K17" s="93" t="n">
        <v>35.089255</v>
      </c>
      <c r="L17" s="93" t="n">
        <v>39.82697</v>
      </c>
      <c r="M17" s="93" t="n">
        <v>40.96872</v>
      </c>
      <c r="N17" s="93" t="n">
        <v>39.88025500000001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0.001583919189858194</v>
      </c>
      <c r="F18" s="95" t="n">
        <v>8.084139697271445</v>
      </c>
      <c r="G18" s="95" t="n">
        <v>7.778174593008774e-05</v>
      </c>
      <c r="H18" s="95" t="n">
        <v>8.755968921144591</v>
      </c>
      <c r="I18" s="95" t="n">
        <v>7.586067822739264</v>
      </c>
      <c r="J18" s="95" t="n">
        <v>8.101421387003644</v>
      </c>
      <c r="K18" s="95" t="n">
        <v>0.0703783379314981</v>
      </c>
      <c r="L18" s="95" t="n">
        <v>8.255075690555476</v>
      </c>
      <c r="M18" s="95" t="n">
        <v>8.049038916653343</v>
      </c>
      <c r="N18" s="95" t="n">
        <v>8.175844375723525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1</v>
      </c>
      <c r="F20" s="5" t="n">
        <v>3</v>
      </c>
      <c r="G20" s="5" t="n">
        <v>1</v>
      </c>
      <c r="H20" s="5" t="n">
        <v>3</v>
      </c>
      <c r="I20" s="5" t="n">
        <v>1</v>
      </c>
      <c r="J20" s="5" t="n">
        <v>5</v>
      </c>
      <c r="K20" s="5" t="n">
        <v>2</v>
      </c>
      <c r="L20" s="5" t="n">
        <v>1</v>
      </c>
      <c r="M20" s="5" t="n">
        <v>1</v>
      </c>
      <c r="N20" s="5" t="n">
        <v>3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1</v>
      </c>
      <c r="F23" s="5" t="n">
        <v>3</v>
      </c>
      <c r="G23" s="5" t="n">
        <v>1</v>
      </c>
      <c r="H23" s="5" t="n">
        <v>3</v>
      </c>
      <c r="I23" s="5" t="n">
        <v>1</v>
      </c>
      <c r="J23" s="5" t="n">
        <v>5</v>
      </c>
      <c r="K23" s="5" t="n">
        <v>2</v>
      </c>
      <c r="L23" s="5" t="n">
        <v>1</v>
      </c>
      <c r="M23" s="5" t="n">
        <v>1</v>
      </c>
      <c r="N23" s="5" t="n">
        <v>3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34.45831</v>
      </c>
      <c r="F24" s="93" t="n">
        <v>103.18567</v>
      </c>
      <c r="G24" s="93" t="n">
        <v>35.74573</v>
      </c>
      <c r="H24" s="93" t="n">
        <v>102.74446</v>
      </c>
      <c r="I24" s="93" t="n">
        <v>35.64539</v>
      </c>
      <c r="J24" s="93" t="n">
        <v>170.47998</v>
      </c>
      <c r="K24" s="93" t="n">
        <v>68.66748</v>
      </c>
      <c r="L24" s="93" t="n">
        <v>35.66303</v>
      </c>
      <c r="M24" s="93" t="n">
        <v>34.43866</v>
      </c>
      <c r="N24" s="93" t="n">
        <v>102.21167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34.45831</v>
      </c>
      <c r="F25" s="93" t="n">
        <v>34.39522333333333</v>
      </c>
      <c r="G25" s="93" t="n">
        <v>35.74573</v>
      </c>
      <c r="H25" s="93" t="n">
        <v>34.24815333333333</v>
      </c>
      <c r="I25" s="93" t="n">
        <v>35.64539</v>
      </c>
      <c r="J25" s="93" t="n">
        <v>34.095996</v>
      </c>
      <c r="K25" s="93" t="n">
        <v>34.33374</v>
      </c>
      <c r="L25" s="93" t="n">
        <v>35.66303</v>
      </c>
      <c r="M25" s="93" t="n">
        <v>34.43866</v>
      </c>
      <c r="N25" s="93" t="n">
        <v>34.07055666666667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</v>
      </c>
      <c r="F26" s="99" t="n">
        <v>0.2269907536295979</v>
      </c>
      <c r="G26" s="99" t="n">
        <v>0</v>
      </c>
      <c r="H26" s="99" t="n">
        <v>0.1939991392592605</v>
      </c>
      <c r="I26" s="99" t="n">
        <v>0</v>
      </c>
      <c r="J26" s="99" t="n">
        <v>0.114870326368477</v>
      </c>
      <c r="K26" s="99" t="n">
        <v>0.2611062500209425</v>
      </c>
      <c r="L26" s="99" t="n">
        <v>0</v>
      </c>
      <c r="M26" s="99" t="n">
        <v>0</v>
      </c>
      <c r="N26" s="99" t="n">
        <v>0.1396013582789719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177.162378</v>
      </c>
      <c r="F27" s="102" t="n">
        <v>243.750347</v>
      </c>
      <c r="G27" s="102" t="n">
        <v>178.374508</v>
      </c>
      <c r="H27" s="102" t="n">
        <v>241.781924</v>
      </c>
      <c r="I27" s="102" t="n">
        <v>170.19145</v>
      </c>
      <c r="J27" s="102" t="n">
        <v>317.1619630000001</v>
      </c>
      <c r="K27" s="102" t="n">
        <v>200.5217719999999</v>
      </c>
      <c r="L27" s="102" t="n">
        <v>169.211304</v>
      </c>
      <c r="M27" s="102" t="n">
        <v>169.274766</v>
      </c>
      <c r="N27" s="102" t="n">
        <v>244.643085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180.5083</v>
      </c>
      <c r="F28" s="102" t="n">
        <v>247.9488</v>
      </c>
      <c r="G28" s="102" t="n">
        <v>181.7548</v>
      </c>
      <c r="H28" s="102" t="n">
        <v>245.88</v>
      </c>
      <c r="I28" s="102" t="n">
        <v>173.761</v>
      </c>
      <c r="J28" s="102" t="n">
        <v>321.9452</v>
      </c>
      <c r="K28" s="102" t="n">
        <v>204.7001</v>
      </c>
      <c r="L28" s="102" t="n">
        <v>172.8016</v>
      </c>
      <c r="M28" s="102" t="n">
        <v>172.8379</v>
      </c>
      <c r="N28" s="102" t="n">
        <v>248.8063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0:C30"/>
    <mergeCell ref="A31:C31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4:C4"/>
    <mergeCell ref="A32:C32"/>
    <mergeCell ref="A33:B3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P35"/>
  <sheetViews>
    <sheetView topLeftCell="E1" workbookViewId="0">
      <selection activeCell="A1" sqref="A1:XFD1048576"/>
    </sheetView>
  </sheetViews>
  <sheetFormatPr baseColWidth="10" defaultColWidth="14.42578125" defaultRowHeight="15" customHeight="1"/>
  <cols>
    <col width="95.710937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1" t="n">
        <v>512</v>
      </c>
      <c r="F1" s="110" t="n"/>
      <c r="G1" s="110" t="n"/>
      <c r="H1" s="110" t="n"/>
      <c r="I1" s="110" t="n"/>
      <c r="J1" s="110" t="n"/>
      <c r="K1" s="110" t="n"/>
      <c r="L1" s="110" t="n"/>
      <c r="M1" s="110" t="n"/>
      <c r="N1" s="110" t="n"/>
      <c r="O1" s="110" t="n"/>
      <c r="P1" s="111" t="n"/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32" t="n">
        <v>52</v>
      </c>
      <c r="F2" s="110" t="n"/>
      <c r="G2" s="110" t="n"/>
      <c r="H2" s="110" t="n"/>
      <c r="I2" s="110" t="n"/>
      <c r="J2" s="110" t="n"/>
      <c r="K2" s="110" t="n"/>
      <c r="L2" s="110" t="n"/>
      <c r="M2" s="110" t="n"/>
      <c r="N2" s="110" t="n"/>
      <c r="O2" s="110" t="n"/>
      <c r="P2" s="111" t="n"/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33" t="n">
        <v>2</v>
      </c>
      <c r="F3" s="122" t="n"/>
      <c r="G3" s="122" t="n"/>
      <c r="H3" s="122" t="n"/>
      <c r="I3" s="122" t="n"/>
      <c r="J3" s="122" t="n"/>
      <c r="K3" s="122" t="n"/>
      <c r="L3" s="122" t="n"/>
      <c r="M3" s="122" t="n"/>
      <c r="N3" s="122" t="n"/>
      <c r="O3" s="122" t="n"/>
      <c r="P3" s="112" t="n"/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1" t="inlineStr">
        <is>
          <t>Average</t>
        </is>
      </c>
      <c r="P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42">
        <f>AVERAGE(E5:N5)</f>
        <v/>
      </c>
      <c r="P5" s="49">
        <f>AVERAGEIF($E$35:$N$35, TRUE,E5:N5)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55</v>
      </c>
      <c r="F6" s="5" t="n">
        <v>56</v>
      </c>
      <c r="G6" s="5" t="n">
        <v>59</v>
      </c>
      <c r="H6" s="5" t="n">
        <v>57</v>
      </c>
      <c r="I6" s="5" t="n">
        <v>56</v>
      </c>
      <c r="J6" s="5" t="n">
        <v>59</v>
      </c>
      <c r="K6" s="5" t="n">
        <v>58</v>
      </c>
      <c r="L6" s="5" t="n">
        <v>51</v>
      </c>
      <c r="M6" s="5" t="n">
        <v>58</v>
      </c>
      <c r="N6" s="5" t="n">
        <v>54</v>
      </c>
      <c r="O6" s="43">
        <f>AVERAGE(E6:N6)</f>
        <v/>
      </c>
      <c r="P6" s="50">
        <f>AVERAGEIF($E$35:$N$35, TRUE,E6:N6)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43">
        <f>AVERAGE(E7:N7)</f>
        <v/>
      </c>
      <c r="P7" s="50">
        <f>AVERAGEIF($E$35:$N$35, TRUE,E7:N7)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154.543793</v>
      </c>
      <c r="F8" s="93" t="n">
        <v>158.167868</v>
      </c>
      <c r="G8" s="93" t="n">
        <v>166.8931589999999</v>
      </c>
      <c r="H8" s="93" t="n">
        <v>159.6802610000001</v>
      </c>
      <c r="I8" s="93" t="n">
        <v>157.183566</v>
      </c>
      <c r="J8" s="93" t="n">
        <v>165.9034970000001</v>
      </c>
      <c r="K8" s="93" t="n">
        <v>163.244485</v>
      </c>
      <c r="L8" s="93" t="n">
        <v>143.253021</v>
      </c>
      <c r="M8" s="93" t="n">
        <v>163.24881</v>
      </c>
      <c r="N8" s="93" t="n">
        <v>151.890617</v>
      </c>
      <c r="O8" s="43">
        <f>AVERAGE(E8:N8)</f>
        <v/>
      </c>
      <c r="P8" s="50">
        <f>AVERAGEIF($E$35:$N$35, TRUE,E8:N8)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2.809887145454546</v>
      </c>
      <c r="F9" s="93" t="n">
        <v>2.824426214285714</v>
      </c>
      <c r="G9" s="93" t="n">
        <v>2.828697610169491</v>
      </c>
      <c r="H9" s="93" t="n">
        <v>2.801408087719299</v>
      </c>
      <c r="I9" s="93" t="n">
        <v>2.806849392857143</v>
      </c>
      <c r="J9" s="93" t="n">
        <v>2.811923677966103</v>
      </c>
      <c r="K9" s="93" t="n">
        <v>2.814560086206896</v>
      </c>
      <c r="L9" s="93" t="n">
        <v>2.808882764705882</v>
      </c>
      <c r="M9" s="93" t="n">
        <v>2.814634655172414</v>
      </c>
      <c r="N9" s="93" t="n">
        <v>2.812789203703705</v>
      </c>
      <c r="O9" s="43">
        <f>AVERAGE(E9:N9)</f>
        <v/>
      </c>
      <c r="P9" s="50">
        <f>AVERAGEIF($E$35:$N$35, TRUE,E9:N9)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0.4280394786848876</v>
      </c>
      <c r="F10" s="95" t="n">
        <v>0.4384808509954968</v>
      </c>
      <c r="G10" s="95" t="n">
        <v>0.4378347245064297</v>
      </c>
      <c r="H10" s="95" t="n">
        <v>0.4226086281653461</v>
      </c>
      <c r="I10" s="95" t="n">
        <v>0.4246581006236634</v>
      </c>
      <c r="J10" s="95" t="n">
        <v>0.4275964069119965</v>
      </c>
      <c r="K10" s="95" t="n">
        <v>0.4310399477613999</v>
      </c>
      <c r="L10" s="95" t="n">
        <v>0.4278156695628428</v>
      </c>
      <c r="M10" s="95" t="n">
        <v>0.4311640673844797</v>
      </c>
      <c r="N10" s="95" t="n">
        <v>0.4314576491242952</v>
      </c>
      <c r="O10" s="97">
        <f>AVERAGE(E10:N10)</f>
        <v/>
      </c>
      <c r="P10" s="98">
        <f>AVERAGEIF($E$35:$N$35, TRUE,E10:N10)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42">
        <f>AVERAGE(E11:N11)</f>
        <v/>
      </c>
      <c r="P11" s="49">
        <f>AVERAGEIF($E$35:$N$35, TRUE,E11:N11)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1</v>
      </c>
      <c r="F12" s="5" t="n">
        <v>1</v>
      </c>
      <c r="G12" s="5" t="n">
        <v>1</v>
      </c>
      <c r="H12" s="5" t="n">
        <v>1</v>
      </c>
      <c r="I12" s="5" t="n">
        <v>1</v>
      </c>
      <c r="J12" s="5" t="n">
        <v>1</v>
      </c>
      <c r="K12" s="5" t="n">
        <v>1</v>
      </c>
      <c r="L12" s="5" t="n">
        <v>1</v>
      </c>
      <c r="M12" s="5" t="n">
        <v>1</v>
      </c>
      <c r="N12" s="5" t="n">
        <v>1</v>
      </c>
      <c r="O12" s="43">
        <f>AVERAGE(E12:N12)</f>
        <v/>
      </c>
      <c r="P12" s="50">
        <f>AVERAGEIF($E$35:$N$35, TRUE,E12:N12)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1</v>
      </c>
      <c r="I13" s="22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43">
        <f>AVERAGE(E13:N13)</f>
        <v/>
      </c>
      <c r="P13" s="50">
        <f>AVERAGEIF($E$35:$N$35, TRUE,E13:N13)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43">
        <f>AVERAGE(E14:N14)</f>
        <v/>
      </c>
      <c r="P14" s="50">
        <f>AVERAGEIF($E$35:$N$35, TRUE,E14:N14)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1</v>
      </c>
      <c r="F15" s="5" t="n">
        <v>1</v>
      </c>
      <c r="G15" s="5" t="n">
        <v>1</v>
      </c>
      <c r="H15" s="5" t="n">
        <v>0</v>
      </c>
      <c r="I15" s="5" t="n">
        <v>1</v>
      </c>
      <c r="J15" s="5" t="n">
        <v>1</v>
      </c>
      <c r="K15" s="5" t="n">
        <v>1</v>
      </c>
      <c r="L15" s="5" t="n">
        <v>1</v>
      </c>
      <c r="M15" s="5" t="n">
        <v>1</v>
      </c>
      <c r="N15" s="5" t="n">
        <v>1</v>
      </c>
      <c r="O15" s="43">
        <f>AVERAGE(E15:N15)</f>
        <v/>
      </c>
      <c r="P15" s="50">
        <f>AVERAGEIF($E$35:$N$35, TRUE,E15:N15)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35.10431</v>
      </c>
      <c r="F16" s="93" t="n">
        <v>34.90363</v>
      </c>
      <c r="G16" s="93" t="n">
        <v>34.85584</v>
      </c>
      <c r="H16" s="93" t="n">
        <v>45.66101</v>
      </c>
      <c r="I16" s="93" t="n">
        <v>34.86377</v>
      </c>
      <c r="J16" s="93" t="n">
        <v>33.92407</v>
      </c>
      <c r="K16" s="93" t="n">
        <v>33.86878</v>
      </c>
      <c r="L16" s="93" t="n">
        <v>33.84827</v>
      </c>
      <c r="M16" s="93" t="n">
        <v>34.13977</v>
      </c>
      <c r="N16" s="93" t="n">
        <v>33.93707</v>
      </c>
      <c r="O16" s="43">
        <f>AVERAGE(E16:N16)</f>
        <v/>
      </c>
      <c r="P16" s="50">
        <f>AVERAGEIF($E$35:$N$35, TRUE,E16:N16)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35.10431</v>
      </c>
      <c r="F17" s="93" t="n">
        <v>34.90363</v>
      </c>
      <c r="G17" s="93" t="n">
        <v>34.85584</v>
      </c>
      <c r="H17" s="93" t="n">
        <v>45.66101</v>
      </c>
      <c r="I17" s="93" t="n">
        <v>34.86377</v>
      </c>
      <c r="J17" s="93" t="n">
        <v>33.92407</v>
      </c>
      <c r="K17" s="93" t="n">
        <v>33.86878</v>
      </c>
      <c r="L17" s="93" t="n">
        <v>33.84827</v>
      </c>
      <c r="M17" s="93" t="n">
        <v>34.13977</v>
      </c>
      <c r="N17" s="93" t="n">
        <v>33.93707</v>
      </c>
      <c r="O17" s="43">
        <f>AVERAGE(E17:N17)</f>
        <v/>
      </c>
      <c r="P17" s="50">
        <f>AVERAGEIF($E$35:$N$35, TRUE,E17:N17)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44">
        <f>AVERAGE(E18:N18)</f>
        <v/>
      </c>
      <c r="P18" s="51">
        <f>AVERAGEIF($E$35:$N$35, TRUE,E18:N18)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42">
        <f>AVERAGE(E19:N19)</f>
        <v/>
      </c>
      <c r="P19" s="49">
        <f>AVERAGEIF($E$35:$N$35, TRUE,E19:N19)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3</v>
      </c>
      <c r="F20" s="5" t="n">
        <v>2</v>
      </c>
      <c r="G20" s="5" t="n">
        <v>2</v>
      </c>
      <c r="H20" s="5" t="n">
        <v>3</v>
      </c>
      <c r="I20" s="5" t="n">
        <v>2</v>
      </c>
      <c r="J20" s="5" t="n">
        <v>2</v>
      </c>
      <c r="K20" s="5" t="n">
        <v>3</v>
      </c>
      <c r="L20" s="5" t="n">
        <v>1</v>
      </c>
      <c r="M20" s="5" t="n">
        <v>3</v>
      </c>
      <c r="N20" s="5" t="n">
        <v>1</v>
      </c>
      <c r="O20" s="43">
        <f>AVERAGE(E20:N20)</f>
        <v/>
      </c>
      <c r="P20" s="50">
        <f>AVERAGEIF($E$35:$N$35, TRUE,E20:N20)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43">
        <f>AVERAGE(E21:N21)</f>
        <v/>
      </c>
      <c r="P21" s="50">
        <f>AVERAGEIF($E$35:$N$35, TRUE,E21:N21)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43">
        <f>AVERAGE(E22:N22)</f>
        <v/>
      </c>
      <c r="P22" s="50">
        <f>AVERAGEIF($E$35:$N$35, TRUE,E22:N22)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3</v>
      </c>
      <c r="F23" s="5" t="n">
        <v>2</v>
      </c>
      <c r="G23" s="5" t="n">
        <v>2</v>
      </c>
      <c r="H23" s="5" t="n">
        <v>3</v>
      </c>
      <c r="I23" s="5" t="n">
        <v>2</v>
      </c>
      <c r="J23" s="5" t="n">
        <v>2</v>
      </c>
      <c r="K23" s="5" t="n">
        <v>3</v>
      </c>
      <c r="L23" s="5" t="n">
        <v>1</v>
      </c>
      <c r="M23" s="5" t="n">
        <v>3</v>
      </c>
      <c r="N23" s="5" t="n">
        <v>1</v>
      </c>
      <c r="O23" s="43">
        <f>AVERAGE(E23:N23)</f>
        <v/>
      </c>
      <c r="P23" s="50">
        <f>AVERAGEIF($E$35:$N$35, TRUE,E23:N23)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102.71655</v>
      </c>
      <c r="F24" s="93" t="n">
        <v>68.13171</v>
      </c>
      <c r="G24" s="93" t="n">
        <v>68.14966000000001</v>
      </c>
      <c r="H24" s="93" t="n">
        <v>104.43383</v>
      </c>
      <c r="I24" s="93" t="n">
        <v>70.06177</v>
      </c>
      <c r="J24" s="93" t="n">
        <v>70.05408</v>
      </c>
      <c r="K24" s="93" t="n">
        <v>103.62439</v>
      </c>
      <c r="L24" s="93" t="n">
        <v>35.70947</v>
      </c>
      <c r="M24" s="93" t="n">
        <v>105.67248</v>
      </c>
      <c r="N24" s="93" t="n">
        <v>35.67358</v>
      </c>
      <c r="O24" s="43">
        <f>AVERAGE(E24:N24)</f>
        <v/>
      </c>
      <c r="P24" s="50">
        <f>AVERAGEIF($E$35:$N$35, TRUE,E24:N24)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34.23885000000001</v>
      </c>
      <c r="F25" s="93" t="n">
        <v>34.065855</v>
      </c>
      <c r="G25" s="93" t="n">
        <v>34.07483000000001</v>
      </c>
      <c r="H25" s="93" t="n">
        <v>34.81127666666666</v>
      </c>
      <c r="I25" s="93" t="n">
        <v>35.030885</v>
      </c>
      <c r="J25" s="93" t="n">
        <v>35.02704</v>
      </c>
      <c r="K25" s="93" t="n">
        <v>34.54146333333333</v>
      </c>
      <c r="L25" s="93" t="n">
        <v>35.70947</v>
      </c>
      <c r="M25" s="93" t="n">
        <v>35.22416</v>
      </c>
      <c r="N25" s="93" t="n">
        <v>35.67358</v>
      </c>
      <c r="O25" s="43">
        <f>AVERAGE(E25:N25)</f>
        <v/>
      </c>
      <c r="P25" s="50">
        <f>AVERAGEIF($E$35:$N$35, TRUE,E25:N25)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0.1831406778954351</v>
      </c>
      <c r="F26" s="99" t="n">
        <v>0.09365629316815724</v>
      </c>
      <c r="G26" s="99" t="n">
        <v>0.01432598338683973</v>
      </c>
      <c r="H26" s="99" t="n">
        <v>0.7257324460387118</v>
      </c>
      <c r="I26" s="99" t="n">
        <v>0.8168992511013838</v>
      </c>
      <c r="J26" s="99" t="n">
        <v>0.8812106128502949</v>
      </c>
      <c r="K26" s="99" t="n">
        <v>0.4745562821555874</v>
      </c>
      <c r="L26" s="99" t="n">
        <v>0</v>
      </c>
      <c r="M26" s="99" t="n">
        <v>0.4992868310901075</v>
      </c>
      <c r="N26" s="99" t="n">
        <v>0</v>
      </c>
      <c r="O26" s="44">
        <f>AVERAGE(E26:N26)</f>
        <v/>
      </c>
      <c r="P26" s="51">
        <f>AVERAGEIF($E$35:$N$35, TRUE,E26:N26)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292.364653</v>
      </c>
      <c r="F27" s="102" t="n">
        <v>261.2032080000001</v>
      </c>
      <c r="G27" s="102" t="n">
        <v>269.898659</v>
      </c>
      <c r="H27" s="102" t="n">
        <v>309.775101</v>
      </c>
      <c r="I27" s="102" t="n">
        <v>262.1091060000001</v>
      </c>
      <c r="J27" s="102" t="n">
        <v>269.8816470000001</v>
      </c>
      <c r="K27" s="102" t="n">
        <v>300.7376550000001</v>
      </c>
      <c r="L27" s="102" t="n">
        <v>212.810761</v>
      </c>
      <c r="M27" s="102" t="n">
        <v>303.06106</v>
      </c>
      <c r="N27" s="102" t="n">
        <v>221.5012670000001</v>
      </c>
      <c r="O27" s="48">
        <f>AVERAGE(E27:N27)</f>
        <v/>
      </c>
      <c r="P27" s="52">
        <f>AVERAGEIF($E$35:$N$35, TRUE,E27:N27)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302.5548</v>
      </c>
      <c r="F28" s="102" t="n">
        <v>271.3156</v>
      </c>
      <c r="G28" s="102" t="n">
        <v>280.2748</v>
      </c>
      <c r="H28" s="102" t="n">
        <v>320.2676</v>
      </c>
      <c r="I28" s="102" t="n">
        <v>272.3232</v>
      </c>
      <c r="J28" s="102" t="n">
        <v>280.3086</v>
      </c>
      <c r="K28" s="102" t="n">
        <v>311.2555</v>
      </c>
      <c r="L28" s="102" t="n">
        <v>222.2276</v>
      </c>
      <c r="M28" s="102" t="n">
        <v>313.5651</v>
      </c>
      <c r="N28" s="102" t="n">
        <v>231.2289</v>
      </c>
      <c r="O28" s="45">
        <f>AVERAGE(E28:N28)</f>
        <v/>
      </c>
      <c r="P28" s="53">
        <f>AVERAGEIF($E$35:$N$35, TRUE,E28:N28)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42">
        <f>AVERAGE(E29:N29)</f>
        <v/>
      </c>
      <c r="P29" s="49">
        <f>AVERAGEIF($E$35:$N$35, TRUE,E29:N29)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46">
        <f>AVERAGE(E30:N30)</f>
        <v/>
      </c>
      <c r="P30" s="54">
        <f>AVERAGEIF($E$35:$N$35, TRUE,E30:N30)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43">
        <f>AVERAGE(E31:N31)</f>
        <v/>
      </c>
      <c r="P31" s="50">
        <f>AVERAGEIF($E$35:$N$35, TRUE,E31:N31)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46">
        <f>AVERAGE(E32:N32)</f>
        <v/>
      </c>
      <c r="P32" s="54">
        <f>AVERAGEIF($E$35:$N$35, TRUE,E32:N32)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43">
        <f>AVERAGE(E33:N33)</f>
        <v/>
      </c>
      <c r="P33" s="50">
        <f>AVERAGEIF($E$35:$N$35, TRUE,E33:N33)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44">
        <f>AVERAGE(E34:N34)</f>
        <v/>
      </c>
      <c r="P34" s="51">
        <f>AVERAGEIF($E$35:$N$35, TRUE,E34:N34)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55" t="inlineStr">
        <is>
          <t>Success rate:</t>
        </is>
      </c>
      <c r="P35" s="56">
        <f>COUNTIF(E35:N35,TRUE)/COUNT(E4:N4)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P1"/>
    <mergeCell ref="E2:P2"/>
    <mergeCell ref="E3:P3"/>
    <mergeCell ref="A30:C30"/>
    <mergeCell ref="A31:C31"/>
    <mergeCell ref="A4:C4"/>
    <mergeCell ref="B5:B10"/>
    <mergeCell ref="B11:B18"/>
    <mergeCell ref="B19:B26"/>
    <mergeCell ref="A29:C29"/>
    <mergeCell ref="B27:C27"/>
    <mergeCell ref="A5:A28"/>
    <mergeCell ref="B28:C28"/>
    <mergeCell ref="A35:C35"/>
    <mergeCell ref="A1:C1"/>
    <mergeCell ref="D1:D4"/>
    <mergeCell ref="A2:C2"/>
    <mergeCell ref="A3:C3"/>
    <mergeCell ref="A32:C32"/>
    <mergeCell ref="A33:B34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35"/>
  <sheetViews>
    <sheetView topLeftCell="P1" workbookViewId="0">
      <selection activeCell="Z19" sqref="Z19"/>
    </sheetView>
  </sheetViews>
  <sheetFormatPr baseColWidth="10" defaultColWidth="14.42578125" defaultRowHeight="15" customHeight="1"/>
  <cols>
    <col width="95.7109375" customWidth="1" style="105" min="4" max="4"/>
  </cols>
  <sheetData>
    <row r="1" ht="15.75" customHeight="1" s="105">
      <c r="A1" s="117" t="inlineStr">
        <is>
          <t>SCHC Packet length (bytes)</t>
        </is>
      </c>
      <c r="B1" s="110" t="n"/>
      <c r="C1" s="111" t="n"/>
      <c r="D1" s="118" t="inlineStr">
        <is>
          <t>COMMENT</t>
        </is>
      </c>
      <c r="E1" s="130" t="n">
        <v>77</v>
      </c>
    </row>
    <row r="2" ht="15.75" customHeight="1" s="105">
      <c r="A2" s="117" t="inlineStr">
        <is>
          <t xml:space="preserve">Fragments </t>
        </is>
      </c>
      <c r="B2" s="110" t="n"/>
      <c r="C2" s="111" t="n"/>
      <c r="D2" s="119" t="n"/>
      <c r="E2" s="104" t="n">
        <v>7</v>
      </c>
    </row>
    <row r="3" ht="15.75" customHeight="1" s="105" thickBot="1">
      <c r="A3" s="117" t="inlineStr">
        <is>
          <t xml:space="preserve">Windows </t>
        </is>
      </c>
      <c r="B3" s="110" t="n"/>
      <c r="C3" s="111" t="n"/>
      <c r="D3" s="119" t="n"/>
      <c r="E3" s="104" t="n">
        <v>1</v>
      </c>
    </row>
    <row r="4" ht="15.75" customHeight="1" s="105" thickBot="1">
      <c r="A4" s="121" t="inlineStr">
        <is>
          <t>Repetition</t>
        </is>
      </c>
      <c r="B4" s="122" t="n"/>
      <c r="C4" s="112" t="n"/>
      <c r="D4" s="120" t="n"/>
      <c r="E4" s="4" t="n">
        <v>1</v>
      </c>
      <c r="F4" s="4" t="n">
        <v>2</v>
      </c>
      <c r="G4" s="4" t="n">
        <v>3</v>
      </c>
      <c r="H4" s="4" t="n">
        <v>4</v>
      </c>
      <c r="I4" s="4" t="n">
        <v>5</v>
      </c>
      <c r="J4" s="4" t="n">
        <v>6</v>
      </c>
      <c r="K4" s="4" t="n">
        <v>7</v>
      </c>
      <c r="L4" s="4" t="n">
        <v>8</v>
      </c>
      <c r="M4" s="4" t="n">
        <v>9</v>
      </c>
      <c r="N4" s="4" t="n">
        <v>10</v>
      </c>
      <c r="O4" s="4" t="n">
        <v>11</v>
      </c>
      <c r="P4" s="4" t="n">
        <v>12</v>
      </c>
      <c r="Q4" s="4" t="n">
        <v>13</v>
      </c>
      <c r="R4" s="4" t="n">
        <v>14</v>
      </c>
      <c r="S4" s="4" t="n">
        <v>15</v>
      </c>
      <c r="T4" s="4" t="n">
        <v>16</v>
      </c>
      <c r="U4" s="4" t="n">
        <v>17</v>
      </c>
      <c r="V4" s="4" t="n">
        <v>18</v>
      </c>
      <c r="W4" s="4" t="n">
        <v>19</v>
      </c>
      <c r="X4" s="34" t="n">
        <v>20</v>
      </c>
      <c r="Y4" s="41" t="inlineStr">
        <is>
          <t>Average</t>
        </is>
      </c>
      <c r="Z4" s="47" t="inlineStr">
        <is>
          <t>Average (Not aborted)</t>
        </is>
      </c>
    </row>
    <row r="5" ht="15.75" customHeight="1" s="105">
      <c r="A5" s="123" t="inlineStr">
        <is>
          <t>Transmission duration (seconds)</t>
        </is>
      </c>
      <c r="B5" s="126" t="inlineStr">
        <is>
          <t>Regular Fragments</t>
        </is>
      </c>
      <c r="C5" s="14" t="inlineStr">
        <is>
          <t>Amount</t>
        </is>
      </c>
      <c r="D5" s="14" t="inlineStr">
        <is>
          <t>How many Regular fragments are supposed to be sent (manually added-&gt; Fragments - Windows)</t>
        </is>
      </c>
      <c r="E5" s="15">
        <f>E2-E11-E19</f>
        <v/>
      </c>
      <c r="F5" s="15">
        <f>E2-E11-E19</f>
        <v/>
      </c>
      <c r="G5" s="15">
        <f>E2-E11-E19</f>
        <v/>
      </c>
      <c r="H5" s="15">
        <f>E2-E11-E19</f>
        <v/>
      </c>
      <c r="I5" s="15">
        <f>E2-E11-E19</f>
        <v/>
      </c>
      <c r="J5" s="15">
        <f>E2-E11-E19</f>
        <v/>
      </c>
      <c r="K5" s="15">
        <f>E2-E11-E19</f>
        <v/>
      </c>
      <c r="L5" s="15">
        <f>E2-E11-E19</f>
        <v/>
      </c>
      <c r="M5" s="15">
        <f>E2-E11-E19</f>
        <v/>
      </c>
      <c r="N5" s="15">
        <f>E2-E11-E19</f>
        <v/>
      </c>
      <c r="O5" s="15">
        <f>E2-E11-E19</f>
        <v/>
      </c>
      <c r="P5" s="15">
        <f>E2-E11-E19</f>
        <v/>
      </c>
      <c r="Q5" s="15">
        <f>E2-E11-E19</f>
        <v/>
      </c>
      <c r="R5" s="15">
        <f>E2-E11-E19</f>
        <v/>
      </c>
      <c r="S5" s="15">
        <f>E2-E11-E19</f>
        <v/>
      </c>
      <c r="T5" s="15">
        <f>E2-E11-E19</f>
        <v/>
      </c>
      <c r="U5" s="15">
        <f>E2-E11-E19</f>
        <v/>
      </c>
      <c r="V5" s="15">
        <f>E2-E11-E19</f>
        <v/>
      </c>
      <c r="W5" s="15">
        <f>E2-E11-E19</f>
        <v/>
      </c>
      <c r="X5" s="35">
        <f>E2-E11-E19</f>
        <v/>
      </c>
      <c r="Y5" s="42">
        <f>AVERAGE(E5:X5)</f>
        <v/>
      </c>
      <c r="Z5" s="49">
        <f>AVERAGEIF($E$35:$X$35, TRUE,E5:X5)</f>
        <v/>
      </c>
    </row>
    <row r="6" ht="15.75" customHeight="1" s="105">
      <c r="B6" s="127" t="n"/>
      <c r="C6" s="1" t="inlineStr">
        <is>
          <t>Sent</t>
        </is>
      </c>
      <c r="D6" s="1" t="inlineStr">
        <is>
          <t>How many Regular fragments are sent (measured from LoPy analytics)</t>
        </is>
      </c>
      <c r="E6" s="5" t="n">
        <v>9</v>
      </c>
      <c r="F6" s="5" t="n">
        <v>7</v>
      </c>
      <c r="G6" s="5" t="n">
        <v>6</v>
      </c>
      <c r="H6" s="5" t="n">
        <v>6</v>
      </c>
      <c r="I6" s="5" t="n">
        <v>9</v>
      </c>
      <c r="J6" s="5" t="n">
        <v>8</v>
      </c>
      <c r="K6" s="5" t="n">
        <v>7</v>
      </c>
      <c r="L6" s="5" t="n">
        <v>7</v>
      </c>
      <c r="M6" s="5" t="n">
        <v>7</v>
      </c>
      <c r="N6" s="5" t="n">
        <v>6</v>
      </c>
      <c r="O6" s="5" t="n">
        <v>7</v>
      </c>
      <c r="P6" s="5" t="n">
        <v>8</v>
      </c>
      <c r="Q6" s="5" t="n">
        <v>8</v>
      </c>
      <c r="R6" s="5" t="n">
        <v>10</v>
      </c>
      <c r="S6" s="5" t="n">
        <v>10</v>
      </c>
      <c r="T6" s="5" t="n">
        <v>8</v>
      </c>
      <c r="U6" s="5" t="n">
        <v>7</v>
      </c>
      <c r="V6" s="5" t="n">
        <v>7</v>
      </c>
      <c r="W6" s="5" t="n">
        <v>6</v>
      </c>
      <c r="X6" s="36" t="n">
        <v>11</v>
      </c>
      <c r="Y6" s="43">
        <f>AVERAGE(E6:X6)</f>
        <v/>
      </c>
      <c r="Z6" s="50">
        <f>AVERAGEIF($E$35:$X$35, TRUE,E6:X6)</f>
        <v/>
      </c>
    </row>
    <row r="7" ht="15.75" customHeight="1" s="105">
      <c r="B7" s="127" t="n"/>
      <c r="C7" s="1" t="inlineStr">
        <is>
          <t>Errors</t>
        </is>
      </c>
      <c r="D7" s="1" t="inlineStr">
        <is>
          <t>How many errors happened (automatically added -&gt; Sent - Amount)</t>
        </is>
      </c>
      <c r="E7" s="5">
        <f>E6-E5</f>
        <v/>
      </c>
      <c r="F7" s="5">
        <f>F6-F5</f>
        <v/>
      </c>
      <c r="G7" s="5">
        <f>G6-G5</f>
        <v/>
      </c>
      <c r="H7" s="5">
        <f>H6-H5</f>
        <v/>
      </c>
      <c r="I7" s="5">
        <f>I6-I5</f>
        <v/>
      </c>
      <c r="J7" s="5">
        <f>J6-J5</f>
        <v/>
      </c>
      <c r="K7" s="5">
        <f>K6-K5</f>
        <v/>
      </c>
      <c r="L7" s="5">
        <f>L6-L5</f>
        <v/>
      </c>
      <c r="M7" s="5">
        <f>M6-M5</f>
        <v/>
      </c>
      <c r="N7" s="5">
        <f>N6-N5</f>
        <v/>
      </c>
      <c r="O7" s="5">
        <f>O6-O5</f>
        <v/>
      </c>
      <c r="P7" s="5">
        <f>P6-P5</f>
        <v/>
      </c>
      <c r="Q7" s="5">
        <f>Q6-Q5</f>
        <v/>
      </c>
      <c r="R7" s="5">
        <f>R6-R5</f>
        <v/>
      </c>
      <c r="S7" s="5">
        <f>S6-S5</f>
        <v/>
      </c>
      <c r="T7" s="5">
        <f>T6-T5</f>
        <v/>
      </c>
      <c r="U7" s="5">
        <f>U6-U5</f>
        <v/>
      </c>
      <c r="V7" s="5">
        <f>V6-V5</f>
        <v/>
      </c>
      <c r="W7" s="5">
        <f>W6-W5</f>
        <v/>
      </c>
      <c r="X7" s="36">
        <f>X6-X5</f>
        <v/>
      </c>
      <c r="Y7" s="43">
        <f>AVERAGE(E7:X7)</f>
        <v/>
      </c>
      <c r="Z7" s="50">
        <f>AVERAGEIF($E$35:$X$35, TRUE,E7:X7)</f>
        <v/>
      </c>
    </row>
    <row r="8" ht="15.75" customHeight="1" s="105">
      <c r="B8" s="127" t="n"/>
      <c r="C8" s="1" t="inlineStr">
        <is>
          <t>Total</t>
        </is>
      </c>
      <c r="D8" s="1" t="inlineStr">
        <is>
          <t>How much time in total was needed (measured from LoPy analytics)</t>
        </is>
      </c>
      <c r="E8" s="5" t="n">
        <v>24.158395</v>
      </c>
      <c r="F8" s="93" t="n">
        <v>20.016968</v>
      </c>
      <c r="G8" s="93" t="n">
        <v>17.438913</v>
      </c>
      <c r="H8" s="93" t="n">
        <v>17.508462</v>
      </c>
      <c r="I8" s="93" t="n">
        <v>25.152684</v>
      </c>
      <c r="J8" s="93" t="n">
        <v>22.597172</v>
      </c>
      <c r="K8" s="93" t="n">
        <v>20.083568</v>
      </c>
      <c r="L8" s="93" t="n">
        <v>20.016949</v>
      </c>
      <c r="M8" s="93" t="n">
        <v>20.011456</v>
      </c>
      <c r="N8" s="93" t="n">
        <v>17.447471</v>
      </c>
      <c r="O8" s="5" t="n">
        <v>20.08382</v>
      </c>
      <c r="P8" s="93" t="n">
        <v>22.581921</v>
      </c>
      <c r="Q8" s="93" t="n">
        <v>22.585349</v>
      </c>
      <c r="R8" s="93" t="n">
        <v>28.80207500000001</v>
      </c>
      <c r="S8" s="93" t="n">
        <v>28.739704</v>
      </c>
      <c r="T8" s="93" t="n">
        <v>22.659548</v>
      </c>
      <c r="U8" s="93" t="n">
        <v>20.012559</v>
      </c>
      <c r="V8" s="93" t="n">
        <v>20.018857</v>
      </c>
      <c r="W8" s="93" t="n">
        <v>17.440602</v>
      </c>
      <c r="X8" s="94" t="n">
        <v>30.379911</v>
      </c>
      <c r="Y8" s="43">
        <f>AVERAGE(E8:X8)</f>
        <v/>
      </c>
      <c r="Z8" s="50">
        <f>AVERAGEIF($E$35:$X$35, TRUE,E8:X8)</f>
        <v/>
      </c>
    </row>
    <row r="9" ht="15.75" customHeight="1" s="105">
      <c r="B9" s="127" t="n"/>
      <c r="C9" s="1" t="inlineStr">
        <is>
          <t>Mean</t>
        </is>
      </c>
      <c r="D9" s="1" t="inlineStr">
        <is>
          <t>What was the mean of Regular fragments (measured from LoPy analtytics)</t>
        </is>
      </c>
      <c r="E9" s="93" t="n">
        <v>2.684266111111111</v>
      </c>
      <c r="F9" s="93" t="n">
        <v>2.859566857142857</v>
      </c>
      <c r="G9" s="93" t="n">
        <v>2.9064855</v>
      </c>
      <c r="H9" s="93" t="n">
        <v>2.918077</v>
      </c>
      <c r="I9" s="93" t="n">
        <v>2.794742666666667</v>
      </c>
      <c r="J9" s="93" t="n">
        <v>2.8246465</v>
      </c>
      <c r="K9" s="93" t="n">
        <v>2.869081142857142</v>
      </c>
      <c r="L9" s="93" t="n">
        <v>2.859564142857142</v>
      </c>
      <c r="M9" s="93" t="n">
        <v>2.858779428571429</v>
      </c>
      <c r="N9" s="93" t="n">
        <v>2.907911833333333</v>
      </c>
      <c r="O9" s="93" t="n">
        <v>2.869117142857143</v>
      </c>
      <c r="P9" s="93" t="n">
        <v>2.822740125</v>
      </c>
      <c r="Q9" s="93" t="n">
        <v>2.823168625</v>
      </c>
      <c r="R9" s="93" t="n">
        <v>2.8802075</v>
      </c>
      <c r="S9" s="93" t="n">
        <v>2.8739704</v>
      </c>
      <c r="T9" s="93" t="n">
        <v>2.8324435</v>
      </c>
      <c r="U9" s="93" t="n">
        <v>2.858937</v>
      </c>
      <c r="V9" s="93" t="n">
        <v>2.859836714285714</v>
      </c>
      <c r="W9" s="93" t="n">
        <v>2.906767</v>
      </c>
      <c r="X9" s="94" t="n">
        <v>2.761810090909091</v>
      </c>
      <c r="Y9" s="43">
        <f>AVERAGE(E9:X9)</f>
        <v/>
      </c>
      <c r="Z9" s="50">
        <f>AVERAGEIF($E$35:$X$35, TRUE,E9:X9)</f>
        <v/>
      </c>
    </row>
    <row r="10" ht="15.75" customHeight="1" s="105" thickBot="1">
      <c r="B10" s="128" t="n"/>
      <c r="C10" s="16" t="inlineStr">
        <is>
          <t>St. Deviation</t>
        </is>
      </c>
      <c r="D10" s="16" t="inlineStr">
        <is>
          <t>What was the st.dev. of Regular fragments (measured from LoPy analtytics)</t>
        </is>
      </c>
      <c r="E10" s="95" t="n">
        <v>0.3329211588467474</v>
      </c>
      <c r="F10" s="95" t="n">
        <v>0.4879599684388153</v>
      </c>
      <c r="G10" s="95" t="n">
        <v>0.5166198164854888</v>
      </c>
      <c r="H10" s="95" t="n">
        <v>0.5355558546232129</v>
      </c>
      <c r="I10" s="95" t="n">
        <v>0.4408926745805038</v>
      </c>
      <c r="J10" s="95" t="n">
        <v>0.4619726731602823</v>
      </c>
      <c r="K10" s="95" t="n">
        <v>0.4817670358978596</v>
      </c>
      <c r="L10" s="95" t="n">
        <v>0.4875202006205925</v>
      </c>
      <c r="M10" s="95" t="n">
        <v>0.4880299308706578</v>
      </c>
      <c r="N10" s="95" t="n">
        <v>0.5182688482413029</v>
      </c>
      <c r="O10" s="95" t="n">
        <v>0.4818575874866724</v>
      </c>
      <c r="P10" s="95" t="n">
        <v>0.4626325760985207</v>
      </c>
      <c r="Q10" s="95" t="n">
        <v>0.463733233878191</v>
      </c>
      <c r="R10" s="95" t="n">
        <v>0.4931654849868123</v>
      </c>
      <c r="S10" s="95" t="n">
        <v>0.4851467078082212</v>
      </c>
      <c r="T10" s="95" t="n">
        <v>0.4577540196896145</v>
      </c>
      <c r="U10" s="95" t="n">
        <v>0.4874771017569269</v>
      </c>
      <c r="V10" s="95" t="n">
        <v>0.4883116529269377</v>
      </c>
      <c r="W10" s="95" t="n">
        <v>0.5177304006221772</v>
      </c>
      <c r="X10" s="96" t="n">
        <v>0.4027092828951065</v>
      </c>
      <c r="Y10" s="97">
        <f>AVERAGE(E10:X10)</f>
        <v/>
      </c>
      <c r="Z10" s="98">
        <f>AVERAGEIF($E$35:$X$35, TRUE,E10:X10)</f>
        <v/>
      </c>
    </row>
    <row r="11" ht="15.75" customHeight="1" s="105">
      <c r="B11" s="126" t="inlineStr">
        <is>
          <t>All-0 Fragments</t>
        </is>
      </c>
      <c r="C11" s="14" t="inlineStr">
        <is>
          <t>Amount</t>
        </is>
      </c>
      <c r="D11" s="14" t="inlineStr">
        <is>
          <t>How many All-0 fragments are supposed to be sent (manually added-&gt; number of Windows -1)</t>
        </is>
      </c>
      <c r="E11" s="15">
        <f>E3-1</f>
        <v/>
      </c>
      <c r="F11" s="15">
        <f>E3-1</f>
        <v/>
      </c>
      <c r="G11" s="15">
        <f>E3-1</f>
        <v/>
      </c>
      <c r="H11" s="15">
        <f>E3-1</f>
        <v/>
      </c>
      <c r="I11" s="15">
        <f>E3-1</f>
        <v/>
      </c>
      <c r="J11" s="15">
        <f>E3-1</f>
        <v/>
      </c>
      <c r="K11" s="15">
        <f>E3-1</f>
        <v/>
      </c>
      <c r="L11" s="15">
        <f>E3-1</f>
        <v/>
      </c>
      <c r="M11" s="15">
        <f>E3-1</f>
        <v/>
      </c>
      <c r="N11" s="15">
        <f>E3-1</f>
        <v/>
      </c>
      <c r="O11" s="15">
        <f>E3-1</f>
        <v/>
      </c>
      <c r="P11" s="15">
        <f>E3-1</f>
        <v/>
      </c>
      <c r="Q11" s="15">
        <f>E3-1</f>
        <v/>
      </c>
      <c r="R11" s="15">
        <f>E3-1</f>
        <v/>
      </c>
      <c r="S11" s="15">
        <f>E3-1</f>
        <v/>
      </c>
      <c r="T11" s="15">
        <f>E3-1</f>
        <v/>
      </c>
      <c r="U11" s="15">
        <f>E3-1</f>
        <v/>
      </c>
      <c r="V11" s="15">
        <f>E3-1</f>
        <v/>
      </c>
      <c r="W11" s="15">
        <f>E3-1</f>
        <v/>
      </c>
      <c r="X11" s="35">
        <f>E3-1</f>
        <v/>
      </c>
      <c r="Y11" s="42">
        <f>AVERAGE(E11:X11)</f>
        <v/>
      </c>
      <c r="Z11" s="49">
        <f>AVERAGEIF($E$35:$X$35, TRUE,E11:X11)</f>
        <v/>
      </c>
    </row>
    <row r="12" ht="15.75" customHeight="1" s="105">
      <c r="B12" s="127" t="n"/>
      <c r="C12" s="1" t="inlineStr">
        <is>
          <t>Sent</t>
        </is>
      </c>
      <c r="D12" s="1" t="inlineStr">
        <is>
          <t>How many All-0 fragments are sent (measured from LoPy analytics)</t>
        </is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0</v>
      </c>
      <c r="S12" s="5" t="n">
        <v>0</v>
      </c>
      <c r="T12" s="5" t="n">
        <v>0</v>
      </c>
      <c r="U12" s="5" t="n">
        <v>0</v>
      </c>
      <c r="V12" s="5" t="n">
        <v>0</v>
      </c>
      <c r="W12" s="5" t="n">
        <v>0</v>
      </c>
      <c r="X12" s="36" t="n">
        <v>0</v>
      </c>
      <c r="Y12" s="43">
        <f>AVERAGE(E12:X12)</f>
        <v/>
      </c>
      <c r="Z12" s="50">
        <f>AVERAGEIF($E$35:$X$35, TRUE,E12:X12)</f>
        <v/>
      </c>
    </row>
    <row r="13" ht="15.75" customHeight="1" s="105">
      <c r="B13" s="127" t="n"/>
      <c r="C13" s="1" t="inlineStr">
        <is>
          <t>UL Errors</t>
        </is>
      </c>
      <c r="D13" s="1" t="inlineStr">
        <is>
          <t>How many UL Errors happened (number of errors measured by LoPy analytics - DL Errors of all-0 measured from Logs)</t>
        </is>
      </c>
      <c r="E13" s="5" t="n">
        <v>0</v>
      </c>
      <c r="F13" s="5" t="n">
        <v>0</v>
      </c>
      <c r="G13" s="5" t="n">
        <v>0</v>
      </c>
      <c r="H13" s="5" t="n">
        <v>0</v>
      </c>
      <c r="I13" s="20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v>0</v>
      </c>
      <c r="S13" s="5" t="n">
        <v>0</v>
      </c>
      <c r="T13" s="5" t="n">
        <v>0</v>
      </c>
      <c r="U13" s="5" t="n">
        <v>0</v>
      </c>
      <c r="V13" s="5" t="n">
        <v>0</v>
      </c>
      <c r="W13" s="5" t="n">
        <v>0</v>
      </c>
      <c r="X13" s="36" t="n">
        <v>0</v>
      </c>
      <c r="Y13" s="43">
        <f>AVERAGE(E13:X13)</f>
        <v/>
      </c>
      <c r="Z13" s="50">
        <f>AVERAGEIF($E$35:$X$35, TRUE,E13:X13)</f>
        <v/>
      </c>
    </row>
    <row r="14" ht="15.75" customHeight="1" s="105">
      <c r="B14" s="127" t="n"/>
      <c r="C14" s="1" t="inlineStr">
        <is>
          <t>DL Errors</t>
        </is>
      </c>
      <c r="D14" s="1" t="inlineStr">
        <is>
          <t>How many DL Errors happened (DL Errors of all-0 measured from Logs)</t>
        </is>
      </c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36" t="n"/>
      <c r="Y14" s="43">
        <f>AVERAGE(E14:X14)</f>
        <v/>
      </c>
      <c r="Z14" s="50">
        <f>AVERAGEIF($E$35:$X$35, TRUE,E14:X14)</f>
        <v/>
      </c>
    </row>
    <row r="15" ht="15.75" customHeight="1" s="105">
      <c r="B15" s="127" t="n"/>
      <c r="C15" s="1" t="inlineStr">
        <is>
          <t>DL Received</t>
        </is>
      </c>
      <c r="D15" s="1" t="inlineStr">
        <is>
          <t>How many DL All-0 were received (measured from LoPy analytics)</t>
        </is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0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0</v>
      </c>
      <c r="X15" s="36" t="n">
        <v>0</v>
      </c>
      <c r="Y15" s="43">
        <f>AVERAGE(E15:X15)</f>
        <v/>
      </c>
      <c r="Z15" s="50">
        <f>AVERAGEIF($E$35:$X$35, TRUE,E15:X15)</f>
        <v/>
      </c>
    </row>
    <row r="16" ht="15.75" customHeight="1" s="105">
      <c r="B16" s="127" t="n"/>
      <c r="C16" s="1" t="inlineStr">
        <is>
          <t>Total</t>
        </is>
      </c>
      <c r="D16" s="1" t="inlineStr">
        <is>
          <t>How much time in total was needed for all-0 (measured from LoPy analytics)</t>
        </is>
      </c>
      <c r="E16" s="93" t="n">
        <v>0</v>
      </c>
      <c r="F16" s="93" t="n">
        <v>0</v>
      </c>
      <c r="G16" s="93" t="n">
        <v>0</v>
      </c>
      <c r="H16" s="93" t="n">
        <v>0</v>
      </c>
      <c r="I16" s="93" t="n">
        <v>0</v>
      </c>
      <c r="J16" s="93" t="n">
        <v>0</v>
      </c>
      <c r="K16" s="93" t="n">
        <v>0</v>
      </c>
      <c r="L16" s="93" t="n">
        <v>0</v>
      </c>
      <c r="M16" s="93" t="n">
        <v>0</v>
      </c>
      <c r="N16" s="93" t="n">
        <v>0</v>
      </c>
      <c r="O16" s="93" t="n">
        <v>0</v>
      </c>
      <c r="P16" s="93" t="n">
        <v>0</v>
      </c>
      <c r="Q16" s="93" t="n">
        <v>0</v>
      </c>
      <c r="R16" s="93" t="n">
        <v>0</v>
      </c>
      <c r="S16" s="93" t="n">
        <v>0</v>
      </c>
      <c r="T16" s="93" t="n">
        <v>0</v>
      </c>
      <c r="U16" s="93" t="n">
        <v>0</v>
      </c>
      <c r="V16" s="93" t="n">
        <v>0</v>
      </c>
      <c r="W16" s="93" t="n">
        <v>0</v>
      </c>
      <c r="X16" s="94" t="n">
        <v>0</v>
      </c>
      <c r="Y16" s="43">
        <f>AVERAGE(E16:X16)</f>
        <v/>
      </c>
      <c r="Z16" s="50">
        <f>AVERAGEIF($E$35:$X$35, TRUE,E16:X16)</f>
        <v/>
      </c>
    </row>
    <row r="17" ht="15.75" customHeight="1" s="105">
      <c r="B17" s="127" t="n"/>
      <c r="C17" s="1" t="inlineStr">
        <is>
          <t>Mean</t>
        </is>
      </c>
      <c r="D17" s="1" t="inlineStr">
        <is>
          <t>What was the mean of all-0 fragments (measured from LoPy analtytics)</t>
        </is>
      </c>
      <c r="E17" s="93" t="n">
        <v>0</v>
      </c>
      <c r="F17" s="93" t="n">
        <v>0</v>
      </c>
      <c r="G17" s="93" t="n">
        <v>0</v>
      </c>
      <c r="H17" s="93" t="n">
        <v>0</v>
      </c>
      <c r="I17" s="93" t="n">
        <v>0</v>
      </c>
      <c r="J17" s="93" t="n">
        <v>0</v>
      </c>
      <c r="K17" s="93" t="n">
        <v>0</v>
      </c>
      <c r="L17" s="93" t="n">
        <v>0</v>
      </c>
      <c r="M17" s="93" t="n">
        <v>0</v>
      </c>
      <c r="N17" s="93" t="n">
        <v>0</v>
      </c>
      <c r="O17" s="93" t="n">
        <v>0</v>
      </c>
      <c r="P17" s="93" t="n">
        <v>0</v>
      </c>
      <c r="Q17" s="93" t="n">
        <v>0</v>
      </c>
      <c r="R17" s="93" t="n">
        <v>0</v>
      </c>
      <c r="S17" s="93" t="n">
        <v>0</v>
      </c>
      <c r="T17" s="93" t="n">
        <v>0</v>
      </c>
      <c r="U17" s="93" t="n">
        <v>0</v>
      </c>
      <c r="V17" s="93" t="n">
        <v>0</v>
      </c>
      <c r="W17" s="93" t="n">
        <v>0</v>
      </c>
      <c r="X17" s="94" t="n">
        <v>0</v>
      </c>
      <c r="Y17" s="43">
        <f>AVERAGE(E17:X17)</f>
        <v/>
      </c>
      <c r="Z17" s="50">
        <f>AVERAGEIF($E$35:$X$35, TRUE,E17:X17)</f>
        <v/>
      </c>
    </row>
    <row r="18" ht="15.75" customHeight="1" s="105" thickBot="1">
      <c r="B18" s="128" t="n"/>
      <c r="C18" s="16" t="inlineStr">
        <is>
          <t>St. Deviation</t>
        </is>
      </c>
      <c r="D18" s="16" t="inlineStr">
        <is>
          <t>What was the st.dev. of all-0 fragments (measured from LoPy analtytics)</t>
        </is>
      </c>
      <c r="E18" s="95" t="n">
        <v>0</v>
      </c>
      <c r="F18" s="95" t="n">
        <v>0</v>
      </c>
      <c r="G18" s="95" t="n">
        <v>0</v>
      </c>
      <c r="H18" s="95" t="n">
        <v>0</v>
      </c>
      <c r="I18" s="95" t="n">
        <v>0</v>
      </c>
      <c r="J18" s="95" t="n">
        <v>0</v>
      </c>
      <c r="K18" s="95" t="n">
        <v>0</v>
      </c>
      <c r="L18" s="95" t="n">
        <v>0</v>
      </c>
      <c r="M18" s="95" t="n">
        <v>0</v>
      </c>
      <c r="N18" s="95" t="n">
        <v>0</v>
      </c>
      <c r="O18" s="95" t="n">
        <v>0</v>
      </c>
      <c r="P18" s="95" t="n">
        <v>0</v>
      </c>
      <c r="Q18" s="95" t="n">
        <v>0</v>
      </c>
      <c r="R18" s="95" t="n">
        <v>0</v>
      </c>
      <c r="S18" s="95" t="n">
        <v>0</v>
      </c>
      <c r="T18" s="95" t="n">
        <v>0</v>
      </c>
      <c r="U18" s="95" t="n">
        <v>0</v>
      </c>
      <c r="V18" s="95" t="n">
        <v>0</v>
      </c>
      <c r="W18" s="95" t="n">
        <v>0</v>
      </c>
      <c r="X18" s="96" t="n">
        <v>0</v>
      </c>
      <c r="Y18" s="44">
        <f>AVERAGE(E18:X18)</f>
        <v/>
      </c>
      <c r="Z18" s="51">
        <f>AVERAGEIF($E$35:$X$35, TRUE,E18:X18)</f>
        <v/>
      </c>
    </row>
    <row r="19" ht="15.75" customHeight="1" s="105">
      <c r="B19" s="126" t="inlineStr">
        <is>
          <t>All-1 Fragments</t>
        </is>
      </c>
      <c r="C19" s="18" t="inlineStr">
        <is>
          <t>Amount
(No Error)</t>
        </is>
      </c>
      <c r="D19" s="18" t="inlineStr">
        <is>
          <t>How many All-1 fragments are supposed to be sent (it is always 1)</t>
        </is>
      </c>
      <c r="E19" s="15" t="n">
        <v>1</v>
      </c>
      <c r="F19" s="15" t="n">
        <v>1</v>
      </c>
      <c r="G19" s="15" t="n">
        <v>1</v>
      </c>
      <c r="H19" s="15" t="n">
        <v>1</v>
      </c>
      <c r="I19" s="15" t="n">
        <v>1</v>
      </c>
      <c r="J19" s="15" t="n">
        <v>1</v>
      </c>
      <c r="K19" s="15" t="n">
        <v>1</v>
      </c>
      <c r="L19" s="15" t="n">
        <v>1</v>
      </c>
      <c r="M19" s="15" t="n">
        <v>1</v>
      </c>
      <c r="N19" s="15" t="n">
        <v>1</v>
      </c>
      <c r="O19" s="15" t="n">
        <v>1</v>
      </c>
      <c r="P19" s="15" t="n">
        <v>1</v>
      </c>
      <c r="Q19" s="15" t="n">
        <v>1</v>
      </c>
      <c r="R19" s="15" t="n">
        <v>1</v>
      </c>
      <c r="S19" s="15" t="n">
        <v>1</v>
      </c>
      <c r="T19" s="15" t="n">
        <v>1</v>
      </c>
      <c r="U19" s="15" t="n">
        <v>1</v>
      </c>
      <c r="V19" s="15" t="n">
        <v>1</v>
      </c>
      <c r="W19" s="15" t="n">
        <v>1</v>
      </c>
      <c r="X19" s="35" t="n">
        <v>1</v>
      </c>
      <c r="Y19" s="42">
        <f>AVERAGE(E19:X19)</f>
        <v/>
      </c>
      <c r="Z19" s="49">
        <f>AVERAGEIF($E$35:$X$35, TRUE,E19:X19)</f>
        <v/>
      </c>
    </row>
    <row r="20" ht="15.75" customHeight="1" s="105">
      <c r="B20" s="127" t="n"/>
      <c r="C20" s="1" t="inlineStr">
        <is>
          <t>Sent</t>
        </is>
      </c>
      <c r="D20" s="1" t="inlineStr">
        <is>
          <t>How many All-1 fragments are sent (measured from LoPy analytics)</t>
        </is>
      </c>
      <c r="E20" s="5" t="n">
        <v>4</v>
      </c>
      <c r="F20" s="5" t="n">
        <v>2</v>
      </c>
      <c r="G20" s="5" t="n">
        <v>1</v>
      </c>
      <c r="H20" s="5" t="n">
        <v>1</v>
      </c>
      <c r="I20" s="5" t="n">
        <v>3</v>
      </c>
      <c r="J20" s="5" t="n">
        <v>2</v>
      </c>
      <c r="K20" s="5" t="n">
        <v>2</v>
      </c>
      <c r="L20" s="5" t="n">
        <v>2</v>
      </c>
      <c r="M20" s="5" t="n">
        <v>2</v>
      </c>
      <c r="N20" s="5" t="n">
        <v>1</v>
      </c>
      <c r="O20" s="5" t="n">
        <v>2</v>
      </c>
      <c r="P20" s="5" t="n">
        <v>3</v>
      </c>
      <c r="Q20" s="5" t="n">
        <v>2</v>
      </c>
      <c r="R20" s="5" t="n">
        <v>3</v>
      </c>
      <c r="S20" s="5" t="n">
        <v>3</v>
      </c>
      <c r="T20" s="5" t="n">
        <v>2</v>
      </c>
      <c r="U20" s="5" t="n">
        <v>2</v>
      </c>
      <c r="V20" s="5" t="n">
        <v>2</v>
      </c>
      <c r="W20" s="5" t="n">
        <v>1</v>
      </c>
      <c r="X20" s="36" t="n">
        <v>3</v>
      </c>
      <c r="Y20" s="43">
        <f>AVERAGE(E20:X20)</f>
        <v/>
      </c>
      <c r="Z20" s="50">
        <f>AVERAGEIF($E$35:$X$35, TRUE,E20:X20)</f>
        <v/>
      </c>
    </row>
    <row r="21" ht="15.75" customHeight="1" s="105">
      <c r="B21" s="127" t="n"/>
      <c r="C21" s="1" t="inlineStr">
        <is>
          <t>UL Errors</t>
        </is>
      </c>
      <c r="D21" s="1" t="inlineStr">
        <is>
          <t>How many UL Errors happened (number of errors measured by LoPy analytics - DL Errors of all-1 measured from Logs)</t>
        </is>
      </c>
      <c r="E21" s="12" t="n">
        <v>0</v>
      </c>
      <c r="F21" s="12" t="n">
        <v>0</v>
      </c>
      <c r="G21" s="12" t="n">
        <v>0</v>
      </c>
      <c r="H21" s="12" t="n">
        <v>0</v>
      </c>
      <c r="I21" s="12" t="n">
        <v>0</v>
      </c>
      <c r="J21" s="12" t="n">
        <v>0</v>
      </c>
      <c r="K21" s="12" t="n">
        <v>0</v>
      </c>
      <c r="L21" s="12" t="n">
        <v>0</v>
      </c>
      <c r="M21" s="12" t="n">
        <v>0</v>
      </c>
      <c r="N21" s="12" t="n">
        <v>0</v>
      </c>
      <c r="O21" s="12" t="n">
        <v>0</v>
      </c>
      <c r="P21" s="12" t="n">
        <v>0</v>
      </c>
      <c r="Q21" s="12" t="n">
        <v>0</v>
      </c>
      <c r="R21" s="12" t="n">
        <v>0</v>
      </c>
      <c r="S21" s="12" t="n">
        <v>0</v>
      </c>
      <c r="T21" s="12" t="n">
        <v>0</v>
      </c>
      <c r="U21" s="12" t="n">
        <v>0</v>
      </c>
      <c r="V21" s="12" t="n">
        <v>0</v>
      </c>
      <c r="W21" s="12" t="n">
        <v>0</v>
      </c>
      <c r="X21" s="37" t="n">
        <v>0</v>
      </c>
      <c r="Y21" s="43">
        <f>AVERAGE(E21:X21)</f>
        <v/>
      </c>
      <c r="Z21" s="50">
        <f>AVERAGEIF($E$35:$X$35, TRUE,E21:X21)</f>
        <v/>
      </c>
    </row>
    <row r="22" ht="15.75" customHeight="1" s="105">
      <c r="B22" s="127" t="n"/>
      <c r="C22" s="1" t="inlineStr">
        <is>
          <t>DL Errors</t>
        </is>
      </c>
      <c r="D22" s="1" t="inlineStr">
        <is>
          <t>How many DL Errors happened (DL Errors of all-1 measured from Logs)</t>
        </is>
      </c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36" t="n"/>
      <c r="Y22" s="43">
        <f>AVERAGE(E22:X22)</f>
        <v/>
      </c>
      <c r="Z22" s="50">
        <f>AVERAGEIF($E$35:$X$35, TRUE,E22:X22)</f>
        <v/>
      </c>
    </row>
    <row r="23" ht="15.75" customHeight="1" s="105">
      <c r="B23" s="127" t="n"/>
      <c r="C23" s="1" t="inlineStr">
        <is>
          <t>DL Received</t>
        </is>
      </c>
      <c r="D23" s="1" t="inlineStr">
        <is>
          <t>How many DL All-1 were received (measured from LoPy analytics)</t>
        </is>
      </c>
      <c r="E23" s="5" t="n">
        <v>4</v>
      </c>
      <c r="F23" s="5" t="n">
        <v>2</v>
      </c>
      <c r="G23" s="5" t="n">
        <v>1</v>
      </c>
      <c r="H23" s="5" t="n">
        <v>1</v>
      </c>
      <c r="I23" s="5" t="n">
        <v>3</v>
      </c>
      <c r="J23" s="5" t="n">
        <v>2</v>
      </c>
      <c r="K23" s="5" t="n">
        <v>2</v>
      </c>
      <c r="L23" s="5" t="n">
        <v>2</v>
      </c>
      <c r="M23" s="5" t="n">
        <v>2</v>
      </c>
      <c r="N23" s="5" t="n">
        <v>1</v>
      </c>
      <c r="O23" s="5" t="n">
        <v>2</v>
      </c>
      <c r="P23" s="5" t="n">
        <v>3</v>
      </c>
      <c r="Q23" s="5" t="n">
        <v>2</v>
      </c>
      <c r="R23" s="5" t="n">
        <v>3</v>
      </c>
      <c r="S23" s="5" t="n">
        <v>3</v>
      </c>
      <c r="T23" s="5" t="n">
        <v>2</v>
      </c>
      <c r="U23" s="5" t="n">
        <v>2</v>
      </c>
      <c r="V23" s="5" t="n">
        <v>2</v>
      </c>
      <c r="W23" s="5" t="n">
        <v>1</v>
      </c>
      <c r="X23" s="36" t="n">
        <v>3</v>
      </c>
      <c r="Y23" s="43">
        <f>AVERAGE(E23:X23)</f>
        <v/>
      </c>
      <c r="Z23" s="50">
        <f>AVERAGEIF($E$35:$X$35, TRUE,E23:X23)</f>
        <v/>
      </c>
    </row>
    <row r="24" ht="15.75" customHeight="1" s="105">
      <c r="B24" s="127" t="n"/>
      <c r="C24" s="1" t="inlineStr">
        <is>
          <t>Total</t>
        </is>
      </c>
      <c r="D24" s="1" t="inlineStr">
        <is>
          <t>How much time in total was needed for all-1 (measured from LoPy analytics)</t>
        </is>
      </c>
      <c r="E24" s="93" t="n">
        <v>136.70393</v>
      </c>
      <c r="F24" s="93" t="n">
        <v>69.91204999999999</v>
      </c>
      <c r="G24" s="93" t="n">
        <v>34.94704</v>
      </c>
      <c r="H24" s="93" t="n">
        <v>34.94193</v>
      </c>
      <c r="I24" s="93" t="n">
        <v>103.64021</v>
      </c>
      <c r="J24" s="93" t="n">
        <v>69.38701</v>
      </c>
      <c r="K24" s="93" t="n">
        <v>69.94217</v>
      </c>
      <c r="L24" s="93" t="n">
        <v>70.01176</v>
      </c>
      <c r="M24" s="93" t="n">
        <v>69.03131999999999</v>
      </c>
      <c r="N24" s="93" t="n">
        <v>34.85782</v>
      </c>
      <c r="O24" s="93" t="n">
        <v>67.96144000000001</v>
      </c>
      <c r="P24" s="93" t="n">
        <v>105.14783</v>
      </c>
      <c r="Q24" s="93" t="n">
        <v>70.34594</v>
      </c>
      <c r="R24" s="93" t="n">
        <v>103.74012</v>
      </c>
      <c r="S24" s="93" t="n">
        <v>103.66406</v>
      </c>
      <c r="T24" s="93" t="n">
        <v>71.19713</v>
      </c>
      <c r="U24" s="93" t="n">
        <v>70.05404</v>
      </c>
      <c r="V24" s="93" t="n">
        <v>69.00193999999999</v>
      </c>
      <c r="W24" s="93" t="n">
        <v>34.79611</v>
      </c>
      <c r="X24" s="94" t="n">
        <v>102.22758</v>
      </c>
      <c r="Y24" s="43">
        <f>AVERAGE(E24:X24)</f>
        <v/>
      </c>
      <c r="Z24" s="50">
        <f>AVERAGEIF($E$35:$X$35, TRUE,E24:X24)</f>
        <v/>
      </c>
    </row>
    <row r="25" ht="15.75" customHeight="1" s="105">
      <c r="B25" s="127" t="n"/>
      <c r="C25" s="1" t="inlineStr">
        <is>
          <t>Mean</t>
        </is>
      </c>
      <c r="D25" s="1" t="inlineStr">
        <is>
          <t>What was the mean of all-1 fragments (measured from LoPy analtytics)</t>
        </is>
      </c>
      <c r="E25" s="93" t="n">
        <v>34.1759825</v>
      </c>
      <c r="F25" s="93" t="n">
        <v>34.956025</v>
      </c>
      <c r="G25" s="93" t="n">
        <v>34.94704</v>
      </c>
      <c r="H25" s="93" t="n">
        <v>34.94193</v>
      </c>
      <c r="I25" s="93" t="n">
        <v>34.54673666666667</v>
      </c>
      <c r="J25" s="93" t="n">
        <v>34.693505</v>
      </c>
      <c r="K25" s="93" t="n">
        <v>34.971085</v>
      </c>
      <c r="L25" s="93" t="n">
        <v>35.00588</v>
      </c>
      <c r="M25" s="93" t="n">
        <v>34.51566</v>
      </c>
      <c r="N25" s="93" t="n">
        <v>34.85782</v>
      </c>
      <c r="O25" s="93" t="n">
        <v>33.98072000000001</v>
      </c>
      <c r="P25" s="93" t="n">
        <v>35.04927666666666</v>
      </c>
      <c r="Q25" s="93" t="n">
        <v>35.17297</v>
      </c>
      <c r="R25" s="93" t="n">
        <v>34.58004</v>
      </c>
      <c r="S25" s="93" t="n">
        <v>34.55468666666666</v>
      </c>
      <c r="T25" s="93" t="n">
        <v>35.598565</v>
      </c>
      <c r="U25" s="93" t="n">
        <v>35.02702</v>
      </c>
      <c r="V25" s="93" t="n">
        <v>34.50097</v>
      </c>
      <c r="W25" s="93" t="n">
        <v>34.79611</v>
      </c>
      <c r="X25" s="94" t="n">
        <v>34.07586</v>
      </c>
      <c r="Y25" s="43">
        <f>AVERAGE(E25:X25)</f>
        <v/>
      </c>
      <c r="Z25" s="50">
        <f>AVERAGEIF($E$35:$X$35, TRUE,E25:X25)</f>
        <v/>
      </c>
    </row>
    <row r="26" ht="15.75" customHeight="1" s="105" thickBot="1">
      <c r="B26" s="128" t="n"/>
      <c r="C26" s="16" t="inlineStr">
        <is>
          <t>St. Deviation</t>
        </is>
      </c>
      <c r="D26" s="16" t="inlineStr">
        <is>
          <t>What was the st.dev. of all-1 fragments (measured from LoPy analtytics)</t>
        </is>
      </c>
      <c r="E26" s="99" t="n">
        <v>0.06197555721142649</v>
      </c>
      <c r="F26" s="99" t="n">
        <v>0.2647337078084303</v>
      </c>
      <c r="G26" s="99" t="n">
        <v>0</v>
      </c>
      <c r="H26" s="99" t="n">
        <v>0</v>
      </c>
      <c r="I26" s="99" t="n">
        <v>0.8194439125000168</v>
      </c>
      <c r="J26" s="99" t="n">
        <v>1.10826967135711</v>
      </c>
      <c r="K26" s="99" t="n">
        <v>0.2433507987453497</v>
      </c>
      <c r="L26" s="99" t="n">
        <v>0.1926724557377116</v>
      </c>
      <c r="M26" s="99" t="n">
        <v>0.5279117806982537</v>
      </c>
      <c r="N26" s="99" t="n">
        <v>0</v>
      </c>
      <c r="O26" s="99" t="n">
        <v>0.2348584463033017</v>
      </c>
      <c r="P26" s="99" t="n">
        <v>0.1535685359483957</v>
      </c>
      <c r="Q26" s="99" t="n">
        <v>0.4255510030536905</v>
      </c>
      <c r="R26" s="99" t="n">
        <v>0.3839643561582267</v>
      </c>
      <c r="S26" s="99" t="n">
        <v>0.3504250226986283</v>
      </c>
      <c r="T26" s="99" t="n">
        <v>1.137487323555738</v>
      </c>
      <c r="U26" s="99" t="n">
        <v>0.169861190976628</v>
      </c>
      <c r="V26" s="99" t="n">
        <v>0.4912129387546695</v>
      </c>
      <c r="W26" s="99" t="n">
        <v>0</v>
      </c>
      <c r="X26" s="100" t="n">
        <v>0.1010187645935128</v>
      </c>
      <c r="Y26" s="44">
        <f>AVERAGE(E26:X26)</f>
        <v/>
      </c>
      <c r="Z26" s="51">
        <f>AVERAGEIF($E$35:$X$35, TRUE,E26:X26)</f>
        <v/>
      </c>
    </row>
    <row r="27" ht="15.75" customHeight="1" s="105" thickBot="1">
      <c r="B27" s="129" t="inlineStr">
        <is>
          <t>Total Duration (Network)</t>
        </is>
      </c>
      <c r="C27" s="125" t="n"/>
      <c r="D27" s="19" t="inlineStr">
        <is>
          <t>How much time in total was needed for all the transmission(sum of messages, measured from LoPy analytics)</t>
        </is>
      </c>
      <c r="E27" s="101" t="n">
        <v>160.862325</v>
      </c>
      <c r="F27" s="102" t="n">
        <v>89.929018</v>
      </c>
      <c r="G27" s="102" t="n">
        <v>52.385953</v>
      </c>
      <c r="H27" s="102" t="n">
        <v>52.450392</v>
      </c>
      <c r="I27" s="102" t="n">
        <v>128.792894</v>
      </c>
      <c r="J27" s="102" t="n">
        <v>91.984182</v>
      </c>
      <c r="K27" s="102" t="n">
        <v>90.025738</v>
      </c>
      <c r="L27" s="102" t="n">
        <v>90.02870899999999</v>
      </c>
      <c r="M27" s="102" t="n">
        <v>89.042776</v>
      </c>
      <c r="N27" s="102" t="n">
        <v>52.305291</v>
      </c>
      <c r="O27" s="102" t="n">
        <v>88.04526</v>
      </c>
      <c r="P27" s="102" t="n">
        <v>127.729751</v>
      </c>
      <c r="Q27" s="102" t="n">
        <v>92.93128899999999</v>
      </c>
      <c r="R27" s="102" t="n">
        <v>132.542195</v>
      </c>
      <c r="S27" s="102" t="n">
        <v>132.403764</v>
      </c>
      <c r="T27" s="102" t="n">
        <v>93.856678</v>
      </c>
      <c r="U27" s="102" t="n">
        <v>90.066599</v>
      </c>
      <c r="V27" s="102" t="n">
        <v>89.02079699999999</v>
      </c>
      <c r="W27" s="102" t="n">
        <v>52.236712</v>
      </c>
      <c r="X27" s="103" t="n">
        <v>132.607491</v>
      </c>
      <c r="Y27" s="48">
        <f>AVERAGE(E27:X27)</f>
        <v/>
      </c>
      <c r="Z27" s="52">
        <f>AVERAGEIF($E$35:$X$35, TRUE,E27:X27)</f>
        <v/>
      </c>
    </row>
    <row r="28" ht="15.75" customHeight="1" s="105" thickBot="1">
      <c r="A28" s="116" t="n"/>
      <c r="B28" s="124" t="inlineStr">
        <is>
          <t>Total Duration (Code)</t>
        </is>
      </c>
      <c r="C28" s="125" t="n"/>
      <c r="D28" s="19" t="inlineStr">
        <is>
          <t>How much time in total was needed for all the transmission(measured from LoPy analytics)</t>
        </is>
      </c>
      <c r="E28" s="101" t="n">
        <v>162.8265</v>
      </c>
      <c r="F28" s="102" t="n">
        <v>91.36429</v>
      </c>
      <c r="G28" s="102" t="n">
        <v>53.49834</v>
      </c>
      <c r="H28" s="102" t="n">
        <v>53.5499</v>
      </c>
      <c r="I28" s="102" t="n">
        <v>130.5352</v>
      </c>
      <c r="J28" s="102" t="n">
        <v>93.43073</v>
      </c>
      <c r="K28" s="102" t="n">
        <v>91.41959</v>
      </c>
      <c r="L28" s="102" t="n">
        <v>91.42449999999999</v>
      </c>
      <c r="M28" s="102" t="n">
        <v>90.4383</v>
      </c>
      <c r="N28" s="102" t="n">
        <v>53.4328</v>
      </c>
      <c r="O28" s="102" t="n">
        <v>89.43827</v>
      </c>
      <c r="P28" s="102" t="n">
        <v>129.4172</v>
      </c>
      <c r="Q28" s="102" t="n">
        <v>94.39951000000001</v>
      </c>
      <c r="R28" s="102" t="n">
        <v>134.4219</v>
      </c>
      <c r="S28" s="102" t="n">
        <v>134.3466</v>
      </c>
      <c r="T28" s="102" t="n">
        <v>95.3169</v>
      </c>
      <c r="U28" s="102" t="n">
        <v>91.41291</v>
      </c>
      <c r="V28" s="102" t="n">
        <v>90.38294</v>
      </c>
      <c r="W28" s="102" t="n">
        <v>53.39545</v>
      </c>
      <c r="X28" s="103" t="n">
        <v>134.5631</v>
      </c>
      <c r="Y28" s="45">
        <f>AVERAGE(E28:X28)</f>
        <v/>
      </c>
      <c r="Z28" s="53">
        <f>AVERAGEIF($E$35:$X$35, TRUE,E28:X28)</f>
        <v/>
      </c>
    </row>
    <row r="29" ht="15.75" customHeight="1" s="105">
      <c r="A29" s="115" t="inlineStr">
        <is>
          <t>Total UL Errors</t>
        </is>
      </c>
      <c r="B29" s="116" t="n"/>
      <c r="C29" s="114" t="n"/>
      <c r="D29" s="17" t="inlineStr">
        <is>
          <t>(C7+C13+C21)</t>
        </is>
      </c>
      <c r="E29" s="13">
        <f>E7+E13+E21</f>
        <v/>
      </c>
      <c r="F29" s="13">
        <f>F7+F13+F21</f>
        <v/>
      </c>
      <c r="G29" s="13">
        <f>G7+G13+G21</f>
        <v/>
      </c>
      <c r="H29" s="13">
        <f>H7+H13+H21</f>
        <v/>
      </c>
      <c r="I29" s="13">
        <f>I7+I13+I21</f>
        <v/>
      </c>
      <c r="J29" s="13">
        <f>J7+J13+J21</f>
        <v/>
      </c>
      <c r="K29" s="13">
        <f>K7+K13+K21</f>
        <v/>
      </c>
      <c r="L29" s="13">
        <f>L7+L13+L21</f>
        <v/>
      </c>
      <c r="M29" s="13">
        <f>M7+M13+M21</f>
        <v/>
      </c>
      <c r="N29" s="13">
        <f>N7+N13+N21</f>
        <v/>
      </c>
      <c r="O29" s="13">
        <f>O7+O13+O21</f>
        <v/>
      </c>
      <c r="P29" s="13">
        <f>P7+P13+P21</f>
        <v/>
      </c>
      <c r="Q29" s="13">
        <f>Q7+Q13+Q21</f>
        <v/>
      </c>
      <c r="R29" s="13">
        <f>R7+R13+R21</f>
        <v/>
      </c>
      <c r="S29" s="13">
        <f>S7+S13+S21</f>
        <v/>
      </c>
      <c r="T29" s="13">
        <f>T7+T13+T21</f>
        <v/>
      </c>
      <c r="U29" s="13">
        <f>U7+U13+U21</f>
        <v/>
      </c>
      <c r="V29" s="13">
        <f>V7+V13+V21</f>
        <v/>
      </c>
      <c r="W29" s="13">
        <f>W7+W13+W21</f>
        <v/>
      </c>
      <c r="X29" s="38">
        <f>X7+X13+X21</f>
        <v/>
      </c>
      <c r="Y29" s="42">
        <f>AVERAGE(E29:X29)</f>
        <v/>
      </c>
      <c r="Z29" s="49">
        <f>AVERAGEIF($E$35:$X$35, TRUE,E29:X29)</f>
        <v/>
      </c>
    </row>
    <row r="30" ht="15.75" customHeight="1" s="105">
      <c r="A30" s="109" t="inlineStr">
        <is>
          <t>Total UL Errors %</t>
        </is>
      </c>
      <c r="B30" s="110" t="n"/>
      <c r="C30" s="111" t="n"/>
      <c r="D30" s="2" t="inlineStr">
        <is>
          <t>(C28/C32)</t>
        </is>
      </c>
      <c r="E30" s="11">
        <f>E29/E33</f>
        <v/>
      </c>
      <c r="F30" s="3">
        <f>F29/F33</f>
        <v/>
      </c>
      <c r="G30" s="3">
        <f>G29/G33</f>
        <v/>
      </c>
      <c r="H30" s="3">
        <f>H29/H33</f>
        <v/>
      </c>
      <c r="I30" s="3">
        <f>I29/I33</f>
        <v/>
      </c>
      <c r="J30" s="3">
        <f>J29/J33</f>
        <v/>
      </c>
      <c r="K30" s="3">
        <f>K29/K33</f>
        <v/>
      </c>
      <c r="L30" s="3">
        <f>L29/L33</f>
        <v/>
      </c>
      <c r="M30" s="3">
        <f>M29/M33</f>
        <v/>
      </c>
      <c r="N30" s="3">
        <f>N29/N33</f>
        <v/>
      </c>
      <c r="O30" s="3">
        <f>O29/O33</f>
        <v/>
      </c>
      <c r="P30" s="3">
        <f>P29/P33</f>
        <v/>
      </c>
      <c r="Q30" s="3">
        <f>Q29/Q33</f>
        <v/>
      </c>
      <c r="R30" s="3">
        <f>R29/R33</f>
        <v/>
      </c>
      <c r="S30" s="3">
        <f>S29/S33</f>
        <v/>
      </c>
      <c r="T30" s="3">
        <f>T29/T33</f>
        <v/>
      </c>
      <c r="U30" s="3">
        <f>U29/U33</f>
        <v/>
      </c>
      <c r="V30" s="3">
        <f>V29/V33</f>
        <v/>
      </c>
      <c r="W30" s="3">
        <f>W29/W33</f>
        <v/>
      </c>
      <c r="X30" s="39">
        <f>X29/X33</f>
        <v/>
      </c>
      <c r="Y30" s="46">
        <f>AVERAGE(E30:X30)</f>
        <v/>
      </c>
      <c r="Z30" s="54">
        <f>AVERAGEIF($E$35:$X$35, TRUE,E30:X30)</f>
        <v/>
      </c>
    </row>
    <row r="31" ht="15.75" customHeight="1" s="105">
      <c r="A31" s="109" t="inlineStr">
        <is>
          <t>Total DL Errors</t>
        </is>
      </c>
      <c r="B31" s="110" t="n"/>
      <c r="C31" s="111" t="n"/>
      <c r="D31" s="2" t="inlineStr">
        <is>
          <t>(C14+C22)</t>
        </is>
      </c>
      <c r="E31" s="5">
        <f>E14+E22</f>
        <v/>
      </c>
      <c r="F31" s="5">
        <f>F14+F22</f>
        <v/>
      </c>
      <c r="G31" s="5">
        <f>G14+G22</f>
        <v/>
      </c>
      <c r="H31" s="5">
        <f>H14+H22</f>
        <v/>
      </c>
      <c r="I31" s="5">
        <f>I14+I22</f>
        <v/>
      </c>
      <c r="J31" s="5">
        <f>J14+J22</f>
        <v/>
      </c>
      <c r="K31" s="5">
        <f>K14+K22</f>
        <v/>
      </c>
      <c r="L31" s="5">
        <f>L14+L22</f>
        <v/>
      </c>
      <c r="M31" s="5">
        <f>M14+M22</f>
        <v/>
      </c>
      <c r="N31" s="5">
        <f>N14+N22</f>
        <v/>
      </c>
      <c r="O31" s="5">
        <f>O14+O22</f>
        <v/>
      </c>
      <c r="P31" s="5">
        <f>P14+P22</f>
        <v/>
      </c>
      <c r="Q31" s="5">
        <f>Q14+Q22</f>
        <v/>
      </c>
      <c r="R31" s="5">
        <f>R14+R22</f>
        <v/>
      </c>
      <c r="S31" s="5">
        <f>S14+S22</f>
        <v/>
      </c>
      <c r="T31" s="5">
        <f>T14+T22</f>
        <v/>
      </c>
      <c r="U31" s="5">
        <f>U14+U22</f>
        <v/>
      </c>
      <c r="V31" s="5">
        <f>V14+V22</f>
        <v/>
      </c>
      <c r="W31" s="5">
        <f>W14+W22</f>
        <v/>
      </c>
      <c r="X31" s="36">
        <f>X14+X22</f>
        <v/>
      </c>
      <c r="Y31" s="43">
        <f>AVERAGE(E31:X31)</f>
        <v/>
      </c>
      <c r="Z31" s="50">
        <f>AVERAGEIF($E$35:$X$35, TRUE,E31:X31)</f>
        <v/>
      </c>
    </row>
    <row r="32" ht="15.75" customHeight="1" s="105">
      <c r="A32" s="109" t="inlineStr">
        <is>
          <t>Total DL Errors %</t>
        </is>
      </c>
      <c r="B32" s="110" t="n"/>
      <c r="C32" s="111" t="n"/>
      <c r="D32" s="2" t="inlineStr">
        <is>
          <t>(C30/C33)</t>
        </is>
      </c>
      <c r="E32" s="3">
        <f>E31/E34</f>
        <v/>
      </c>
      <c r="F32" s="3">
        <f>F31/F34</f>
        <v/>
      </c>
      <c r="G32" s="3">
        <f>G31/G34</f>
        <v/>
      </c>
      <c r="H32" s="3">
        <f>H31/H34</f>
        <v/>
      </c>
      <c r="I32" s="3">
        <f>I31/I34</f>
        <v/>
      </c>
      <c r="J32" s="3">
        <f>J31/J34</f>
        <v/>
      </c>
      <c r="K32" s="3">
        <f>K31/K34</f>
        <v/>
      </c>
      <c r="L32" s="3">
        <f>L31/L34</f>
        <v/>
      </c>
      <c r="M32" s="3">
        <f>M31/M34</f>
        <v/>
      </c>
      <c r="N32" s="3">
        <f>N31/N34</f>
        <v/>
      </c>
      <c r="O32" s="3">
        <f>O31/O34</f>
        <v/>
      </c>
      <c r="P32" s="3">
        <f>P31/P34</f>
        <v/>
      </c>
      <c r="Q32" s="3">
        <f>Q31/Q34</f>
        <v/>
      </c>
      <c r="R32" s="3">
        <f>R31/R34</f>
        <v/>
      </c>
      <c r="S32" s="3">
        <f>S31/S34</f>
        <v/>
      </c>
      <c r="T32" s="3">
        <f>T31/T34</f>
        <v/>
      </c>
      <c r="U32" s="3">
        <f>U31/U34</f>
        <v/>
      </c>
      <c r="V32" s="3">
        <f>V31/V34</f>
        <v/>
      </c>
      <c r="W32" s="3">
        <f>W31/W34</f>
        <v/>
      </c>
      <c r="X32" s="39">
        <f>X31/X34</f>
        <v/>
      </c>
      <c r="Y32" s="46">
        <f>AVERAGE(E32:X32)</f>
        <v/>
      </c>
      <c r="Z32" s="54">
        <f>AVERAGEIF($E$35:$X$35, TRUE,E32:X32)</f>
        <v/>
      </c>
    </row>
    <row r="33" ht="15.75" customHeight="1" s="105">
      <c r="A33" s="109" t="inlineStr">
        <is>
          <t>Network Messages Exchanged</t>
        </is>
      </c>
      <c r="B33" s="112" t="n"/>
      <c r="C33" s="109" t="inlineStr">
        <is>
          <t>UL</t>
        </is>
      </c>
      <c r="D33" s="109" t="inlineStr">
        <is>
          <t>Total Uls exhancged (C6+C12+C20)</t>
        </is>
      </c>
      <c r="E33" s="5">
        <f>E6+E12+E20</f>
        <v/>
      </c>
      <c r="F33" s="5">
        <f>F6+F12+F20</f>
        <v/>
      </c>
      <c r="G33" s="5">
        <f>G6+G12+G20</f>
        <v/>
      </c>
      <c r="H33" s="5">
        <f>H6+H12+H20</f>
        <v/>
      </c>
      <c r="I33" s="5">
        <f>I6+I12+I20</f>
        <v/>
      </c>
      <c r="J33" s="5">
        <f>J6+J12+J20</f>
        <v/>
      </c>
      <c r="K33" s="5">
        <f>K6+K12+K20</f>
        <v/>
      </c>
      <c r="L33" s="5">
        <f>L6+L12+L20</f>
        <v/>
      </c>
      <c r="M33" s="5">
        <f>M6+M12+M20</f>
        <v/>
      </c>
      <c r="N33" s="5">
        <f>N6+N12+N20</f>
        <v/>
      </c>
      <c r="O33" s="5">
        <f>O6+O12+O20</f>
        <v/>
      </c>
      <c r="P33" s="5">
        <f>P6+P12+P20</f>
        <v/>
      </c>
      <c r="Q33" s="5">
        <f>Q6+Q12+Q20</f>
        <v/>
      </c>
      <c r="R33" s="5">
        <f>R6+R12+R20</f>
        <v/>
      </c>
      <c r="S33" s="5">
        <f>S6+S12+S20</f>
        <v/>
      </c>
      <c r="T33" s="5">
        <f>T6+T12+T20</f>
        <v/>
      </c>
      <c r="U33" s="5">
        <f>U6+U12+U20</f>
        <v/>
      </c>
      <c r="V33" s="5">
        <f>V6+V12+V20</f>
        <v/>
      </c>
      <c r="W33" s="5">
        <f>W6+W12+W20</f>
        <v/>
      </c>
      <c r="X33" s="36">
        <f>X6+X12+X20</f>
        <v/>
      </c>
      <c r="Y33" s="43">
        <f>AVERAGE(E33:X33)</f>
        <v/>
      </c>
      <c r="Z33" s="50">
        <f>AVERAGEIF($E$35:$X$35, TRUE,E33:X33)</f>
        <v/>
      </c>
    </row>
    <row r="34" ht="15.75" customHeight="1" s="105" thickBot="1">
      <c r="A34" s="113" t="n"/>
      <c r="B34" s="114" t="n"/>
      <c r="C34" s="23" t="inlineStr">
        <is>
          <t>DL</t>
        </is>
      </c>
      <c r="D34" s="23" t="inlineStr">
        <is>
          <t>Total DLs exchanged (C14+C15+C22+C23)</t>
        </is>
      </c>
      <c r="E34" s="24">
        <f>E14+E15+E22+E23</f>
        <v/>
      </c>
      <c r="F34" s="24">
        <f>F14+F15+F22+F23</f>
        <v/>
      </c>
      <c r="G34" s="24">
        <f>G14+G15+G22+G23</f>
        <v/>
      </c>
      <c r="H34" s="24">
        <f>H14+H15+H22+H23</f>
        <v/>
      </c>
      <c r="I34" s="24">
        <f>I14+I15+I22+I23</f>
        <v/>
      </c>
      <c r="J34" s="24">
        <f>J14+J15+J22+J23</f>
        <v/>
      </c>
      <c r="K34" s="24">
        <f>K14+K15+K22+K23</f>
        <v/>
      </c>
      <c r="L34" s="24">
        <f>L14+L15+L22+L23</f>
        <v/>
      </c>
      <c r="M34" s="24">
        <f>M14+M15+M22+M23</f>
        <v/>
      </c>
      <c r="N34" s="24">
        <f>N14+N15+N22+N23</f>
        <v/>
      </c>
      <c r="O34" s="24">
        <f>O14+O15+O22+O23</f>
        <v/>
      </c>
      <c r="P34" s="24">
        <f>P14+P15+P22+P23</f>
        <v/>
      </c>
      <c r="Q34" s="24">
        <f>Q14+Q15+Q22+Q23</f>
        <v/>
      </c>
      <c r="R34" s="24">
        <f>R14+R15+R22+R23</f>
        <v/>
      </c>
      <c r="S34" s="24">
        <f>S14+S15+S22+S23</f>
        <v/>
      </c>
      <c r="T34" s="24">
        <f>T14+T15+T22+T23</f>
        <v/>
      </c>
      <c r="U34" s="24">
        <f>U14+U15+U22+U23</f>
        <v/>
      </c>
      <c r="V34" s="24">
        <f>V14+V15+V22+V23</f>
        <v/>
      </c>
      <c r="W34" s="24">
        <f>W14+W15+W22+W23</f>
        <v/>
      </c>
      <c r="X34" s="40">
        <f>X14+X15+X22+X23</f>
        <v/>
      </c>
      <c r="Y34" s="44">
        <f>AVERAGE(E34:X34)</f>
        <v/>
      </c>
      <c r="Z34" s="51">
        <f>AVERAGEIF($E$35:$X$35, TRUE,E34:X34)</f>
        <v/>
      </c>
    </row>
    <row r="35" ht="15.75" customHeight="1" s="105" thickBot="1">
      <c r="A35" s="106" t="inlineStr">
        <is>
          <t>Success</t>
        </is>
      </c>
      <c r="B35" s="107" t="n"/>
      <c r="C35" s="108" t="n"/>
      <c r="D35" s="27" t="inlineStr">
        <is>
          <t>If the transmission was not aborted</t>
        </is>
      </c>
      <c r="E35" s="28" t="b">
        <v>1</v>
      </c>
      <c r="F35" s="29" t="b">
        <v>1</v>
      </c>
      <c r="G35" s="29" t="b">
        <v>1</v>
      </c>
      <c r="H35" s="29" t="b">
        <v>1</v>
      </c>
      <c r="I35" s="29" t="b">
        <v>1</v>
      </c>
      <c r="J35" s="29" t="b">
        <v>1</v>
      </c>
      <c r="K35" s="29" t="b">
        <v>1</v>
      </c>
      <c r="L35" s="29" t="b">
        <v>1</v>
      </c>
      <c r="M35" s="29" t="b">
        <v>1</v>
      </c>
      <c r="N35" s="29" t="b">
        <v>1</v>
      </c>
      <c r="O35" s="29" t="b">
        <v>1</v>
      </c>
      <c r="P35" s="29" t="b">
        <v>1</v>
      </c>
      <c r="Q35" s="29" t="b">
        <v>1</v>
      </c>
      <c r="R35" s="29" t="b">
        <v>1</v>
      </c>
      <c r="S35" s="29" t="b">
        <v>1</v>
      </c>
      <c r="T35" s="29" t="b">
        <v>1</v>
      </c>
      <c r="U35" s="29" t="b">
        <v>1</v>
      </c>
      <c r="V35" s="29" t="b">
        <v>1</v>
      </c>
      <c r="W35" s="29" t="b">
        <v>1</v>
      </c>
      <c r="X35" s="30" t="b">
        <v>1</v>
      </c>
      <c r="Y35" s="55" t="inlineStr">
        <is>
          <t>Success rate:</t>
        </is>
      </c>
      <c r="Z35" s="56">
        <f>COUNTIF(E35:X35,TRUE)/COUNT(E4:X4)</f>
        <v/>
      </c>
    </row>
    <row r="36" ht="15.75" customHeight="1" s="105"/>
    <row r="37" ht="15.75" customHeight="1" s="105"/>
    <row r="38" ht="15.75" customHeight="1" s="105"/>
    <row r="39" ht="15.75" customHeight="1" s="105"/>
    <row r="40" ht="15.75" customHeight="1" s="105"/>
    <row r="41" ht="15.75" customHeight="1" s="105"/>
    <row r="42" ht="15.75" customHeight="1" s="105"/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mergeCells count="20">
    <mergeCell ref="E1:Z1"/>
    <mergeCell ref="E2:Z2"/>
    <mergeCell ref="E3:Z3"/>
    <mergeCell ref="A29:C29"/>
    <mergeCell ref="A30:C30"/>
    <mergeCell ref="A5:A28"/>
    <mergeCell ref="B28:C28"/>
    <mergeCell ref="B5:B10"/>
    <mergeCell ref="B11:B18"/>
    <mergeCell ref="B19:B26"/>
    <mergeCell ref="B27:C27"/>
    <mergeCell ref="A35:C35"/>
    <mergeCell ref="A1:C1"/>
    <mergeCell ref="D1:D4"/>
    <mergeCell ref="A2:C2"/>
    <mergeCell ref="A3:C3"/>
    <mergeCell ref="A4:C4"/>
    <mergeCell ref="A31:C31"/>
    <mergeCell ref="A32:C32"/>
    <mergeCell ref="A33:B3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2021-04-07T16:28:00Z</dcterms:created>
  <dcterms:modified xsi:type="dcterms:W3CDTF">2021-05-03T16:54:17Z</dcterms:modified>
  <cp:lastModifiedBy>Wytus</cp:lastModifiedBy>
</cp:coreProperties>
</file>