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diego\Documents\PycharmProjects\schcFox\results\"/>
    </mc:Choice>
  </mc:AlternateContent>
  <xr:revisionPtr revIDLastSave="0" documentId="13_ncr:1_{5C06C6B0-9132-4C06-ABF3-144F86231139}" xr6:coauthVersionLast="47" xr6:coauthVersionMax="47" xr10:uidLastSave="{00000000-0000-0000-0000-000000000000}"/>
  <bookViews>
    <workbookView xWindow="28680" yWindow="-120" windowWidth="21840" windowHeight="13140" tabRatio="901" firstSheet="4" activeTab="5" xr2:uid="{00000000-000D-0000-FFFF-FFFF00000000}"/>
  </bookViews>
  <sheets>
    <sheet name="Case 77 FER 0" sheetId="1" r:id="rId1"/>
    <sheet name="Case 150 FER 0" sheetId="2" r:id="rId2"/>
    <sheet name="Case 231 FER 0" sheetId="3" r:id="rId3"/>
    <sheet name="Case 512 FER 0" sheetId="4" r:id="rId4"/>
    <sheet name="Case 77 FER 10" sheetId="5" r:id="rId5"/>
    <sheet name="Case 150 FER 10" sheetId="6" r:id="rId6"/>
    <sheet name="Case 231 FER 10" sheetId="7" r:id="rId7"/>
    <sheet name="Case 512 FER 10" sheetId="8" r:id="rId8"/>
    <sheet name="Case 77 FER 20" sheetId="9" r:id="rId9"/>
    <sheet name="Case 150 FER 20" sheetId="10" r:id="rId10"/>
    <sheet name="Case 231 FER 20" sheetId="11" r:id="rId11"/>
    <sheet name="Case 512 FER 20" sheetId="12" r:id="rId12"/>
    <sheet name="Summary" sheetId="13" r:id="rId13"/>
    <sheet name="Figures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5" i="12" l="1"/>
  <c r="O35" i="13" s="1"/>
  <c r="P34" i="12"/>
  <c r="O34" i="13" s="1"/>
  <c r="P6" i="14" s="1"/>
  <c r="N34" i="12"/>
  <c r="M34" i="12"/>
  <c r="M32" i="12" s="1"/>
  <c r="L34" i="12"/>
  <c r="K34" i="12"/>
  <c r="J34" i="12"/>
  <c r="I34" i="12"/>
  <c r="H34" i="12"/>
  <c r="G34" i="12"/>
  <c r="F34" i="12"/>
  <c r="E34" i="12"/>
  <c r="P33" i="12"/>
  <c r="O33" i="13" s="1"/>
  <c r="J6" i="14" s="1"/>
  <c r="N33" i="12"/>
  <c r="M33" i="12"/>
  <c r="L33" i="12"/>
  <c r="K33" i="12"/>
  <c r="J33" i="12"/>
  <c r="I33" i="12"/>
  <c r="H33" i="12"/>
  <c r="G33" i="12"/>
  <c r="F33" i="12"/>
  <c r="E33" i="12"/>
  <c r="O33" i="12" s="1"/>
  <c r="N31" i="12"/>
  <c r="N32" i="12" s="1"/>
  <c r="M31" i="12"/>
  <c r="L31" i="12"/>
  <c r="L32" i="12" s="1"/>
  <c r="K31" i="12"/>
  <c r="J31" i="12"/>
  <c r="I31" i="12"/>
  <c r="H31" i="12"/>
  <c r="H32" i="12" s="1"/>
  <c r="G31" i="12"/>
  <c r="G32" i="12" s="1"/>
  <c r="F31" i="12"/>
  <c r="F32" i="12" s="1"/>
  <c r="P32" i="12" s="1"/>
  <c r="O32" i="13" s="1"/>
  <c r="E31" i="12"/>
  <c r="P28" i="12"/>
  <c r="O28" i="13" s="1"/>
  <c r="O28" i="12"/>
  <c r="P27" i="12"/>
  <c r="O27" i="13" s="1"/>
  <c r="D6" i="14" s="1"/>
  <c r="O27" i="12"/>
  <c r="P26" i="12"/>
  <c r="O26" i="13" s="1"/>
  <c r="O26" i="12"/>
  <c r="P25" i="12"/>
  <c r="O25" i="13" s="1"/>
  <c r="O25" i="12"/>
  <c r="P24" i="12"/>
  <c r="O24" i="13" s="1"/>
  <c r="O24" i="12"/>
  <c r="P23" i="12"/>
  <c r="O23" i="13" s="1"/>
  <c r="O23" i="12"/>
  <c r="P22" i="12"/>
  <c r="O22" i="13" s="1"/>
  <c r="O22" i="12"/>
  <c r="P21" i="12"/>
  <c r="O21" i="13" s="1"/>
  <c r="O21" i="12"/>
  <c r="P20" i="12"/>
  <c r="O20" i="13" s="1"/>
  <c r="O20" i="12"/>
  <c r="P19" i="12"/>
  <c r="O19" i="13" s="1"/>
  <c r="O19" i="12"/>
  <c r="P18" i="12"/>
  <c r="O18" i="13" s="1"/>
  <c r="O18" i="12"/>
  <c r="P17" i="12"/>
  <c r="O17" i="13" s="1"/>
  <c r="O17" i="12"/>
  <c r="P16" i="12"/>
  <c r="O16" i="13" s="1"/>
  <c r="O16" i="12"/>
  <c r="P15" i="12"/>
  <c r="O15" i="13" s="1"/>
  <c r="O15" i="12"/>
  <c r="P14" i="12"/>
  <c r="O14" i="13" s="1"/>
  <c r="O14" i="12"/>
  <c r="P13" i="12"/>
  <c r="O13" i="13" s="1"/>
  <c r="O13" i="12"/>
  <c r="P12" i="12"/>
  <c r="O12" i="13" s="1"/>
  <c r="O12" i="12"/>
  <c r="N11" i="12"/>
  <c r="M11" i="12"/>
  <c r="L11" i="12"/>
  <c r="K11" i="12"/>
  <c r="J11" i="12"/>
  <c r="I11" i="12"/>
  <c r="H11" i="12"/>
  <c r="G11" i="12"/>
  <c r="F11" i="12"/>
  <c r="E11" i="12"/>
  <c r="P10" i="12"/>
  <c r="O10" i="13" s="1"/>
  <c r="O10" i="12"/>
  <c r="P9" i="12"/>
  <c r="O9" i="13" s="1"/>
  <c r="O9" i="12"/>
  <c r="P8" i="12"/>
  <c r="O8" i="13" s="1"/>
  <c r="O8" i="12"/>
  <c r="M7" i="12"/>
  <c r="M29" i="12" s="1"/>
  <c r="M30" i="12" s="1"/>
  <c r="L7" i="12"/>
  <c r="L29" i="12" s="1"/>
  <c r="L30" i="12" s="1"/>
  <c r="I7" i="12"/>
  <c r="I29" i="12" s="1"/>
  <c r="I30" i="12" s="1"/>
  <c r="H7" i="12"/>
  <c r="H29" i="12" s="1"/>
  <c r="H30" i="12" s="1"/>
  <c r="E7" i="12"/>
  <c r="P6" i="12"/>
  <c r="O6" i="13" s="1"/>
  <c r="O6" i="12"/>
  <c r="N5" i="12"/>
  <c r="N7" i="12" s="1"/>
  <c r="N29" i="12" s="1"/>
  <c r="N30" i="12" s="1"/>
  <c r="M5" i="12"/>
  <c r="L5" i="12"/>
  <c r="K5" i="12"/>
  <c r="K7" i="12" s="1"/>
  <c r="K29" i="12" s="1"/>
  <c r="K30" i="12" s="1"/>
  <c r="J5" i="12"/>
  <c r="J7" i="12" s="1"/>
  <c r="J29" i="12" s="1"/>
  <c r="J30" i="12" s="1"/>
  <c r="I5" i="12"/>
  <c r="H5" i="12"/>
  <c r="G5" i="12"/>
  <c r="G7" i="12" s="1"/>
  <c r="G29" i="12" s="1"/>
  <c r="G30" i="12" s="1"/>
  <c r="F5" i="12"/>
  <c r="E5" i="12"/>
  <c r="P35" i="11"/>
  <c r="L35" i="13" s="1"/>
  <c r="N34" i="11"/>
  <c r="M34" i="11"/>
  <c r="L34" i="11"/>
  <c r="P34" i="11" s="1"/>
  <c r="L34" i="13" s="1"/>
  <c r="P5" i="14" s="1"/>
  <c r="K34" i="11"/>
  <c r="J34" i="11"/>
  <c r="I34" i="11"/>
  <c r="H34" i="11"/>
  <c r="G34" i="11"/>
  <c r="F34" i="11"/>
  <c r="E34" i="11"/>
  <c r="N33" i="11"/>
  <c r="M33" i="11"/>
  <c r="L33" i="11"/>
  <c r="P33" i="11" s="1"/>
  <c r="L33" i="13" s="1"/>
  <c r="J5" i="14" s="1"/>
  <c r="K33" i="11"/>
  <c r="J33" i="11"/>
  <c r="I33" i="11"/>
  <c r="H33" i="11"/>
  <c r="G33" i="11"/>
  <c r="O33" i="11" s="1"/>
  <c r="F33" i="11"/>
  <c r="E33" i="11"/>
  <c r="N31" i="11"/>
  <c r="N32" i="11" s="1"/>
  <c r="M31" i="11"/>
  <c r="L31" i="11"/>
  <c r="L32" i="11" s="1"/>
  <c r="K31" i="11"/>
  <c r="K32" i="11" s="1"/>
  <c r="J31" i="11"/>
  <c r="J32" i="11" s="1"/>
  <c r="I31" i="11"/>
  <c r="I32" i="11" s="1"/>
  <c r="H31" i="11"/>
  <c r="H32" i="11" s="1"/>
  <c r="G31" i="11"/>
  <c r="F31" i="11"/>
  <c r="F32" i="11" s="1"/>
  <c r="E31" i="11"/>
  <c r="E32" i="11" s="1"/>
  <c r="P28" i="11"/>
  <c r="L28" i="13" s="1"/>
  <c r="O28" i="11"/>
  <c r="P27" i="11"/>
  <c r="L27" i="13" s="1"/>
  <c r="D5" i="14" s="1"/>
  <c r="O27" i="11"/>
  <c r="P26" i="11"/>
  <c r="L26" i="13" s="1"/>
  <c r="O26" i="11"/>
  <c r="P25" i="11"/>
  <c r="L25" i="13" s="1"/>
  <c r="O25" i="11"/>
  <c r="P24" i="11"/>
  <c r="L24" i="13" s="1"/>
  <c r="O24" i="11"/>
  <c r="P23" i="11"/>
  <c r="L23" i="13" s="1"/>
  <c r="O23" i="11"/>
  <c r="P22" i="11"/>
  <c r="L22" i="13" s="1"/>
  <c r="O22" i="11"/>
  <c r="P21" i="11"/>
  <c r="L21" i="13" s="1"/>
  <c r="O21" i="11"/>
  <c r="P20" i="11"/>
  <c r="L20" i="13" s="1"/>
  <c r="O20" i="11"/>
  <c r="P19" i="11"/>
  <c r="L19" i="13" s="1"/>
  <c r="O19" i="11"/>
  <c r="P18" i="11"/>
  <c r="L18" i="13" s="1"/>
  <c r="O18" i="11"/>
  <c r="P17" i="11"/>
  <c r="L17" i="13" s="1"/>
  <c r="O17" i="11"/>
  <c r="P16" i="11"/>
  <c r="L16" i="13" s="1"/>
  <c r="O16" i="11"/>
  <c r="P15" i="11"/>
  <c r="L15" i="13" s="1"/>
  <c r="O15" i="11"/>
  <c r="P14" i="11"/>
  <c r="L14" i="13" s="1"/>
  <c r="O14" i="11"/>
  <c r="P13" i="11"/>
  <c r="L13" i="13" s="1"/>
  <c r="O13" i="11"/>
  <c r="P12" i="11"/>
  <c r="L12" i="13" s="1"/>
  <c r="O12" i="11"/>
  <c r="N11" i="11"/>
  <c r="M11" i="11"/>
  <c r="L11" i="11"/>
  <c r="K11" i="11"/>
  <c r="J11" i="11"/>
  <c r="I11" i="11"/>
  <c r="H11" i="11"/>
  <c r="G11" i="11"/>
  <c r="F11" i="11"/>
  <c r="P11" i="11" s="1"/>
  <c r="L11" i="13" s="1"/>
  <c r="E11" i="11"/>
  <c r="P10" i="11"/>
  <c r="L10" i="13" s="1"/>
  <c r="O10" i="11"/>
  <c r="P9" i="11"/>
  <c r="L9" i="13" s="1"/>
  <c r="O9" i="11"/>
  <c r="P8" i="11"/>
  <c r="L8" i="13" s="1"/>
  <c r="O8" i="11"/>
  <c r="P6" i="11"/>
  <c r="L6" i="13" s="1"/>
  <c r="O6" i="11"/>
  <c r="N5" i="11"/>
  <c r="N7" i="11" s="1"/>
  <c r="N29" i="11" s="1"/>
  <c r="N30" i="11" s="1"/>
  <c r="M5" i="11"/>
  <c r="M7" i="11" s="1"/>
  <c r="M29" i="11" s="1"/>
  <c r="M30" i="11" s="1"/>
  <c r="J5" i="11"/>
  <c r="J7" i="11" s="1"/>
  <c r="J29" i="11" s="1"/>
  <c r="J30" i="11" s="1"/>
  <c r="I5" i="11"/>
  <c r="I7" i="11" s="1"/>
  <c r="I29" i="11" s="1"/>
  <c r="I30" i="11" s="1"/>
  <c r="F5" i="11"/>
  <c r="E5" i="11"/>
  <c r="P35" i="10"/>
  <c r="I35" i="13" s="1"/>
  <c r="N34" i="10"/>
  <c r="M34" i="10"/>
  <c r="L34" i="10"/>
  <c r="K34" i="10"/>
  <c r="J34" i="10"/>
  <c r="I34" i="10"/>
  <c r="H34" i="10"/>
  <c r="G34" i="10"/>
  <c r="P34" i="10" s="1"/>
  <c r="I34" i="13" s="1"/>
  <c r="P4" i="14" s="1"/>
  <c r="F34" i="10"/>
  <c r="E34" i="10"/>
  <c r="N33" i="10"/>
  <c r="M33" i="10"/>
  <c r="L33" i="10"/>
  <c r="K33" i="10"/>
  <c r="J33" i="10"/>
  <c r="I33" i="10"/>
  <c r="H33" i="10"/>
  <c r="G33" i="10"/>
  <c r="F33" i="10"/>
  <c r="O33" i="10" s="1"/>
  <c r="E33" i="10"/>
  <c r="N32" i="10"/>
  <c r="K32" i="10"/>
  <c r="N31" i="10"/>
  <c r="M31" i="10"/>
  <c r="M32" i="10" s="1"/>
  <c r="L31" i="10"/>
  <c r="L32" i="10" s="1"/>
  <c r="K31" i="10"/>
  <c r="J31" i="10"/>
  <c r="J32" i="10" s="1"/>
  <c r="I31" i="10"/>
  <c r="I32" i="10" s="1"/>
  <c r="H31" i="10"/>
  <c r="H32" i="10" s="1"/>
  <c r="G31" i="10"/>
  <c r="F31" i="10"/>
  <c r="F32" i="10" s="1"/>
  <c r="E31" i="10"/>
  <c r="P28" i="10"/>
  <c r="I28" i="13" s="1"/>
  <c r="O28" i="10"/>
  <c r="P27" i="10"/>
  <c r="I27" i="13" s="1"/>
  <c r="D4" i="14" s="1"/>
  <c r="O27" i="10"/>
  <c r="P26" i="10"/>
  <c r="I26" i="13" s="1"/>
  <c r="O26" i="10"/>
  <c r="P25" i="10"/>
  <c r="I25" i="13" s="1"/>
  <c r="O25" i="10"/>
  <c r="P24" i="10"/>
  <c r="I24" i="13" s="1"/>
  <c r="O24" i="10"/>
  <c r="P23" i="10"/>
  <c r="I23" i="13" s="1"/>
  <c r="O23" i="10"/>
  <c r="P22" i="10"/>
  <c r="I22" i="13" s="1"/>
  <c r="O22" i="10"/>
  <c r="P21" i="10"/>
  <c r="I21" i="13" s="1"/>
  <c r="O21" i="10"/>
  <c r="P20" i="10"/>
  <c r="I20" i="13" s="1"/>
  <c r="O20" i="10"/>
  <c r="P19" i="10"/>
  <c r="I19" i="13" s="1"/>
  <c r="O19" i="10"/>
  <c r="P18" i="10"/>
  <c r="I18" i="13" s="1"/>
  <c r="O18" i="10"/>
  <c r="P17" i="10"/>
  <c r="I17" i="13" s="1"/>
  <c r="O17" i="10"/>
  <c r="P16" i="10"/>
  <c r="I16" i="13" s="1"/>
  <c r="O16" i="10"/>
  <c r="P15" i="10"/>
  <c r="I15" i="13" s="1"/>
  <c r="O15" i="10"/>
  <c r="P14" i="10"/>
  <c r="I14" i="13" s="1"/>
  <c r="O14" i="10"/>
  <c r="P13" i="10"/>
  <c r="I13" i="13" s="1"/>
  <c r="O13" i="10"/>
  <c r="P12" i="10"/>
  <c r="I12" i="13" s="1"/>
  <c r="O12" i="10"/>
  <c r="N11" i="10"/>
  <c r="M11" i="10"/>
  <c r="L11" i="10"/>
  <c r="K11" i="10"/>
  <c r="J11" i="10"/>
  <c r="I11" i="10"/>
  <c r="H11" i="10"/>
  <c r="P11" i="10" s="1"/>
  <c r="I11" i="13" s="1"/>
  <c r="G11" i="10"/>
  <c r="F11" i="10"/>
  <c r="E11" i="10"/>
  <c r="P10" i="10"/>
  <c r="I10" i="13" s="1"/>
  <c r="O10" i="10"/>
  <c r="P9" i="10"/>
  <c r="I9" i="13" s="1"/>
  <c r="O9" i="10"/>
  <c r="P8" i="10"/>
  <c r="I8" i="13" s="1"/>
  <c r="O8" i="10"/>
  <c r="P6" i="10"/>
  <c r="I6" i="13" s="1"/>
  <c r="O6" i="10"/>
  <c r="M5" i="10"/>
  <c r="M7" i="10" s="1"/>
  <c r="M29" i="10" s="1"/>
  <c r="M30" i="10" s="1"/>
  <c r="L5" i="10"/>
  <c r="L7" i="10" s="1"/>
  <c r="L29" i="10" s="1"/>
  <c r="L30" i="10" s="1"/>
  <c r="E5" i="10"/>
  <c r="Z35" i="9"/>
  <c r="F35" i="13" s="1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Z34" i="9" s="1"/>
  <c r="F34" i="13" s="1"/>
  <c r="P3" i="14" s="1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Z33" i="9" s="1"/>
  <c r="F33" i="13" s="1"/>
  <c r="J3" i="14" s="1"/>
  <c r="I33" i="9"/>
  <c r="H33" i="9"/>
  <c r="G33" i="9"/>
  <c r="F33" i="9"/>
  <c r="E33" i="9"/>
  <c r="Y33" i="9" s="1"/>
  <c r="T32" i="9"/>
  <c r="P32" i="9"/>
  <c r="O32" i="9"/>
  <c r="L32" i="9"/>
  <c r="K32" i="9"/>
  <c r="H32" i="9"/>
  <c r="G32" i="9"/>
  <c r="X31" i="9"/>
  <c r="X32" i="9" s="1"/>
  <c r="W31" i="9"/>
  <c r="W32" i="9" s="1"/>
  <c r="V31" i="9"/>
  <c r="V32" i="9" s="1"/>
  <c r="U31" i="9"/>
  <c r="U32" i="9" s="1"/>
  <c r="T31" i="9"/>
  <c r="S31" i="9"/>
  <c r="S32" i="9" s="1"/>
  <c r="R31" i="9"/>
  <c r="R32" i="9" s="1"/>
  <c r="Q31" i="9"/>
  <c r="P31" i="9"/>
  <c r="O31" i="9"/>
  <c r="N31" i="9"/>
  <c r="N32" i="9" s="1"/>
  <c r="M31" i="9"/>
  <c r="M32" i="9" s="1"/>
  <c r="L31" i="9"/>
  <c r="K31" i="9"/>
  <c r="J31" i="9"/>
  <c r="J32" i="9" s="1"/>
  <c r="I31" i="9"/>
  <c r="I32" i="9" s="1"/>
  <c r="H31" i="9"/>
  <c r="G31" i="9"/>
  <c r="F31" i="9"/>
  <c r="F32" i="9" s="1"/>
  <c r="E31" i="9"/>
  <c r="E32" i="9" s="1"/>
  <c r="Z28" i="9"/>
  <c r="F28" i="13" s="1"/>
  <c r="Y28" i="9"/>
  <c r="Z27" i="9"/>
  <c r="F27" i="13" s="1"/>
  <c r="D3" i="14" s="1"/>
  <c r="Y27" i="9"/>
  <c r="Z26" i="9"/>
  <c r="F26" i="13" s="1"/>
  <c r="Y26" i="9"/>
  <c r="Z25" i="9"/>
  <c r="F25" i="13" s="1"/>
  <c r="Y25" i="9"/>
  <c r="Z24" i="9"/>
  <c r="F24" i="13" s="1"/>
  <c r="Y24" i="9"/>
  <c r="Z23" i="9"/>
  <c r="F23" i="13" s="1"/>
  <c r="Y23" i="9"/>
  <c r="Z22" i="9"/>
  <c r="F22" i="13" s="1"/>
  <c r="Y22" i="9"/>
  <c r="Z21" i="9"/>
  <c r="F21" i="13" s="1"/>
  <c r="Y21" i="9"/>
  <c r="Z20" i="9"/>
  <c r="F20" i="13" s="1"/>
  <c r="Y20" i="9"/>
  <c r="Z19" i="9"/>
  <c r="F19" i="13" s="1"/>
  <c r="Y19" i="9"/>
  <c r="Z18" i="9"/>
  <c r="F18" i="13" s="1"/>
  <c r="Y18" i="9"/>
  <c r="Z17" i="9"/>
  <c r="F17" i="13" s="1"/>
  <c r="Y17" i="9"/>
  <c r="Z16" i="9"/>
  <c r="F16" i="13" s="1"/>
  <c r="Y16" i="9"/>
  <c r="Z15" i="9"/>
  <c r="F15" i="13" s="1"/>
  <c r="Y15" i="9"/>
  <c r="Z14" i="9"/>
  <c r="F14" i="13" s="1"/>
  <c r="Y14" i="9"/>
  <c r="Z13" i="9"/>
  <c r="F13" i="13" s="1"/>
  <c r="Y13" i="9"/>
  <c r="Z12" i="9"/>
  <c r="F12" i="13" s="1"/>
  <c r="Y12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Z10" i="9"/>
  <c r="F10" i="13" s="1"/>
  <c r="Y10" i="9"/>
  <c r="Z9" i="9"/>
  <c r="F9" i="13" s="1"/>
  <c r="Y9" i="9"/>
  <c r="Z8" i="9"/>
  <c r="F8" i="13" s="1"/>
  <c r="Y8" i="9"/>
  <c r="Z6" i="9"/>
  <c r="F6" i="13" s="1"/>
  <c r="Y6" i="9"/>
  <c r="U5" i="9"/>
  <c r="U7" i="9" s="1"/>
  <c r="U29" i="9" s="1"/>
  <c r="U30" i="9" s="1"/>
  <c r="M5" i="9"/>
  <c r="M7" i="9" s="1"/>
  <c r="M29" i="9" s="1"/>
  <c r="M30" i="9" s="1"/>
  <c r="P35" i="8"/>
  <c r="N35" i="13" s="1"/>
  <c r="N34" i="8"/>
  <c r="M34" i="8"/>
  <c r="L34" i="8"/>
  <c r="K34" i="8"/>
  <c r="J34" i="8"/>
  <c r="I34" i="8"/>
  <c r="H34" i="8"/>
  <c r="G34" i="8"/>
  <c r="F34" i="8"/>
  <c r="E34" i="8"/>
  <c r="N33" i="8"/>
  <c r="M33" i="8"/>
  <c r="L33" i="8"/>
  <c r="K33" i="8"/>
  <c r="J33" i="8"/>
  <c r="I33" i="8"/>
  <c r="H33" i="8"/>
  <c r="G33" i="8"/>
  <c r="O33" i="8" s="1"/>
  <c r="F33" i="8"/>
  <c r="E33" i="8"/>
  <c r="K32" i="8"/>
  <c r="G32" i="8"/>
  <c r="F32" i="8"/>
  <c r="N31" i="8"/>
  <c r="N32" i="8" s="1"/>
  <c r="M31" i="8"/>
  <c r="M32" i="8" s="1"/>
  <c r="L31" i="8"/>
  <c r="L32" i="8" s="1"/>
  <c r="K31" i="8"/>
  <c r="J31" i="8"/>
  <c r="J32" i="8" s="1"/>
  <c r="I31" i="8"/>
  <c r="I32" i="8" s="1"/>
  <c r="H31" i="8"/>
  <c r="H32" i="8" s="1"/>
  <c r="G31" i="8"/>
  <c r="F31" i="8"/>
  <c r="E31" i="8"/>
  <c r="E32" i="8" s="1"/>
  <c r="P28" i="8"/>
  <c r="N28" i="13" s="1"/>
  <c r="O28" i="8"/>
  <c r="P27" i="8"/>
  <c r="N27" i="13" s="1"/>
  <c r="C6" i="14" s="1"/>
  <c r="O27" i="8"/>
  <c r="P26" i="8"/>
  <c r="N26" i="13" s="1"/>
  <c r="O26" i="8"/>
  <c r="P25" i="8"/>
  <c r="N25" i="13" s="1"/>
  <c r="O25" i="8"/>
  <c r="P24" i="8"/>
  <c r="N24" i="13" s="1"/>
  <c r="O24" i="8"/>
  <c r="P23" i="8"/>
  <c r="N23" i="13" s="1"/>
  <c r="O23" i="8"/>
  <c r="P22" i="8"/>
  <c r="N22" i="13" s="1"/>
  <c r="O22" i="8"/>
  <c r="P21" i="8"/>
  <c r="N21" i="13" s="1"/>
  <c r="O21" i="8"/>
  <c r="P20" i="8"/>
  <c r="N20" i="13" s="1"/>
  <c r="O20" i="8"/>
  <c r="P19" i="8"/>
  <c r="N19" i="13" s="1"/>
  <c r="O19" i="8"/>
  <c r="P18" i="8"/>
  <c r="N18" i="13" s="1"/>
  <c r="O18" i="8"/>
  <c r="P17" i="8"/>
  <c r="N17" i="13" s="1"/>
  <c r="O17" i="8"/>
  <c r="P16" i="8"/>
  <c r="N16" i="13" s="1"/>
  <c r="O16" i="8"/>
  <c r="P15" i="8"/>
  <c r="N15" i="13" s="1"/>
  <c r="O15" i="8"/>
  <c r="P14" i="8"/>
  <c r="N14" i="13" s="1"/>
  <c r="O14" i="8"/>
  <c r="P13" i="8"/>
  <c r="N13" i="13" s="1"/>
  <c r="O13" i="8"/>
  <c r="P12" i="8"/>
  <c r="N12" i="13" s="1"/>
  <c r="O12" i="8"/>
  <c r="N11" i="8"/>
  <c r="M11" i="8"/>
  <c r="L11" i="8"/>
  <c r="K11" i="8"/>
  <c r="J11" i="8"/>
  <c r="I11" i="8"/>
  <c r="H11" i="8"/>
  <c r="G11" i="8"/>
  <c r="F11" i="8"/>
  <c r="E11" i="8"/>
  <c r="P10" i="8"/>
  <c r="N10" i="13" s="1"/>
  <c r="O10" i="8"/>
  <c r="P9" i="8"/>
  <c r="N9" i="13" s="1"/>
  <c r="O9" i="8"/>
  <c r="P8" i="8"/>
  <c r="N8" i="13" s="1"/>
  <c r="O8" i="8"/>
  <c r="P6" i="8"/>
  <c r="N6" i="13" s="1"/>
  <c r="O6" i="8"/>
  <c r="M5" i="8"/>
  <c r="M7" i="8" s="1"/>
  <c r="M29" i="8" s="1"/>
  <c r="M30" i="8" s="1"/>
  <c r="L5" i="8"/>
  <c r="L7" i="8" s="1"/>
  <c r="L29" i="8" s="1"/>
  <c r="L30" i="8" s="1"/>
  <c r="I5" i="8"/>
  <c r="I7" i="8" s="1"/>
  <c r="I29" i="8" s="1"/>
  <c r="I30" i="8" s="1"/>
  <c r="H5" i="8"/>
  <c r="H7" i="8" s="1"/>
  <c r="H29" i="8" s="1"/>
  <c r="H30" i="8" s="1"/>
  <c r="E5" i="8"/>
  <c r="P35" i="7"/>
  <c r="K35" i="13" s="1"/>
  <c r="N34" i="7"/>
  <c r="M34" i="7"/>
  <c r="L34" i="7"/>
  <c r="K34" i="7"/>
  <c r="J34" i="7"/>
  <c r="I34" i="7"/>
  <c r="H34" i="7"/>
  <c r="G34" i="7"/>
  <c r="F34" i="7"/>
  <c r="E34" i="7"/>
  <c r="N33" i="7"/>
  <c r="M33" i="7"/>
  <c r="L33" i="7"/>
  <c r="K33" i="7"/>
  <c r="J33" i="7"/>
  <c r="I33" i="7"/>
  <c r="H33" i="7"/>
  <c r="G33" i="7"/>
  <c r="F33" i="7"/>
  <c r="E33" i="7"/>
  <c r="I32" i="7"/>
  <c r="E32" i="7"/>
  <c r="N31" i="7"/>
  <c r="N32" i="7" s="1"/>
  <c r="M31" i="7"/>
  <c r="L31" i="7"/>
  <c r="L32" i="7" s="1"/>
  <c r="K31" i="7"/>
  <c r="K32" i="7" s="1"/>
  <c r="J31" i="7"/>
  <c r="J32" i="7" s="1"/>
  <c r="I31" i="7"/>
  <c r="H31" i="7"/>
  <c r="H32" i="7" s="1"/>
  <c r="G31" i="7"/>
  <c r="G32" i="7" s="1"/>
  <c r="F31" i="7"/>
  <c r="E31" i="7"/>
  <c r="E29" i="7"/>
  <c r="P28" i="7"/>
  <c r="K28" i="13" s="1"/>
  <c r="O28" i="7"/>
  <c r="P27" i="7"/>
  <c r="K27" i="13" s="1"/>
  <c r="C5" i="14" s="1"/>
  <c r="O27" i="7"/>
  <c r="P26" i="7"/>
  <c r="K26" i="13" s="1"/>
  <c r="O26" i="7"/>
  <c r="P25" i="7"/>
  <c r="K25" i="13" s="1"/>
  <c r="O25" i="7"/>
  <c r="P24" i="7"/>
  <c r="K24" i="13" s="1"/>
  <c r="O24" i="7"/>
  <c r="P23" i="7"/>
  <c r="K23" i="13" s="1"/>
  <c r="O23" i="7"/>
  <c r="P22" i="7"/>
  <c r="K22" i="13" s="1"/>
  <c r="O22" i="7"/>
  <c r="P21" i="7"/>
  <c r="K21" i="13" s="1"/>
  <c r="O21" i="7"/>
  <c r="P20" i="7"/>
  <c r="K20" i="13" s="1"/>
  <c r="O20" i="7"/>
  <c r="P19" i="7"/>
  <c r="K19" i="13" s="1"/>
  <c r="O19" i="7"/>
  <c r="P18" i="7"/>
  <c r="K18" i="13" s="1"/>
  <c r="O18" i="7"/>
  <c r="P17" i="7"/>
  <c r="K17" i="13" s="1"/>
  <c r="O17" i="7"/>
  <c r="P16" i="7"/>
  <c r="K16" i="13" s="1"/>
  <c r="O16" i="7"/>
  <c r="P15" i="7"/>
  <c r="K15" i="13" s="1"/>
  <c r="O15" i="7"/>
  <c r="P14" i="7"/>
  <c r="K14" i="13" s="1"/>
  <c r="O14" i="7"/>
  <c r="P13" i="7"/>
  <c r="K13" i="13" s="1"/>
  <c r="O13" i="7"/>
  <c r="P12" i="7"/>
  <c r="K12" i="13" s="1"/>
  <c r="O12" i="7"/>
  <c r="N11" i="7"/>
  <c r="M11" i="7"/>
  <c r="L11" i="7"/>
  <c r="K11" i="7"/>
  <c r="J11" i="7"/>
  <c r="I11" i="7"/>
  <c r="H11" i="7"/>
  <c r="G11" i="7"/>
  <c r="O11" i="7" s="1"/>
  <c r="F11" i="7"/>
  <c r="E11" i="7"/>
  <c r="P10" i="7"/>
  <c r="K10" i="13" s="1"/>
  <c r="O10" i="7"/>
  <c r="P9" i="7"/>
  <c r="K9" i="13" s="1"/>
  <c r="O9" i="7"/>
  <c r="P8" i="7"/>
  <c r="K8" i="13" s="1"/>
  <c r="O8" i="7"/>
  <c r="N7" i="7"/>
  <c r="N29" i="7" s="1"/>
  <c r="N30" i="7" s="1"/>
  <c r="M7" i="7"/>
  <c r="M29" i="7" s="1"/>
  <c r="M30" i="7" s="1"/>
  <c r="J7" i="7"/>
  <c r="J29" i="7" s="1"/>
  <c r="J30" i="7" s="1"/>
  <c r="I7" i="7"/>
  <c r="I29" i="7" s="1"/>
  <c r="I30" i="7" s="1"/>
  <c r="F7" i="7"/>
  <c r="F29" i="7" s="1"/>
  <c r="F30" i="7" s="1"/>
  <c r="E7" i="7"/>
  <c r="P6" i="7"/>
  <c r="K6" i="13" s="1"/>
  <c r="O6" i="7"/>
  <c r="N5" i="7"/>
  <c r="M5" i="7"/>
  <c r="L5" i="7"/>
  <c r="L7" i="7" s="1"/>
  <c r="L29" i="7" s="1"/>
  <c r="L30" i="7" s="1"/>
  <c r="K5" i="7"/>
  <c r="K7" i="7" s="1"/>
  <c r="K29" i="7" s="1"/>
  <c r="K30" i="7" s="1"/>
  <c r="J5" i="7"/>
  <c r="I5" i="7"/>
  <c r="H5" i="7"/>
  <c r="H7" i="7" s="1"/>
  <c r="H29" i="7" s="1"/>
  <c r="H30" i="7" s="1"/>
  <c r="G5" i="7"/>
  <c r="G7" i="7" s="1"/>
  <c r="G29" i="7" s="1"/>
  <c r="G30" i="7" s="1"/>
  <c r="F5" i="7"/>
  <c r="E5" i="7"/>
  <c r="P35" i="6"/>
  <c r="H35" i="13" s="1"/>
  <c r="P34" i="6"/>
  <c r="H34" i="13" s="1"/>
  <c r="O4" i="14" s="1"/>
  <c r="N34" i="6"/>
  <c r="M34" i="6"/>
  <c r="L34" i="6"/>
  <c r="K34" i="6"/>
  <c r="J34" i="6"/>
  <c r="I34" i="6"/>
  <c r="H34" i="6"/>
  <c r="G34" i="6"/>
  <c r="F34" i="6"/>
  <c r="E34" i="6"/>
  <c r="P33" i="6"/>
  <c r="H33" i="13" s="1"/>
  <c r="I4" i="14" s="1"/>
  <c r="N33" i="6"/>
  <c r="M33" i="6"/>
  <c r="L33" i="6"/>
  <c r="K33" i="6"/>
  <c r="J33" i="6"/>
  <c r="I33" i="6"/>
  <c r="H33" i="6"/>
  <c r="G33" i="6"/>
  <c r="F33" i="6"/>
  <c r="E33" i="6"/>
  <c r="O33" i="6" s="1"/>
  <c r="N31" i="6"/>
  <c r="N32" i="6" s="1"/>
  <c r="M31" i="6"/>
  <c r="M32" i="6" s="1"/>
  <c r="L31" i="6"/>
  <c r="L32" i="6" s="1"/>
  <c r="K31" i="6"/>
  <c r="J31" i="6"/>
  <c r="J32" i="6" s="1"/>
  <c r="I31" i="6"/>
  <c r="I32" i="6" s="1"/>
  <c r="H31" i="6"/>
  <c r="P31" i="6" s="1"/>
  <c r="H31" i="13" s="1"/>
  <c r="G31" i="6"/>
  <c r="G32" i="6" s="1"/>
  <c r="F31" i="6"/>
  <c r="F32" i="6" s="1"/>
  <c r="E31" i="6"/>
  <c r="P28" i="6"/>
  <c r="H28" i="13" s="1"/>
  <c r="O28" i="6"/>
  <c r="P27" i="6"/>
  <c r="H27" i="13" s="1"/>
  <c r="C4" i="14" s="1"/>
  <c r="O27" i="6"/>
  <c r="P26" i="6"/>
  <c r="H26" i="13" s="1"/>
  <c r="O26" i="6"/>
  <c r="P25" i="6"/>
  <c r="H25" i="13" s="1"/>
  <c r="O25" i="6"/>
  <c r="P24" i="6"/>
  <c r="H24" i="13" s="1"/>
  <c r="O24" i="6"/>
  <c r="P23" i="6"/>
  <c r="H23" i="13" s="1"/>
  <c r="O23" i="6"/>
  <c r="P22" i="6"/>
  <c r="H22" i="13" s="1"/>
  <c r="O22" i="6"/>
  <c r="P21" i="6"/>
  <c r="H21" i="13" s="1"/>
  <c r="O21" i="6"/>
  <c r="P20" i="6"/>
  <c r="H20" i="13" s="1"/>
  <c r="O20" i="6"/>
  <c r="P19" i="6"/>
  <c r="H19" i="13" s="1"/>
  <c r="O19" i="6"/>
  <c r="P18" i="6"/>
  <c r="H18" i="13" s="1"/>
  <c r="O18" i="6"/>
  <c r="P17" i="6"/>
  <c r="H17" i="13" s="1"/>
  <c r="O17" i="6"/>
  <c r="P16" i="6"/>
  <c r="H16" i="13" s="1"/>
  <c r="O16" i="6"/>
  <c r="P15" i="6"/>
  <c r="H15" i="13" s="1"/>
  <c r="O15" i="6"/>
  <c r="P14" i="6"/>
  <c r="H14" i="13" s="1"/>
  <c r="O14" i="6"/>
  <c r="P13" i="6"/>
  <c r="H13" i="13" s="1"/>
  <c r="O13" i="6"/>
  <c r="P12" i="6"/>
  <c r="H12" i="13" s="1"/>
  <c r="O12" i="6"/>
  <c r="N11" i="6"/>
  <c r="M11" i="6"/>
  <c r="L11" i="6"/>
  <c r="K11" i="6"/>
  <c r="J11" i="6"/>
  <c r="I11" i="6"/>
  <c r="H11" i="6"/>
  <c r="G11" i="6"/>
  <c r="F11" i="6"/>
  <c r="O11" i="6" s="1"/>
  <c r="E11" i="6"/>
  <c r="P10" i="6"/>
  <c r="H10" i="13" s="1"/>
  <c r="O10" i="6"/>
  <c r="P9" i="6"/>
  <c r="H9" i="13" s="1"/>
  <c r="O9" i="6"/>
  <c r="P8" i="6"/>
  <c r="H8" i="13" s="1"/>
  <c r="O8" i="6"/>
  <c r="M7" i="6"/>
  <c r="M29" i="6" s="1"/>
  <c r="M30" i="6" s="1"/>
  <c r="I7" i="6"/>
  <c r="I29" i="6" s="1"/>
  <c r="I30" i="6" s="1"/>
  <c r="E7" i="6"/>
  <c r="P6" i="6"/>
  <c r="H6" i="13" s="1"/>
  <c r="O6" i="6"/>
  <c r="N5" i="6"/>
  <c r="N7" i="6" s="1"/>
  <c r="N29" i="6" s="1"/>
  <c r="N30" i="6" s="1"/>
  <c r="M5" i="6"/>
  <c r="K5" i="6"/>
  <c r="K7" i="6" s="1"/>
  <c r="K29" i="6" s="1"/>
  <c r="K30" i="6" s="1"/>
  <c r="J5" i="6"/>
  <c r="J7" i="6" s="1"/>
  <c r="J29" i="6" s="1"/>
  <c r="J30" i="6" s="1"/>
  <c r="I5" i="6"/>
  <c r="G5" i="6"/>
  <c r="G7" i="6" s="1"/>
  <c r="G29" i="6" s="1"/>
  <c r="G30" i="6" s="1"/>
  <c r="F5" i="6"/>
  <c r="E5" i="6"/>
  <c r="Z35" i="5"/>
  <c r="E35" i="13" s="1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Z34" i="5" s="1"/>
  <c r="E34" i="13" s="1"/>
  <c r="O3" i="14" s="1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Z33" i="5" s="1"/>
  <c r="E33" i="13" s="1"/>
  <c r="I3" i="14" s="1"/>
  <c r="E33" i="5"/>
  <c r="V32" i="5"/>
  <c r="U32" i="5"/>
  <c r="R32" i="5"/>
  <c r="Q32" i="5"/>
  <c r="N32" i="5"/>
  <c r="M32" i="5"/>
  <c r="J32" i="5"/>
  <c r="I32" i="5"/>
  <c r="F32" i="5"/>
  <c r="E32" i="5"/>
  <c r="Z32" i="5" s="1"/>
  <c r="E32" i="13" s="1"/>
  <c r="X31" i="5"/>
  <c r="X32" i="5" s="1"/>
  <c r="W31" i="5"/>
  <c r="W32" i="5" s="1"/>
  <c r="V31" i="5"/>
  <c r="U31" i="5"/>
  <c r="T31" i="5"/>
  <c r="T32" i="5" s="1"/>
  <c r="S31" i="5"/>
  <c r="S32" i="5" s="1"/>
  <c r="R31" i="5"/>
  <c r="Q31" i="5"/>
  <c r="P31" i="5"/>
  <c r="P32" i="5" s="1"/>
  <c r="O31" i="5"/>
  <c r="O32" i="5" s="1"/>
  <c r="N31" i="5"/>
  <c r="M31" i="5"/>
  <c r="L31" i="5"/>
  <c r="L32" i="5" s="1"/>
  <c r="K31" i="5"/>
  <c r="K32" i="5" s="1"/>
  <c r="J31" i="5"/>
  <c r="I31" i="5"/>
  <c r="H31" i="5"/>
  <c r="H32" i="5" s="1"/>
  <c r="G31" i="5"/>
  <c r="G32" i="5" s="1"/>
  <c r="F31" i="5"/>
  <c r="Z31" i="5" s="1"/>
  <c r="E31" i="13" s="1"/>
  <c r="E31" i="5"/>
  <c r="Z28" i="5"/>
  <c r="E28" i="13" s="1"/>
  <c r="Y28" i="5"/>
  <c r="Z27" i="5"/>
  <c r="E27" i="13" s="1"/>
  <c r="C3" i="14" s="1"/>
  <c r="Y27" i="5"/>
  <c r="Z26" i="5"/>
  <c r="E26" i="13" s="1"/>
  <c r="Y26" i="5"/>
  <c r="Z25" i="5"/>
  <c r="E25" i="13" s="1"/>
  <c r="Y25" i="5"/>
  <c r="Z24" i="5"/>
  <c r="E24" i="13" s="1"/>
  <c r="Y24" i="5"/>
  <c r="Z23" i="5"/>
  <c r="E23" i="13" s="1"/>
  <c r="Y23" i="5"/>
  <c r="Z22" i="5"/>
  <c r="E22" i="13" s="1"/>
  <c r="Y22" i="5"/>
  <c r="Z21" i="5"/>
  <c r="E21" i="13" s="1"/>
  <c r="Y21" i="5"/>
  <c r="Z20" i="5"/>
  <c r="E20" i="13" s="1"/>
  <c r="Y20" i="5"/>
  <c r="Z19" i="5"/>
  <c r="E19" i="13" s="1"/>
  <c r="Y19" i="5"/>
  <c r="Z18" i="5"/>
  <c r="E18" i="13" s="1"/>
  <c r="Y18" i="5"/>
  <c r="Z17" i="5"/>
  <c r="E17" i="13" s="1"/>
  <c r="Y17" i="5"/>
  <c r="Z16" i="5"/>
  <c r="E16" i="13" s="1"/>
  <c r="Y16" i="5"/>
  <c r="Z15" i="5"/>
  <c r="E15" i="13" s="1"/>
  <c r="Y15" i="5"/>
  <c r="Z14" i="5"/>
  <c r="E14" i="13" s="1"/>
  <c r="Y14" i="5"/>
  <c r="Z13" i="5"/>
  <c r="E13" i="13" s="1"/>
  <c r="Y13" i="5"/>
  <c r="Z12" i="5"/>
  <c r="E12" i="13" s="1"/>
  <c r="Y12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Z11" i="5" s="1"/>
  <c r="E11" i="13" s="1"/>
  <c r="E11" i="5"/>
  <c r="Z10" i="5"/>
  <c r="E10" i="13" s="1"/>
  <c r="Y10" i="5"/>
  <c r="Z9" i="5"/>
  <c r="E9" i="13" s="1"/>
  <c r="Y9" i="5"/>
  <c r="Z8" i="5"/>
  <c r="E8" i="13" s="1"/>
  <c r="Y8" i="5"/>
  <c r="W7" i="5"/>
  <c r="W29" i="5" s="1"/>
  <c r="W30" i="5" s="1"/>
  <c r="O7" i="5"/>
  <c r="O29" i="5" s="1"/>
  <c r="O30" i="5" s="1"/>
  <c r="G7" i="5"/>
  <c r="G29" i="5" s="1"/>
  <c r="G30" i="5" s="1"/>
  <c r="Z6" i="5"/>
  <c r="E6" i="13" s="1"/>
  <c r="Y6" i="5"/>
  <c r="Z5" i="5"/>
  <c r="E5" i="13" s="1"/>
  <c r="X5" i="5"/>
  <c r="X7" i="5" s="1"/>
  <c r="X29" i="5" s="1"/>
  <c r="X30" i="5" s="1"/>
  <c r="W5" i="5"/>
  <c r="V5" i="5"/>
  <c r="V7" i="5" s="1"/>
  <c r="V29" i="5" s="1"/>
  <c r="V30" i="5" s="1"/>
  <c r="U5" i="5"/>
  <c r="U7" i="5" s="1"/>
  <c r="U29" i="5" s="1"/>
  <c r="U30" i="5" s="1"/>
  <c r="T5" i="5"/>
  <c r="T7" i="5" s="1"/>
  <c r="T29" i="5" s="1"/>
  <c r="T30" i="5" s="1"/>
  <c r="S5" i="5"/>
  <c r="S7" i="5" s="1"/>
  <c r="S29" i="5" s="1"/>
  <c r="S30" i="5" s="1"/>
  <c r="R5" i="5"/>
  <c r="R7" i="5" s="1"/>
  <c r="R29" i="5" s="1"/>
  <c r="R30" i="5" s="1"/>
  <c r="Q5" i="5"/>
  <c r="Q7" i="5" s="1"/>
  <c r="Q29" i="5" s="1"/>
  <c r="Q30" i="5" s="1"/>
  <c r="P5" i="5"/>
  <c r="P7" i="5" s="1"/>
  <c r="P29" i="5" s="1"/>
  <c r="P30" i="5" s="1"/>
  <c r="O5" i="5"/>
  <c r="N5" i="5"/>
  <c r="N7" i="5" s="1"/>
  <c r="N29" i="5" s="1"/>
  <c r="N30" i="5" s="1"/>
  <c r="M5" i="5"/>
  <c r="M7" i="5" s="1"/>
  <c r="M29" i="5" s="1"/>
  <c r="M30" i="5" s="1"/>
  <c r="L5" i="5"/>
  <c r="L7" i="5" s="1"/>
  <c r="L29" i="5" s="1"/>
  <c r="L30" i="5" s="1"/>
  <c r="K5" i="5"/>
  <c r="K7" i="5" s="1"/>
  <c r="K29" i="5" s="1"/>
  <c r="K30" i="5" s="1"/>
  <c r="J5" i="5"/>
  <c r="J7" i="5" s="1"/>
  <c r="J29" i="5" s="1"/>
  <c r="J30" i="5" s="1"/>
  <c r="I5" i="5"/>
  <c r="I7" i="5" s="1"/>
  <c r="I29" i="5" s="1"/>
  <c r="I30" i="5" s="1"/>
  <c r="H5" i="5"/>
  <c r="H7" i="5" s="1"/>
  <c r="H29" i="5" s="1"/>
  <c r="H30" i="5" s="1"/>
  <c r="G5" i="5"/>
  <c r="F5" i="5"/>
  <c r="F7" i="5" s="1"/>
  <c r="F29" i="5" s="1"/>
  <c r="F30" i="5" s="1"/>
  <c r="E5" i="5"/>
  <c r="E7" i="5" s="1"/>
  <c r="P35" i="4"/>
  <c r="M35" i="13" s="1"/>
  <c r="P34" i="4"/>
  <c r="M34" i="13" s="1"/>
  <c r="N6" i="14" s="1"/>
  <c r="N34" i="4"/>
  <c r="M34" i="4"/>
  <c r="L34" i="4"/>
  <c r="K34" i="4"/>
  <c r="J34" i="4"/>
  <c r="I34" i="4"/>
  <c r="H34" i="4"/>
  <c r="G34" i="4"/>
  <c r="O34" i="4" s="1"/>
  <c r="F34" i="4"/>
  <c r="E34" i="4"/>
  <c r="P33" i="4"/>
  <c r="M33" i="13" s="1"/>
  <c r="H6" i="14" s="1"/>
  <c r="N33" i="4"/>
  <c r="M33" i="4"/>
  <c r="L33" i="4"/>
  <c r="K33" i="4"/>
  <c r="J33" i="4"/>
  <c r="I33" i="4"/>
  <c r="H33" i="4"/>
  <c r="G33" i="4"/>
  <c r="O33" i="4" s="1"/>
  <c r="F33" i="4"/>
  <c r="E33" i="4"/>
  <c r="G32" i="4"/>
  <c r="P31" i="4"/>
  <c r="M31" i="13" s="1"/>
  <c r="N31" i="4"/>
  <c r="N32" i="4" s="1"/>
  <c r="M31" i="4"/>
  <c r="M32" i="4" s="1"/>
  <c r="L31" i="4"/>
  <c r="L32" i="4" s="1"/>
  <c r="K31" i="4"/>
  <c r="K32" i="4" s="1"/>
  <c r="J31" i="4"/>
  <c r="J32" i="4" s="1"/>
  <c r="I31" i="4"/>
  <c r="I32" i="4" s="1"/>
  <c r="H31" i="4"/>
  <c r="H32" i="4" s="1"/>
  <c r="G31" i="4"/>
  <c r="O31" i="4" s="1"/>
  <c r="F31" i="4"/>
  <c r="F32" i="4" s="1"/>
  <c r="E31" i="4"/>
  <c r="E32" i="4" s="1"/>
  <c r="P32" i="4" s="1"/>
  <c r="M32" i="13" s="1"/>
  <c r="P28" i="4"/>
  <c r="M28" i="13" s="1"/>
  <c r="O28" i="4"/>
  <c r="P27" i="4"/>
  <c r="M27" i="13" s="1"/>
  <c r="B6" i="14" s="1"/>
  <c r="O27" i="4"/>
  <c r="P26" i="4"/>
  <c r="M26" i="13" s="1"/>
  <c r="O26" i="4"/>
  <c r="P25" i="4"/>
  <c r="M25" i="13" s="1"/>
  <c r="O25" i="4"/>
  <c r="P24" i="4"/>
  <c r="M24" i="13" s="1"/>
  <c r="O24" i="4"/>
  <c r="P23" i="4"/>
  <c r="M23" i="13" s="1"/>
  <c r="O23" i="4"/>
  <c r="P22" i="4"/>
  <c r="M22" i="13" s="1"/>
  <c r="O22" i="4"/>
  <c r="P21" i="4"/>
  <c r="M21" i="13" s="1"/>
  <c r="O21" i="4"/>
  <c r="P20" i="4"/>
  <c r="M20" i="13" s="1"/>
  <c r="O20" i="4"/>
  <c r="P19" i="4"/>
  <c r="M19" i="13" s="1"/>
  <c r="O19" i="4"/>
  <c r="P18" i="4"/>
  <c r="M18" i="13" s="1"/>
  <c r="O18" i="4"/>
  <c r="P17" i="4"/>
  <c r="M17" i="13" s="1"/>
  <c r="O17" i="4"/>
  <c r="P16" i="4"/>
  <c r="M16" i="13" s="1"/>
  <c r="O16" i="4"/>
  <c r="P15" i="4"/>
  <c r="M15" i="13" s="1"/>
  <c r="O15" i="4"/>
  <c r="P14" i="4"/>
  <c r="M14" i="13" s="1"/>
  <c r="O14" i="4"/>
  <c r="P13" i="4"/>
  <c r="M13" i="13" s="1"/>
  <c r="O13" i="4"/>
  <c r="P12" i="4"/>
  <c r="M12" i="13" s="1"/>
  <c r="O12" i="4"/>
  <c r="N11" i="4"/>
  <c r="M11" i="4"/>
  <c r="L11" i="4"/>
  <c r="K11" i="4"/>
  <c r="J11" i="4"/>
  <c r="I11" i="4"/>
  <c r="H11" i="4"/>
  <c r="G11" i="4"/>
  <c r="F11" i="4"/>
  <c r="E11" i="4"/>
  <c r="P10" i="4"/>
  <c r="M10" i="13" s="1"/>
  <c r="O10" i="4"/>
  <c r="P9" i="4"/>
  <c r="M9" i="13" s="1"/>
  <c r="O9" i="4"/>
  <c r="P8" i="4"/>
  <c r="M8" i="13" s="1"/>
  <c r="O8" i="4"/>
  <c r="M7" i="4"/>
  <c r="M29" i="4" s="1"/>
  <c r="M30" i="4" s="1"/>
  <c r="P6" i="4"/>
  <c r="M6" i="13" s="1"/>
  <c r="O6" i="4"/>
  <c r="M5" i="4"/>
  <c r="K5" i="4"/>
  <c r="K7" i="4" s="1"/>
  <c r="K29" i="4" s="1"/>
  <c r="K30" i="4" s="1"/>
  <c r="G5" i="4"/>
  <c r="G7" i="4" s="1"/>
  <c r="G29" i="4" s="1"/>
  <c r="G30" i="4" s="1"/>
  <c r="F5" i="4"/>
  <c r="F7" i="4" s="1"/>
  <c r="F29" i="4" s="1"/>
  <c r="F30" i="4" s="1"/>
  <c r="P35" i="3"/>
  <c r="J35" i="13" s="1"/>
  <c r="P34" i="3"/>
  <c r="J34" i="13" s="1"/>
  <c r="N5" i="14" s="1"/>
  <c r="N34" i="3"/>
  <c r="M34" i="3"/>
  <c r="L34" i="3"/>
  <c r="K34" i="3"/>
  <c r="K32" i="3" s="1"/>
  <c r="J34" i="3"/>
  <c r="I34" i="3"/>
  <c r="H34" i="3"/>
  <c r="G34" i="3"/>
  <c r="O34" i="3" s="1"/>
  <c r="F34" i="3"/>
  <c r="E34" i="3"/>
  <c r="P33" i="3"/>
  <c r="J33" i="13" s="1"/>
  <c r="H5" i="14" s="1"/>
  <c r="N33" i="3"/>
  <c r="M33" i="3"/>
  <c r="L33" i="3"/>
  <c r="K33" i="3"/>
  <c r="J33" i="3"/>
  <c r="I33" i="3"/>
  <c r="H33" i="3"/>
  <c r="G33" i="3"/>
  <c r="O33" i="3" s="1"/>
  <c r="F33" i="3"/>
  <c r="E33" i="3"/>
  <c r="O32" i="3"/>
  <c r="J32" i="3"/>
  <c r="F32" i="3"/>
  <c r="P31" i="3"/>
  <c r="J31" i="13" s="1"/>
  <c r="N31" i="3"/>
  <c r="N32" i="3" s="1"/>
  <c r="M31" i="3"/>
  <c r="M32" i="3" s="1"/>
  <c r="P32" i="3" s="1"/>
  <c r="J32" i="13" s="1"/>
  <c r="L31" i="3"/>
  <c r="L32" i="3" s="1"/>
  <c r="K31" i="3"/>
  <c r="J31" i="3"/>
  <c r="I31" i="3"/>
  <c r="I32" i="3" s="1"/>
  <c r="H31" i="3"/>
  <c r="H32" i="3" s="1"/>
  <c r="G31" i="3"/>
  <c r="G32" i="3" s="1"/>
  <c r="F31" i="3"/>
  <c r="O31" i="3" s="1"/>
  <c r="E31" i="3"/>
  <c r="E32" i="3" s="1"/>
  <c r="P30" i="3"/>
  <c r="J30" i="13" s="1"/>
  <c r="P28" i="3"/>
  <c r="J28" i="13" s="1"/>
  <c r="O28" i="3"/>
  <c r="P27" i="3"/>
  <c r="J27" i="13" s="1"/>
  <c r="B5" i="14" s="1"/>
  <c r="O27" i="3"/>
  <c r="P26" i="3"/>
  <c r="J26" i="13" s="1"/>
  <c r="O26" i="3"/>
  <c r="P25" i="3"/>
  <c r="J25" i="13" s="1"/>
  <c r="O25" i="3"/>
  <c r="P24" i="3"/>
  <c r="J24" i="13" s="1"/>
  <c r="O24" i="3"/>
  <c r="P23" i="3"/>
  <c r="J23" i="13" s="1"/>
  <c r="O23" i="3"/>
  <c r="P22" i="3"/>
  <c r="J22" i="13" s="1"/>
  <c r="O22" i="3"/>
  <c r="P21" i="3"/>
  <c r="J21" i="13" s="1"/>
  <c r="O21" i="3"/>
  <c r="P20" i="3"/>
  <c r="J20" i="13" s="1"/>
  <c r="O20" i="3"/>
  <c r="P19" i="3"/>
  <c r="J19" i="13" s="1"/>
  <c r="O19" i="3"/>
  <c r="P18" i="3"/>
  <c r="J18" i="13" s="1"/>
  <c r="O18" i="3"/>
  <c r="P17" i="3"/>
  <c r="J17" i="13" s="1"/>
  <c r="O17" i="3"/>
  <c r="P16" i="3"/>
  <c r="J16" i="13" s="1"/>
  <c r="O16" i="3"/>
  <c r="P15" i="3"/>
  <c r="J15" i="13" s="1"/>
  <c r="O15" i="3"/>
  <c r="P14" i="3"/>
  <c r="J14" i="13" s="1"/>
  <c r="O14" i="3"/>
  <c r="P13" i="3"/>
  <c r="J13" i="13" s="1"/>
  <c r="O13" i="3"/>
  <c r="P12" i="3"/>
  <c r="J12" i="13" s="1"/>
  <c r="O12" i="3"/>
  <c r="P11" i="3"/>
  <c r="J11" i="13" s="1"/>
  <c r="N11" i="3"/>
  <c r="M11" i="3"/>
  <c r="L11" i="3"/>
  <c r="K11" i="3"/>
  <c r="J11" i="3"/>
  <c r="I11" i="3"/>
  <c r="H11" i="3"/>
  <c r="G11" i="3"/>
  <c r="F11" i="3"/>
  <c r="E11" i="3"/>
  <c r="P10" i="3"/>
  <c r="J10" i="13" s="1"/>
  <c r="O10" i="3"/>
  <c r="P9" i="3"/>
  <c r="J9" i="13" s="1"/>
  <c r="O9" i="3"/>
  <c r="P8" i="3"/>
  <c r="J8" i="13" s="1"/>
  <c r="O8" i="3"/>
  <c r="L7" i="3"/>
  <c r="L29" i="3" s="1"/>
  <c r="L30" i="3" s="1"/>
  <c r="H7" i="3"/>
  <c r="H29" i="3" s="1"/>
  <c r="H30" i="3" s="1"/>
  <c r="P6" i="3"/>
  <c r="J6" i="13" s="1"/>
  <c r="O6" i="3"/>
  <c r="P5" i="3"/>
  <c r="J5" i="13" s="1"/>
  <c r="M5" i="3"/>
  <c r="M7" i="3" s="1"/>
  <c r="M29" i="3" s="1"/>
  <c r="M30" i="3" s="1"/>
  <c r="L5" i="3"/>
  <c r="J5" i="3"/>
  <c r="J7" i="3" s="1"/>
  <c r="J29" i="3" s="1"/>
  <c r="J30" i="3" s="1"/>
  <c r="H5" i="3"/>
  <c r="F5" i="3"/>
  <c r="F7" i="3" s="1"/>
  <c r="F29" i="3" s="1"/>
  <c r="F30" i="3" s="1"/>
  <c r="E5" i="3"/>
  <c r="P35" i="2"/>
  <c r="G35" i="13" s="1"/>
  <c r="P34" i="2"/>
  <c r="G34" i="13" s="1"/>
  <c r="N4" i="14" s="1"/>
  <c r="N34" i="2"/>
  <c r="M34" i="2"/>
  <c r="L34" i="2"/>
  <c r="K34" i="2"/>
  <c r="K32" i="2" s="1"/>
  <c r="J34" i="2"/>
  <c r="J32" i="2" s="1"/>
  <c r="I34" i="2"/>
  <c r="H34" i="2"/>
  <c r="G34" i="2"/>
  <c r="F34" i="2"/>
  <c r="O34" i="2" s="1"/>
  <c r="E34" i="2"/>
  <c r="P33" i="2"/>
  <c r="G33" i="13" s="1"/>
  <c r="H4" i="14" s="1"/>
  <c r="N33" i="2"/>
  <c r="M33" i="2"/>
  <c r="L33" i="2"/>
  <c r="K33" i="2"/>
  <c r="J33" i="2"/>
  <c r="I33" i="2"/>
  <c r="H33" i="2"/>
  <c r="G33" i="2"/>
  <c r="F33" i="2"/>
  <c r="O33" i="2" s="1"/>
  <c r="E33" i="2"/>
  <c r="P32" i="2"/>
  <c r="G32" i="13" s="1"/>
  <c r="N32" i="2"/>
  <c r="I32" i="2"/>
  <c r="P31" i="2"/>
  <c r="G31" i="13" s="1"/>
  <c r="N31" i="2"/>
  <c r="M31" i="2"/>
  <c r="M32" i="2" s="1"/>
  <c r="L31" i="2"/>
  <c r="L32" i="2" s="1"/>
  <c r="K31" i="2"/>
  <c r="J31" i="2"/>
  <c r="I31" i="2"/>
  <c r="H31" i="2"/>
  <c r="H32" i="2" s="1"/>
  <c r="G31" i="2"/>
  <c r="G32" i="2" s="1"/>
  <c r="F31" i="2"/>
  <c r="F32" i="2" s="1"/>
  <c r="E31" i="2"/>
  <c r="O31" i="2" s="1"/>
  <c r="P30" i="2"/>
  <c r="G30" i="13" s="1"/>
  <c r="P29" i="2"/>
  <c r="G29" i="13" s="1"/>
  <c r="I29" i="2"/>
  <c r="I30" i="2" s="1"/>
  <c r="P28" i="2"/>
  <c r="G28" i="13" s="1"/>
  <c r="O28" i="2"/>
  <c r="P27" i="2"/>
  <c r="G27" i="13" s="1"/>
  <c r="B4" i="14" s="1"/>
  <c r="O27" i="2"/>
  <c r="P26" i="2"/>
  <c r="G26" i="13" s="1"/>
  <c r="O26" i="2"/>
  <c r="P25" i="2"/>
  <c r="G25" i="13" s="1"/>
  <c r="O25" i="2"/>
  <c r="P24" i="2"/>
  <c r="G24" i="13" s="1"/>
  <c r="O24" i="2"/>
  <c r="P23" i="2"/>
  <c r="G23" i="13" s="1"/>
  <c r="O23" i="2"/>
  <c r="P22" i="2"/>
  <c r="G22" i="13" s="1"/>
  <c r="O22" i="2"/>
  <c r="P21" i="2"/>
  <c r="G21" i="13" s="1"/>
  <c r="O21" i="2"/>
  <c r="P20" i="2"/>
  <c r="G20" i="13" s="1"/>
  <c r="O20" i="2"/>
  <c r="P19" i="2"/>
  <c r="G19" i="13" s="1"/>
  <c r="O19" i="2"/>
  <c r="P18" i="2"/>
  <c r="G18" i="13" s="1"/>
  <c r="O18" i="2"/>
  <c r="P17" i="2"/>
  <c r="G17" i="13" s="1"/>
  <c r="O17" i="2"/>
  <c r="P16" i="2"/>
  <c r="G16" i="13" s="1"/>
  <c r="O16" i="2"/>
  <c r="P15" i="2"/>
  <c r="G15" i="13" s="1"/>
  <c r="O15" i="2"/>
  <c r="P14" i="2"/>
  <c r="G14" i="13" s="1"/>
  <c r="O14" i="2"/>
  <c r="P13" i="2"/>
  <c r="G13" i="13" s="1"/>
  <c r="O13" i="2"/>
  <c r="P12" i="2"/>
  <c r="G12" i="13" s="1"/>
  <c r="O12" i="2"/>
  <c r="P11" i="2"/>
  <c r="G11" i="13" s="1"/>
  <c r="N11" i="2"/>
  <c r="M11" i="2"/>
  <c r="L11" i="2"/>
  <c r="K11" i="2"/>
  <c r="J11" i="2"/>
  <c r="I11" i="2"/>
  <c r="H11" i="2"/>
  <c r="G11" i="2"/>
  <c r="O11" i="2" s="1"/>
  <c r="F11" i="2"/>
  <c r="E11" i="2"/>
  <c r="P10" i="2"/>
  <c r="G10" i="13" s="1"/>
  <c r="O10" i="2"/>
  <c r="P9" i="2"/>
  <c r="G9" i="13" s="1"/>
  <c r="O9" i="2"/>
  <c r="P8" i="2"/>
  <c r="G8" i="13" s="1"/>
  <c r="O8" i="2"/>
  <c r="P7" i="2"/>
  <c r="G7" i="13" s="1"/>
  <c r="M7" i="2"/>
  <c r="M29" i="2" s="1"/>
  <c r="M30" i="2" s="1"/>
  <c r="I7" i="2"/>
  <c r="P6" i="2"/>
  <c r="G6" i="13" s="1"/>
  <c r="O6" i="2"/>
  <c r="P5" i="2"/>
  <c r="G5" i="13" s="1"/>
  <c r="M5" i="2"/>
  <c r="L5" i="2"/>
  <c r="L7" i="2" s="1"/>
  <c r="L29" i="2" s="1"/>
  <c r="L30" i="2" s="1"/>
  <c r="K5" i="2"/>
  <c r="K7" i="2" s="1"/>
  <c r="K29" i="2" s="1"/>
  <c r="K30" i="2" s="1"/>
  <c r="I5" i="2"/>
  <c r="H5" i="2"/>
  <c r="H7" i="2" s="1"/>
  <c r="H29" i="2" s="1"/>
  <c r="H30" i="2" s="1"/>
  <c r="G5" i="2"/>
  <c r="G7" i="2" s="1"/>
  <c r="G29" i="2" s="1"/>
  <c r="G30" i="2" s="1"/>
  <c r="E5" i="2"/>
  <c r="E7" i="2" s="1"/>
  <c r="Z35" i="1"/>
  <c r="D35" i="13" s="1"/>
  <c r="Z34" i="1"/>
  <c r="D34" i="13" s="1"/>
  <c r="N3" i="14" s="1"/>
  <c r="X34" i="1"/>
  <c r="W34" i="1"/>
  <c r="W32" i="1" s="1"/>
  <c r="V34" i="1"/>
  <c r="U34" i="1"/>
  <c r="T34" i="1"/>
  <c r="S34" i="1"/>
  <c r="S32" i="1" s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Z33" i="1"/>
  <c r="D33" i="13" s="1"/>
  <c r="H3" i="14" s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Y33" i="1" s="1"/>
  <c r="Z32" i="1"/>
  <c r="D32" i="13" s="1"/>
  <c r="V32" i="1"/>
  <c r="R32" i="1"/>
  <c r="P32" i="1"/>
  <c r="N32" i="1"/>
  <c r="F32" i="1"/>
  <c r="Z31" i="1"/>
  <c r="D31" i="13" s="1"/>
  <c r="X31" i="1"/>
  <c r="X32" i="1" s="1"/>
  <c r="W31" i="1"/>
  <c r="V31" i="1"/>
  <c r="U31" i="1"/>
  <c r="U32" i="1" s="1"/>
  <c r="T31" i="1"/>
  <c r="T32" i="1" s="1"/>
  <c r="S31" i="1"/>
  <c r="R31" i="1"/>
  <c r="Q31" i="1"/>
  <c r="Q32" i="1" s="1"/>
  <c r="P31" i="1"/>
  <c r="O31" i="1"/>
  <c r="O32" i="1" s="1"/>
  <c r="N31" i="1"/>
  <c r="M31" i="1"/>
  <c r="M32" i="1" s="1"/>
  <c r="L31" i="1"/>
  <c r="L32" i="1" s="1"/>
  <c r="K31" i="1"/>
  <c r="K32" i="1" s="1"/>
  <c r="J31" i="1"/>
  <c r="J32" i="1" s="1"/>
  <c r="I31" i="1"/>
  <c r="I32" i="1" s="1"/>
  <c r="H31" i="1"/>
  <c r="H32" i="1" s="1"/>
  <c r="G31" i="1"/>
  <c r="G32" i="1" s="1"/>
  <c r="F31" i="1"/>
  <c r="E31" i="1"/>
  <c r="E32" i="1" s="1"/>
  <c r="Y32" i="1" s="1"/>
  <c r="Z30" i="1"/>
  <c r="D30" i="13" s="1"/>
  <c r="Z29" i="1"/>
  <c r="D29" i="13" s="1"/>
  <c r="Z28" i="1"/>
  <c r="D28" i="13" s="1"/>
  <c r="Y28" i="1"/>
  <c r="Z27" i="1"/>
  <c r="D27" i="13" s="1"/>
  <c r="B3" i="14" s="1"/>
  <c r="Y27" i="1"/>
  <c r="Z26" i="1"/>
  <c r="D26" i="13" s="1"/>
  <c r="Y26" i="1"/>
  <c r="Z25" i="1"/>
  <c r="D25" i="13" s="1"/>
  <c r="Y25" i="1"/>
  <c r="Z24" i="1"/>
  <c r="D24" i="13" s="1"/>
  <c r="Y24" i="1"/>
  <c r="Z23" i="1"/>
  <c r="D23" i="13" s="1"/>
  <c r="Y23" i="1"/>
  <c r="Z22" i="1"/>
  <c r="D22" i="13" s="1"/>
  <c r="Y22" i="1"/>
  <c r="Z21" i="1"/>
  <c r="D21" i="13" s="1"/>
  <c r="Y21" i="1"/>
  <c r="Z20" i="1"/>
  <c r="D20" i="13" s="1"/>
  <c r="Y20" i="1"/>
  <c r="Z19" i="1"/>
  <c r="D19" i="13" s="1"/>
  <c r="Y19" i="1"/>
  <c r="Z18" i="1"/>
  <c r="D18" i="13" s="1"/>
  <c r="Y18" i="1"/>
  <c r="Z17" i="1"/>
  <c r="D17" i="13" s="1"/>
  <c r="Y17" i="1"/>
  <c r="Z16" i="1"/>
  <c r="D16" i="13" s="1"/>
  <c r="Y16" i="1"/>
  <c r="Z15" i="1"/>
  <c r="D15" i="13" s="1"/>
  <c r="Y15" i="1"/>
  <c r="Z14" i="1"/>
  <c r="D14" i="13" s="1"/>
  <c r="Y14" i="1"/>
  <c r="Z13" i="1"/>
  <c r="D13" i="13" s="1"/>
  <c r="Y13" i="1"/>
  <c r="Z12" i="1"/>
  <c r="D12" i="13" s="1"/>
  <c r="Y12" i="1"/>
  <c r="Z11" i="1"/>
  <c r="D11" i="13" s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V5" i="1" s="1"/>
  <c r="V7" i="1" s="1"/>
  <c r="V29" i="1" s="1"/>
  <c r="V30" i="1" s="1"/>
  <c r="Z10" i="1"/>
  <c r="D10" i="13" s="1"/>
  <c r="Y10" i="1"/>
  <c r="Z9" i="1"/>
  <c r="D9" i="13" s="1"/>
  <c r="Y9" i="1"/>
  <c r="Z8" i="1"/>
  <c r="D8" i="13" s="1"/>
  <c r="Y8" i="1"/>
  <c r="Z7" i="1"/>
  <c r="D7" i="13" s="1"/>
  <c r="Z6" i="1"/>
  <c r="D6" i="13" s="1"/>
  <c r="Y6" i="1"/>
  <c r="Z5" i="1"/>
  <c r="D5" i="13" s="1"/>
  <c r="X5" i="1"/>
  <c r="X7" i="1" s="1"/>
  <c r="X29" i="1" s="1"/>
  <c r="X30" i="1" s="1"/>
  <c r="W5" i="1"/>
  <c r="W7" i="1" s="1"/>
  <c r="W29" i="1" s="1"/>
  <c r="W30" i="1" s="1"/>
  <c r="U5" i="1"/>
  <c r="U7" i="1" s="1"/>
  <c r="U29" i="1" s="1"/>
  <c r="U30" i="1" s="1"/>
  <c r="T5" i="1"/>
  <c r="T7" i="1" s="1"/>
  <c r="T29" i="1" s="1"/>
  <c r="T30" i="1" s="1"/>
  <c r="S5" i="1"/>
  <c r="S7" i="1" s="1"/>
  <c r="S29" i="1" s="1"/>
  <c r="S30" i="1" s="1"/>
  <c r="Q5" i="1"/>
  <c r="Q7" i="1" s="1"/>
  <c r="Q29" i="1" s="1"/>
  <c r="Q30" i="1" s="1"/>
  <c r="P5" i="1"/>
  <c r="P7" i="1" s="1"/>
  <c r="P29" i="1" s="1"/>
  <c r="P30" i="1" s="1"/>
  <c r="O5" i="1"/>
  <c r="O7" i="1" s="1"/>
  <c r="O29" i="1" s="1"/>
  <c r="O30" i="1" s="1"/>
  <c r="M5" i="1"/>
  <c r="M7" i="1" s="1"/>
  <c r="M29" i="1" s="1"/>
  <c r="M30" i="1" s="1"/>
  <c r="L5" i="1"/>
  <c r="L7" i="1" s="1"/>
  <c r="L29" i="1" s="1"/>
  <c r="L30" i="1" s="1"/>
  <c r="K5" i="1"/>
  <c r="K7" i="1" s="1"/>
  <c r="K29" i="1" s="1"/>
  <c r="K30" i="1" s="1"/>
  <c r="I5" i="1"/>
  <c r="I7" i="1" s="1"/>
  <c r="I29" i="1" s="1"/>
  <c r="I30" i="1" s="1"/>
  <c r="H5" i="1"/>
  <c r="H7" i="1" s="1"/>
  <c r="H29" i="1" s="1"/>
  <c r="H30" i="1" s="1"/>
  <c r="G5" i="1"/>
  <c r="G7" i="1" s="1"/>
  <c r="G29" i="1" s="1"/>
  <c r="G30" i="1" s="1"/>
  <c r="E5" i="1"/>
  <c r="E7" i="1" s="1"/>
  <c r="K32" i="12" l="1"/>
  <c r="J32" i="12"/>
  <c r="I32" i="12"/>
  <c r="O34" i="12"/>
  <c r="O31" i="12"/>
  <c r="P31" i="12"/>
  <c r="O31" i="13" s="1"/>
  <c r="M32" i="11"/>
  <c r="O34" i="11"/>
  <c r="E32" i="10"/>
  <c r="Q32" i="9"/>
  <c r="P32" i="8"/>
  <c r="N32" i="13" s="1"/>
  <c r="P31" i="8"/>
  <c r="N31" i="13" s="1"/>
  <c r="P34" i="8"/>
  <c r="N34" i="13" s="1"/>
  <c r="O6" i="14" s="1"/>
  <c r="M32" i="7"/>
  <c r="F32" i="7"/>
  <c r="Y31" i="5"/>
  <c r="K32" i="6"/>
  <c r="E29" i="1"/>
  <c r="E29" i="2"/>
  <c r="H32" i="6"/>
  <c r="O5" i="7"/>
  <c r="P29" i="7"/>
  <c r="K29" i="13" s="1"/>
  <c r="O29" i="7"/>
  <c r="G32" i="11"/>
  <c r="P31" i="11"/>
  <c r="L31" i="13" s="1"/>
  <c r="O31" i="11"/>
  <c r="Z7" i="5"/>
  <c r="E7" i="13" s="1"/>
  <c r="E29" i="5"/>
  <c r="Y7" i="5"/>
  <c r="E32" i="2"/>
  <c r="O32" i="2" s="1"/>
  <c r="P11" i="4"/>
  <c r="M11" i="13" s="1"/>
  <c r="L5" i="4"/>
  <c r="L7" i="4" s="1"/>
  <c r="L29" i="4" s="1"/>
  <c r="L30" i="4" s="1"/>
  <c r="H5" i="4"/>
  <c r="H7" i="4" s="1"/>
  <c r="H29" i="4" s="1"/>
  <c r="H30" i="4" s="1"/>
  <c r="O11" i="4"/>
  <c r="O32" i="4"/>
  <c r="O31" i="6"/>
  <c r="P34" i="7"/>
  <c r="K34" i="13" s="1"/>
  <c r="O5" i="14" s="1"/>
  <c r="O34" i="7"/>
  <c r="X5" i="9"/>
  <c r="X7" i="9" s="1"/>
  <c r="X29" i="9" s="1"/>
  <c r="X30" i="9" s="1"/>
  <c r="T5" i="9"/>
  <c r="T7" i="9" s="1"/>
  <c r="T29" i="9" s="1"/>
  <c r="T30" i="9" s="1"/>
  <c r="P5" i="9"/>
  <c r="P7" i="9" s="1"/>
  <c r="P29" i="9" s="1"/>
  <c r="P30" i="9" s="1"/>
  <c r="L5" i="9"/>
  <c r="L7" i="9" s="1"/>
  <c r="L29" i="9" s="1"/>
  <c r="L30" i="9" s="1"/>
  <c r="H5" i="9"/>
  <c r="H7" i="9" s="1"/>
  <c r="H29" i="9" s="1"/>
  <c r="H30" i="9" s="1"/>
  <c r="W5" i="9"/>
  <c r="W7" i="9" s="1"/>
  <c r="W29" i="9" s="1"/>
  <c r="W30" i="9" s="1"/>
  <c r="S5" i="9"/>
  <c r="S7" i="9" s="1"/>
  <c r="S29" i="9" s="1"/>
  <c r="S30" i="9" s="1"/>
  <c r="O5" i="9"/>
  <c r="O7" i="9" s="1"/>
  <c r="O29" i="9" s="1"/>
  <c r="O30" i="9" s="1"/>
  <c r="K5" i="9"/>
  <c r="K7" i="9" s="1"/>
  <c r="K29" i="9" s="1"/>
  <c r="K30" i="9" s="1"/>
  <c r="G5" i="9"/>
  <c r="G7" i="9" s="1"/>
  <c r="G29" i="9" s="1"/>
  <c r="G30" i="9" s="1"/>
  <c r="R5" i="9"/>
  <c r="R7" i="9" s="1"/>
  <c r="R29" i="9" s="1"/>
  <c r="R30" i="9" s="1"/>
  <c r="J5" i="9"/>
  <c r="J7" i="9" s="1"/>
  <c r="J29" i="9" s="1"/>
  <c r="J30" i="9" s="1"/>
  <c r="Q5" i="9"/>
  <c r="Q7" i="9" s="1"/>
  <c r="Q29" i="9" s="1"/>
  <c r="Q30" i="9" s="1"/>
  <c r="I5" i="9"/>
  <c r="I7" i="9" s="1"/>
  <c r="I29" i="9" s="1"/>
  <c r="I30" i="9" s="1"/>
  <c r="Z11" i="9"/>
  <c r="F11" i="13" s="1"/>
  <c r="V5" i="9"/>
  <c r="V7" i="9" s="1"/>
  <c r="V29" i="9" s="1"/>
  <c r="V30" i="9" s="1"/>
  <c r="N5" i="9"/>
  <c r="N7" i="9" s="1"/>
  <c r="N29" i="9" s="1"/>
  <c r="N30" i="9" s="1"/>
  <c r="F5" i="9"/>
  <c r="F7" i="9" s="1"/>
  <c r="F29" i="9" s="1"/>
  <c r="F30" i="9" s="1"/>
  <c r="Y11" i="9"/>
  <c r="Y31" i="1"/>
  <c r="Y34" i="1"/>
  <c r="O11" i="3"/>
  <c r="K5" i="3"/>
  <c r="K7" i="3" s="1"/>
  <c r="K29" i="3" s="1"/>
  <c r="K30" i="3" s="1"/>
  <c r="G5" i="3"/>
  <c r="G7" i="3" s="1"/>
  <c r="G29" i="3" s="1"/>
  <c r="G30" i="3" s="1"/>
  <c r="I5" i="4"/>
  <c r="I7" i="4" s="1"/>
  <c r="I29" i="4" s="1"/>
  <c r="I30" i="4" s="1"/>
  <c r="N5" i="4"/>
  <c r="N7" i="4" s="1"/>
  <c r="N29" i="4" s="1"/>
  <c r="N30" i="4" s="1"/>
  <c r="Y32" i="5"/>
  <c r="F7" i="6"/>
  <c r="O34" i="6"/>
  <c r="P11" i="7"/>
  <c r="K11" i="13" s="1"/>
  <c r="P31" i="7"/>
  <c r="K31" i="13" s="1"/>
  <c r="O31" i="7"/>
  <c r="P31" i="10"/>
  <c r="I31" i="13" s="1"/>
  <c r="G32" i="10"/>
  <c r="P32" i="10" s="1"/>
  <c r="I32" i="13" s="1"/>
  <c r="O31" i="10"/>
  <c r="O34" i="10"/>
  <c r="O32" i="11"/>
  <c r="E7" i="3"/>
  <c r="P32" i="7"/>
  <c r="K32" i="13" s="1"/>
  <c r="O32" i="7"/>
  <c r="Y11" i="1"/>
  <c r="F5" i="1"/>
  <c r="F7" i="1" s="1"/>
  <c r="F29" i="1" s="1"/>
  <c r="F30" i="1" s="1"/>
  <c r="J5" i="1"/>
  <c r="J7" i="1" s="1"/>
  <c r="J29" i="1" s="1"/>
  <c r="J30" i="1" s="1"/>
  <c r="N5" i="1"/>
  <c r="N7" i="1" s="1"/>
  <c r="N29" i="1" s="1"/>
  <c r="N30" i="1" s="1"/>
  <c r="R5" i="1"/>
  <c r="R7" i="1" s="1"/>
  <c r="R29" i="1" s="1"/>
  <c r="R30" i="1" s="1"/>
  <c r="N5" i="2"/>
  <c r="N7" i="2" s="1"/>
  <c r="N29" i="2" s="1"/>
  <c r="N30" i="2" s="1"/>
  <c r="J5" i="2"/>
  <c r="J7" i="2" s="1"/>
  <c r="J29" i="2" s="1"/>
  <c r="J30" i="2" s="1"/>
  <c r="F5" i="2"/>
  <c r="F7" i="2" s="1"/>
  <c r="F29" i="2" s="1"/>
  <c r="F30" i="2" s="1"/>
  <c r="I5" i="3"/>
  <c r="I7" i="3" s="1"/>
  <c r="I29" i="3" s="1"/>
  <c r="I30" i="3" s="1"/>
  <c r="N5" i="3"/>
  <c r="N7" i="3" s="1"/>
  <c r="N29" i="3" s="1"/>
  <c r="N30" i="3" s="1"/>
  <c r="P7" i="3"/>
  <c r="J7" i="13" s="1"/>
  <c r="P29" i="3"/>
  <c r="J29" i="13" s="1"/>
  <c r="E5" i="4"/>
  <c r="J5" i="4"/>
  <c r="J7" i="4" s="1"/>
  <c r="J29" i="4" s="1"/>
  <c r="J30" i="4" s="1"/>
  <c r="Y11" i="5"/>
  <c r="Y33" i="5"/>
  <c r="Y34" i="5"/>
  <c r="P11" i="6"/>
  <c r="H11" i="13" s="1"/>
  <c r="P7" i="7"/>
  <c r="K7" i="13" s="1"/>
  <c r="O7" i="7"/>
  <c r="E30" i="7"/>
  <c r="P33" i="7"/>
  <c r="K33" i="13" s="1"/>
  <c r="I5" i="14" s="1"/>
  <c r="O33" i="7"/>
  <c r="O32" i="8"/>
  <c r="E5" i="9"/>
  <c r="P32" i="11"/>
  <c r="L32" i="13" s="1"/>
  <c r="E29" i="6"/>
  <c r="E32" i="6"/>
  <c r="P5" i="7"/>
  <c r="K5" i="13" s="1"/>
  <c r="E7" i="8"/>
  <c r="O11" i="8"/>
  <c r="E7" i="10"/>
  <c r="O11" i="10"/>
  <c r="K5" i="10"/>
  <c r="K7" i="10" s="1"/>
  <c r="K29" i="10" s="1"/>
  <c r="K30" i="10" s="1"/>
  <c r="G5" i="10"/>
  <c r="N5" i="10"/>
  <c r="N7" i="10" s="1"/>
  <c r="N29" i="10" s="1"/>
  <c r="N30" i="10" s="1"/>
  <c r="J5" i="10"/>
  <c r="J7" i="10" s="1"/>
  <c r="J29" i="10" s="1"/>
  <c r="J30" i="10" s="1"/>
  <c r="F5" i="10"/>
  <c r="F7" i="10" s="1"/>
  <c r="F29" i="10" s="1"/>
  <c r="F30" i="10" s="1"/>
  <c r="P33" i="10"/>
  <c r="I33" i="13" s="1"/>
  <c r="J4" i="14" s="1"/>
  <c r="Y5" i="5"/>
  <c r="H5" i="6"/>
  <c r="H7" i="6" s="1"/>
  <c r="H29" i="6" s="1"/>
  <c r="H30" i="6" s="1"/>
  <c r="L5" i="6"/>
  <c r="L7" i="6" s="1"/>
  <c r="L29" i="6" s="1"/>
  <c r="L30" i="6" s="1"/>
  <c r="F5" i="8"/>
  <c r="F7" i="8" s="1"/>
  <c r="F29" i="8" s="1"/>
  <c r="F30" i="8" s="1"/>
  <c r="J5" i="8"/>
  <c r="J7" i="8" s="1"/>
  <c r="J29" i="8" s="1"/>
  <c r="J30" i="8" s="1"/>
  <c r="N5" i="8"/>
  <c r="N7" i="8" s="1"/>
  <c r="N29" i="8" s="1"/>
  <c r="N30" i="8" s="1"/>
  <c r="O31" i="8"/>
  <c r="P33" i="8"/>
  <c r="N33" i="13" s="1"/>
  <c r="I6" i="14" s="1"/>
  <c r="O34" i="8"/>
  <c r="Z32" i="9"/>
  <c r="F32" i="13" s="1"/>
  <c r="Y32" i="9"/>
  <c r="Y31" i="9"/>
  <c r="H5" i="10"/>
  <c r="H7" i="10" s="1"/>
  <c r="H29" i="10" s="1"/>
  <c r="H30" i="10" s="1"/>
  <c r="E7" i="11"/>
  <c r="L5" i="11"/>
  <c r="L7" i="11" s="1"/>
  <c r="L29" i="11" s="1"/>
  <c r="L30" i="11" s="1"/>
  <c r="H5" i="11"/>
  <c r="H7" i="11" s="1"/>
  <c r="H29" i="11" s="1"/>
  <c r="H30" i="11" s="1"/>
  <c r="O11" i="11"/>
  <c r="K5" i="11"/>
  <c r="K7" i="11" s="1"/>
  <c r="K29" i="11" s="1"/>
  <c r="K30" i="11" s="1"/>
  <c r="G5" i="11"/>
  <c r="G7" i="11" s="1"/>
  <c r="G29" i="11" s="1"/>
  <c r="G30" i="11" s="1"/>
  <c r="F7" i="12"/>
  <c r="P5" i="12"/>
  <c r="O5" i="13" s="1"/>
  <c r="E29" i="12"/>
  <c r="G5" i="8"/>
  <c r="G7" i="8" s="1"/>
  <c r="G29" i="8" s="1"/>
  <c r="G30" i="8" s="1"/>
  <c r="K5" i="8"/>
  <c r="K7" i="8" s="1"/>
  <c r="K29" i="8" s="1"/>
  <c r="K30" i="8" s="1"/>
  <c r="P11" i="8"/>
  <c r="N11" i="13" s="1"/>
  <c r="Z31" i="9"/>
  <c r="F31" i="13" s="1"/>
  <c r="I5" i="10"/>
  <c r="I7" i="10" s="1"/>
  <c r="I29" i="10" s="1"/>
  <c r="I30" i="10" s="1"/>
  <c r="F7" i="11"/>
  <c r="P5" i="11"/>
  <c r="L5" i="13" s="1"/>
  <c r="O5" i="12"/>
  <c r="P11" i="12"/>
  <c r="O11" i="13" s="1"/>
  <c r="O11" i="12"/>
  <c r="E32" i="12"/>
  <c r="O32" i="12" s="1"/>
  <c r="Y34" i="9"/>
  <c r="F29" i="12" l="1"/>
  <c r="P7" i="12"/>
  <c r="O7" i="13" s="1"/>
  <c r="O5" i="10"/>
  <c r="E29" i="10"/>
  <c r="Z5" i="9"/>
  <c r="F5" i="13" s="1"/>
  <c r="E7" i="9"/>
  <c r="Y5" i="9"/>
  <c r="P30" i="7"/>
  <c r="K30" i="13" s="1"/>
  <c r="O30" i="7"/>
  <c r="O7" i="6"/>
  <c r="O7" i="2"/>
  <c r="E29" i="8"/>
  <c r="P7" i="8"/>
  <c r="N7" i="13" s="1"/>
  <c r="O7" i="8"/>
  <c r="Y5" i="1"/>
  <c r="E29" i="3"/>
  <c r="O7" i="3"/>
  <c r="E30" i="2"/>
  <c r="O30" i="2" s="1"/>
  <c r="O29" i="2"/>
  <c r="O29" i="12"/>
  <c r="E30" i="12"/>
  <c r="P5" i="8"/>
  <c r="N5" i="13" s="1"/>
  <c r="O7" i="12"/>
  <c r="O5" i="11"/>
  <c r="O32" i="6"/>
  <c r="P32" i="6"/>
  <c r="H32" i="13" s="1"/>
  <c r="P5" i="4"/>
  <c r="M5" i="13" s="1"/>
  <c r="O5" i="4"/>
  <c r="E7" i="4"/>
  <c r="O5" i="2"/>
  <c r="O5" i="6"/>
  <c r="P5" i="6"/>
  <c r="H5" i="13" s="1"/>
  <c r="Z29" i="5"/>
  <c r="E29" i="13" s="1"/>
  <c r="Y29" i="5"/>
  <c r="E30" i="5"/>
  <c r="Y7" i="1"/>
  <c r="G7" i="10"/>
  <c r="P5" i="10"/>
  <c r="I5" i="13" s="1"/>
  <c r="F29" i="11"/>
  <c r="P7" i="11"/>
  <c r="L7" i="13" s="1"/>
  <c r="E29" i="11"/>
  <c r="O7" i="11"/>
  <c r="O5" i="8"/>
  <c r="E30" i="6"/>
  <c r="P29" i="6"/>
  <c r="H29" i="13" s="1"/>
  <c r="O5" i="3"/>
  <c r="F29" i="6"/>
  <c r="F30" i="6" s="1"/>
  <c r="P7" i="6"/>
  <c r="H7" i="13" s="1"/>
  <c r="O32" i="10"/>
  <c r="Y29" i="1"/>
  <c r="E30" i="1"/>
  <c r="Y30" i="1" s="1"/>
  <c r="Z7" i="9" l="1"/>
  <c r="F7" i="13" s="1"/>
  <c r="Y7" i="9"/>
  <c r="E29" i="9"/>
  <c r="F30" i="11"/>
  <c r="P30" i="11" s="1"/>
  <c r="L30" i="13" s="1"/>
  <c r="P29" i="11"/>
  <c r="L29" i="13" s="1"/>
  <c r="E30" i="10"/>
  <c r="E30" i="11"/>
  <c r="O30" i="11" s="1"/>
  <c r="O29" i="11"/>
  <c r="P7" i="10"/>
  <c r="I7" i="13" s="1"/>
  <c r="G29" i="10"/>
  <c r="E29" i="4"/>
  <c r="P7" i="4"/>
  <c r="M7" i="13" s="1"/>
  <c r="O7" i="4"/>
  <c r="Z30" i="5"/>
  <c r="E30" i="13" s="1"/>
  <c r="Y30" i="5"/>
  <c r="O30" i="6"/>
  <c r="P30" i="6"/>
  <c r="H30" i="13" s="1"/>
  <c r="O29" i="6"/>
  <c r="E30" i="3"/>
  <c r="O30" i="3" s="1"/>
  <c r="O29" i="3"/>
  <c r="E30" i="8"/>
  <c r="P29" i="8"/>
  <c r="N29" i="13" s="1"/>
  <c r="O29" i="8"/>
  <c r="O7" i="10"/>
  <c r="F30" i="12"/>
  <c r="P30" i="12" s="1"/>
  <c r="O30" i="13" s="1"/>
  <c r="P29" i="12"/>
  <c r="O29" i="13" s="1"/>
  <c r="P30" i="8" l="1"/>
  <c r="N30" i="13" s="1"/>
  <c r="O30" i="8"/>
  <c r="O30" i="12"/>
  <c r="P29" i="10"/>
  <c r="I29" i="13" s="1"/>
  <c r="G30" i="10"/>
  <c r="P30" i="10" s="1"/>
  <c r="I30" i="13" s="1"/>
  <c r="O29" i="10"/>
  <c r="E30" i="9"/>
  <c r="Z29" i="9"/>
  <c r="F29" i="13" s="1"/>
  <c r="Y29" i="9"/>
  <c r="E30" i="4"/>
  <c r="P29" i="4"/>
  <c r="M29" i="13" s="1"/>
  <c r="O29" i="4"/>
  <c r="O30" i="10"/>
  <c r="Z30" i="9" l="1"/>
  <c r="F30" i="13" s="1"/>
  <c r="Y30" i="9"/>
  <c r="O30" i="4"/>
  <c r="P30" i="4"/>
  <c r="M30" i="13" s="1"/>
</calcChain>
</file>

<file path=xl/sharedStrings.xml><?xml version="1.0" encoding="utf-8"?>
<sst xmlns="http://schemas.openxmlformats.org/spreadsheetml/2006/main" count="967" uniqueCount="71">
  <si>
    <t>SCHC Packet length (bytes)</t>
  </si>
  <si>
    <t>COMMENT</t>
  </si>
  <si>
    <t xml:space="preserve">Fragments </t>
  </si>
  <si>
    <t xml:space="preserve">Windows </t>
  </si>
  <si>
    <t>Repetition</t>
  </si>
  <si>
    <t>Average</t>
  </si>
  <si>
    <t>Average (Not aborted)</t>
  </si>
  <si>
    <t>Transmission duration (seconds)</t>
  </si>
  <si>
    <t>Regular Fragments</t>
  </si>
  <si>
    <t>Amount</t>
  </si>
  <si>
    <t>How many Regular fragments are supposed to be sent (manually added-&gt; Fragments - Windows)</t>
  </si>
  <si>
    <t>Sent</t>
  </si>
  <si>
    <t>How many Regular fragments are sent (measured from LoPy analytics)</t>
  </si>
  <si>
    <t>Errors</t>
  </si>
  <si>
    <t>How many errors happened (automatically added -&gt; Sent - Amount)</t>
  </si>
  <si>
    <t>Total</t>
  </si>
  <si>
    <t>How much time in total was needed (measured from LoPy analytics)</t>
  </si>
  <si>
    <t>Mean</t>
  </si>
  <si>
    <t>What was the mean of Regular fragments (measured from LoPy analtytics)</t>
  </si>
  <si>
    <t>St. Deviation</t>
  </si>
  <si>
    <t>What was the st.dev. of Regular fragments (measured from LoPy analtytics)</t>
  </si>
  <si>
    <t>All-0 Fragments</t>
  </si>
  <si>
    <t>How many All-0 fragments are supposed to be sent (manually added-&gt; number of Windows -1)</t>
  </si>
  <si>
    <t>How many All-0 fragments are sent (measured from LoPy analytics)</t>
  </si>
  <si>
    <t>UL Errors</t>
  </si>
  <si>
    <t>How many UL Errors happened (number of errors measured by LoPy analytics - DL Errors of all-0 measured from Logs)</t>
  </si>
  <si>
    <t>DL Errors</t>
  </si>
  <si>
    <t>How many DL Errors happened (DL Errors of all-0 measured from Logs)</t>
  </si>
  <si>
    <t>DL Received</t>
  </si>
  <si>
    <t>How many DL All-0 were received (measured from LoPy analytics)</t>
  </si>
  <si>
    <t>How much time in total was needed for all-0 (measured from LoPy analytics)</t>
  </si>
  <si>
    <t>What was the mean of all-0 fragments (measured from LoPy analtytics)</t>
  </si>
  <si>
    <t>What was the st.dev. of all-0 fragments (measured from LoPy analtytics)</t>
  </si>
  <si>
    <t>All-1 Fragments</t>
  </si>
  <si>
    <t>Amount
(No Error)</t>
  </si>
  <si>
    <t>How many All-1 fragments are supposed to be sent (it is always 1)</t>
  </si>
  <si>
    <t>How many All-1 fragments are sent (measured from LoPy analytics)</t>
  </si>
  <si>
    <t>How many UL Errors happened (number of errors measured by LoPy analytics - DL Errors of all-1 measured from Logs)</t>
  </si>
  <si>
    <t>How many DL Errors happened (DL Errors of all-1 measured from Logs)</t>
  </si>
  <si>
    <t>How many DL All-1 were received (measured from LoPy analytics)</t>
  </si>
  <si>
    <t>How much time in total was needed for all-1 (measured from LoPy analytics)</t>
  </si>
  <si>
    <t>What was the mean of all-1 fragments (measured from LoPy analtytics)</t>
  </si>
  <si>
    <t>What was the st.dev. of all-1 fragments (measured from LoPy analtytics)</t>
  </si>
  <si>
    <t>Total Duration (Network)</t>
  </si>
  <si>
    <t>How much time in total was needed for all the transmission(sum of messages, measured from LoPy analytics)</t>
  </si>
  <si>
    <t>Total Duration (Code)</t>
  </si>
  <si>
    <t>How much time in total was needed for all the transmission(measured from LoPy analytics)</t>
  </si>
  <si>
    <t>Total UL Errors</t>
  </si>
  <si>
    <t>(C7+C13+C21)</t>
  </si>
  <si>
    <t>Total UL Errors %</t>
  </si>
  <si>
    <t>(C28/C32)</t>
  </si>
  <si>
    <t>Total DL Errors</t>
  </si>
  <si>
    <t>(C14+C22)</t>
  </si>
  <si>
    <t>Total DL Errors %</t>
  </si>
  <si>
    <t>(C30/C33)</t>
  </si>
  <si>
    <t>Network Messages Exchanged</t>
  </si>
  <si>
    <t>UL</t>
  </si>
  <si>
    <t>Total Uls exhancged (C6+C12+C20)</t>
  </si>
  <si>
    <t>DL</t>
  </si>
  <si>
    <t>Total DLs exchanged (C14+C15+C22+C23)</t>
  </si>
  <si>
    <t>Success</t>
  </si>
  <si>
    <t>If the transmission was not aborted</t>
  </si>
  <si>
    <t>Success rate:</t>
  </si>
  <si>
    <t>Case</t>
  </si>
  <si>
    <t>No Errors</t>
  </si>
  <si>
    <t xml:space="preserve">10% UL Errors </t>
  </si>
  <si>
    <t>20% UL Errors</t>
  </si>
  <si>
    <t>Success rate</t>
  </si>
  <si>
    <t>Transmission Duration</t>
  </si>
  <si>
    <t>UL Messages</t>
  </si>
  <si>
    <t>DL Messages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</si>
</sst>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.000"/>
    <numFmt numFmtId="165" formatCode="0.000000"/>
    <numFmt numFmtId="166" formatCode="0.0000"/>
  </numFmts>
  <fonts count="17" x14ac:knownFonts="1">
    <font>
      <sz val="10"/>
      <color rgb="FF000000"/>
      <name val="Arial"/>
    </font>
    <font>
      <b/>
      <sz val="9"/>
      <color rgb="FF000000"/>
      <name val="Arial"/>
    </font>
    <font>
      <b/>
      <sz val="9"/>
      <color theme="1"/>
      <name val="Arial"/>
    </font>
    <font>
      <sz val="9"/>
      <color rgb="FF000000"/>
      <name val="Arial"/>
    </font>
    <font>
      <i/>
      <sz val="9"/>
      <color rgb="FF000000"/>
      <name val="Arial"/>
    </font>
    <font>
      <b/>
      <sz val="10"/>
      <color theme="1"/>
      <name val="Arial"/>
    </font>
    <font>
      <sz val="9"/>
      <color theme="1"/>
      <name val="Arial"/>
    </font>
    <font>
      <sz val="10"/>
      <color theme="1"/>
      <name val="Arial"/>
    </font>
    <font>
      <u/>
      <sz val="10"/>
      <color rgb="FF000000"/>
      <name val="Arial"/>
      <family val="2"/>
    </font>
    <font>
      <sz val="10"/>
      <color rgb="FF000000"/>
      <name val="Arial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u/>
      <sz val="9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u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F2CC"/>
        <bgColor rgb="FFFFF2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rgb="FF9FC5E8"/>
      </patternFill>
    </fill>
    <fill>
      <patternFill patternType="solid">
        <fgColor rgb="FFFFC000"/>
        <bgColor indexed="64"/>
      </patternFill>
    </fill>
  </fills>
  <borders count="6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3">
    <xf numFmtId="0" fontId="0" fillId="0" borderId="12"/>
    <xf numFmtId="9" fontId="9" fillId="0" borderId="12"/>
    <xf numFmtId="41" fontId="9" fillId="0" borderId="12"/>
  </cellStyleXfs>
  <cellXfs count="155">
    <xf numFmtId="0" fontId="0" fillId="0" borderId="0" xfId="0" applyBorder="1"/>
    <xf numFmtId="0" fontId="2" fillId="2" borderId="7" xfId="0" applyFont="1" applyFill="1" applyBorder="1" applyAlignment="1">
      <alignment horizontal="center"/>
    </xf>
    <xf numFmtId="0" fontId="7" fillId="0" borderId="3" xfId="0" applyFont="1" applyBorder="1"/>
    <xf numFmtId="10" fontId="6" fillId="0" borderId="7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 wrapText="1"/>
    </xf>
    <xf numFmtId="1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 vertical="center"/>
    </xf>
    <xf numFmtId="1" fontId="7" fillId="0" borderId="7" xfId="0" applyNumberFormat="1" applyFont="1" applyBorder="1" applyAlignment="1">
      <alignment horizontal="center" vertical="center"/>
    </xf>
    <xf numFmtId="0" fontId="7" fillId="0" borderId="0" xfId="0" applyFont="1" applyBorder="1"/>
    <xf numFmtId="2" fontId="6" fillId="0" borderId="7" xfId="0" applyNumberFormat="1" applyFont="1" applyBorder="1" applyAlignment="1">
      <alignment horizontal="center"/>
    </xf>
    <xf numFmtId="0" fontId="8" fillId="0" borderId="0" xfId="0" applyFont="1" applyBorder="1"/>
    <xf numFmtId="9" fontId="6" fillId="0" borderId="7" xfId="1" applyFont="1" applyBorder="1" applyAlignment="1">
      <alignment horizontal="center"/>
    </xf>
    <xf numFmtId="1" fontId="6" fillId="4" borderId="7" xfId="0" applyNumberFormat="1" applyFont="1" applyFill="1" applyBorder="1" applyAlignment="1">
      <alignment horizontal="center"/>
    </xf>
    <xf numFmtId="1" fontId="6" fillId="0" borderId="6" xfId="0" applyNumberFormat="1" applyFont="1" applyBorder="1" applyAlignment="1">
      <alignment horizontal="center"/>
    </xf>
    <xf numFmtId="0" fontId="2" fillId="2" borderId="16" xfId="0" applyFont="1" applyFill="1" applyBorder="1" applyAlignment="1">
      <alignment horizontal="center" wrapText="1"/>
    </xf>
    <xf numFmtId="1" fontId="6" fillId="0" borderId="16" xfId="0" applyNumberFormat="1" applyFont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7" fillId="0" borderId="10" xfId="0" applyFont="1" applyBorder="1"/>
    <xf numFmtId="0" fontId="2" fillId="2" borderId="16" xfId="0" applyFont="1" applyFill="1" applyBorder="1" applyAlignment="1">
      <alignment horizontal="center"/>
    </xf>
    <xf numFmtId="0" fontId="7" fillId="0" borderId="23" xfId="0" applyFont="1" applyBorder="1"/>
    <xf numFmtId="1" fontId="10" fillId="0" borderId="7" xfId="0" applyNumberFormat="1" applyFont="1" applyBorder="1" applyAlignment="1">
      <alignment horizontal="center"/>
    </xf>
    <xf numFmtId="0" fontId="11" fillId="2" borderId="7" xfId="0" applyFont="1" applyFill="1" applyBorder="1" applyAlignment="1">
      <alignment horizontal="center" wrapText="1"/>
    </xf>
    <xf numFmtId="1" fontId="12" fillId="0" borderId="7" xfId="0" applyNumberFormat="1" applyFont="1" applyBorder="1" applyAlignment="1">
      <alignment horizontal="center"/>
    </xf>
    <xf numFmtId="0" fontId="2" fillId="2" borderId="4" xfId="0" applyFont="1" applyFill="1" applyBorder="1" applyAlignment="1">
      <alignment horizontal="center" wrapText="1"/>
    </xf>
    <xf numFmtId="1" fontId="6" fillId="0" borderId="4" xfId="0" applyNumberFormat="1" applyFont="1" applyBorder="1" applyAlignment="1">
      <alignment horizontal="center"/>
    </xf>
    <xf numFmtId="0" fontId="15" fillId="0" borderId="0" xfId="0" applyFont="1" applyBorder="1"/>
    <xf numFmtId="0" fontId="14" fillId="5" borderId="30" xfId="0" applyFont="1" applyFill="1" applyBorder="1" applyAlignment="1">
      <alignment horizontal="center"/>
    </xf>
    <xf numFmtId="0" fontId="0" fillId="5" borderId="27" xfId="0" applyFill="1" applyBorder="1"/>
    <xf numFmtId="0" fontId="0" fillId="5" borderId="28" xfId="0" applyFill="1" applyBorder="1"/>
    <xf numFmtId="0" fontId="0" fillId="5" borderId="29" xfId="0" applyFill="1" applyBorder="1"/>
    <xf numFmtId="0" fontId="4" fillId="0" borderId="35" xfId="0" applyFont="1" applyBorder="1" applyAlignment="1">
      <alignment horizontal="center" wrapText="1"/>
    </xf>
    <xf numFmtId="1" fontId="6" fillId="0" borderId="36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1" fontId="6" fillId="0" borderId="9" xfId="0" applyNumberFormat="1" applyFont="1" applyBorder="1" applyAlignment="1">
      <alignment horizontal="center"/>
    </xf>
    <xf numFmtId="10" fontId="6" fillId="0" borderId="1" xfId="0" applyNumberFormat="1" applyFont="1" applyBorder="1" applyAlignment="1">
      <alignment horizontal="center"/>
    </xf>
    <xf numFmtId="1" fontId="6" fillId="0" borderId="35" xfId="0" applyNumberFormat="1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1" fontId="5" fillId="0" borderId="44" xfId="0" applyNumberFormat="1" applyFont="1" applyBorder="1" applyAlignment="1">
      <alignment horizontal="center"/>
    </xf>
    <xf numFmtId="1" fontId="5" fillId="0" borderId="46" xfId="0" applyNumberFormat="1" applyFont="1" applyBorder="1" applyAlignment="1">
      <alignment horizontal="center"/>
    </xf>
    <xf numFmtId="1" fontId="5" fillId="0" borderId="48" xfId="0" applyNumberFormat="1" applyFont="1" applyBorder="1" applyAlignment="1">
      <alignment horizontal="center"/>
    </xf>
    <xf numFmtId="1" fontId="5" fillId="0" borderId="27" xfId="0" applyNumberFormat="1" applyFont="1" applyBorder="1" applyAlignment="1">
      <alignment horizontal="center"/>
    </xf>
    <xf numFmtId="9" fontId="5" fillId="0" borderId="46" xfId="0" applyNumberFormat="1" applyFont="1" applyBorder="1" applyAlignment="1">
      <alignment horizontal="center"/>
    </xf>
    <xf numFmtId="0" fontId="13" fillId="0" borderId="29" xfId="0" applyFont="1" applyBorder="1"/>
    <xf numFmtId="1" fontId="5" fillId="0" borderId="50" xfId="0" applyNumberFormat="1" applyFont="1" applyBorder="1" applyAlignment="1">
      <alignment horizontal="center"/>
    </xf>
    <xf numFmtId="1" fontId="13" fillId="0" borderId="45" xfId="2" applyNumberFormat="1" applyFont="1" applyBorder="1"/>
    <xf numFmtId="1" fontId="13" fillId="0" borderId="47" xfId="2" applyNumberFormat="1" applyFont="1" applyBorder="1"/>
    <xf numFmtId="1" fontId="13" fillId="0" borderId="49" xfId="2" applyNumberFormat="1" applyFont="1" applyBorder="1"/>
    <xf numFmtId="1" fontId="13" fillId="0" borderId="51" xfId="2" applyNumberFormat="1" applyFont="1" applyBorder="1"/>
    <xf numFmtId="1" fontId="13" fillId="0" borderId="29" xfId="2" applyNumberFormat="1" applyFont="1" applyBorder="1"/>
    <xf numFmtId="9" fontId="13" fillId="0" borderId="40" xfId="1" applyFont="1" applyBorder="1"/>
    <xf numFmtId="0" fontId="13" fillId="7" borderId="31" xfId="0" applyFont="1" applyFill="1" applyBorder="1"/>
    <xf numFmtId="9" fontId="13" fillId="7" borderId="52" xfId="1" applyFont="1" applyFill="1" applyBorder="1"/>
    <xf numFmtId="1" fontId="16" fillId="0" borderId="47" xfId="2" applyNumberFormat="1" applyFont="1" applyBorder="1"/>
    <xf numFmtId="0" fontId="0" fillId="0" borderId="12" xfId="0"/>
    <xf numFmtId="0" fontId="2" fillId="2" borderId="1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 wrapText="1"/>
    </xf>
    <xf numFmtId="1" fontId="6" fillId="0" borderId="41" xfId="0" applyNumberFormat="1" applyFont="1" applyBorder="1" applyAlignment="1">
      <alignment horizontal="center" vertical="center"/>
    </xf>
    <xf numFmtId="1" fontId="6" fillId="0" borderId="19" xfId="0" applyNumberFormat="1" applyFont="1" applyBorder="1" applyAlignment="1">
      <alignment horizontal="center" vertical="center"/>
    </xf>
    <xf numFmtId="9" fontId="0" fillId="7" borderId="31" xfId="0" applyNumberFormat="1" applyFill="1" applyBorder="1"/>
    <xf numFmtId="9" fontId="0" fillId="7" borderId="33" xfId="0" applyNumberFormat="1" applyFill="1" applyBorder="1"/>
    <xf numFmtId="9" fontId="0" fillId="7" borderId="52" xfId="0" applyNumberFormat="1" applyFill="1" applyBorder="1"/>
    <xf numFmtId="1" fontId="6" fillId="0" borderId="25" xfId="0" applyNumberFormat="1" applyFont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1" fontId="6" fillId="0" borderId="54" xfId="0" applyNumberFormat="1" applyFont="1" applyBorder="1" applyAlignment="1">
      <alignment horizontal="center" vertical="center"/>
    </xf>
    <xf numFmtId="1" fontId="7" fillId="0" borderId="6" xfId="0" applyNumberFormat="1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1" fontId="6" fillId="0" borderId="15" xfId="0" applyNumberFormat="1" applyFont="1" applyBorder="1" applyAlignment="1">
      <alignment horizontal="center" vertical="center"/>
    </xf>
    <xf numFmtId="1" fontId="6" fillId="0" borderId="16" xfId="0" applyNumberFormat="1" applyFont="1" applyBorder="1" applyAlignment="1">
      <alignment horizontal="center" vertical="center"/>
    </xf>
    <xf numFmtId="1" fontId="6" fillId="0" borderId="17" xfId="0" applyNumberFormat="1" applyFont="1" applyBorder="1" applyAlignment="1">
      <alignment horizontal="center" vertical="center"/>
    </xf>
    <xf numFmtId="1" fontId="7" fillId="0" borderId="16" xfId="0" applyNumberFormat="1" applyFont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1" fontId="6" fillId="0" borderId="42" xfId="0" applyNumberFormat="1" applyFont="1" applyBorder="1" applyAlignment="1">
      <alignment horizontal="center" vertical="center"/>
    </xf>
    <xf numFmtId="1" fontId="6" fillId="0" borderId="20" xfId="0" applyNumberFormat="1" applyFont="1" applyBorder="1" applyAlignment="1">
      <alignment horizontal="center" vertical="center"/>
    </xf>
    <xf numFmtId="1" fontId="6" fillId="0" borderId="21" xfId="0" applyNumberFormat="1" applyFont="1" applyBorder="1" applyAlignment="1">
      <alignment horizontal="center" vertical="center"/>
    </xf>
    <xf numFmtId="1" fontId="7" fillId="0" borderId="20" xfId="0" applyNumberFormat="1" applyFont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1" fontId="6" fillId="0" borderId="18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/>
    </xf>
    <xf numFmtId="1" fontId="6" fillId="0" borderId="57" xfId="0" applyNumberFormat="1" applyFont="1" applyBorder="1" applyAlignment="1">
      <alignment horizontal="center" vertical="center"/>
    </xf>
    <xf numFmtId="1" fontId="7" fillId="0" borderId="5" xfId="0" applyNumberFormat="1" applyFont="1" applyBorder="1" applyAlignment="1">
      <alignment horizontal="center" vertical="center"/>
    </xf>
    <xf numFmtId="1" fontId="6" fillId="0" borderId="39" xfId="0" applyNumberFormat="1" applyFont="1" applyBorder="1" applyAlignment="1">
      <alignment horizontal="center" vertical="center"/>
    </xf>
    <xf numFmtId="1" fontId="6" fillId="0" borderId="55" xfId="0" applyNumberFormat="1" applyFont="1" applyBorder="1" applyAlignment="1">
      <alignment horizontal="center" vertical="center"/>
    </xf>
    <xf numFmtId="1" fontId="6" fillId="0" borderId="56" xfId="0" applyNumberFormat="1" applyFont="1" applyBorder="1" applyAlignment="1">
      <alignment horizontal="center" vertical="center"/>
    </xf>
    <xf numFmtId="1" fontId="7" fillId="0" borderId="55" xfId="0" applyNumberFormat="1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5" fontId="6" fillId="0" borderId="20" xfId="0" applyNumberFormat="1" applyFont="1" applyBorder="1" applyAlignment="1">
      <alignment horizontal="center"/>
    </xf>
    <xf numFmtId="165" fontId="6" fillId="0" borderId="37" xfId="0" applyNumberFormat="1" applyFont="1" applyBorder="1" applyAlignment="1">
      <alignment horizontal="center"/>
    </xf>
    <xf numFmtId="166" fontId="5" fillId="0" borderId="48" xfId="0" applyNumberFormat="1" applyFont="1" applyBorder="1" applyAlignment="1">
      <alignment horizontal="center"/>
    </xf>
    <xf numFmtId="166" fontId="13" fillId="0" borderId="49" xfId="2" applyNumberFormat="1" applyFont="1" applyBorder="1"/>
    <xf numFmtId="164" fontId="6" fillId="0" borderId="20" xfId="0" applyNumberFormat="1" applyFont="1" applyBorder="1" applyAlignment="1">
      <alignment horizontal="center"/>
    </xf>
    <xf numFmtId="164" fontId="6" fillId="0" borderId="37" xfId="0" applyNumberFormat="1" applyFont="1" applyBorder="1" applyAlignment="1">
      <alignment horizontal="center"/>
    </xf>
    <xf numFmtId="164" fontId="10" fillId="3" borderId="24" xfId="0" applyNumberFormat="1" applyFont="1" applyFill="1" applyBorder="1" applyAlignment="1">
      <alignment horizontal="center"/>
    </xf>
    <xf numFmtId="164" fontId="6" fillId="3" borderId="24" xfId="0" applyNumberFormat="1" applyFont="1" applyFill="1" applyBorder="1" applyAlignment="1">
      <alignment horizontal="center"/>
    </xf>
    <xf numFmtId="164" fontId="6" fillId="3" borderId="38" xfId="0" applyNumberFormat="1" applyFont="1" applyFill="1" applyBorder="1" applyAlignment="1">
      <alignment horizontal="center"/>
    </xf>
    <xf numFmtId="0" fontId="0" fillId="0" borderId="0" xfId="0" applyBorder="1"/>
    <xf numFmtId="0" fontId="2" fillId="2" borderId="7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0" fillId="0" borderId="0" xfId="0" applyBorder="1"/>
    <xf numFmtId="0" fontId="1" fillId="2" borderId="7" xfId="0" applyFont="1" applyFill="1" applyBorder="1" applyAlignment="1">
      <alignment horizontal="center" wrapText="1"/>
    </xf>
    <xf numFmtId="0" fontId="0" fillId="0" borderId="2" xfId="0" applyBorder="1"/>
    <xf numFmtId="0" fontId="0" fillId="0" borderId="3" xfId="0" applyBorder="1"/>
    <xf numFmtId="0" fontId="2" fillId="2" borderId="7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1" fillId="2" borderId="4" xfId="0" applyFont="1" applyFill="1" applyBorder="1" applyAlignment="1">
      <alignment horizontal="center" wrapText="1"/>
    </xf>
    <xf numFmtId="0" fontId="0" fillId="0" borderId="14" xfId="0" applyBorder="1"/>
    <xf numFmtId="0" fontId="0" fillId="0" borderId="8" xfId="0" applyBorder="1"/>
    <xf numFmtId="0" fontId="3" fillId="0" borderId="11" xfId="0" applyFont="1" applyBorder="1" applyAlignment="1">
      <alignment horizontal="center" wrapText="1"/>
    </xf>
    <xf numFmtId="0" fontId="13" fillId="5" borderId="27" xfId="0" applyFont="1" applyFill="1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2" fillId="2" borderId="7" xfId="0" applyFont="1" applyFill="1" applyBorder="1" applyAlignment="1">
      <alignment horizontal="center" wrapText="1"/>
    </xf>
    <xf numFmtId="0" fontId="0" fillId="0" borderId="9" xfId="0" applyBorder="1"/>
    <xf numFmtId="0" fontId="0" fillId="0" borderId="10" xfId="0" applyBorder="1"/>
    <xf numFmtId="0" fontId="2" fillId="2" borderId="6" xfId="0" applyFont="1" applyFill="1" applyBorder="1" applyAlignment="1">
      <alignment horizontal="center" wrapText="1"/>
    </xf>
    <xf numFmtId="0" fontId="0" fillId="0" borderId="13" xfId="0" applyBorder="1"/>
    <xf numFmtId="0" fontId="2" fillId="2" borderId="32" xfId="0" applyFont="1" applyFill="1" applyBorder="1" applyAlignment="1">
      <alignment horizontal="center" wrapText="1"/>
    </xf>
    <xf numFmtId="0" fontId="11" fillId="6" borderId="22" xfId="0" applyFont="1" applyFill="1" applyBorder="1" applyAlignment="1">
      <alignment horizontal="center" wrapText="1"/>
    </xf>
    <xf numFmtId="0" fontId="0" fillId="0" borderId="23" xfId="0" applyBorder="1"/>
    <xf numFmtId="0" fontId="2" fillId="2" borderId="15" xfId="0" applyFont="1" applyFill="1" applyBorder="1" applyAlignment="1">
      <alignment horizontal="center" wrapText="1"/>
    </xf>
    <xf numFmtId="0" fontId="0" fillId="0" borderId="18" xfId="0" applyBorder="1"/>
    <xf numFmtId="0" fontId="0" fillId="0" borderId="25" xfId="0" applyBorder="1"/>
    <xf numFmtId="0" fontId="2" fillId="2" borderId="22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0" borderId="26" xfId="0" applyBorder="1"/>
    <xf numFmtId="0" fontId="2" fillId="2" borderId="15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wrapText="1"/>
    </xf>
    <xf numFmtId="0" fontId="11" fillId="6" borderId="39" xfId="0" applyFont="1" applyFill="1" applyBorder="1" applyAlignment="1">
      <alignment horizontal="center" wrapText="1"/>
    </xf>
    <xf numFmtId="0" fontId="0" fillId="0" borderId="59" xfId="0" applyBorder="1"/>
    <xf numFmtId="0" fontId="3" fillId="0" borderId="53" xfId="0" applyFont="1" applyBorder="1" applyAlignment="1">
      <alignment horizontal="center" vertical="center" wrapText="1"/>
    </xf>
    <xf numFmtId="0" fontId="0" fillId="0" borderId="32" xfId="0" applyBorder="1"/>
    <xf numFmtId="0" fontId="0" fillId="0" borderId="62" xfId="0" applyBorder="1"/>
    <xf numFmtId="0" fontId="2" fillId="2" borderId="41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0" fillId="0" borderId="58" xfId="0" applyBorder="1"/>
    <xf numFmtId="0" fontId="0" fillId="0" borderId="63" xfId="0" applyBorder="1"/>
    <xf numFmtId="0" fontId="13" fillId="7" borderId="43" xfId="0" applyFont="1" applyFill="1" applyBorder="1" applyAlignment="1">
      <alignment horizontal="center"/>
    </xf>
    <xf numFmtId="0" fontId="0" fillId="0" borderId="60" xfId="0" applyBorder="1"/>
    <xf numFmtId="0" fontId="0" fillId="0" borderId="61" xfId="0" applyBorder="1"/>
    <xf numFmtId="0" fontId="1" fillId="2" borderId="7" xfId="0" applyFont="1" applyFill="1" applyBorder="1" applyAlignment="1">
      <alignment horizontal="center" vertical="center" wrapText="1"/>
    </xf>
    <xf numFmtId="0" fontId="1" fillId="2" borderId="12" xfId="0" applyFont="1" applyFill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/>
    </xf>
  </cellXfs>
  <cellStyles count="3">
    <cellStyle name="Millares [0]" xfId="2" builtinId="6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s-CL" b="0" i="0">
                <a:solidFill>
                  <a:srgbClr val="757575"/>
                </a:solidFill>
                <a:latin typeface="+mn-lt"/>
              </a:rPr>
              <a:t>UL Random Errors - Transmission Durations vs Packet Size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Errors</c:v>
          </c:tx>
          <c: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c:spPr>
          <c:invertIfNegative val="0"/>
          <c:dLbls>
            <c:numFmt formatCode="0" sourceLinked="0"/>
            <c:spPr>
              <a:noFill/>
              <a:ln>
                <a:noFill/>
                <a:prstDash val="solid"/>
              </a:ln>
            </c:spPr>
            <c:txPr>
              <a:bodyPr/>
              <a:lstStyle/>
              <a:p>
                <a:pPr lvl="0">
                  <a:defRPr b="1" i="0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Figures!$A$3:$A$6</c:f>
              <c:numCache>
                <c:formatCode>General</c:formatCode>
                <c:ptCount val="4"/>
                <c:pt idx="0">
                  <c:v>77</c:v>
                </c:pt>
                <c:pt idx="1">
                  <c:v>150</c:v>
                </c:pt>
                <c:pt idx="2">
                  <c:v>231</c:v>
                </c:pt>
                <c:pt idx="3">
                  <c:v>512</c:v>
                </c:pt>
              </c:numCache>
            </c:numRef>
          </c:cat>
          <c:val>
            <c:numRef>
              <c:f>Figures!$B$3:$B$6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5-4025-BB75-6432D2A86090}"/>
            </c:ext>
          </c:extLst>
        </c:ser>
        <c:ser>
          <c:idx val="1"/>
          <c:order val="1"/>
          <c:tx>
            <c:strRef>
              <c:f>Figures!$C$2</c:f>
              <c:strCache>
                <c:ptCount val="1"/>
                <c:pt idx="0">
                  <c:v>10% UL Errors 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Figures!$C$3:$C$6</c:f>
              <c:numCache>
                <c:formatCode>0.00</c:formatCode>
                <c:ptCount val="4"/>
                <c:pt idx="0">
                  <c:v>68.147528947368428</c:v>
                </c:pt>
                <c:pt idx="1">
                  <c:v>137.43404175000001</c:v>
                </c:pt>
                <c:pt idx="2">
                  <c:v>198.82034685714285</c:v>
                </c:pt>
                <c:pt idx="3">
                  <c:v>278.51141422222219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75-4025-BB75-6432D2A86090}"/>
            </c:ext>
          </c:extLst>
        </c:ser>
        <c:ser>
          <c:idx val="2"/>
          <c:order val="2"/>
          <c:tx>
            <c:strRef>
              <c:f>Figures!$D$2</c:f>
              <c:strCache>
                <c:ptCount val="1"/>
                <c:pt idx="0">
                  <c:v>20% UL Errors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Figures!$D$3:$D$6</c:f>
              <c:numCache>
                <c:formatCode>0.00</c:formatCode>
                <c:ptCount val="4"/>
                <c:pt idx="0">
                  <c:v>90.951519500000018</c:v>
                </c:pt>
                <c:pt idx="1">
                  <c:v>164.39647719999999</c:v>
                </c:pt>
                <c:pt idx="2">
                  <c:v>249.67864799999998</c:v>
                </c:pt>
                <c:pt idx="3">
                  <c:v>397.61537700000008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75-4025-BB75-6432D2A86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7515230"/>
        <c:axId val="2056228905"/>
      </c:barChart>
      <c:catAx>
        <c:axId val="15075152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SCHC Packet length (bytes)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2056228905"/>
        <c:crosses val="autoZero"/>
        <c:auto val="0"/>
        <c:lblAlgn val="ctr"/>
        <c:lblOffset val="100"/>
        <c:noMultiLvlLbl val="0"/>
      </c:catAx>
      <c:valAx>
        <c:axId val="20562289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Transmission Duration (s)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50751523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s-CL" b="0" i="0">
                <a:solidFill>
                  <a:srgbClr val="757575"/>
                </a:solidFill>
                <a:latin typeface="+mn-lt"/>
              </a:rPr>
              <a:t>UL Random Errors - UL Messages Exchanged vs Packet Size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Errors</c:v>
          </c:tx>
          <c: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c:spPr>
          <c:invertIfNegative val="0"/>
          <c:dLbls>
            <c:numFmt formatCode="General" sourceLinked="0"/>
            <c:spPr>
              <a:noFill/>
              <a:ln>
                <a:noFill/>
                <a:prstDash val="solid"/>
              </a:ln>
            </c:spPr>
            <c:txPr>
              <a:bodyPr/>
              <a:lstStyle/>
              <a:p>
                <a:pPr lvl="0">
                  <a:defRPr b="1" i="0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Figures!$G$3:$G$6</c:f>
              <c:numCache>
                <c:formatCode>General</c:formatCode>
                <c:ptCount val="4"/>
                <c:pt idx="0">
                  <c:v>77</c:v>
                </c:pt>
                <c:pt idx="1">
                  <c:v>150</c:v>
                </c:pt>
                <c:pt idx="2">
                  <c:v>231</c:v>
                </c:pt>
                <c:pt idx="3">
                  <c:v>512</c:v>
                </c:pt>
              </c:numCache>
            </c:numRef>
          </c:cat>
          <c:val>
            <c:numRef>
              <c:f>Figures!$H$3:$H$6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D9-42C8-80C2-3FF68D3403FA}"/>
            </c:ext>
          </c:extLst>
        </c:ser>
        <c:ser>
          <c:idx val="1"/>
          <c:order val="1"/>
          <c:tx>
            <c:strRef>
              <c:f>Figures!$I$2</c:f>
              <c:strCache>
                <c:ptCount val="1"/>
                <c:pt idx="0">
                  <c:v>10% UL Errors 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  <a:prstDash val="solid"/>
            </a:ln>
          </c:spPr>
          <c:invertIfNegative val="0"/>
          <c:dLbls>
            <c:numFmt formatCode="General" sourceLinked="0"/>
            <c:spPr>
              <a:noFill/>
              <a:ln>
                <a:noFill/>
                <a:prstDash val="solid"/>
              </a:ln>
            </c:spPr>
            <c:txPr>
              <a:bodyPr/>
              <a:lstStyle/>
              <a:p>
                <a:pPr lvl="0">
                  <a:defRPr b="1" i="0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Figures!$G$3:$G$6</c:f>
              <c:numCache>
                <c:formatCode>General</c:formatCode>
                <c:ptCount val="4"/>
                <c:pt idx="0">
                  <c:v>77</c:v>
                </c:pt>
                <c:pt idx="1">
                  <c:v>150</c:v>
                </c:pt>
                <c:pt idx="2">
                  <c:v>231</c:v>
                </c:pt>
                <c:pt idx="3">
                  <c:v>512</c:v>
                </c:pt>
              </c:numCache>
            </c:numRef>
          </c:cat>
          <c:val>
            <c:numRef>
              <c:f>Figures!$I$3:$I$6</c:f>
              <c:numCache>
                <c:formatCode>0.00</c:formatCode>
                <c:ptCount val="4"/>
                <c:pt idx="0">
                  <c:v>8</c:v>
                </c:pt>
                <c:pt idx="1">
                  <c:v>15.75</c:v>
                </c:pt>
                <c:pt idx="2">
                  <c:v>23.714285714285715</c:v>
                </c:pt>
                <c:pt idx="3">
                  <c:v>58.888888888888886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D9-42C8-80C2-3FF68D3403FA}"/>
            </c:ext>
          </c:extLst>
        </c:ser>
        <c:ser>
          <c:idx val="2"/>
          <c:order val="2"/>
          <c:tx>
            <c:strRef>
              <c:f>Figures!$J$2</c:f>
              <c:strCache>
                <c:ptCount val="1"/>
                <c:pt idx="0">
                  <c:v>20% UL Errors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  <a:prstDash val="solid"/>
            </a:ln>
          </c:spPr>
          <c:invertIfNegative val="0"/>
          <c:dLbls>
            <c:numFmt formatCode="General" sourceLinked="0"/>
            <c:spPr>
              <a:noFill/>
              <a:ln>
                <a:noFill/>
                <a:prstDash val="solid"/>
              </a:ln>
            </c:spPr>
            <c:txPr>
              <a:bodyPr/>
              <a:lstStyle/>
              <a:p>
                <a:pPr lvl="0">
                  <a:defRPr b="1" i="0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Figures!$G$3:$G$6</c:f>
              <c:numCache>
                <c:formatCode>General</c:formatCode>
                <c:ptCount val="4"/>
                <c:pt idx="0">
                  <c:v>77</c:v>
                </c:pt>
                <c:pt idx="1">
                  <c:v>150</c:v>
                </c:pt>
                <c:pt idx="2">
                  <c:v>231</c:v>
                </c:pt>
                <c:pt idx="3">
                  <c:v>512</c:v>
                </c:pt>
              </c:numCache>
            </c:numRef>
          </c:cat>
          <c:val>
            <c:numRef>
              <c:f>Figures!$J$3:$J$6</c:f>
              <c:numCache>
                <c:formatCode>0.00</c:formatCode>
                <c:ptCount val="4"/>
                <c:pt idx="0">
                  <c:v>9.5</c:v>
                </c:pt>
                <c:pt idx="1">
                  <c:v>18.8</c:v>
                </c:pt>
                <c:pt idx="2">
                  <c:v>28</c:v>
                </c:pt>
                <c:pt idx="3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D9-42C8-80C2-3FF68D340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64748"/>
        <c:axId val="2036875370"/>
      </c:barChart>
      <c:catAx>
        <c:axId val="154647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SCHC Packet length (bytes)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2036875370"/>
        <c:crosses val="autoZero"/>
        <c:auto val="0"/>
        <c:lblAlgn val="ctr"/>
        <c:lblOffset val="100"/>
        <c:noMultiLvlLbl val="0"/>
      </c:catAx>
      <c:valAx>
        <c:axId val="20368753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UL Messages Exchanged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546474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s-CL" b="0" i="0">
                <a:solidFill>
                  <a:srgbClr val="757575"/>
                </a:solidFill>
                <a:latin typeface="+mn-lt"/>
              </a:rPr>
              <a:t>UL Random Errors - DL Messages Exchanged vs Packet Size</a:t>
            </a:r>
          </a:p>
        </c:rich>
      </c:tx>
      <c:layout>
        <c:manualLayout>
          <c:xMode val="edge"/>
          <c:yMode val="edge"/>
          <c:x val="3.0956521739130431E-2"/>
          <c:y val="4.7191011235955059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Errors</c:v>
          </c:tx>
          <c: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c:spPr>
          <c:invertIfNegative val="0"/>
          <c:dLbls>
            <c:numFmt formatCode="General" sourceLinked="0"/>
            <c:spPr>
              <a:noFill/>
              <a:ln>
                <a:noFill/>
                <a:prstDash val="solid"/>
              </a:ln>
            </c:spPr>
            <c:txPr>
              <a:bodyPr/>
              <a:lstStyle/>
              <a:p>
                <a:pPr lvl="0">
                  <a:defRPr b="1" i="0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Figures!$M$3:$M$6</c:f>
              <c:numCache>
                <c:formatCode>General</c:formatCode>
                <c:ptCount val="4"/>
                <c:pt idx="0">
                  <c:v>77</c:v>
                </c:pt>
                <c:pt idx="1">
                  <c:v>150</c:v>
                </c:pt>
                <c:pt idx="2">
                  <c:v>231</c:v>
                </c:pt>
                <c:pt idx="3">
                  <c:v>512</c:v>
                </c:pt>
              </c:numCache>
            </c:numRef>
          </c:cat>
          <c:val>
            <c:numRef>
              <c:f>Figures!$N$3:$N$6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E-42B9-96EF-A48D4CC3CB13}"/>
            </c:ext>
          </c:extLst>
        </c:ser>
        <c:ser>
          <c:idx val="1"/>
          <c:order val="1"/>
          <c:tx>
            <c:strRef>
              <c:f>Figures!$O$2</c:f>
              <c:strCache>
                <c:ptCount val="1"/>
                <c:pt idx="0">
                  <c:v>10% UL Errors 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  <a:prstDash val="solid"/>
            </a:ln>
          </c:spPr>
          <c:invertIfNegative val="0"/>
          <c:dLbls>
            <c:numFmt formatCode="General" sourceLinked="0"/>
            <c:spPr>
              <a:noFill/>
              <a:ln>
                <a:noFill/>
                <a:prstDash val="solid"/>
              </a:ln>
            </c:spPr>
            <c:txPr>
              <a:bodyPr/>
              <a:lstStyle/>
              <a:p>
                <a:pPr lvl="0">
                  <a:defRPr b="1" i="0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Figures!$M$3:$M$6</c:f>
              <c:numCache>
                <c:formatCode>General</c:formatCode>
                <c:ptCount val="4"/>
                <c:pt idx="0">
                  <c:v>77</c:v>
                </c:pt>
                <c:pt idx="1">
                  <c:v>150</c:v>
                </c:pt>
                <c:pt idx="2">
                  <c:v>231</c:v>
                </c:pt>
                <c:pt idx="3">
                  <c:v>512</c:v>
                </c:pt>
              </c:numCache>
            </c:numRef>
          </c:cat>
          <c:val>
            <c:numRef>
              <c:f>Figures!$O$3:$O$6</c:f>
              <c:numCache>
                <c:formatCode>0.00</c:formatCode>
                <c:ptCount val="4"/>
                <c:pt idx="0">
                  <c:v>1.4210526315789473</c:v>
                </c:pt>
                <c:pt idx="1">
                  <c:v>1.875</c:v>
                </c:pt>
                <c:pt idx="2">
                  <c:v>2.7142857142857144</c:v>
                </c:pt>
                <c:pt idx="3">
                  <c:v>3.6666666666666665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2E-42B9-96EF-A48D4CC3CB13}"/>
            </c:ext>
          </c:extLst>
        </c:ser>
        <c:ser>
          <c:idx val="2"/>
          <c:order val="2"/>
          <c:tx>
            <c:strRef>
              <c:f>Figures!$P$2</c:f>
              <c:strCache>
                <c:ptCount val="1"/>
                <c:pt idx="0">
                  <c:v>20% UL Errors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  <a:prstDash val="solid"/>
            </a:ln>
          </c:spPr>
          <c:invertIfNegative val="0"/>
          <c:dLbls>
            <c:numFmt formatCode="General" sourceLinked="0"/>
            <c:spPr>
              <a:noFill/>
              <a:ln>
                <a:noFill/>
                <a:prstDash val="solid"/>
              </a:ln>
            </c:spPr>
            <c:txPr>
              <a:bodyPr/>
              <a:lstStyle/>
              <a:p>
                <a:pPr lvl="0">
                  <a:defRPr b="1" i="0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Figures!$M$3:$M$6</c:f>
              <c:numCache>
                <c:formatCode>General</c:formatCode>
                <c:ptCount val="4"/>
                <c:pt idx="0">
                  <c:v>77</c:v>
                </c:pt>
                <c:pt idx="1">
                  <c:v>150</c:v>
                </c:pt>
                <c:pt idx="2">
                  <c:v>231</c:v>
                </c:pt>
                <c:pt idx="3">
                  <c:v>512</c:v>
                </c:pt>
              </c:numCache>
            </c:numRef>
          </c:cat>
          <c:val>
            <c:numRef>
              <c:f>Figures!$P$3:$P$6</c:f>
              <c:numCache>
                <c:formatCode>0.00</c:formatCode>
                <c:ptCount val="4"/>
                <c:pt idx="0">
                  <c:v>2</c:v>
                </c:pt>
                <c:pt idx="1">
                  <c:v>3.2</c:v>
                </c:pt>
                <c:pt idx="2">
                  <c:v>4.333333333333333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2E-42B9-96EF-A48D4CC3C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3504692"/>
        <c:axId val="1210759008"/>
      </c:barChart>
      <c:catAx>
        <c:axId val="18335046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SCHC Packet length (bytes)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210759008"/>
        <c:crosses val="autoZero"/>
        <c:auto val="0"/>
        <c:lblAlgn val="ctr"/>
        <c:lblOffset val="100"/>
        <c:noMultiLvlLbl val="0"/>
      </c:catAx>
      <c:valAx>
        <c:axId val="1210759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DL Messages Exchanged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8335046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85725</xdr:rowOff>
    </xdr:from>
    <xdr:ext cx="5381625" cy="3333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228600</xdr:colOff>
      <xdr:row>6</xdr:row>
      <xdr:rowOff>142875</xdr:rowOff>
    </xdr:from>
    <xdr:ext cx="5476875" cy="33909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561975</xdr:colOff>
      <xdr:row>7</xdr:row>
      <xdr:rowOff>0</xdr:rowOff>
    </xdr:from>
    <xdr:ext cx="5476875" cy="33909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opLeftCell="A16" workbookViewId="0">
      <selection activeCell="E35" sqref="E35:X35"/>
    </sheetView>
  </sheetViews>
  <sheetFormatPr baseColWidth="10" defaultColWidth="14.42578125" defaultRowHeight="15" customHeight="1" x14ac:dyDescent="0.2"/>
  <cols>
    <col min="1" max="2" width="14.42578125" style="100" customWidth="1"/>
    <col min="3" max="3" width="16.5703125" style="100" bestFit="1" customWidth="1"/>
    <col min="4" max="4" width="95.7109375" style="100" customWidth="1"/>
    <col min="5" max="25" width="14.42578125" style="100" customWidth="1"/>
    <col min="26" max="26" width="21" style="100" bestFit="1" customWidth="1"/>
    <col min="27" max="29" width="14.42578125" style="100" customWidth="1"/>
    <col min="30" max="16384" width="14.42578125" style="100"/>
  </cols>
  <sheetData>
    <row r="1" spans="1:26" ht="15.75" customHeight="1" x14ac:dyDescent="0.2">
      <c r="A1" s="106" t="s">
        <v>0</v>
      </c>
      <c r="B1" s="107"/>
      <c r="C1" s="108"/>
      <c r="D1" s="109" t="s">
        <v>1</v>
      </c>
      <c r="E1" s="104">
        <v>77</v>
      </c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 spans="1:26" ht="15.75" customHeight="1" x14ac:dyDescent="0.2">
      <c r="A2" s="106" t="s">
        <v>2</v>
      </c>
      <c r="B2" s="107"/>
      <c r="C2" s="108"/>
      <c r="D2" s="110"/>
      <c r="E2" s="115">
        <v>7</v>
      </c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</row>
    <row r="3" spans="1:26" ht="15.75" customHeight="1" thickBot="1" x14ac:dyDescent="0.25">
      <c r="A3" s="106" t="s">
        <v>3</v>
      </c>
      <c r="B3" s="107"/>
      <c r="C3" s="108"/>
      <c r="D3" s="110"/>
      <c r="E3" s="115">
        <v>1</v>
      </c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</row>
    <row r="4" spans="1:26" ht="15.75" customHeight="1" thickBot="1" x14ac:dyDescent="0.25">
      <c r="A4" s="112" t="s">
        <v>4</v>
      </c>
      <c r="B4" s="113"/>
      <c r="C4" s="114"/>
      <c r="D4" s="111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4">
        <v>11</v>
      </c>
      <c r="P4" s="4">
        <v>12</v>
      </c>
      <c r="Q4" s="4">
        <v>13</v>
      </c>
      <c r="R4" s="4">
        <v>14</v>
      </c>
      <c r="S4" s="4">
        <v>15</v>
      </c>
      <c r="T4" s="4">
        <v>16</v>
      </c>
      <c r="U4" s="4">
        <v>17</v>
      </c>
      <c r="V4" s="4">
        <v>18</v>
      </c>
      <c r="W4" s="4">
        <v>19</v>
      </c>
      <c r="X4" s="30">
        <v>20</v>
      </c>
      <c r="Y4" s="37" t="s">
        <v>5</v>
      </c>
      <c r="Z4" s="43" t="s">
        <v>6</v>
      </c>
    </row>
    <row r="5" spans="1:26" ht="15.75" customHeight="1" x14ac:dyDescent="0.2">
      <c r="A5" s="124" t="s">
        <v>7</v>
      </c>
      <c r="B5" s="127" t="s">
        <v>8</v>
      </c>
      <c r="C5" s="14" t="s">
        <v>9</v>
      </c>
      <c r="D5" s="14" t="s">
        <v>10</v>
      </c>
      <c r="E5" s="15">
        <f>E2-E11-E19</f>
        <v>6</v>
      </c>
      <c r="F5" s="15">
        <f>E2-E11-E19</f>
        <v>6</v>
      </c>
      <c r="G5" s="15">
        <f>E2-E11-E19</f>
        <v>6</v>
      </c>
      <c r="H5" s="15">
        <f>E2-E11-E19</f>
        <v>6</v>
      </c>
      <c r="I5" s="15">
        <f>E2-E11-E19</f>
        <v>6</v>
      </c>
      <c r="J5" s="15">
        <f>E2-E11-E19</f>
        <v>6</v>
      </c>
      <c r="K5" s="15">
        <f>E2-E11-E19</f>
        <v>6</v>
      </c>
      <c r="L5" s="15">
        <f>E2-E11-E19</f>
        <v>6</v>
      </c>
      <c r="M5" s="15">
        <f>E2-E11-E19</f>
        <v>6</v>
      </c>
      <c r="N5" s="15">
        <f>E2-E11-E19</f>
        <v>6</v>
      </c>
      <c r="O5" s="15">
        <f>E2-E11-E19</f>
        <v>6</v>
      </c>
      <c r="P5" s="15">
        <f>E2-E11-E19</f>
        <v>6</v>
      </c>
      <c r="Q5" s="15">
        <f>E2-E11-E19</f>
        <v>6</v>
      </c>
      <c r="R5" s="15">
        <f>E2-E11-E19</f>
        <v>6</v>
      </c>
      <c r="S5" s="15">
        <f>E2-E11-E19</f>
        <v>6</v>
      </c>
      <c r="T5" s="15">
        <f>E2-E11-E19</f>
        <v>6</v>
      </c>
      <c r="U5" s="15">
        <f>E2-E11-E19</f>
        <v>6</v>
      </c>
      <c r="V5" s="15">
        <f>E2-E11-E19</f>
        <v>6</v>
      </c>
      <c r="W5" s="15">
        <f>E2-E11-E19</f>
        <v>6</v>
      </c>
      <c r="X5" s="31">
        <f>E2-E11-E19</f>
        <v>6</v>
      </c>
      <c r="Y5" s="38">
        <f t="shared" ref="Y5:Y34" si="0">AVERAGE(E5:X5)</f>
        <v>6</v>
      </c>
      <c r="Z5" s="45" t="e">
        <f t="shared" ref="Z5:Z34" si="1">AVERAGEIF($E$35:$X$35, TRUE,E5:X5)</f>
        <v>#DIV/0!</v>
      </c>
    </row>
    <row r="6" spans="1:26" ht="15.75" customHeight="1" x14ac:dyDescent="0.2">
      <c r="A6" s="105"/>
      <c r="B6" s="128"/>
      <c r="C6" s="1" t="s">
        <v>11</v>
      </c>
      <c r="D6" s="1" t="s">
        <v>12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32"/>
      <c r="Y6" s="39" t="e">
        <f t="shared" si="0"/>
        <v>#DIV/0!</v>
      </c>
      <c r="Z6" s="46" t="e">
        <f t="shared" si="1"/>
        <v>#DIV/0!</v>
      </c>
    </row>
    <row r="7" spans="1:26" ht="15.75" customHeight="1" x14ac:dyDescent="0.2">
      <c r="A7" s="105"/>
      <c r="B7" s="128"/>
      <c r="C7" s="1" t="s">
        <v>13</v>
      </c>
      <c r="D7" s="1" t="s">
        <v>14</v>
      </c>
      <c r="E7" s="5">
        <f t="shared" ref="E7:X7" si="2">E6-E5</f>
        <v>-6</v>
      </c>
      <c r="F7" s="5">
        <f t="shared" si="2"/>
        <v>-6</v>
      </c>
      <c r="G7" s="5">
        <f t="shared" si="2"/>
        <v>-6</v>
      </c>
      <c r="H7" s="5">
        <f t="shared" si="2"/>
        <v>-6</v>
      </c>
      <c r="I7" s="5">
        <f t="shared" si="2"/>
        <v>-6</v>
      </c>
      <c r="J7" s="5">
        <f t="shared" si="2"/>
        <v>-6</v>
      </c>
      <c r="K7" s="5">
        <f t="shared" si="2"/>
        <v>-6</v>
      </c>
      <c r="L7" s="5">
        <f t="shared" si="2"/>
        <v>-6</v>
      </c>
      <c r="M7" s="5">
        <f t="shared" si="2"/>
        <v>-6</v>
      </c>
      <c r="N7" s="5">
        <f t="shared" si="2"/>
        <v>-6</v>
      </c>
      <c r="O7" s="5">
        <f t="shared" si="2"/>
        <v>-6</v>
      </c>
      <c r="P7" s="5">
        <f t="shared" si="2"/>
        <v>-6</v>
      </c>
      <c r="Q7" s="5">
        <f t="shared" si="2"/>
        <v>-6</v>
      </c>
      <c r="R7" s="5">
        <f t="shared" si="2"/>
        <v>-6</v>
      </c>
      <c r="S7" s="5">
        <f t="shared" si="2"/>
        <v>-6</v>
      </c>
      <c r="T7" s="5">
        <f t="shared" si="2"/>
        <v>-6</v>
      </c>
      <c r="U7" s="5">
        <f t="shared" si="2"/>
        <v>-6</v>
      </c>
      <c r="V7" s="5">
        <f t="shared" si="2"/>
        <v>-6</v>
      </c>
      <c r="W7" s="5">
        <f t="shared" si="2"/>
        <v>-6</v>
      </c>
      <c r="X7" s="32">
        <f t="shared" si="2"/>
        <v>-6</v>
      </c>
      <c r="Y7" s="39">
        <f t="shared" si="0"/>
        <v>-6</v>
      </c>
      <c r="Z7" s="46" t="e">
        <f t="shared" si="1"/>
        <v>#DIV/0!</v>
      </c>
    </row>
    <row r="8" spans="1:26" ht="15.75" customHeight="1" x14ac:dyDescent="0.2">
      <c r="A8" s="105"/>
      <c r="B8" s="128"/>
      <c r="C8" s="1" t="s">
        <v>15</v>
      </c>
      <c r="D8" s="1" t="s">
        <v>16</v>
      </c>
      <c r="E8" s="5"/>
      <c r="F8" s="89"/>
      <c r="G8" s="89"/>
      <c r="H8" s="89"/>
      <c r="I8" s="89"/>
      <c r="J8" s="89"/>
      <c r="K8" s="89"/>
      <c r="L8" s="89"/>
      <c r="M8" s="89"/>
      <c r="N8" s="89"/>
      <c r="O8" s="5"/>
      <c r="P8" s="89"/>
      <c r="Q8" s="89"/>
      <c r="R8" s="89"/>
      <c r="S8" s="89"/>
      <c r="T8" s="89"/>
      <c r="U8" s="89"/>
      <c r="V8" s="89"/>
      <c r="W8" s="89"/>
      <c r="X8" s="90"/>
      <c r="Y8" s="39" t="e">
        <f t="shared" si="0"/>
        <v>#DIV/0!</v>
      </c>
      <c r="Z8" s="46" t="e">
        <f t="shared" si="1"/>
        <v>#DIV/0!</v>
      </c>
    </row>
    <row r="9" spans="1:26" ht="15.75" customHeight="1" x14ac:dyDescent="0.2">
      <c r="A9" s="105"/>
      <c r="B9" s="128"/>
      <c r="C9" s="1" t="s">
        <v>17</v>
      </c>
      <c r="D9" s="1" t="s">
        <v>18</v>
      </c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90"/>
      <c r="Y9" s="39" t="e">
        <f t="shared" si="0"/>
        <v>#DIV/0!</v>
      </c>
      <c r="Z9" s="46" t="e">
        <f t="shared" si="1"/>
        <v>#DIV/0!</v>
      </c>
    </row>
    <row r="10" spans="1:26" ht="15.75" customHeight="1" thickBot="1" x14ac:dyDescent="0.25">
      <c r="A10" s="105"/>
      <c r="B10" s="129"/>
      <c r="C10" s="16" t="s">
        <v>19</v>
      </c>
      <c r="D10" s="16" t="s">
        <v>20</v>
      </c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2"/>
      <c r="Y10" s="93" t="e">
        <f t="shared" si="0"/>
        <v>#DIV/0!</v>
      </c>
      <c r="Z10" s="94" t="e">
        <f t="shared" si="1"/>
        <v>#DIV/0!</v>
      </c>
    </row>
    <row r="11" spans="1:26" ht="15.75" customHeight="1" x14ac:dyDescent="0.2">
      <c r="A11" s="105"/>
      <c r="B11" s="127" t="s">
        <v>21</v>
      </c>
      <c r="C11" s="14" t="s">
        <v>9</v>
      </c>
      <c r="D11" s="14" t="s">
        <v>22</v>
      </c>
      <c r="E11" s="15">
        <f>E3-1</f>
        <v>0</v>
      </c>
      <c r="F11" s="15">
        <f>E3-1</f>
        <v>0</v>
      </c>
      <c r="G11" s="15">
        <f>E3-1</f>
        <v>0</v>
      </c>
      <c r="H11" s="15">
        <f>E3-1</f>
        <v>0</v>
      </c>
      <c r="I11" s="15">
        <f>E3-1</f>
        <v>0</v>
      </c>
      <c r="J11" s="15">
        <f>E3-1</f>
        <v>0</v>
      </c>
      <c r="K11" s="15">
        <f>E3-1</f>
        <v>0</v>
      </c>
      <c r="L11" s="15">
        <f>E3-1</f>
        <v>0</v>
      </c>
      <c r="M11" s="15">
        <f>E3-1</f>
        <v>0</v>
      </c>
      <c r="N11" s="15">
        <f>E3-1</f>
        <v>0</v>
      </c>
      <c r="O11" s="15">
        <f>E3-1</f>
        <v>0</v>
      </c>
      <c r="P11" s="15">
        <f>E3-1</f>
        <v>0</v>
      </c>
      <c r="Q11" s="15">
        <f>E3-1</f>
        <v>0</v>
      </c>
      <c r="R11" s="15">
        <f>E3-1</f>
        <v>0</v>
      </c>
      <c r="S11" s="15">
        <f>E3-1</f>
        <v>0</v>
      </c>
      <c r="T11" s="15">
        <f>E3-1</f>
        <v>0</v>
      </c>
      <c r="U11" s="15">
        <f>E3-1</f>
        <v>0</v>
      </c>
      <c r="V11" s="15">
        <f>E3-1</f>
        <v>0</v>
      </c>
      <c r="W11" s="15">
        <f>E3-1</f>
        <v>0</v>
      </c>
      <c r="X11" s="31">
        <f>E3-1</f>
        <v>0</v>
      </c>
      <c r="Y11" s="38">
        <f t="shared" si="0"/>
        <v>0</v>
      </c>
      <c r="Z11" s="45" t="e">
        <f t="shared" si="1"/>
        <v>#DIV/0!</v>
      </c>
    </row>
    <row r="12" spans="1:26" ht="15.75" customHeight="1" x14ac:dyDescent="0.2">
      <c r="A12" s="105"/>
      <c r="B12" s="128"/>
      <c r="C12" s="1" t="s">
        <v>11</v>
      </c>
      <c r="D12" s="1" t="s">
        <v>23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32"/>
      <c r="Y12" s="39" t="e">
        <f t="shared" si="0"/>
        <v>#DIV/0!</v>
      </c>
      <c r="Z12" s="46" t="e">
        <f t="shared" si="1"/>
        <v>#DIV/0!</v>
      </c>
    </row>
    <row r="13" spans="1:26" ht="15.75" customHeight="1" x14ac:dyDescent="0.2">
      <c r="A13" s="105"/>
      <c r="B13" s="128"/>
      <c r="C13" s="1" t="s">
        <v>24</v>
      </c>
      <c r="D13" s="1" t="s">
        <v>25</v>
      </c>
      <c r="E13" s="5"/>
      <c r="F13" s="5"/>
      <c r="G13" s="5"/>
      <c r="H13" s="5"/>
      <c r="I13" s="20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32"/>
      <c r="Y13" s="39" t="e">
        <f t="shared" si="0"/>
        <v>#DIV/0!</v>
      </c>
      <c r="Z13" s="46" t="e">
        <f t="shared" si="1"/>
        <v>#DIV/0!</v>
      </c>
    </row>
    <row r="14" spans="1:26" ht="15.75" customHeight="1" x14ac:dyDescent="0.2">
      <c r="A14" s="105"/>
      <c r="B14" s="128"/>
      <c r="C14" s="1" t="s">
        <v>26</v>
      </c>
      <c r="D14" s="1" t="s">
        <v>27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32"/>
      <c r="Y14" s="39" t="e">
        <f t="shared" si="0"/>
        <v>#DIV/0!</v>
      </c>
      <c r="Z14" s="46" t="e">
        <f t="shared" si="1"/>
        <v>#DIV/0!</v>
      </c>
    </row>
    <row r="15" spans="1:26" ht="15.75" customHeight="1" x14ac:dyDescent="0.2">
      <c r="A15" s="105"/>
      <c r="B15" s="128"/>
      <c r="C15" s="1" t="s">
        <v>28</v>
      </c>
      <c r="D15" s="1" t="s">
        <v>29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32"/>
      <c r="Y15" s="39" t="e">
        <f t="shared" si="0"/>
        <v>#DIV/0!</v>
      </c>
      <c r="Z15" s="46" t="e">
        <f t="shared" si="1"/>
        <v>#DIV/0!</v>
      </c>
    </row>
    <row r="16" spans="1:26" ht="15.75" customHeight="1" x14ac:dyDescent="0.2">
      <c r="A16" s="105"/>
      <c r="B16" s="128"/>
      <c r="C16" s="1" t="s">
        <v>15</v>
      </c>
      <c r="D16" s="1" t="s">
        <v>30</v>
      </c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90"/>
      <c r="Y16" s="39" t="e">
        <f t="shared" si="0"/>
        <v>#DIV/0!</v>
      </c>
      <c r="Z16" s="46" t="e">
        <f t="shared" si="1"/>
        <v>#DIV/0!</v>
      </c>
    </row>
    <row r="17" spans="1:26" ht="15.75" customHeight="1" x14ac:dyDescent="0.2">
      <c r="A17" s="105"/>
      <c r="B17" s="128"/>
      <c r="C17" s="1" t="s">
        <v>17</v>
      </c>
      <c r="D17" s="1" t="s">
        <v>31</v>
      </c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90"/>
      <c r="Y17" s="39" t="e">
        <f t="shared" si="0"/>
        <v>#DIV/0!</v>
      </c>
      <c r="Z17" s="46" t="e">
        <f t="shared" si="1"/>
        <v>#DIV/0!</v>
      </c>
    </row>
    <row r="18" spans="1:26" ht="15.75" customHeight="1" thickBot="1" x14ac:dyDescent="0.25">
      <c r="A18" s="105"/>
      <c r="B18" s="129"/>
      <c r="C18" s="16" t="s">
        <v>19</v>
      </c>
      <c r="D18" s="16" t="s">
        <v>32</v>
      </c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2"/>
      <c r="Y18" s="40" t="e">
        <f t="shared" si="0"/>
        <v>#DIV/0!</v>
      </c>
      <c r="Z18" s="47" t="e">
        <f t="shared" si="1"/>
        <v>#DIV/0!</v>
      </c>
    </row>
    <row r="19" spans="1:26" ht="15.75" customHeight="1" x14ac:dyDescent="0.2">
      <c r="A19" s="105"/>
      <c r="B19" s="127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15">
        <v>1</v>
      </c>
      <c r="P19" s="15">
        <v>1</v>
      </c>
      <c r="Q19" s="15">
        <v>1</v>
      </c>
      <c r="R19" s="15">
        <v>1</v>
      </c>
      <c r="S19" s="15">
        <v>1</v>
      </c>
      <c r="T19" s="15">
        <v>1</v>
      </c>
      <c r="U19" s="15">
        <v>1</v>
      </c>
      <c r="V19" s="15">
        <v>1</v>
      </c>
      <c r="W19" s="15">
        <v>1</v>
      </c>
      <c r="X19" s="31">
        <v>1</v>
      </c>
      <c r="Y19" s="38">
        <f t="shared" si="0"/>
        <v>1</v>
      </c>
      <c r="Z19" s="45" t="e">
        <f t="shared" si="1"/>
        <v>#DIV/0!</v>
      </c>
    </row>
    <row r="20" spans="1:26" ht="15.75" customHeight="1" x14ac:dyDescent="0.2">
      <c r="A20" s="105"/>
      <c r="B20" s="128"/>
      <c r="C20" s="1" t="s">
        <v>11</v>
      </c>
      <c r="D20" s="1" t="s">
        <v>36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32"/>
      <c r="Y20" s="39" t="e">
        <f t="shared" si="0"/>
        <v>#DIV/0!</v>
      </c>
      <c r="Z20" s="46" t="e">
        <f t="shared" si="1"/>
        <v>#DIV/0!</v>
      </c>
    </row>
    <row r="21" spans="1:26" ht="15.75" customHeight="1" x14ac:dyDescent="0.2">
      <c r="A21" s="105"/>
      <c r="B21" s="128"/>
      <c r="C21" s="1" t="s">
        <v>24</v>
      </c>
      <c r="D21" s="1" t="s">
        <v>37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33"/>
      <c r="Y21" s="39" t="e">
        <f t="shared" si="0"/>
        <v>#DIV/0!</v>
      </c>
      <c r="Z21" s="46" t="e">
        <f t="shared" si="1"/>
        <v>#DIV/0!</v>
      </c>
    </row>
    <row r="22" spans="1:26" ht="15.75" customHeight="1" x14ac:dyDescent="0.2">
      <c r="A22" s="105"/>
      <c r="B22" s="128"/>
      <c r="C22" s="1" t="s">
        <v>26</v>
      </c>
      <c r="D22" s="1" t="s">
        <v>38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32"/>
      <c r="Y22" s="39" t="e">
        <f t="shared" si="0"/>
        <v>#DIV/0!</v>
      </c>
      <c r="Z22" s="46" t="e">
        <f t="shared" si="1"/>
        <v>#DIV/0!</v>
      </c>
    </row>
    <row r="23" spans="1:26" ht="15.75" customHeight="1" x14ac:dyDescent="0.2">
      <c r="A23" s="105"/>
      <c r="B23" s="128"/>
      <c r="C23" s="1" t="s">
        <v>28</v>
      </c>
      <c r="D23" s="1" t="s">
        <v>39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32"/>
      <c r="Y23" s="39" t="e">
        <f t="shared" si="0"/>
        <v>#DIV/0!</v>
      </c>
      <c r="Z23" s="46" t="e">
        <f t="shared" si="1"/>
        <v>#DIV/0!</v>
      </c>
    </row>
    <row r="24" spans="1:26" ht="15.75" customHeight="1" x14ac:dyDescent="0.2">
      <c r="A24" s="105"/>
      <c r="B24" s="128"/>
      <c r="C24" s="1" t="s">
        <v>15</v>
      </c>
      <c r="D24" s="1" t="s">
        <v>40</v>
      </c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90"/>
      <c r="Y24" s="39" t="e">
        <f t="shared" si="0"/>
        <v>#DIV/0!</v>
      </c>
      <c r="Z24" s="46" t="e">
        <f t="shared" si="1"/>
        <v>#DIV/0!</v>
      </c>
    </row>
    <row r="25" spans="1:26" ht="15.75" customHeight="1" x14ac:dyDescent="0.2">
      <c r="A25" s="105"/>
      <c r="B25" s="128"/>
      <c r="C25" s="1" t="s">
        <v>17</v>
      </c>
      <c r="D25" s="1" t="s">
        <v>41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90"/>
      <c r="Y25" s="39" t="e">
        <f t="shared" si="0"/>
        <v>#DIV/0!</v>
      </c>
      <c r="Z25" s="46" t="e">
        <f t="shared" si="1"/>
        <v>#DIV/0!</v>
      </c>
    </row>
    <row r="26" spans="1:26" ht="15.75" customHeight="1" thickBot="1" x14ac:dyDescent="0.25">
      <c r="A26" s="105"/>
      <c r="B26" s="129"/>
      <c r="C26" s="16" t="s">
        <v>19</v>
      </c>
      <c r="D26" s="16" t="s">
        <v>42</v>
      </c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6"/>
      <c r="Y26" s="40" t="e">
        <f t="shared" si="0"/>
        <v>#DIV/0!</v>
      </c>
      <c r="Z26" s="47" t="e">
        <f t="shared" si="1"/>
        <v>#DIV/0!</v>
      </c>
    </row>
    <row r="27" spans="1:26" ht="15.75" customHeight="1" thickBot="1" x14ac:dyDescent="0.25">
      <c r="A27" s="105"/>
      <c r="B27" s="130" t="s">
        <v>43</v>
      </c>
      <c r="C27" s="126"/>
      <c r="D27" s="19" t="s">
        <v>44</v>
      </c>
      <c r="E27" s="97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9"/>
      <c r="Y27" s="44" t="e">
        <f t="shared" si="0"/>
        <v>#DIV/0!</v>
      </c>
      <c r="Z27" s="48" t="e">
        <f t="shared" si="1"/>
        <v>#DIV/0!</v>
      </c>
    </row>
    <row r="28" spans="1:26" s="54" customFormat="1" ht="15.75" customHeight="1" thickBot="1" x14ac:dyDescent="0.25">
      <c r="A28" s="123"/>
      <c r="B28" s="125" t="s">
        <v>45</v>
      </c>
      <c r="C28" s="126"/>
      <c r="D28" s="19" t="s">
        <v>46</v>
      </c>
      <c r="E28" s="97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9"/>
      <c r="Y28" s="41" t="e">
        <f t="shared" si="0"/>
        <v>#DIV/0!</v>
      </c>
      <c r="Z28" s="49" t="e">
        <f t="shared" si="1"/>
        <v>#DIV/0!</v>
      </c>
    </row>
    <row r="29" spans="1:26" ht="15.75" customHeight="1" x14ac:dyDescent="0.2">
      <c r="A29" s="122" t="s">
        <v>47</v>
      </c>
      <c r="B29" s="123"/>
      <c r="C29" s="121"/>
      <c r="D29" s="17" t="s">
        <v>48</v>
      </c>
      <c r="E29" s="13">
        <f t="shared" ref="E29:X29" si="3">E7+E13+E21</f>
        <v>-6</v>
      </c>
      <c r="F29" s="13">
        <f t="shared" si="3"/>
        <v>-6</v>
      </c>
      <c r="G29" s="13">
        <f t="shared" si="3"/>
        <v>-6</v>
      </c>
      <c r="H29" s="13">
        <f t="shared" si="3"/>
        <v>-6</v>
      </c>
      <c r="I29" s="13">
        <f t="shared" si="3"/>
        <v>-6</v>
      </c>
      <c r="J29" s="13">
        <f t="shared" si="3"/>
        <v>-6</v>
      </c>
      <c r="K29" s="13">
        <f t="shared" si="3"/>
        <v>-6</v>
      </c>
      <c r="L29" s="13">
        <f t="shared" si="3"/>
        <v>-6</v>
      </c>
      <c r="M29" s="13">
        <f t="shared" si="3"/>
        <v>-6</v>
      </c>
      <c r="N29" s="13">
        <f t="shared" si="3"/>
        <v>-6</v>
      </c>
      <c r="O29" s="13">
        <f t="shared" si="3"/>
        <v>-6</v>
      </c>
      <c r="P29" s="13">
        <f t="shared" si="3"/>
        <v>-6</v>
      </c>
      <c r="Q29" s="13">
        <f t="shared" si="3"/>
        <v>-6</v>
      </c>
      <c r="R29" s="13">
        <f t="shared" si="3"/>
        <v>-6</v>
      </c>
      <c r="S29" s="13">
        <f t="shared" si="3"/>
        <v>-6</v>
      </c>
      <c r="T29" s="13">
        <f t="shared" si="3"/>
        <v>-6</v>
      </c>
      <c r="U29" s="13">
        <f t="shared" si="3"/>
        <v>-6</v>
      </c>
      <c r="V29" s="13">
        <f t="shared" si="3"/>
        <v>-6</v>
      </c>
      <c r="W29" s="13">
        <f t="shared" si="3"/>
        <v>-6</v>
      </c>
      <c r="X29" s="34">
        <f t="shared" si="3"/>
        <v>-6</v>
      </c>
      <c r="Y29" s="38">
        <f t="shared" si="0"/>
        <v>-6</v>
      </c>
      <c r="Z29" s="45" t="e">
        <f t="shared" si="1"/>
        <v>#DIV/0!</v>
      </c>
    </row>
    <row r="30" spans="1:26" ht="15.75" customHeight="1" x14ac:dyDescent="0.2">
      <c r="A30" s="119" t="s">
        <v>49</v>
      </c>
      <c r="B30" s="107"/>
      <c r="C30" s="108"/>
      <c r="D30" s="2" t="s">
        <v>50</v>
      </c>
      <c r="E30" s="11" t="e">
        <f t="shared" ref="E30:X30" si="4">E29/E33</f>
        <v>#DIV/0!</v>
      </c>
      <c r="F30" s="3" t="e">
        <f t="shared" si="4"/>
        <v>#DIV/0!</v>
      </c>
      <c r="G30" s="3" t="e">
        <f t="shared" si="4"/>
        <v>#DIV/0!</v>
      </c>
      <c r="H30" s="3" t="e">
        <f t="shared" si="4"/>
        <v>#DIV/0!</v>
      </c>
      <c r="I30" s="3" t="e">
        <f t="shared" si="4"/>
        <v>#DIV/0!</v>
      </c>
      <c r="J30" s="3" t="e">
        <f t="shared" si="4"/>
        <v>#DIV/0!</v>
      </c>
      <c r="K30" s="3" t="e">
        <f t="shared" si="4"/>
        <v>#DIV/0!</v>
      </c>
      <c r="L30" s="3" t="e">
        <f t="shared" si="4"/>
        <v>#DIV/0!</v>
      </c>
      <c r="M30" s="3" t="e">
        <f t="shared" si="4"/>
        <v>#DIV/0!</v>
      </c>
      <c r="N30" s="3" t="e">
        <f t="shared" si="4"/>
        <v>#DIV/0!</v>
      </c>
      <c r="O30" s="3" t="e">
        <f t="shared" si="4"/>
        <v>#DIV/0!</v>
      </c>
      <c r="P30" s="3" t="e">
        <f t="shared" si="4"/>
        <v>#DIV/0!</v>
      </c>
      <c r="Q30" s="3" t="e">
        <f t="shared" si="4"/>
        <v>#DIV/0!</v>
      </c>
      <c r="R30" s="3" t="e">
        <f t="shared" si="4"/>
        <v>#DIV/0!</v>
      </c>
      <c r="S30" s="3" t="e">
        <f t="shared" si="4"/>
        <v>#DIV/0!</v>
      </c>
      <c r="T30" s="3" t="e">
        <f t="shared" si="4"/>
        <v>#DIV/0!</v>
      </c>
      <c r="U30" s="3" t="e">
        <f t="shared" si="4"/>
        <v>#DIV/0!</v>
      </c>
      <c r="V30" s="3" t="e">
        <f t="shared" si="4"/>
        <v>#DIV/0!</v>
      </c>
      <c r="W30" s="3" t="e">
        <f t="shared" si="4"/>
        <v>#DIV/0!</v>
      </c>
      <c r="X30" s="35" t="e">
        <f t="shared" si="4"/>
        <v>#DIV/0!</v>
      </c>
      <c r="Y30" s="42" t="e">
        <f t="shared" si="0"/>
        <v>#DIV/0!</v>
      </c>
      <c r="Z30" s="50" t="e">
        <f t="shared" si="1"/>
        <v>#DIV/0!</v>
      </c>
    </row>
    <row r="31" spans="1:26" ht="15.75" customHeight="1" x14ac:dyDescent="0.2">
      <c r="A31" s="119" t="s">
        <v>51</v>
      </c>
      <c r="B31" s="107"/>
      <c r="C31" s="108"/>
      <c r="D31" s="2" t="s">
        <v>52</v>
      </c>
      <c r="E31" s="5">
        <f t="shared" ref="E31:X31" si="5">E14+E22</f>
        <v>0</v>
      </c>
      <c r="F31" s="5">
        <f t="shared" si="5"/>
        <v>0</v>
      </c>
      <c r="G31" s="5">
        <f t="shared" si="5"/>
        <v>0</v>
      </c>
      <c r="H31" s="5">
        <f t="shared" si="5"/>
        <v>0</v>
      </c>
      <c r="I31" s="5">
        <f t="shared" si="5"/>
        <v>0</v>
      </c>
      <c r="J31" s="5">
        <f t="shared" si="5"/>
        <v>0</v>
      </c>
      <c r="K31" s="5">
        <f t="shared" si="5"/>
        <v>0</v>
      </c>
      <c r="L31" s="5">
        <f t="shared" si="5"/>
        <v>0</v>
      </c>
      <c r="M31" s="5">
        <f t="shared" si="5"/>
        <v>0</v>
      </c>
      <c r="N31" s="5">
        <f t="shared" si="5"/>
        <v>0</v>
      </c>
      <c r="O31" s="5">
        <f t="shared" si="5"/>
        <v>0</v>
      </c>
      <c r="P31" s="5">
        <f t="shared" si="5"/>
        <v>0</v>
      </c>
      <c r="Q31" s="5">
        <f t="shared" si="5"/>
        <v>0</v>
      </c>
      <c r="R31" s="5">
        <f t="shared" si="5"/>
        <v>0</v>
      </c>
      <c r="S31" s="5">
        <f t="shared" si="5"/>
        <v>0</v>
      </c>
      <c r="T31" s="5">
        <f t="shared" si="5"/>
        <v>0</v>
      </c>
      <c r="U31" s="5">
        <f t="shared" si="5"/>
        <v>0</v>
      </c>
      <c r="V31" s="5">
        <f t="shared" si="5"/>
        <v>0</v>
      </c>
      <c r="W31" s="5">
        <f t="shared" si="5"/>
        <v>0</v>
      </c>
      <c r="X31" s="32">
        <f t="shared" si="5"/>
        <v>0</v>
      </c>
      <c r="Y31" s="39">
        <f t="shared" si="0"/>
        <v>0</v>
      </c>
      <c r="Z31" s="46" t="e">
        <f t="shared" si="1"/>
        <v>#DIV/0!</v>
      </c>
    </row>
    <row r="32" spans="1:26" ht="15.75" customHeight="1" x14ac:dyDescent="0.2">
      <c r="A32" s="119" t="s">
        <v>53</v>
      </c>
      <c r="B32" s="107"/>
      <c r="C32" s="108"/>
      <c r="D32" s="2" t="s">
        <v>54</v>
      </c>
      <c r="E32" s="3" t="e">
        <f t="shared" ref="E32:X32" si="6">E31/E34</f>
        <v>#DIV/0!</v>
      </c>
      <c r="F32" s="3" t="e">
        <f t="shared" si="6"/>
        <v>#DIV/0!</v>
      </c>
      <c r="G32" s="3" t="e">
        <f t="shared" si="6"/>
        <v>#DIV/0!</v>
      </c>
      <c r="H32" s="3" t="e">
        <f t="shared" si="6"/>
        <v>#DIV/0!</v>
      </c>
      <c r="I32" s="3" t="e">
        <f t="shared" si="6"/>
        <v>#DIV/0!</v>
      </c>
      <c r="J32" s="3" t="e">
        <f t="shared" si="6"/>
        <v>#DIV/0!</v>
      </c>
      <c r="K32" s="3" t="e">
        <f t="shared" si="6"/>
        <v>#DIV/0!</v>
      </c>
      <c r="L32" s="3" t="e">
        <f t="shared" si="6"/>
        <v>#DIV/0!</v>
      </c>
      <c r="M32" s="3" t="e">
        <f t="shared" si="6"/>
        <v>#DIV/0!</v>
      </c>
      <c r="N32" s="3" t="e">
        <f t="shared" si="6"/>
        <v>#DIV/0!</v>
      </c>
      <c r="O32" s="3" t="e">
        <f t="shared" si="6"/>
        <v>#DIV/0!</v>
      </c>
      <c r="P32" s="3" t="e">
        <f t="shared" si="6"/>
        <v>#DIV/0!</v>
      </c>
      <c r="Q32" s="3" t="e">
        <f t="shared" si="6"/>
        <v>#DIV/0!</v>
      </c>
      <c r="R32" s="3" t="e">
        <f t="shared" si="6"/>
        <v>#DIV/0!</v>
      </c>
      <c r="S32" s="3" t="e">
        <f t="shared" si="6"/>
        <v>#DIV/0!</v>
      </c>
      <c r="T32" s="3" t="e">
        <f t="shared" si="6"/>
        <v>#DIV/0!</v>
      </c>
      <c r="U32" s="3" t="e">
        <f t="shared" si="6"/>
        <v>#DIV/0!</v>
      </c>
      <c r="V32" s="3" t="e">
        <f t="shared" si="6"/>
        <v>#DIV/0!</v>
      </c>
      <c r="W32" s="3" t="e">
        <f t="shared" si="6"/>
        <v>#DIV/0!</v>
      </c>
      <c r="X32" s="35" t="e">
        <f t="shared" si="6"/>
        <v>#DIV/0!</v>
      </c>
      <c r="Y32" s="42" t="e">
        <f t="shared" si="0"/>
        <v>#DIV/0!</v>
      </c>
      <c r="Z32" s="50" t="e">
        <f t="shared" si="1"/>
        <v>#DIV/0!</v>
      </c>
    </row>
    <row r="33" spans="1:26" ht="15.75" customHeight="1" x14ac:dyDescent="0.2">
      <c r="A33" s="119" t="s">
        <v>55</v>
      </c>
      <c r="B33" s="114"/>
      <c r="C33" s="101" t="s">
        <v>56</v>
      </c>
      <c r="D33" s="101" t="s">
        <v>57</v>
      </c>
      <c r="E33" s="5">
        <f t="shared" ref="E33:X33" si="7">E6+E12+E20</f>
        <v>0</v>
      </c>
      <c r="F33" s="5">
        <f t="shared" si="7"/>
        <v>0</v>
      </c>
      <c r="G33" s="5">
        <f t="shared" si="7"/>
        <v>0</v>
      </c>
      <c r="H33" s="5">
        <f t="shared" si="7"/>
        <v>0</v>
      </c>
      <c r="I33" s="5">
        <f t="shared" si="7"/>
        <v>0</v>
      </c>
      <c r="J33" s="5">
        <f t="shared" si="7"/>
        <v>0</v>
      </c>
      <c r="K33" s="5">
        <f t="shared" si="7"/>
        <v>0</v>
      </c>
      <c r="L33" s="5">
        <f t="shared" si="7"/>
        <v>0</v>
      </c>
      <c r="M33" s="5">
        <f t="shared" si="7"/>
        <v>0</v>
      </c>
      <c r="N33" s="5">
        <f t="shared" si="7"/>
        <v>0</v>
      </c>
      <c r="O33" s="5">
        <f t="shared" si="7"/>
        <v>0</v>
      </c>
      <c r="P33" s="5">
        <f t="shared" si="7"/>
        <v>0</v>
      </c>
      <c r="Q33" s="5">
        <f t="shared" si="7"/>
        <v>0</v>
      </c>
      <c r="R33" s="5">
        <f t="shared" si="7"/>
        <v>0</v>
      </c>
      <c r="S33" s="5">
        <f t="shared" si="7"/>
        <v>0</v>
      </c>
      <c r="T33" s="5">
        <f t="shared" si="7"/>
        <v>0</v>
      </c>
      <c r="U33" s="5">
        <f t="shared" si="7"/>
        <v>0</v>
      </c>
      <c r="V33" s="5">
        <f t="shared" si="7"/>
        <v>0</v>
      </c>
      <c r="W33" s="5">
        <f t="shared" si="7"/>
        <v>0</v>
      </c>
      <c r="X33" s="32">
        <f t="shared" si="7"/>
        <v>0</v>
      </c>
      <c r="Y33" s="39">
        <f t="shared" si="0"/>
        <v>0</v>
      </c>
      <c r="Z33" s="46" t="e">
        <f t="shared" si="1"/>
        <v>#DIV/0!</v>
      </c>
    </row>
    <row r="34" spans="1:26" ht="15.75" customHeight="1" thickBot="1" x14ac:dyDescent="0.25">
      <c r="A34" s="120"/>
      <c r="B34" s="121"/>
      <c r="C34" s="23" t="s">
        <v>58</v>
      </c>
      <c r="D34" s="23" t="s">
        <v>59</v>
      </c>
      <c r="E34" s="24">
        <f t="shared" ref="E34:X34" si="8">E14+E15+E22+E23</f>
        <v>0</v>
      </c>
      <c r="F34" s="24">
        <f t="shared" si="8"/>
        <v>0</v>
      </c>
      <c r="G34" s="24">
        <f t="shared" si="8"/>
        <v>0</v>
      </c>
      <c r="H34" s="24">
        <f t="shared" si="8"/>
        <v>0</v>
      </c>
      <c r="I34" s="24">
        <f t="shared" si="8"/>
        <v>0</v>
      </c>
      <c r="J34" s="24">
        <f t="shared" si="8"/>
        <v>0</v>
      </c>
      <c r="K34" s="24">
        <f t="shared" si="8"/>
        <v>0</v>
      </c>
      <c r="L34" s="24">
        <f t="shared" si="8"/>
        <v>0</v>
      </c>
      <c r="M34" s="24">
        <f t="shared" si="8"/>
        <v>0</v>
      </c>
      <c r="N34" s="24">
        <f t="shared" si="8"/>
        <v>0</v>
      </c>
      <c r="O34" s="24">
        <f t="shared" si="8"/>
        <v>0</v>
      </c>
      <c r="P34" s="24">
        <f t="shared" si="8"/>
        <v>0</v>
      </c>
      <c r="Q34" s="24">
        <f t="shared" si="8"/>
        <v>0</v>
      </c>
      <c r="R34" s="24">
        <f t="shared" si="8"/>
        <v>0</v>
      </c>
      <c r="S34" s="24">
        <f t="shared" si="8"/>
        <v>0</v>
      </c>
      <c r="T34" s="24">
        <f t="shared" si="8"/>
        <v>0</v>
      </c>
      <c r="U34" s="24">
        <f t="shared" si="8"/>
        <v>0</v>
      </c>
      <c r="V34" s="24">
        <f t="shared" si="8"/>
        <v>0</v>
      </c>
      <c r="W34" s="24">
        <f t="shared" si="8"/>
        <v>0</v>
      </c>
      <c r="X34" s="36">
        <f t="shared" si="8"/>
        <v>0</v>
      </c>
      <c r="Y34" s="40">
        <f t="shared" si="0"/>
        <v>0</v>
      </c>
      <c r="Z34" s="47" t="e">
        <f t="shared" si="1"/>
        <v>#DIV/0!</v>
      </c>
    </row>
    <row r="35" spans="1:26" ht="15.75" customHeight="1" thickBot="1" x14ac:dyDescent="0.25">
      <c r="A35" s="116" t="s">
        <v>60</v>
      </c>
      <c r="B35" s="117"/>
      <c r="C35" s="118"/>
      <c r="D35" s="26" t="s">
        <v>61</v>
      </c>
      <c r="E35" s="27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9"/>
      <c r="Y35" s="51" t="s">
        <v>62</v>
      </c>
      <c r="Z35" s="52">
        <f>COUNTIF(E35:X35,TRUE)/COUNT(E4:X4)</f>
        <v>0</v>
      </c>
    </row>
    <row r="36" spans="1:26" ht="15.75" customHeight="1" x14ac:dyDescent="0.2">
      <c r="D36" s="25"/>
    </row>
    <row r="37" spans="1:26" ht="15.75" customHeight="1" x14ac:dyDescent="0.2"/>
    <row r="38" spans="1:26" ht="15.75" customHeight="1" x14ac:dyDescent="0.2"/>
    <row r="39" spans="1:26" ht="15.75" customHeight="1" x14ac:dyDescent="0.2"/>
    <row r="40" spans="1:26" ht="15.75" customHeight="1" x14ac:dyDescent="0.2"/>
    <row r="41" spans="1:26" ht="15.75" customHeight="1" x14ac:dyDescent="0.2"/>
    <row r="42" spans="1:26" ht="15.75" customHeight="1" x14ac:dyDescent="0.2"/>
    <row r="43" spans="1:26" ht="15.75" customHeight="1" x14ac:dyDescent="0.2"/>
    <row r="44" spans="1:26" ht="15.75" customHeight="1" x14ac:dyDescent="0.2"/>
    <row r="45" spans="1:26" ht="15.75" customHeight="1" x14ac:dyDescent="0.2"/>
    <row r="46" spans="1:26" ht="15.75" customHeight="1" x14ac:dyDescent="0.2"/>
    <row r="47" spans="1:26" ht="15.75" customHeight="1" x14ac:dyDescent="0.2"/>
    <row r="48" spans="1:2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20">
    <mergeCell ref="A29:C29"/>
    <mergeCell ref="A5:A28"/>
    <mergeCell ref="B28:C28"/>
    <mergeCell ref="B5:B10"/>
    <mergeCell ref="B11:B18"/>
    <mergeCell ref="B19:B26"/>
    <mergeCell ref="B27:C27"/>
    <mergeCell ref="A35:C35"/>
    <mergeCell ref="A30:C30"/>
    <mergeCell ref="A31:C31"/>
    <mergeCell ref="A32:C32"/>
    <mergeCell ref="A33:B34"/>
    <mergeCell ref="E1:Z1"/>
    <mergeCell ref="A1:C1"/>
    <mergeCell ref="D1:D4"/>
    <mergeCell ref="A2:C2"/>
    <mergeCell ref="A3:C3"/>
    <mergeCell ref="A4:C4"/>
    <mergeCell ref="E2:Z2"/>
    <mergeCell ref="E3:Z3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P1000"/>
  <sheetViews>
    <sheetView topLeftCell="F10" workbookViewId="0">
      <selection activeCell="M14" sqref="M14"/>
    </sheetView>
  </sheetViews>
  <sheetFormatPr baseColWidth="10" defaultColWidth="14.42578125" defaultRowHeight="15" customHeight="1" x14ac:dyDescent="0.2"/>
  <cols>
    <col min="1" max="3" width="14.42578125" style="100" customWidth="1"/>
    <col min="4" max="4" width="97.140625" style="100" customWidth="1"/>
    <col min="5" max="6" width="14.42578125" style="100" customWidth="1"/>
    <col min="7" max="16384" width="14.42578125" style="100"/>
  </cols>
  <sheetData>
    <row r="1" spans="1:16" ht="15.75" customHeight="1" x14ac:dyDescent="0.2">
      <c r="A1" s="106" t="s">
        <v>0</v>
      </c>
      <c r="B1" s="107"/>
      <c r="C1" s="108"/>
      <c r="D1" s="109" t="s">
        <v>1</v>
      </c>
      <c r="E1" s="131">
        <v>150</v>
      </c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8"/>
    </row>
    <row r="2" spans="1:16" ht="15.75" customHeight="1" x14ac:dyDescent="0.2">
      <c r="A2" s="106" t="s">
        <v>2</v>
      </c>
      <c r="B2" s="107"/>
      <c r="C2" s="108"/>
      <c r="D2" s="110"/>
      <c r="E2" s="132">
        <v>14</v>
      </c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8"/>
    </row>
    <row r="3" spans="1:16" ht="15.75" customHeight="1" thickBot="1" x14ac:dyDescent="0.25">
      <c r="A3" s="106" t="s">
        <v>3</v>
      </c>
      <c r="B3" s="107"/>
      <c r="C3" s="108"/>
      <c r="D3" s="110"/>
      <c r="E3" s="133">
        <v>2</v>
      </c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4"/>
    </row>
    <row r="4" spans="1:16" ht="15.75" customHeight="1" thickBot="1" x14ac:dyDescent="0.25">
      <c r="A4" s="112" t="s">
        <v>4</v>
      </c>
      <c r="B4" s="113"/>
      <c r="C4" s="114"/>
      <c r="D4" s="111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37" t="s">
        <v>5</v>
      </c>
      <c r="P4" s="43" t="s">
        <v>6</v>
      </c>
    </row>
    <row r="5" spans="1:16" ht="15.75" customHeight="1" x14ac:dyDescent="0.2">
      <c r="A5" s="124" t="s">
        <v>7</v>
      </c>
      <c r="B5" s="127" t="s">
        <v>8</v>
      </c>
      <c r="C5" s="14" t="s">
        <v>9</v>
      </c>
      <c r="D5" s="14" t="s">
        <v>10</v>
      </c>
      <c r="E5" s="15">
        <f>E2-E11-E19</f>
        <v>12</v>
      </c>
      <c r="F5" s="15">
        <f>E2-E11-E19</f>
        <v>12</v>
      </c>
      <c r="G5" s="15">
        <f>E2-E11-E19</f>
        <v>12</v>
      </c>
      <c r="H5" s="15">
        <f>E2-E11-E19</f>
        <v>12</v>
      </c>
      <c r="I5" s="15">
        <f>E2-E11-E19</f>
        <v>12</v>
      </c>
      <c r="J5" s="15">
        <f>E2-E11-E19</f>
        <v>12</v>
      </c>
      <c r="K5" s="15">
        <f>E2-E11-E19</f>
        <v>12</v>
      </c>
      <c r="L5" s="15">
        <f>E2-E11-E19</f>
        <v>12</v>
      </c>
      <c r="M5" s="15">
        <f>E2-E11-E19</f>
        <v>12</v>
      </c>
      <c r="N5" s="15">
        <f>E2-E11-E19</f>
        <v>12</v>
      </c>
      <c r="O5" s="38">
        <f t="shared" ref="O5:O34" si="0">AVERAGE(E5:N5)</f>
        <v>12</v>
      </c>
      <c r="P5" s="45">
        <f t="shared" ref="P5:P34" si="1">AVERAGEIF($E$35:$N$35, TRUE,E5:N5)</f>
        <v>12</v>
      </c>
    </row>
    <row r="6" spans="1:16" ht="15.75" customHeight="1" x14ac:dyDescent="0.2">
      <c r="A6" s="105"/>
      <c r="B6" s="128"/>
      <c r="C6" s="1" t="s">
        <v>11</v>
      </c>
      <c r="D6" s="1" t="s">
        <v>12</v>
      </c>
      <c r="E6" s="5">
        <v>14</v>
      </c>
      <c r="F6" s="5">
        <v>14</v>
      </c>
      <c r="G6" s="5">
        <v>14</v>
      </c>
      <c r="H6" s="5">
        <v>14</v>
      </c>
      <c r="I6" s="5">
        <v>14</v>
      </c>
      <c r="J6" s="5">
        <v>17</v>
      </c>
      <c r="K6" s="5">
        <v>19</v>
      </c>
      <c r="L6" s="5">
        <v>13</v>
      </c>
      <c r="M6" s="5">
        <v>14</v>
      </c>
      <c r="N6" s="5">
        <v>17</v>
      </c>
      <c r="O6" s="39">
        <f t="shared" si="0"/>
        <v>15</v>
      </c>
      <c r="P6" s="46">
        <f t="shared" si="1"/>
        <v>15.4</v>
      </c>
    </row>
    <row r="7" spans="1:16" ht="15.75" customHeight="1" x14ac:dyDescent="0.2">
      <c r="A7" s="105"/>
      <c r="B7" s="128"/>
      <c r="C7" s="1" t="s">
        <v>13</v>
      </c>
      <c r="D7" s="1" t="s">
        <v>14</v>
      </c>
      <c r="E7" s="5">
        <f t="shared" ref="E7:N7" si="2">E6-E5</f>
        <v>2</v>
      </c>
      <c r="F7" s="5">
        <f t="shared" si="2"/>
        <v>2</v>
      </c>
      <c r="G7" s="5">
        <f t="shared" si="2"/>
        <v>2</v>
      </c>
      <c r="H7" s="5">
        <f t="shared" si="2"/>
        <v>2</v>
      </c>
      <c r="I7" s="5">
        <f t="shared" si="2"/>
        <v>2</v>
      </c>
      <c r="J7" s="5">
        <f t="shared" si="2"/>
        <v>5</v>
      </c>
      <c r="K7" s="5">
        <f t="shared" si="2"/>
        <v>7</v>
      </c>
      <c r="L7" s="5">
        <f t="shared" si="2"/>
        <v>1</v>
      </c>
      <c r="M7" s="5">
        <f t="shared" si="2"/>
        <v>2</v>
      </c>
      <c r="N7" s="5">
        <f t="shared" si="2"/>
        <v>5</v>
      </c>
      <c r="O7" s="39">
        <f t="shared" si="0"/>
        <v>3</v>
      </c>
      <c r="P7" s="46">
        <f t="shared" si="1"/>
        <v>3.4</v>
      </c>
    </row>
    <row r="8" spans="1:16" ht="15.75" customHeight="1" x14ac:dyDescent="0.2">
      <c r="A8" s="105"/>
      <c r="B8" s="128"/>
      <c r="C8" s="1" t="s">
        <v>15</v>
      </c>
      <c r="D8" s="1" t="s">
        <v>16</v>
      </c>
      <c r="E8" s="5">
        <v>39.030928000000003</v>
      </c>
      <c r="F8" s="89">
        <v>39.034390999999999</v>
      </c>
      <c r="G8" s="89">
        <v>39.101036999999998</v>
      </c>
      <c r="H8" s="89">
        <v>40.033861999999992</v>
      </c>
      <c r="I8" s="89">
        <v>40.100556999999988</v>
      </c>
      <c r="J8" s="89">
        <v>47.747163</v>
      </c>
      <c r="K8" s="89">
        <v>52.890593000000003</v>
      </c>
      <c r="L8" s="89">
        <v>36.533081000000003</v>
      </c>
      <c r="M8" s="89">
        <v>40.032890000000002</v>
      </c>
      <c r="N8" s="89">
        <v>46.817246999999988</v>
      </c>
      <c r="O8" s="39">
        <f t="shared" si="0"/>
        <v>42.132174900000003</v>
      </c>
      <c r="P8" s="46">
        <f t="shared" si="1"/>
        <v>43.261147199999996</v>
      </c>
    </row>
    <row r="9" spans="1:16" ht="15.75" customHeight="1" x14ac:dyDescent="0.2">
      <c r="A9" s="105"/>
      <c r="B9" s="128"/>
      <c r="C9" s="1" t="s">
        <v>17</v>
      </c>
      <c r="D9" s="1" t="s">
        <v>18</v>
      </c>
      <c r="E9" s="89">
        <v>2.7879234285714292</v>
      </c>
      <c r="F9" s="89">
        <v>2.7881707857142861</v>
      </c>
      <c r="G9" s="89">
        <v>2.7929312142857139</v>
      </c>
      <c r="H9" s="89">
        <v>2.8595615714285709</v>
      </c>
      <c r="I9" s="89">
        <v>2.8643255000000001</v>
      </c>
      <c r="J9" s="89">
        <v>2.808656647058823</v>
      </c>
      <c r="K9" s="89">
        <v>2.7837154210526309</v>
      </c>
      <c r="L9" s="89">
        <v>2.8102369999999999</v>
      </c>
      <c r="M9" s="89">
        <v>2.8594921428571429</v>
      </c>
      <c r="N9" s="89">
        <v>2.7539557058823529</v>
      </c>
      <c r="O9" s="39">
        <f t="shared" si="0"/>
        <v>2.8108969416850949</v>
      </c>
      <c r="P9" s="46">
        <f t="shared" si="1"/>
        <v>2.811020370765148</v>
      </c>
    </row>
    <row r="10" spans="1:16" ht="15.75" customHeight="1" thickBot="1" x14ac:dyDescent="0.25">
      <c r="A10" s="105"/>
      <c r="B10" s="129"/>
      <c r="C10" s="16" t="s">
        <v>19</v>
      </c>
      <c r="D10" s="16" t="s">
        <v>20</v>
      </c>
      <c r="E10" s="91">
        <v>0.42530279389444131</v>
      </c>
      <c r="F10" s="91">
        <v>0.42666597084643998</v>
      </c>
      <c r="G10" s="91">
        <v>0.42330465776411758</v>
      </c>
      <c r="H10" s="91">
        <v>0.46923599345723921</v>
      </c>
      <c r="I10" s="91">
        <v>0.47833596510527238</v>
      </c>
      <c r="J10" s="91">
        <v>0.43773473692079512</v>
      </c>
      <c r="K10" s="91">
        <v>0.41930208488409187</v>
      </c>
      <c r="L10" s="91">
        <v>0.45022310397327819</v>
      </c>
      <c r="M10" s="91">
        <v>0.46939687121500878</v>
      </c>
      <c r="N10" s="91">
        <v>0.39137832125655042</v>
      </c>
      <c r="O10" s="93">
        <f t="shared" si="0"/>
        <v>0.43908804993172346</v>
      </c>
      <c r="P10" s="94">
        <f t="shared" si="1"/>
        <v>0.43996011539990432</v>
      </c>
    </row>
    <row r="11" spans="1:16" ht="15.75" customHeight="1" x14ac:dyDescent="0.2">
      <c r="A11" s="105"/>
      <c r="B11" s="127" t="s">
        <v>21</v>
      </c>
      <c r="C11" s="14" t="s">
        <v>9</v>
      </c>
      <c r="D11" s="14" t="s">
        <v>22</v>
      </c>
      <c r="E11" s="15">
        <f>E3-1</f>
        <v>1</v>
      </c>
      <c r="F11" s="15">
        <f>E3-1</f>
        <v>1</v>
      </c>
      <c r="G11" s="15">
        <f>E3-1</f>
        <v>1</v>
      </c>
      <c r="H11" s="15">
        <f>E3-1</f>
        <v>1</v>
      </c>
      <c r="I11" s="15">
        <f>E3-1</f>
        <v>1</v>
      </c>
      <c r="J11" s="15">
        <f>E3-1</f>
        <v>1</v>
      </c>
      <c r="K11" s="15">
        <f>E3-1</f>
        <v>1</v>
      </c>
      <c r="L11" s="15">
        <f>E3-1</f>
        <v>1</v>
      </c>
      <c r="M11" s="15">
        <f>E3-1</f>
        <v>1</v>
      </c>
      <c r="N11" s="15">
        <f>E3-1</f>
        <v>1</v>
      </c>
      <c r="O11" s="38">
        <f t="shared" si="0"/>
        <v>1</v>
      </c>
      <c r="P11" s="45">
        <f t="shared" si="1"/>
        <v>1</v>
      </c>
    </row>
    <row r="12" spans="1:16" ht="15.75" customHeight="1" x14ac:dyDescent="0.2">
      <c r="A12" s="105"/>
      <c r="B12" s="128"/>
      <c r="C12" s="1" t="s">
        <v>11</v>
      </c>
      <c r="D12" s="1" t="s">
        <v>23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39">
        <f t="shared" si="0"/>
        <v>1</v>
      </c>
      <c r="P12" s="46">
        <f t="shared" si="1"/>
        <v>1</v>
      </c>
    </row>
    <row r="13" spans="1:16" ht="15.75" customHeight="1" x14ac:dyDescent="0.2">
      <c r="A13" s="105"/>
      <c r="B13" s="128"/>
      <c r="C13" s="1" t="s">
        <v>24</v>
      </c>
      <c r="D13" s="1" t="s">
        <v>25</v>
      </c>
      <c r="E13" s="5">
        <v>0</v>
      </c>
      <c r="F13" s="5">
        <v>0</v>
      </c>
      <c r="G13" s="5">
        <v>1</v>
      </c>
      <c r="H13" s="5">
        <v>0</v>
      </c>
      <c r="I13" s="22">
        <v>0</v>
      </c>
      <c r="J13" s="5">
        <v>0</v>
      </c>
      <c r="K13" s="5">
        <v>0</v>
      </c>
      <c r="L13" s="5">
        <v>0</v>
      </c>
      <c r="M13" s="5">
        <v>0</v>
      </c>
      <c r="N13" s="5">
        <v>1</v>
      </c>
      <c r="O13" s="39">
        <f t="shared" si="0"/>
        <v>0.2</v>
      </c>
      <c r="P13" s="46">
        <f t="shared" si="1"/>
        <v>0.2</v>
      </c>
    </row>
    <row r="14" spans="1:16" ht="15.75" customHeight="1" x14ac:dyDescent="0.2">
      <c r="A14" s="105"/>
      <c r="B14" s="128"/>
      <c r="C14" s="1" t="s">
        <v>26</v>
      </c>
      <c r="D14" s="1" t="s">
        <v>27</v>
      </c>
      <c r="E14" s="5"/>
      <c r="F14" s="5"/>
      <c r="G14" s="5"/>
      <c r="H14" s="5"/>
      <c r="I14" s="5"/>
      <c r="J14" s="5"/>
      <c r="K14" s="5"/>
      <c r="L14" s="5"/>
      <c r="M14" s="5"/>
      <c r="N14" s="5">
        <v>1</v>
      </c>
      <c r="O14" s="39">
        <f t="shared" si="0"/>
        <v>1</v>
      </c>
      <c r="P14" s="46" t="e">
        <f t="shared" si="1"/>
        <v>#DIV/0!</v>
      </c>
    </row>
    <row r="15" spans="1:16" ht="15.75" customHeight="1" x14ac:dyDescent="0.2">
      <c r="A15" s="105"/>
      <c r="B15" s="128"/>
      <c r="C15" s="1" t="s">
        <v>28</v>
      </c>
      <c r="D15" s="1" t="s">
        <v>29</v>
      </c>
      <c r="E15" s="5">
        <v>1</v>
      </c>
      <c r="F15" s="5">
        <v>1</v>
      </c>
      <c r="G15" s="5">
        <v>0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0</v>
      </c>
      <c r="O15" s="39">
        <f t="shared" si="0"/>
        <v>0.8</v>
      </c>
      <c r="P15" s="46">
        <f t="shared" si="1"/>
        <v>0.8</v>
      </c>
    </row>
    <row r="16" spans="1:16" ht="15.75" customHeight="1" x14ac:dyDescent="0.2">
      <c r="A16" s="105"/>
      <c r="B16" s="128"/>
      <c r="C16" s="1" t="s">
        <v>15</v>
      </c>
      <c r="D16" s="1" t="s">
        <v>30</v>
      </c>
      <c r="E16" s="89">
        <v>35.063540000000003</v>
      </c>
      <c r="F16" s="89">
        <v>35.318539999999999</v>
      </c>
      <c r="G16" s="89">
        <v>45.663130000000002</v>
      </c>
      <c r="H16" s="89">
        <v>34.565060000000003</v>
      </c>
      <c r="I16" s="89">
        <v>34.56982</v>
      </c>
      <c r="J16" s="89">
        <v>34.563200000000002</v>
      </c>
      <c r="K16" s="89">
        <v>35.411029999999997</v>
      </c>
      <c r="L16" s="89">
        <v>35.449860000000001</v>
      </c>
      <c r="M16" s="89">
        <v>35.599780000000003</v>
      </c>
      <c r="N16" s="89">
        <v>45.662860000000002</v>
      </c>
      <c r="O16" s="39">
        <f t="shared" si="0"/>
        <v>37.186682000000005</v>
      </c>
      <c r="P16" s="46">
        <f t="shared" si="1"/>
        <v>37.130456000000002</v>
      </c>
    </row>
    <row r="17" spans="1:16" ht="15.75" customHeight="1" x14ac:dyDescent="0.2">
      <c r="A17" s="105"/>
      <c r="B17" s="128"/>
      <c r="C17" s="1" t="s">
        <v>17</v>
      </c>
      <c r="D17" s="1" t="s">
        <v>31</v>
      </c>
      <c r="E17" s="89">
        <v>35.063540000000003</v>
      </c>
      <c r="F17" s="89">
        <v>35.318539999999999</v>
      </c>
      <c r="G17" s="89">
        <v>45.663130000000002</v>
      </c>
      <c r="H17" s="89">
        <v>34.565060000000003</v>
      </c>
      <c r="I17" s="89">
        <v>34.56982</v>
      </c>
      <c r="J17" s="89">
        <v>34.563200000000002</v>
      </c>
      <c r="K17" s="89">
        <v>35.411029999999997</v>
      </c>
      <c r="L17" s="89">
        <v>35.449860000000001</v>
      </c>
      <c r="M17" s="89">
        <v>35.599780000000003</v>
      </c>
      <c r="N17" s="89">
        <v>45.662860000000002</v>
      </c>
      <c r="O17" s="39">
        <f t="shared" si="0"/>
        <v>37.186682000000005</v>
      </c>
      <c r="P17" s="46">
        <f t="shared" si="1"/>
        <v>37.130456000000002</v>
      </c>
    </row>
    <row r="18" spans="1:16" ht="15.75" customHeight="1" thickBot="1" x14ac:dyDescent="0.25">
      <c r="A18" s="105"/>
      <c r="B18" s="129"/>
      <c r="C18" s="16" t="s">
        <v>19</v>
      </c>
      <c r="D18" s="16" t="s">
        <v>32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40">
        <f t="shared" si="0"/>
        <v>0</v>
      </c>
      <c r="P18" s="47">
        <f t="shared" si="1"/>
        <v>0</v>
      </c>
    </row>
    <row r="19" spans="1:16" ht="15.75" customHeight="1" x14ac:dyDescent="0.2">
      <c r="A19" s="105"/>
      <c r="B19" s="127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38">
        <f t="shared" si="0"/>
        <v>1</v>
      </c>
      <c r="P19" s="45">
        <f t="shared" si="1"/>
        <v>1</v>
      </c>
    </row>
    <row r="20" spans="1:16" ht="15.75" customHeight="1" x14ac:dyDescent="0.2">
      <c r="A20" s="105"/>
      <c r="B20" s="128"/>
      <c r="C20" s="1" t="s">
        <v>11</v>
      </c>
      <c r="D20" s="1" t="s">
        <v>36</v>
      </c>
      <c r="E20" s="5">
        <v>4</v>
      </c>
      <c r="F20" s="5">
        <v>2</v>
      </c>
      <c r="G20" s="5">
        <v>2</v>
      </c>
      <c r="H20" s="5">
        <v>2</v>
      </c>
      <c r="I20" s="5">
        <v>3</v>
      </c>
      <c r="J20" s="5">
        <v>4</v>
      </c>
      <c r="K20" s="5">
        <v>3</v>
      </c>
      <c r="L20" s="5">
        <v>1</v>
      </c>
      <c r="M20" s="5">
        <v>2</v>
      </c>
      <c r="N20" s="5">
        <v>5</v>
      </c>
      <c r="O20" s="39">
        <f t="shared" si="0"/>
        <v>2.8</v>
      </c>
      <c r="P20" s="46">
        <f t="shared" si="1"/>
        <v>2.4</v>
      </c>
    </row>
    <row r="21" spans="1:16" ht="15.75" customHeight="1" x14ac:dyDescent="0.2">
      <c r="A21" s="105"/>
      <c r="B21" s="128"/>
      <c r="C21" s="1" t="s">
        <v>24</v>
      </c>
      <c r="D21" s="1" t="s">
        <v>37</v>
      </c>
      <c r="E21" s="12">
        <v>2</v>
      </c>
      <c r="F21" s="12">
        <v>1</v>
      </c>
      <c r="G21" s="12">
        <v>0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1</v>
      </c>
      <c r="N21" s="12">
        <v>1</v>
      </c>
      <c r="O21" s="39">
        <f t="shared" si="0"/>
        <v>0.6</v>
      </c>
      <c r="P21" s="46">
        <f t="shared" si="1"/>
        <v>0</v>
      </c>
    </row>
    <row r="22" spans="1:16" ht="15.75" customHeight="1" x14ac:dyDescent="0.2">
      <c r="A22" s="105"/>
      <c r="B22" s="128"/>
      <c r="C22" s="1" t="s">
        <v>26</v>
      </c>
      <c r="D22" s="1" t="s">
        <v>38</v>
      </c>
      <c r="E22" s="5">
        <v>2</v>
      </c>
      <c r="F22" s="5">
        <v>1</v>
      </c>
      <c r="G22" s="5"/>
      <c r="H22" s="5"/>
      <c r="I22" s="5">
        <v>1</v>
      </c>
      <c r="J22" s="5"/>
      <c r="K22" s="5"/>
      <c r="L22" s="5"/>
      <c r="M22" s="5">
        <v>1</v>
      </c>
      <c r="N22" s="5">
        <v>1</v>
      </c>
      <c r="O22" s="39">
        <f t="shared" si="0"/>
        <v>1.2</v>
      </c>
      <c r="P22" s="46" t="e">
        <f t="shared" si="1"/>
        <v>#DIV/0!</v>
      </c>
    </row>
    <row r="23" spans="1:16" ht="15.75" customHeight="1" x14ac:dyDescent="0.2">
      <c r="A23" s="105"/>
      <c r="B23" s="128"/>
      <c r="C23" s="1" t="s">
        <v>28</v>
      </c>
      <c r="D23" s="1" t="s">
        <v>39</v>
      </c>
      <c r="E23" s="5">
        <v>2</v>
      </c>
      <c r="F23" s="5">
        <v>1</v>
      </c>
      <c r="G23" s="5">
        <v>2</v>
      </c>
      <c r="H23" s="5">
        <v>2</v>
      </c>
      <c r="I23" s="5">
        <v>2</v>
      </c>
      <c r="J23" s="5">
        <v>4</v>
      </c>
      <c r="K23" s="5">
        <v>3</v>
      </c>
      <c r="L23" s="5">
        <v>1</v>
      </c>
      <c r="M23" s="5">
        <v>1</v>
      </c>
      <c r="N23" s="5">
        <v>4</v>
      </c>
      <c r="O23" s="39">
        <f t="shared" si="0"/>
        <v>2.2000000000000002</v>
      </c>
      <c r="P23" s="46">
        <f t="shared" si="1"/>
        <v>2.4</v>
      </c>
    </row>
    <row r="24" spans="1:16" ht="15.75" customHeight="1" x14ac:dyDescent="0.2">
      <c r="A24" s="105"/>
      <c r="B24" s="128"/>
      <c r="C24" s="1" t="s">
        <v>15</v>
      </c>
      <c r="D24" s="1" t="s">
        <v>40</v>
      </c>
      <c r="E24" s="89">
        <v>160.67401000000001</v>
      </c>
      <c r="F24" s="89">
        <v>79.966980000000007</v>
      </c>
      <c r="G24" s="89">
        <v>71.748140000000006</v>
      </c>
      <c r="H24" s="89">
        <v>68.813379999999995</v>
      </c>
      <c r="I24" s="89">
        <v>114.66522000000001</v>
      </c>
      <c r="J24" s="89">
        <v>140.50506999999999</v>
      </c>
      <c r="K24" s="89">
        <v>104.35706999999999</v>
      </c>
      <c r="L24" s="89">
        <v>34.600709999999999</v>
      </c>
      <c r="M24" s="89">
        <v>80.94605</v>
      </c>
      <c r="N24" s="89">
        <v>186.2526</v>
      </c>
      <c r="O24" s="39">
        <f t="shared" si="0"/>
        <v>104.25292300000001</v>
      </c>
      <c r="P24" s="46">
        <f t="shared" si="1"/>
        <v>84.004874000000001</v>
      </c>
    </row>
    <row r="25" spans="1:16" ht="15.75" customHeight="1" x14ac:dyDescent="0.2">
      <c r="A25" s="105"/>
      <c r="B25" s="128"/>
      <c r="C25" s="1" t="s">
        <v>17</v>
      </c>
      <c r="D25" s="1" t="s">
        <v>41</v>
      </c>
      <c r="E25" s="89">
        <v>40.168502500000002</v>
      </c>
      <c r="F25" s="89">
        <v>39.983490000000003</v>
      </c>
      <c r="G25" s="89">
        <v>35.874070000000003</v>
      </c>
      <c r="H25" s="89">
        <v>34.406689999999998</v>
      </c>
      <c r="I25" s="89">
        <v>38.221739999999997</v>
      </c>
      <c r="J25" s="89">
        <v>35.126267499999997</v>
      </c>
      <c r="K25" s="89">
        <v>34.785690000000002</v>
      </c>
      <c r="L25" s="89">
        <v>34.600709999999999</v>
      </c>
      <c r="M25" s="89">
        <v>40.473025</v>
      </c>
      <c r="N25" s="89">
        <v>37.250520000000002</v>
      </c>
      <c r="O25" s="39">
        <f t="shared" si="0"/>
        <v>37.089070499999998</v>
      </c>
      <c r="P25" s="46">
        <f t="shared" si="1"/>
        <v>34.958685500000001</v>
      </c>
    </row>
    <row r="26" spans="1:16" ht="15.75" customHeight="1" thickBot="1" x14ac:dyDescent="0.25">
      <c r="A26" s="105"/>
      <c r="B26" s="129"/>
      <c r="C26" s="16" t="s">
        <v>19</v>
      </c>
      <c r="D26" s="16" t="s">
        <v>42</v>
      </c>
      <c r="E26" s="95">
        <v>6.3439449170232383</v>
      </c>
      <c r="F26" s="95">
        <v>7.9557291058079658</v>
      </c>
      <c r="G26" s="95">
        <v>0.83957616557403458</v>
      </c>
      <c r="H26" s="95">
        <v>0.38637728737595672</v>
      </c>
      <c r="I26" s="95">
        <v>6.4015625418486666</v>
      </c>
      <c r="J26" s="95">
        <v>4.3250792189278728E-2</v>
      </c>
      <c r="K26" s="95">
        <v>0.66983367159318086</v>
      </c>
      <c r="L26" s="95">
        <v>0</v>
      </c>
      <c r="M26" s="95">
        <v>7.2633796431447779</v>
      </c>
      <c r="N26" s="95">
        <v>5.2553820201484873</v>
      </c>
      <c r="O26" s="40">
        <f t="shared" si="0"/>
        <v>3.5159036144705587</v>
      </c>
      <c r="P26" s="47">
        <f t="shared" si="1"/>
        <v>0.38780758334649013</v>
      </c>
    </row>
    <row r="27" spans="1:16" ht="15.75" customHeight="1" thickBot="1" x14ac:dyDescent="0.25">
      <c r="A27" s="105"/>
      <c r="B27" s="130" t="s">
        <v>43</v>
      </c>
      <c r="C27" s="126"/>
      <c r="D27" s="19" t="s">
        <v>44</v>
      </c>
      <c r="E27" s="97">
        <v>234.76847799999999</v>
      </c>
      <c r="F27" s="98">
        <v>154.31991099999999</v>
      </c>
      <c r="G27" s="98">
        <v>156.51230699999999</v>
      </c>
      <c r="H27" s="98">
        <v>143.41230200000001</v>
      </c>
      <c r="I27" s="98">
        <v>189.33559700000001</v>
      </c>
      <c r="J27" s="98">
        <v>222.81543300000001</v>
      </c>
      <c r="K27" s="98">
        <v>192.658693</v>
      </c>
      <c r="L27" s="98">
        <v>106.583651</v>
      </c>
      <c r="M27" s="98">
        <v>156.57872</v>
      </c>
      <c r="N27" s="98">
        <v>278.73270700000012</v>
      </c>
      <c r="O27" s="44">
        <f t="shared" si="0"/>
        <v>183.5717799</v>
      </c>
      <c r="P27" s="48">
        <f t="shared" si="1"/>
        <v>164.39647719999999</v>
      </c>
    </row>
    <row r="28" spans="1:16" ht="15.75" customHeight="1" thickBot="1" x14ac:dyDescent="0.25">
      <c r="A28" s="123"/>
      <c r="B28" s="125" t="s">
        <v>45</v>
      </c>
      <c r="C28" s="126"/>
      <c r="D28" s="19" t="s">
        <v>46</v>
      </c>
      <c r="E28" s="97">
        <v>237.65309999999999</v>
      </c>
      <c r="F28" s="98">
        <v>156.94710000000001</v>
      </c>
      <c r="G28" s="98">
        <v>159.11410000000001</v>
      </c>
      <c r="H28" s="98">
        <v>146.13220000000001</v>
      </c>
      <c r="I28" s="98">
        <v>192.1354</v>
      </c>
      <c r="J28" s="98">
        <v>226.1155</v>
      </c>
      <c r="K28" s="98">
        <v>195.94040000000001</v>
      </c>
      <c r="L28" s="98">
        <v>109.0112</v>
      </c>
      <c r="M28" s="98">
        <v>159.17789999999999</v>
      </c>
      <c r="N28" s="98">
        <v>282.1114</v>
      </c>
      <c r="O28" s="41">
        <f t="shared" si="0"/>
        <v>186.43383</v>
      </c>
      <c r="P28" s="49">
        <f t="shared" si="1"/>
        <v>167.26268000000002</v>
      </c>
    </row>
    <row r="29" spans="1:16" ht="15.75" customHeight="1" x14ac:dyDescent="0.2">
      <c r="A29" s="122" t="s">
        <v>47</v>
      </c>
      <c r="B29" s="123"/>
      <c r="C29" s="121"/>
      <c r="D29" s="17" t="s">
        <v>48</v>
      </c>
      <c r="E29" s="13">
        <f t="shared" ref="E29:N29" si="3">E7+E13+E21</f>
        <v>4</v>
      </c>
      <c r="F29" s="13">
        <f t="shared" si="3"/>
        <v>3</v>
      </c>
      <c r="G29" s="13">
        <f t="shared" si="3"/>
        <v>3</v>
      </c>
      <c r="H29" s="13">
        <f t="shared" si="3"/>
        <v>2</v>
      </c>
      <c r="I29" s="13">
        <f t="shared" si="3"/>
        <v>3</v>
      </c>
      <c r="J29" s="13">
        <f t="shared" si="3"/>
        <v>5</v>
      </c>
      <c r="K29" s="13">
        <f t="shared" si="3"/>
        <v>7</v>
      </c>
      <c r="L29" s="13">
        <f t="shared" si="3"/>
        <v>1</v>
      </c>
      <c r="M29" s="13">
        <f t="shared" si="3"/>
        <v>3</v>
      </c>
      <c r="N29" s="13">
        <f t="shared" si="3"/>
        <v>7</v>
      </c>
      <c r="O29" s="38">
        <f t="shared" si="0"/>
        <v>3.8</v>
      </c>
      <c r="P29" s="45">
        <f t="shared" si="1"/>
        <v>3.6</v>
      </c>
    </row>
    <row r="30" spans="1:16" ht="15.75" customHeight="1" x14ac:dyDescent="0.2">
      <c r="A30" s="119" t="s">
        <v>49</v>
      </c>
      <c r="B30" s="107"/>
      <c r="C30" s="108"/>
      <c r="D30" s="2" t="s">
        <v>50</v>
      </c>
      <c r="E30" s="11">
        <f t="shared" ref="E30:N30" si="4">E29/E33</f>
        <v>0.21052631578947367</v>
      </c>
      <c r="F30" s="3">
        <f t="shared" si="4"/>
        <v>0.17647058823529413</v>
      </c>
      <c r="G30" s="3">
        <f t="shared" si="4"/>
        <v>0.17647058823529413</v>
      </c>
      <c r="H30" s="3">
        <f t="shared" si="4"/>
        <v>0.11764705882352941</v>
      </c>
      <c r="I30" s="3">
        <f t="shared" si="4"/>
        <v>0.16666666666666666</v>
      </c>
      <c r="J30" s="3">
        <f t="shared" si="4"/>
        <v>0.22727272727272727</v>
      </c>
      <c r="K30" s="3">
        <f t="shared" si="4"/>
        <v>0.30434782608695654</v>
      </c>
      <c r="L30" s="3">
        <f t="shared" si="4"/>
        <v>6.6666666666666666E-2</v>
      </c>
      <c r="M30" s="3">
        <f t="shared" si="4"/>
        <v>0.17647058823529413</v>
      </c>
      <c r="N30" s="3">
        <f t="shared" si="4"/>
        <v>0.30434782608695654</v>
      </c>
      <c r="O30" s="42">
        <f t="shared" si="0"/>
        <v>0.19268868520988591</v>
      </c>
      <c r="P30" s="50">
        <f t="shared" si="1"/>
        <v>0.17848097341703478</v>
      </c>
    </row>
    <row r="31" spans="1:16" ht="15.75" customHeight="1" x14ac:dyDescent="0.2">
      <c r="A31" s="119" t="s">
        <v>51</v>
      </c>
      <c r="B31" s="107"/>
      <c r="C31" s="108"/>
      <c r="D31" s="2" t="s">
        <v>52</v>
      </c>
      <c r="E31" s="5">
        <f t="shared" ref="E31:N31" si="5">E14+E22</f>
        <v>2</v>
      </c>
      <c r="F31" s="5">
        <f t="shared" si="5"/>
        <v>1</v>
      </c>
      <c r="G31" s="5">
        <f t="shared" si="5"/>
        <v>0</v>
      </c>
      <c r="H31" s="5">
        <f t="shared" si="5"/>
        <v>0</v>
      </c>
      <c r="I31" s="5">
        <f t="shared" si="5"/>
        <v>1</v>
      </c>
      <c r="J31" s="5">
        <f t="shared" si="5"/>
        <v>0</v>
      </c>
      <c r="K31" s="5">
        <f t="shared" si="5"/>
        <v>0</v>
      </c>
      <c r="L31" s="5">
        <f t="shared" si="5"/>
        <v>0</v>
      </c>
      <c r="M31" s="5">
        <f t="shared" si="5"/>
        <v>1</v>
      </c>
      <c r="N31" s="5">
        <f t="shared" si="5"/>
        <v>2</v>
      </c>
      <c r="O31" s="39">
        <f t="shared" si="0"/>
        <v>0.7</v>
      </c>
      <c r="P31" s="46">
        <f t="shared" si="1"/>
        <v>0</v>
      </c>
    </row>
    <row r="32" spans="1:16" ht="15.75" customHeight="1" x14ac:dyDescent="0.2">
      <c r="A32" s="119" t="s">
        <v>53</v>
      </c>
      <c r="B32" s="107"/>
      <c r="C32" s="108"/>
      <c r="D32" s="2" t="s">
        <v>54</v>
      </c>
      <c r="E32" s="3">
        <f t="shared" ref="E32:N32" si="6">E31/E34</f>
        <v>0.4</v>
      </c>
      <c r="F32" s="3">
        <f t="shared" si="6"/>
        <v>0.33333333333333331</v>
      </c>
      <c r="G32" s="3">
        <f t="shared" si="6"/>
        <v>0</v>
      </c>
      <c r="H32" s="3">
        <f t="shared" si="6"/>
        <v>0</v>
      </c>
      <c r="I32" s="3">
        <f t="shared" si="6"/>
        <v>0.25</v>
      </c>
      <c r="J32" s="3">
        <f t="shared" si="6"/>
        <v>0</v>
      </c>
      <c r="K32" s="3">
        <f t="shared" si="6"/>
        <v>0</v>
      </c>
      <c r="L32" s="3">
        <f t="shared" si="6"/>
        <v>0</v>
      </c>
      <c r="M32" s="3">
        <f t="shared" si="6"/>
        <v>0.33333333333333331</v>
      </c>
      <c r="N32" s="3">
        <f t="shared" si="6"/>
        <v>0.33333333333333331</v>
      </c>
      <c r="O32" s="42">
        <f t="shared" si="0"/>
        <v>0.16499999999999998</v>
      </c>
      <c r="P32" s="50">
        <f t="shared" si="1"/>
        <v>0</v>
      </c>
    </row>
    <row r="33" spans="1:16" ht="15.75" customHeight="1" x14ac:dyDescent="0.2">
      <c r="A33" s="119" t="s">
        <v>55</v>
      </c>
      <c r="B33" s="114"/>
      <c r="C33" s="101" t="s">
        <v>56</v>
      </c>
      <c r="D33" s="101" t="s">
        <v>57</v>
      </c>
      <c r="E33" s="5">
        <f t="shared" ref="E33:N33" si="7">E6+E12+E20</f>
        <v>19</v>
      </c>
      <c r="F33" s="5">
        <f t="shared" si="7"/>
        <v>17</v>
      </c>
      <c r="G33" s="5">
        <f t="shared" si="7"/>
        <v>17</v>
      </c>
      <c r="H33" s="5">
        <f t="shared" si="7"/>
        <v>17</v>
      </c>
      <c r="I33" s="5">
        <f t="shared" si="7"/>
        <v>18</v>
      </c>
      <c r="J33" s="5">
        <f t="shared" si="7"/>
        <v>22</v>
      </c>
      <c r="K33" s="5">
        <f t="shared" si="7"/>
        <v>23</v>
      </c>
      <c r="L33" s="5">
        <f t="shared" si="7"/>
        <v>15</v>
      </c>
      <c r="M33" s="5">
        <f t="shared" si="7"/>
        <v>17</v>
      </c>
      <c r="N33" s="5">
        <f t="shared" si="7"/>
        <v>23</v>
      </c>
      <c r="O33" s="39">
        <f t="shared" si="0"/>
        <v>18.8</v>
      </c>
      <c r="P33" s="46">
        <f t="shared" si="1"/>
        <v>18.8</v>
      </c>
    </row>
    <row r="34" spans="1:16" ht="15.75" customHeight="1" thickBot="1" x14ac:dyDescent="0.25">
      <c r="A34" s="120"/>
      <c r="B34" s="121"/>
      <c r="C34" s="23" t="s">
        <v>58</v>
      </c>
      <c r="D34" s="23" t="s">
        <v>59</v>
      </c>
      <c r="E34" s="24">
        <f t="shared" ref="E34:N34" si="8">E14+E15+E22+E23</f>
        <v>5</v>
      </c>
      <c r="F34" s="24">
        <f t="shared" si="8"/>
        <v>3</v>
      </c>
      <c r="G34" s="24">
        <f t="shared" si="8"/>
        <v>2</v>
      </c>
      <c r="H34" s="24">
        <f t="shared" si="8"/>
        <v>3</v>
      </c>
      <c r="I34" s="24">
        <f t="shared" si="8"/>
        <v>4</v>
      </c>
      <c r="J34" s="24">
        <f t="shared" si="8"/>
        <v>5</v>
      </c>
      <c r="K34" s="24">
        <f t="shared" si="8"/>
        <v>4</v>
      </c>
      <c r="L34" s="24">
        <f t="shared" si="8"/>
        <v>2</v>
      </c>
      <c r="M34" s="24">
        <f t="shared" si="8"/>
        <v>3</v>
      </c>
      <c r="N34" s="24">
        <f t="shared" si="8"/>
        <v>6</v>
      </c>
      <c r="O34" s="40">
        <f t="shared" si="0"/>
        <v>3.7</v>
      </c>
      <c r="P34" s="47">
        <f t="shared" si="1"/>
        <v>3.2</v>
      </c>
    </row>
    <row r="35" spans="1:16" ht="15.75" customHeight="1" thickBot="1" x14ac:dyDescent="0.25">
      <c r="A35" s="116" t="s">
        <v>60</v>
      </c>
      <c r="B35" s="117"/>
      <c r="C35" s="118"/>
      <c r="D35" s="26" t="s">
        <v>61</v>
      </c>
      <c r="E35" s="27" t="b">
        <v>0</v>
      </c>
      <c r="F35" s="28" t="b">
        <v>0</v>
      </c>
      <c r="G35" s="28" t="b">
        <v>1</v>
      </c>
      <c r="H35" s="28" t="b">
        <v>1</v>
      </c>
      <c r="I35" s="28" t="b">
        <v>0</v>
      </c>
      <c r="J35" s="28" t="b">
        <v>1</v>
      </c>
      <c r="K35" s="28" t="b">
        <v>1</v>
      </c>
      <c r="L35" s="28" t="b">
        <v>1</v>
      </c>
      <c r="M35" s="28" t="b">
        <v>0</v>
      </c>
      <c r="N35" s="28" t="b">
        <v>0</v>
      </c>
      <c r="O35" s="51" t="s">
        <v>62</v>
      </c>
      <c r="P35" s="52">
        <f>COUNTIF(E35:N35,TRUE)/COUNT(E4:N4)</f>
        <v>0.5</v>
      </c>
    </row>
    <row r="36" spans="1:16" ht="15.75" customHeight="1" x14ac:dyDescent="0.2"/>
    <row r="37" spans="1:16" ht="15.75" customHeight="1" x14ac:dyDescent="0.2"/>
    <row r="38" spans="1:16" ht="15.75" customHeight="1" x14ac:dyDescent="0.2"/>
    <row r="39" spans="1:16" ht="15.75" customHeight="1" x14ac:dyDescent="0.2"/>
    <row r="40" spans="1:16" ht="15.75" customHeight="1" x14ac:dyDescent="0.2"/>
    <row r="41" spans="1:16" ht="15.75" customHeight="1" x14ac:dyDescent="0.2"/>
    <row r="42" spans="1:16" ht="15.75" customHeight="1" x14ac:dyDescent="0.2"/>
    <row r="43" spans="1:16" ht="15.75" customHeight="1" x14ac:dyDescent="0.2"/>
    <row r="44" spans="1:16" ht="15.75" customHeight="1" x14ac:dyDescent="0.2"/>
    <row r="45" spans="1:16" ht="15.75" customHeight="1" x14ac:dyDescent="0.2"/>
    <row r="46" spans="1:16" ht="15.75" customHeight="1" x14ac:dyDescent="0.2"/>
    <row r="47" spans="1:16" ht="15.75" customHeight="1" x14ac:dyDescent="0.2"/>
    <row r="48" spans="1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0">
    <mergeCell ref="A35:C35"/>
    <mergeCell ref="A1:C1"/>
    <mergeCell ref="D1:D4"/>
    <mergeCell ref="A2:C2"/>
    <mergeCell ref="A3:C3"/>
    <mergeCell ref="B27:C27"/>
    <mergeCell ref="A29:C29"/>
    <mergeCell ref="A30:C30"/>
    <mergeCell ref="A31:C31"/>
    <mergeCell ref="A32:C32"/>
    <mergeCell ref="A33:B34"/>
    <mergeCell ref="E1:P1"/>
    <mergeCell ref="E2:P2"/>
    <mergeCell ref="E3:P3"/>
    <mergeCell ref="B11:B18"/>
    <mergeCell ref="B19:B26"/>
    <mergeCell ref="B5:B10"/>
    <mergeCell ref="A4:C4"/>
    <mergeCell ref="A5:A28"/>
    <mergeCell ref="B28:C28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P1000"/>
  <sheetViews>
    <sheetView topLeftCell="F10" workbookViewId="0">
      <selection activeCell="Q23" sqref="Q23"/>
    </sheetView>
  </sheetViews>
  <sheetFormatPr baseColWidth="10" defaultColWidth="14.42578125" defaultRowHeight="15" customHeight="1" x14ac:dyDescent="0.2"/>
  <cols>
    <col min="1" max="3" width="14.42578125" style="100" customWidth="1"/>
    <col min="4" max="4" width="95.7109375" style="100" customWidth="1"/>
    <col min="5" max="6" width="14.42578125" style="100" customWidth="1"/>
    <col min="7" max="16384" width="14.42578125" style="100"/>
  </cols>
  <sheetData>
    <row r="1" spans="1:16" ht="15.75" customHeight="1" x14ac:dyDescent="0.2">
      <c r="A1" s="106" t="s">
        <v>0</v>
      </c>
      <c r="B1" s="107"/>
      <c r="C1" s="108"/>
      <c r="D1" s="109" t="s">
        <v>1</v>
      </c>
      <c r="E1" s="131">
        <v>231</v>
      </c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8"/>
    </row>
    <row r="2" spans="1:16" ht="15.75" customHeight="1" x14ac:dyDescent="0.2">
      <c r="A2" s="106" t="s">
        <v>2</v>
      </c>
      <c r="B2" s="107"/>
      <c r="C2" s="108"/>
      <c r="D2" s="110"/>
      <c r="E2" s="132">
        <v>21</v>
      </c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8"/>
    </row>
    <row r="3" spans="1:16" ht="15.75" customHeight="1" thickBot="1" x14ac:dyDescent="0.25">
      <c r="A3" s="106" t="s">
        <v>3</v>
      </c>
      <c r="B3" s="107"/>
      <c r="C3" s="108"/>
      <c r="D3" s="110"/>
      <c r="E3" s="133">
        <v>3</v>
      </c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4"/>
    </row>
    <row r="4" spans="1:16" ht="15.75" customHeight="1" thickBot="1" x14ac:dyDescent="0.25">
      <c r="A4" s="112" t="s">
        <v>4</v>
      </c>
      <c r="B4" s="113"/>
      <c r="C4" s="114"/>
      <c r="D4" s="111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37" t="s">
        <v>5</v>
      </c>
      <c r="P4" s="43" t="s">
        <v>6</v>
      </c>
    </row>
    <row r="5" spans="1:16" ht="15.75" customHeight="1" x14ac:dyDescent="0.2">
      <c r="A5" s="124" t="s">
        <v>7</v>
      </c>
      <c r="B5" s="127" t="s">
        <v>8</v>
      </c>
      <c r="C5" s="14" t="s">
        <v>9</v>
      </c>
      <c r="D5" s="14" t="s">
        <v>10</v>
      </c>
      <c r="E5" s="15">
        <f>E2-E11-E19</f>
        <v>18</v>
      </c>
      <c r="F5" s="15">
        <f>E2-E11-E19</f>
        <v>18</v>
      </c>
      <c r="G5" s="15">
        <f>E2-E11-E19</f>
        <v>18</v>
      </c>
      <c r="H5" s="15">
        <f>E2-E11-E19</f>
        <v>18</v>
      </c>
      <c r="I5" s="15">
        <f>E2-E11-E19</f>
        <v>18</v>
      </c>
      <c r="J5" s="15">
        <f>E2-E11-E19</f>
        <v>18</v>
      </c>
      <c r="K5" s="15">
        <f>E2-E11-E19</f>
        <v>18</v>
      </c>
      <c r="L5" s="15">
        <f>E2-E11-E19</f>
        <v>18</v>
      </c>
      <c r="M5" s="15">
        <f>E2-E11-E19</f>
        <v>18</v>
      </c>
      <c r="N5" s="15">
        <f>E2-E11-E19</f>
        <v>18</v>
      </c>
      <c r="O5" s="38">
        <f t="shared" ref="O5:O34" si="0">AVERAGE(E5:N5)</f>
        <v>18</v>
      </c>
      <c r="P5" s="45">
        <f t="shared" ref="P5:P34" si="1">AVERAGEIF($E$35:$N$35, TRUE,E5:N5)</f>
        <v>18</v>
      </c>
    </row>
    <row r="6" spans="1:16" ht="15.75" customHeight="1" x14ac:dyDescent="0.2">
      <c r="A6" s="105"/>
      <c r="B6" s="128"/>
      <c r="C6" s="1" t="s">
        <v>11</v>
      </c>
      <c r="D6" s="1" t="s">
        <v>12</v>
      </c>
      <c r="E6" s="5">
        <v>20</v>
      </c>
      <c r="F6" s="5">
        <v>26</v>
      </c>
      <c r="G6" s="5">
        <v>23</v>
      </c>
      <c r="H6" s="5">
        <v>23</v>
      </c>
      <c r="I6" s="5">
        <v>24</v>
      </c>
      <c r="J6" s="5">
        <v>21</v>
      </c>
      <c r="K6" s="5">
        <v>26</v>
      </c>
      <c r="L6" s="5">
        <v>20</v>
      </c>
      <c r="M6" s="5">
        <v>27</v>
      </c>
      <c r="N6" s="5">
        <v>22</v>
      </c>
      <c r="O6" s="39">
        <f t="shared" si="0"/>
        <v>23.2</v>
      </c>
      <c r="P6" s="46">
        <f t="shared" si="1"/>
        <v>23</v>
      </c>
    </row>
    <row r="7" spans="1:16" ht="15.75" customHeight="1" x14ac:dyDescent="0.2">
      <c r="A7" s="105"/>
      <c r="B7" s="128"/>
      <c r="C7" s="1" t="s">
        <v>13</v>
      </c>
      <c r="D7" s="1" t="s">
        <v>14</v>
      </c>
      <c r="E7" s="5">
        <f t="shared" ref="E7:N7" si="2">E6-E5</f>
        <v>2</v>
      </c>
      <c r="F7" s="5">
        <f t="shared" si="2"/>
        <v>8</v>
      </c>
      <c r="G7" s="5">
        <f t="shared" si="2"/>
        <v>5</v>
      </c>
      <c r="H7" s="5">
        <f t="shared" si="2"/>
        <v>5</v>
      </c>
      <c r="I7" s="5">
        <f t="shared" si="2"/>
        <v>6</v>
      </c>
      <c r="J7" s="5">
        <f t="shared" si="2"/>
        <v>3</v>
      </c>
      <c r="K7" s="5">
        <f t="shared" si="2"/>
        <v>8</v>
      </c>
      <c r="L7" s="5">
        <f t="shared" si="2"/>
        <v>2</v>
      </c>
      <c r="M7" s="5">
        <f t="shared" si="2"/>
        <v>9</v>
      </c>
      <c r="N7" s="5">
        <f t="shared" si="2"/>
        <v>4</v>
      </c>
      <c r="O7" s="39">
        <f t="shared" si="0"/>
        <v>5.2</v>
      </c>
      <c r="P7" s="46">
        <f t="shared" si="1"/>
        <v>5</v>
      </c>
    </row>
    <row r="8" spans="1:16" ht="15.75" customHeight="1" x14ac:dyDescent="0.2">
      <c r="A8" s="105"/>
      <c r="B8" s="128"/>
      <c r="C8" s="1" t="s">
        <v>15</v>
      </c>
      <c r="D8" s="1" t="s">
        <v>16</v>
      </c>
      <c r="E8" s="5">
        <v>57.543405000000007</v>
      </c>
      <c r="F8" s="89">
        <v>70.899881999999991</v>
      </c>
      <c r="G8" s="89">
        <v>64.182797999999991</v>
      </c>
      <c r="H8" s="89">
        <v>64.264389000000008</v>
      </c>
      <c r="I8" s="89">
        <v>66.830651000000003</v>
      </c>
      <c r="J8" s="89">
        <v>58.114786000000002</v>
      </c>
      <c r="K8" s="89">
        <v>71.905940000000029</v>
      </c>
      <c r="L8" s="89">
        <v>56.479544000000018</v>
      </c>
      <c r="M8" s="89">
        <v>74.541606000000002</v>
      </c>
      <c r="N8" s="89">
        <v>60.606909999999999</v>
      </c>
      <c r="O8" s="39">
        <f t="shared" si="0"/>
        <v>64.536991099999995</v>
      </c>
      <c r="P8" s="46">
        <f t="shared" si="1"/>
        <v>63.854074666666669</v>
      </c>
    </row>
    <row r="9" spans="1:16" ht="15.75" customHeight="1" x14ac:dyDescent="0.2">
      <c r="A9" s="105"/>
      <c r="B9" s="128"/>
      <c r="C9" s="1" t="s">
        <v>17</v>
      </c>
      <c r="D9" s="1" t="s">
        <v>18</v>
      </c>
      <c r="E9" s="89">
        <v>2.8771702499999998</v>
      </c>
      <c r="F9" s="89">
        <v>2.726918538461538</v>
      </c>
      <c r="G9" s="89">
        <v>2.7905564347826082</v>
      </c>
      <c r="H9" s="89">
        <v>2.7941038695652178</v>
      </c>
      <c r="I9" s="89">
        <v>2.7846104583333329</v>
      </c>
      <c r="J9" s="89">
        <v>2.7673707619047621</v>
      </c>
      <c r="K9" s="89">
        <v>2.7656130769230778</v>
      </c>
      <c r="L9" s="89">
        <v>2.8239772000000012</v>
      </c>
      <c r="M9" s="89">
        <v>2.7608002222222221</v>
      </c>
      <c r="N9" s="89">
        <v>2.7548595454545448</v>
      </c>
      <c r="O9" s="39">
        <f t="shared" si="0"/>
        <v>2.7845980357647302</v>
      </c>
      <c r="P9" s="46">
        <f t="shared" si="1"/>
        <v>2.7804840577480494</v>
      </c>
    </row>
    <row r="10" spans="1:16" ht="15.75" customHeight="1" thickBot="1" x14ac:dyDescent="0.25">
      <c r="A10" s="105"/>
      <c r="B10" s="129"/>
      <c r="C10" s="16" t="s">
        <v>19</v>
      </c>
      <c r="D10" s="16" t="s">
        <v>20</v>
      </c>
      <c r="E10" s="91">
        <v>0.47672251643497199</v>
      </c>
      <c r="F10" s="91">
        <v>0.36770334536310451</v>
      </c>
      <c r="G10" s="91">
        <v>0.42228336233503699</v>
      </c>
      <c r="H10" s="91">
        <v>0.42085142854394852</v>
      </c>
      <c r="I10" s="91">
        <v>0.41338998845010838</v>
      </c>
      <c r="J10" s="91">
        <v>0.40092806072560011</v>
      </c>
      <c r="K10" s="91">
        <v>0.40158621735043881</v>
      </c>
      <c r="L10" s="91">
        <v>0.44368345733839037</v>
      </c>
      <c r="M10" s="91">
        <v>0.39446610111305302</v>
      </c>
      <c r="N10" s="91">
        <v>0.39464228319915329</v>
      </c>
      <c r="O10" s="93">
        <f t="shared" si="0"/>
        <v>0.41362567608538059</v>
      </c>
      <c r="P10" s="94">
        <f t="shared" si="1"/>
        <v>0.41122338834551059</v>
      </c>
    </row>
    <row r="11" spans="1:16" ht="15.75" customHeight="1" x14ac:dyDescent="0.2">
      <c r="A11" s="105"/>
      <c r="B11" s="127" t="s">
        <v>21</v>
      </c>
      <c r="C11" s="14" t="s">
        <v>9</v>
      </c>
      <c r="D11" s="14" t="s">
        <v>22</v>
      </c>
      <c r="E11" s="15">
        <f>E3-1</f>
        <v>2</v>
      </c>
      <c r="F11" s="15">
        <f>E3-1</f>
        <v>2</v>
      </c>
      <c r="G11" s="15">
        <f>E3-1</f>
        <v>2</v>
      </c>
      <c r="H11" s="15">
        <f>E3-1</f>
        <v>2</v>
      </c>
      <c r="I11" s="15">
        <f>E3-1</f>
        <v>2</v>
      </c>
      <c r="J11" s="15">
        <f>E3-1</f>
        <v>2</v>
      </c>
      <c r="K11" s="15">
        <f>E3-1</f>
        <v>2</v>
      </c>
      <c r="L11" s="15">
        <f>E3-1</f>
        <v>2</v>
      </c>
      <c r="M11" s="15">
        <f>E3-1</f>
        <v>2</v>
      </c>
      <c r="N11" s="15">
        <f>E3-1</f>
        <v>2</v>
      </c>
      <c r="O11" s="38">
        <f t="shared" si="0"/>
        <v>2</v>
      </c>
      <c r="P11" s="45">
        <f t="shared" si="1"/>
        <v>2</v>
      </c>
    </row>
    <row r="12" spans="1:16" ht="15.75" customHeight="1" x14ac:dyDescent="0.2">
      <c r="A12" s="105"/>
      <c r="B12" s="128"/>
      <c r="C12" s="1" t="s">
        <v>11</v>
      </c>
      <c r="D12" s="1" t="s">
        <v>23</v>
      </c>
      <c r="E12" s="5">
        <v>2</v>
      </c>
      <c r="F12" s="5">
        <v>2</v>
      </c>
      <c r="G12" s="5">
        <v>2</v>
      </c>
      <c r="H12" s="5">
        <v>2</v>
      </c>
      <c r="I12" s="5">
        <v>2</v>
      </c>
      <c r="J12" s="5">
        <v>2</v>
      </c>
      <c r="K12" s="5">
        <v>2</v>
      </c>
      <c r="L12" s="5">
        <v>2</v>
      </c>
      <c r="M12" s="5">
        <v>2</v>
      </c>
      <c r="N12" s="5">
        <v>2</v>
      </c>
      <c r="O12" s="39">
        <f t="shared" si="0"/>
        <v>2</v>
      </c>
      <c r="P12" s="46">
        <f t="shared" si="1"/>
        <v>2</v>
      </c>
    </row>
    <row r="13" spans="1:16" ht="15.75" customHeight="1" x14ac:dyDescent="0.2">
      <c r="A13" s="105"/>
      <c r="B13" s="128"/>
      <c r="C13" s="1" t="s">
        <v>24</v>
      </c>
      <c r="D13" s="1" t="s">
        <v>25</v>
      </c>
      <c r="E13" s="5">
        <v>1</v>
      </c>
      <c r="F13" s="5">
        <v>1</v>
      </c>
      <c r="G13" s="5">
        <v>1</v>
      </c>
      <c r="H13" s="5">
        <v>0</v>
      </c>
      <c r="I13" s="22">
        <v>0</v>
      </c>
      <c r="J13" s="5">
        <v>1</v>
      </c>
      <c r="K13" s="5">
        <v>0</v>
      </c>
      <c r="L13" s="5">
        <v>1</v>
      </c>
      <c r="M13" s="5">
        <v>2</v>
      </c>
      <c r="N13" s="5">
        <v>1</v>
      </c>
      <c r="O13" s="39">
        <f t="shared" si="0"/>
        <v>0.8</v>
      </c>
      <c r="P13" s="46">
        <f t="shared" si="1"/>
        <v>1</v>
      </c>
    </row>
    <row r="14" spans="1:16" ht="15.75" customHeight="1" x14ac:dyDescent="0.2">
      <c r="A14" s="105"/>
      <c r="B14" s="128"/>
      <c r="C14" s="1" t="s">
        <v>26</v>
      </c>
      <c r="D14" s="1" t="s">
        <v>27</v>
      </c>
      <c r="E14" s="5"/>
      <c r="F14" s="5">
        <v>1</v>
      </c>
      <c r="G14" s="5"/>
      <c r="H14" s="5"/>
      <c r="I14" s="5"/>
      <c r="J14" s="5">
        <v>1</v>
      </c>
      <c r="K14" s="5"/>
      <c r="L14" s="5"/>
      <c r="M14" s="5">
        <v>1</v>
      </c>
      <c r="N14" s="5">
        <v>1</v>
      </c>
      <c r="O14" s="39">
        <f t="shared" si="0"/>
        <v>1</v>
      </c>
      <c r="P14" s="46">
        <f t="shared" si="1"/>
        <v>1</v>
      </c>
    </row>
    <row r="15" spans="1:16" ht="15.75" customHeight="1" x14ac:dyDescent="0.2">
      <c r="A15" s="105"/>
      <c r="B15" s="128"/>
      <c r="C15" s="1" t="s">
        <v>28</v>
      </c>
      <c r="D15" s="1" t="s">
        <v>29</v>
      </c>
      <c r="E15" s="5">
        <v>1</v>
      </c>
      <c r="F15" s="5">
        <v>1</v>
      </c>
      <c r="G15" s="5">
        <v>1</v>
      </c>
      <c r="H15" s="5">
        <v>2</v>
      </c>
      <c r="I15" s="5">
        <v>2</v>
      </c>
      <c r="J15" s="5">
        <v>1</v>
      </c>
      <c r="K15" s="5">
        <v>2</v>
      </c>
      <c r="L15" s="5">
        <v>1</v>
      </c>
      <c r="M15" s="5">
        <v>0</v>
      </c>
      <c r="N15" s="5">
        <v>1</v>
      </c>
      <c r="O15" s="39">
        <f t="shared" si="0"/>
        <v>1.2</v>
      </c>
      <c r="P15" s="46">
        <f t="shared" si="1"/>
        <v>1</v>
      </c>
    </row>
    <row r="16" spans="1:16" ht="15.75" customHeight="1" x14ac:dyDescent="0.2">
      <c r="A16" s="105"/>
      <c r="B16" s="128"/>
      <c r="C16" s="1" t="s">
        <v>15</v>
      </c>
      <c r="D16" s="1" t="s">
        <v>30</v>
      </c>
      <c r="E16" s="89">
        <v>80.131730000000005</v>
      </c>
      <c r="F16" s="89">
        <v>83.019229999999993</v>
      </c>
      <c r="G16" s="89">
        <v>80.485639999999989</v>
      </c>
      <c r="H16" s="89">
        <v>68.809989999999999</v>
      </c>
      <c r="I16" s="89">
        <v>70.119810000000001</v>
      </c>
      <c r="J16" s="89">
        <v>79.406630000000007</v>
      </c>
      <c r="K16" s="89">
        <v>71.275170000000003</v>
      </c>
      <c r="L16" s="89">
        <v>80.49978999999999</v>
      </c>
      <c r="M16" s="89">
        <v>92.325680000000006</v>
      </c>
      <c r="N16" s="89">
        <v>80.485529999999997</v>
      </c>
      <c r="O16" s="39">
        <f t="shared" si="0"/>
        <v>78.655920000000009</v>
      </c>
      <c r="P16" s="46">
        <f t="shared" si="1"/>
        <v>81.334886666666662</v>
      </c>
    </row>
    <row r="17" spans="1:16" ht="15.75" customHeight="1" x14ac:dyDescent="0.2">
      <c r="A17" s="105"/>
      <c r="B17" s="128"/>
      <c r="C17" s="1" t="s">
        <v>17</v>
      </c>
      <c r="D17" s="1" t="s">
        <v>31</v>
      </c>
      <c r="E17" s="89">
        <v>40.065865000000002</v>
      </c>
      <c r="F17" s="89">
        <v>41.509614999999997</v>
      </c>
      <c r="G17" s="89">
        <v>40.242819999999988</v>
      </c>
      <c r="H17" s="89">
        <v>34.404995</v>
      </c>
      <c r="I17" s="89">
        <v>35.059905000000001</v>
      </c>
      <c r="J17" s="89">
        <v>39.703315000000003</v>
      </c>
      <c r="K17" s="89">
        <v>35.637585000000001</v>
      </c>
      <c r="L17" s="89">
        <v>40.249895000000002</v>
      </c>
      <c r="M17" s="89">
        <v>46.162840000000003</v>
      </c>
      <c r="N17" s="89">
        <v>40.242764999999999</v>
      </c>
      <c r="O17" s="39">
        <f t="shared" si="0"/>
        <v>39.327960000000004</v>
      </c>
      <c r="P17" s="46">
        <f t="shared" si="1"/>
        <v>40.667443333333331</v>
      </c>
    </row>
    <row r="18" spans="1:16" ht="15.75" customHeight="1" thickBot="1" x14ac:dyDescent="0.25">
      <c r="A18" s="105"/>
      <c r="B18" s="129"/>
      <c r="C18" s="16" t="s">
        <v>19</v>
      </c>
      <c r="D18" s="16" t="s">
        <v>32</v>
      </c>
      <c r="E18" s="91">
        <v>7.9123905311890423</v>
      </c>
      <c r="F18" s="91">
        <v>7.2885809288262724</v>
      </c>
      <c r="G18" s="91">
        <v>7.6638354265341553</v>
      </c>
      <c r="H18" s="91">
        <v>0.40833295293179928</v>
      </c>
      <c r="I18" s="91">
        <v>4.8203469273483381E-2</v>
      </c>
      <c r="J18" s="91">
        <v>8.4275036791478222</v>
      </c>
      <c r="K18" s="91">
        <v>0.84945444730721109</v>
      </c>
      <c r="L18" s="91">
        <v>7.6595998569148502</v>
      </c>
      <c r="M18" s="91">
        <v>0.70618754237100467</v>
      </c>
      <c r="N18" s="91">
        <v>7.6636303655676112</v>
      </c>
      <c r="O18" s="40">
        <f t="shared" si="0"/>
        <v>4.8627719200063257</v>
      </c>
      <c r="P18" s="47">
        <f t="shared" si="1"/>
        <v>7.5373387374250926</v>
      </c>
    </row>
    <row r="19" spans="1:16" ht="15.75" customHeight="1" x14ac:dyDescent="0.2">
      <c r="A19" s="105"/>
      <c r="B19" s="127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38">
        <f t="shared" si="0"/>
        <v>1</v>
      </c>
      <c r="P19" s="45">
        <f t="shared" si="1"/>
        <v>1</v>
      </c>
    </row>
    <row r="20" spans="1:16" ht="15.75" customHeight="1" x14ac:dyDescent="0.2">
      <c r="A20" s="105"/>
      <c r="B20" s="128"/>
      <c r="C20" s="1" t="s">
        <v>11</v>
      </c>
      <c r="D20" s="1" t="s">
        <v>36</v>
      </c>
      <c r="E20" s="5">
        <v>2</v>
      </c>
      <c r="F20" s="5">
        <v>4</v>
      </c>
      <c r="G20" s="5">
        <v>3</v>
      </c>
      <c r="H20" s="5">
        <v>4</v>
      </c>
      <c r="I20" s="5">
        <v>5</v>
      </c>
      <c r="J20" s="5">
        <v>3</v>
      </c>
      <c r="K20" s="5">
        <v>6</v>
      </c>
      <c r="L20" s="5">
        <v>2</v>
      </c>
      <c r="M20" s="5">
        <v>6</v>
      </c>
      <c r="N20" s="5">
        <v>4</v>
      </c>
      <c r="O20" s="39">
        <f t="shared" si="0"/>
        <v>3.9</v>
      </c>
      <c r="P20" s="46">
        <f t="shared" si="1"/>
        <v>3</v>
      </c>
    </row>
    <row r="21" spans="1:16" ht="15.75" customHeight="1" x14ac:dyDescent="0.2">
      <c r="A21" s="105"/>
      <c r="B21" s="128"/>
      <c r="C21" s="1" t="s">
        <v>24</v>
      </c>
      <c r="D21" s="1" t="s">
        <v>37</v>
      </c>
      <c r="E21" s="12">
        <v>1</v>
      </c>
      <c r="F21" s="12">
        <v>0</v>
      </c>
      <c r="G21" s="12">
        <v>0</v>
      </c>
      <c r="H21" s="12">
        <v>1</v>
      </c>
      <c r="I21" s="12">
        <v>2</v>
      </c>
      <c r="J21" s="12">
        <v>1</v>
      </c>
      <c r="K21" s="12">
        <v>2</v>
      </c>
      <c r="L21" s="12">
        <v>0</v>
      </c>
      <c r="M21" s="12">
        <v>2</v>
      </c>
      <c r="N21" s="12">
        <v>1</v>
      </c>
      <c r="O21" s="39">
        <f t="shared" si="0"/>
        <v>1</v>
      </c>
      <c r="P21" s="46">
        <f t="shared" si="1"/>
        <v>0</v>
      </c>
    </row>
    <row r="22" spans="1:16" ht="15.75" customHeight="1" x14ac:dyDescent="0.2">
      <c r="A22" s="105"/>
      <c r="B22" s="128"/>
      <c r="C22" s="1" t="s">
        <v>26</v>
      </c>
      <c r="D22" s="1" t="s">
        <v>38</v>
      </c>
      <c r="E22" s="5">
        <v>1</v>
      </c>
      <c r="F22" s="5"/>
      <c r="G22" s="5"/>
      <c r="H22" s="5">
        <v>1</v>
      </c>
      <c r="I22" s="5">
        <v>2</v>
      </c>
      <c r="J22" s="5">
        <v>1</v>
      </c>
      <c r="K22" s="5">
        <v>2</v>
      </c>
      <c r="L22" s="5"/>
      <c r="M22" s="5">
        <v>2</v>
      </c>
      <c r="N22" s="5">
        <v>1</v>
      </c>
      <c r="O22" s="39">
        <f t="shared" si="0"/>
        <v>1.4285714285714286</v>
      </c>
      <c r="P22" s="46" t="e">
        <f t="shared" si="1"/>
        <v>#DIV/0!</v>
      </c>
    </row>
    <row r="23" spans="1:16" ht="15.75" customHeight="1" x14ac:dyDescent="0.2">
      <c r="A23" s="105"/>
      <c r="B23" s="128"/>
      <c r="C23" s="1" t="s">
        <v>28</v>
      </c>
      <c r="D23" s="1" t="s">
        <v>39</v>
      </c>
      <c r="E23" s="5">
        <v>1</v>
      </c>
      <c r="F23" s="5">
        <v>4</v>
      </c>
      <c r="G23" s="5">
        <v>3</v>
      </c>
      <c r="H23" s="5">
        <v>3</v>
      </c>
      <c r="I23" s="5">
        <v>3</v>
      </c>
      <c r="J23" s="5">
        <v>2</v>
      </c>
      <c r="K23" s="5">
        <v>4</v>
      </c>
      <c r="L23" s="5">
        <v>2</v>
      </c>
      <c r="M23" s="5">
        <v>4</v>
      </c>
      <c r="N23" s="5">
        <v>3</v>
      </c>
      <c r="O23" s="39">
        <f t="shared" si="0"/>
        <v>2.9</v>
      </c>
      <c r="P23" s="46">
        <f t="shared" si="1"/>
        <v>3</v>
      </c>
    </row>
    <row r="24" spans="1:16" ht="15.75" customHeight="1" x14ac:dyDescent="0.2">
      <c r="A24" s="105"/>
      <c r="B24" s="128"/>
      <c r="C24" s="1" t="s">
        <v>15</v>
      </c>
      <c r="D24" s="1" t="s">
        <v>40</v>
      </c>
      <c r="E24" s="89">
        <v>80.60338999999999</v>
      </c>
      <c r="F24" s="89">
        <v>139.19092000000001</v>
      </c>
      <c r="G24" s="89">
        <v>104.55158</v>
      </c>
      <c r="H24" s="89">
        <v>149.17535000000001</v>
      </c>
      <c r="I24" s="89">
        <v>195.92944</v>
      </c>
      <c r="J24" s="89">
        <v>116.01911</v>
      </c>
      <c r="K24" s="89">
        <v>231.54375999999999</v>
      </c>
      <c r="L24" s="89">
        <v>69.726560000000006</v>
      </c>
      <c r="M24" s="89">
        <v>231.26562000000001</v>
      </c>
      <c r="N24" s="89">
        <v>150.10552999999999</v>
      </c>
      <c r="O24" s="39">
        <f t="shared" si="0"/>
        <v>146.811126</v>
      </c>
      <c r="P24" s="46">
        <f t="shared" si="1"/>
        <v>104.48968666666667</v>
      </c>
    </row>
    <row r="25" spans="1:16" ht="15.75" customHeight="1" x14ac:dyDescent="0.2">
      <c r="A25" s="105"/>
      <c r="B25" s="128"/>
      <c r="C25" s="1" t="s">
        <v>17</v>
      </c>
      <c r="D25" s="1" t="s">
        <v>41</v>
      </c>
      <c r="E25" s="89">
        <v>40.301695000000002</v>
      </c>
      <c r="F25" s="89">
        <v>34.797730000000001</v>
      </c>
      <c r="G25" s="89">
        <v>34.850526666666667</v>
      </c>
      <c r="H25" s="89">
        <v>37.293837500000002</v>
      </c>
      <c r="I25" s="89">
        <v>39.185887999999998</v>
      </c>
      <c r="J25" s="89">
        <v>38.673036666666668</v>
      </c>
      <c r="K25" s="89">
        <v>38.590626666666658</v>
      </c>
      <c r="L25" s="89">
        <v>34.863280000000003</v>
      </c>
      <c r="M25" s="89">
        <v>38.544269999999997</v>
      </c>
      <c r="N25" s="89">
        <v>37.526382499999997</v>
      </c>
      <c r="O25" s="39">
        <f t="shared" si="0"/>
        <v>37.462727299999997</v>
      </c>
      <c r="P25" s="46">
        <f t="shared" si="1"/>
        <v>34.837178888888893</v>
      </c>
    </row>
    <row r="26" spans="1:16" ht="15.75" customHeight="1" thickBot="1" x14ac:dyDescent="0.25">
      <c r="A26" s="105"/>
      <c r="B26" s="129"/>
      <c r="C26" s="16" t="s">
        <v>19</v>
      </c>
      <c r="D26" s="16" t="s">
        <v>42</v>
      </c>
      <c r="E26" s="95">
        <v>7.5869799904869923</v>
      </c>
      <c r="F26" s="95">
        <v>0.8266001213807489</v>
      </c>
      <c r="G26" s="95">
        <v>0.26981611633357522</v>
      </c>
      <c r="H26" s="95">
        <v>6.2561183506088636</v>
      </c>
      <c r="I26" s="95">
        <v>5.9321208076471272</v>
      </c>
      <c r="J26" s="95">
        <v>6.0570925657144574</v>
      </c>
      <c r="K26" s="95">
        <v>5.8876213602835126</v>
      </c>
      <c r="L26" s="95">
        <v>0.40595000307919288</v>
      </c>
      <c r="M26" s="95">
        <v>5.9210055669894439</v>
      </c>
      <c r="N26" s="95">
        <v>5.4400605535133204</v>
      </c>
      <c r="O26" s="40">
        <f t="shared" si="0"/>
        <v>4.458336543603723</v>
      </c>
      <c r="P26" s="47">
        <f t="shared" si="1"/>
        <v>0.50078874693117237</v>
      </c>
    </row>
    <row r="27" spans="1:16" ht="15.75" customHeight="1" thickBot="1" x14ac:dyDescent="0.25">
      <c r="A27" s="105"/>
      <c r="B27" s="130" t="s">
        <v>43</v>
      </c>
      <c r="C27" s="126"/>
      <c r="D27" s="19" t="s">
        <v>44</v>
      </c>
      <c r="E27" s="97">
        <v>218.278525</v>
      </c>
      <c r="F27" s="98">
        <v>293.11003199999999</v>
      </c>
      <c r="G27" s="98">
        <v>249.22001800000001</v>
      </c>
      <c r="H27" s="98">
        <v>282.24972899999989</v>
      </c>
      <c r="I27" s="98">
        <v>332.87990100000002</v>
      </c>
      <c r="J27" s="98">
        <v>253.540526</v>
      </c>
      <c r="K27" s="98">
        <v>374.72487000000012</v>
      </c>
      <c r="L27" s="98">
        <v>206.705894</v>
      </c>
      <c r="M27" s="98">
        <v>398.13290599999999</v>
      </c>
      <c r="N27" s="98">
        <v>291.19797000000011</v>
      </c>
      <c r="O27" s="44">
        <f t="shared" si="0"/>
        <v>290.00403710000001</v>
      </c>
      <c r="P27" s="48">
        <f t="shared" si="1"/>
        <v>249.67864799999998</v>
      </c>
    </row>
    <row r="28" spans="1:16" ht="15.75" customHeight="1" thickBot="1" x14ac:dyDescent="0.25">
      <c r="A28" s="123"/>
      <c r="B28" s="125" t="s">
        <v>45</v>
      </c>
      <c r="C28" s="126"/>
      <c r="D28" s="19" t="s">
        <v>46</v>
      </c>
      <c r="E28" s="97">
        <v>222.05789999999999</v>
      </c>
      <c r="F28" s="98">
        <v>297.8922</v>
      </c>
      <c r="G28" s="98">
        <v>253.58510000000001</v>
      </c>
      <c r="H28" s="98">
        <v>286.74630000000002</v>
      </c>
      <c r="I28" s="98">
        <v>337.73140000000001</v>
      </c>
      <c r="J28" s="98">
        <v>257.5856</v>
      </c>
      <c r="K28" s="98">
        <v>379.80650000000003</v>
      </c>
      <c r="L28" s="98">
        <v>210.58949999999999</v>
      </c>
      <c r="M28" s="98">
        <v>405.79840000000002</v>
      </c>
      <c r="N28" s="98">
        <v>295.59550000000002</v>
      </c>
      <c r="O28" s="41">
        <f t="shared" si="0"/>
        <v>294.73884000000004</v>
      </c>
      <c r="P28" s="49">
        <f t="shared" si="1"/>
        <v>254.0222666666667</v>
      </c>
    </row>
    <row r="29" spans="1:16" ht="15.75" customHeight="1" x14ac:dyDescent="0.2">
      <c r="A29" s="122" t="s">
        <v>47</v>
      </c>
      <c r="B29" s="123"/>
      <c r="C29" s="121"/>
      <c r="D29" s="17" t="s">
        <v>48</v>
      </c>
      <c r="E29" s="13">
        <f t="shared" ref="E29:N29" si="3">E7+E13+E21</f>
        <v>4</v>
      </c>
      <c r="F29" s="13">
        <f t="shared" si="3"/>
        <v>9</v>
      </c>
      <c r="G29" s="13">
        <f t="shared" si="3"/>
        <v>6</v>
      </c>
      <c r="H29" s="13">
        <f t="shared" si="3"/>
        <v>6</v>
      </c>
      <c r="I29" s="13">
        <f t="shared" si="3"/>
        <v>8</v>
      </c>
      <c r="J29" s="13">
        <f t="shared" si="3"/>
        <v>5</v>
      </c>
      <c r="K29" s="13">
        <f t="shared" si="3"/>
        <v>10</v>
      </c>
      <c r="L29" s="13">
        <f t="shared" si="3"/>
        <v>3</v>
      </c>
      <c r="M29" s="13">
        <f t="shared" si="3"/>
        <v>13</v>
      </c>
      <c r="N29" s="13">
        <f t="shared" si="3"/>
        <v>6</v>
      </c>
      <c r="O29" s="38">
        <f t="shared" si="0"/>
        <v>7</v>
      </c>
      <c r="P29" s="45">
        <f t="shared" si="1"/>
        <v>6</v>
      </c>
    </row>
    <row r="30" spans="1:16" ht="15.75" customHeight="1" x14ac:dyDescent="0.2">
      <c r="A30" s="119" t="s">
        <v>49</v>
      </c>
      <c r="B30" s="107"/>
      <c r="C30" s="108"/>
      <c r="D30" s="2" t="s">
        <v>50</v>
      </c>
      <c r="E30" s="11">
        <f t="shared" ref="E30:N30" si="4">E29/E33</f>
        <v>0.16666666666666666</v>
      </c>
      <c r="F30" s="3">
        <f t="shared" si="4"/>
        <v>0.28125</v>
      </c>
      <c r="G30" s="3">
        <f t="shared" si="4"/>
        <v>0.21428571428571427</v>
      </c>
      <c r="H30" s="3">
        <f t="shared" si="4"/>
        <v>0.20689655172413793</v>
      </c>
      <c r="I30" s="3">
        <f t="shared" si="4"/>
        <v>0.25806451612903225</v>
      </c>
      <c r="J30" s="3">
        <f t="shared" si="4"/>
        <v>0.19230769230769232</v>
      </c>
      <c r="K30" s="3">
        <f t="shared" si="4"/>
        <v>0.29411764705882354</v>
      </c>
      <c r="L30" s="3">
        <f t="shared" si="4"/>
        <v>0.125</v>
      </c>
      <c r="M30" s="3">
        <f t="shared" si="4"/>
        <v>0.37142857142857144</v>
      </c>
      <c r="N30" s="3">
        <f t="shared" si="4"/>
        <v>0.21428571428571427</v>
      </c>
      <c r="O30" s="42">
        <f t="shared" si="0"/>
        <v>0.23243030738863527</v>
      </c>
      <c r="P30" s="50">
        <f t="shared" si="1"/>
        <v>0.20684523809523811</v>
      </c>
    </row>
    <row r="31" spans="1:16" ht="15.75" customHeight="1" x14ac:dyDescent="0.2">
      <c r="A31" s="119" t="s">
        <v>51</v>
      </c>
      <c r="B31" s="107"/>
      <c r="C31" s="108"/>
      <c r="D31" s="2" t="s">
        <v>52</v>
      </c>
      <c r="E31" s="5">
        <f t="shared" ref="E31:N31" si="5">E14+E22</f>
        <v>1</v>
      </c>
      <c r="F31" s="5">
        <f t="shared" si="5"/>
        <v>1</v>
      </c>
      <c r="G31" s="5">
        <f t="shared" si="5"/>
        <v>0</v>
      </c>
      <c r="H31" s="5">
        <f t="shared" si="5"/>
        <v>1</v>
      </c>
      <c r="I31" s="5">
        <f t="shared" si="5"/>
        <v>2</v>
      </c>
      <c r="J31" s="5">
        <f t="shared" si="5"/>
        <v>2</v>
      </c>
      <c r="K31" s="5">
        <f t="shared" si="5"/>
        <v>2</v>
      </c>
      <c r="L31" s="5">
        <f t="shared" si="5"/>
        <v>0</v>
      </c>
      <c r="M31" s="5">
        <f t="shared" si="5"/>
        <v>3</v>
      </c>
      <c r="N31" s="5">
        <f t="shared" si="5"/>
        <v>2</v>
      </c>
      <c r="O31" s="39">
        <f t="shared" si="0"/>
        <v>1.4</v>
      </c>
      <c r="P31" s="46">
        <f t="shared" si="1"/>
        <v>0.33333333333333331</v>
      </c>
    </row>
    <row r="32" spans="1:16" ht="15.75" customHeight="1" x14ac:dyDescent="0.2">
      <c r="A32" s="119" t="s">
        <v>53</v>
      </c>
      <c r="B32" s="107"/>
      <c r="C32" s="108"/>
      <c r="D32" s="2" t="s">
        <v>54</v>
      </c>
      <c r="E32" s="3">
        <f t="shared" ref="E32:N32" si="6">E31/E34</f>
        <v>0.33333333333333331</v>
      </c>
      <c r="F32" s="3">
        <f t="shared" si="6"/>
        <v>0.16666666666666666</v>
      </c>
      <c r="G32" s="3">
        <f t="shared" si="6"/>
        <v>0</v>
      </c>
      <c r="H32" s="3">
        <f t="shared" si="6"/>
        <v>0.16666666666666666</v>
      </c>
      <c r="I32" s="3">
        <f t="shared" si="6"/>
        <v>0.2857142857142857</v>
      </c>
      <c r="J32" s="3">
        <f t="shared" si="6"/>
        <v>0.4</v>
      </c>
      <c r="K32" s="3">
        <f t="shared" si="6"/>
        <v>0.25</v>
      </c>
      <c r="L32" s="3">
        <f t="shared" si="6"/>
        <v>0</v>
      </c>
      <c r="M32" s="3">
        <f t="shared" si="6"/>
        <v>0.42857142857142855</v>
      </c>
      <c r="N32" s="3">
        <f t="shared" si="6"/>
        <v>0.33333333333333331</v>
      </c>
      <c r="O32" s="42">
        <f t="shared" si="0"/>
        <v>0.23642857142857143</v>
      </c>
      <c r="P32" s="50">
        <f t="shared" si="1"/>
        <v>5.5555555555555552E-2</v>
      </c>
    </row>
    <row r="33" spans="1:16" ht="15.75" customHeight="1" x14ac:dyDescent="0.2">
      <c r="A33" s="119" t="s">
        <v>55</v>
      </c>
      <c r="B33" s="114"/>
      <c r="C33" s="101" t="s">
        <v>56</v>
      </c>
      <c r="D33" s="101" t="s">
        <v>57</v>
      </c>
      <c r="E33" s="5">
        <f t="shared" ref="E33:N33" si="7">E6+E12+E20</f>
        <v>24</v>
      </c>
      <c r="F33" s="5">
        <f t="shared" si="7"/>
        <v>32</v>
      </c>
      <c r="G33" s="5">
        <f t="shared" si="7"/>
        <v>28</v>
      </c>
      <c r="H33" s="5">
        <f t="shared" si="7"/>
        <v>29</v>
      </c>
      <c r="I33" s="5">
        <f t="shared" si="7"/>
        <v>31</v>
      </c>
      <c r="J33" s="5">
        <f t="shared" si="7"/>
        <v>26</v>
      </c>
      <c r="K33" s="5">
        <f t="shared" si="7"/>
        <v>34</v>
      </c>
      <c r="L33" s="5">
        <f t="shared" si="7"/>
        <v>24</v>
      </c>
      <c r="M33" s="5">
        <f t="shared" si="7"/>
        <v>35</v>
      </c>
      <c r="N33" s="5">
        <f t="shared" si="7"/>
        <v>28</v>
      </c>
      <c r="O33" s="39">
        <f t="shared" si="0"/>
        <v>29.1</v>
      </c>
      <c r="P33" s="46">
        <f t="shared" si="1"/>
        <v>28</v>
      </c>
    </row>
    <row r="34" spans="1:16" ht="15.75" customHeight="1" thickBot="1" x14ac:dyDescent="0.25">
      <c r="A34" s="120"/>
      <c r="B34" s="121"/>
      <c r="C34" s="23" t="s">
        <v>58</v>
      </c>
      <c r="D34" s="23" t="s">
        <v>59</v>
      </c>
      <c r="E34" s="24">
        <f t="shared" ref="E34:N34" si="8">E14+E15+E22+E23</f>
        <v>3</v>
      </c>
      <c r="F34" s="24">
        <f t="shared" si="8"/>
        <v>6</v>
      </c>
      <c r="G34" s="24">
        <f t="shared" si="8"/>
        <v>4</v>
      </c>
      <c r="H34" s="24">
        <f t="shared" si="8"/>
        <v>6</v>
      </c>
      <c r="I34" s="24">
        <f t="shared" si="8"/>
        <v>7</v>
      </c>
      <c r="J34" s="24">
        <f t="shared" si="8"/>
        <v>5</v>
      </c>
      <c r="K34" s="24">
        <f t="shared" si="8"/>
        <v>8</v>
      </c>
      <c r="L34" s="24">
        <f t="shared" si="8"/>
        <v>3</v>
      </c>
      <c r="M34" s="24">
        <f t="shared" si="8"/>
        <v>7</v>
      </c>
      <c r="N34" s="24">
        <f t="shared" si="8"/>
        <v>6</v>
      </c>
      <c r="O34" s="40">
        <f t="shared" si="0"/>
        <v>5.5</v>
      </c>
      <c r="P34" s="47">
        <f t="shared" si="1"/>
        <v>4.333333333333333</v>
      </c>
    </row>
    <row r="35" spans="1:16" ht="15.75" customHeight="1" thickBot="1" x14ac:dyDescent="0.25">
      <c r="A35" s="116" t="s">
        <v>60</v>
      </c>
      <c r="B35" s="117"/>
      <c r="C35" s="118"/>
      <c r="D35" s="26" t="s">
        <v>61</v>
      </c>
      <c r="E35" s="27" t="b">
        <v>0</v>
      </c>
      <c r="F35" s="28" t="b">
        <v>1</v>
      </c>
      <c r="G35" s="28" t="b">
        <v>1</v>
      </c>
      <c r="H35" s="28" t="b">
        <v>0</v>
      </c>
      <c r="I35" s="28" t="b">
        <v>0</v>
      </c>
      <c r="J35" s="28" t="b">
        <v>0</v>
      </c>
      <c r="K35" s="28" t="b">
        <v>0</v>
      </c>
      <c r="L35" s="28" t="b">
        <v>1</v>
      </c>
      <c r="M35" s="28" t="b">
        <v>0</v>
      </c>
      <c r="N35" s="28" t="b">
        <v>0</v>
      </c>
      <c r="O35" s="51" t="s">
        <v>62</v>
      </c>
      <c r="P35" s="52">
        <f>COUNTIF(E35:N35,TRUE)/COUNT(E4:N4)</f>
        <v>0.3</v>
      </c>
    </row>
    <row r="36" spans="1:16" ht="15.75" customHeight="1" x14ac:dyDescent="0.2"/>
    <row r="37" spans="1:16" ht="15.75" customHeight="1" x14ac:dyDescent="0.2"/>
    <row r="38" spans="1:16" ht="15.75" customHeight="1" x14ac:dyDescent="0.2"/>
    <row r="39" spans="1:16" ht="15.75" customHeight="1" x14ac:dyDescent="0.2"/>
    <row r="40" spans="1:16" ht="15.75" customHeight="1" x14ac:dyDescent="0.2"/>
    <row r="41" spans="1:16" ht="15.75" customHeight="1" x14ac:dyDescent="0.2"/>
    <row r="42" spans="1:16" ht="15.75" customHeight="1" x14ac:dyDescent="0.2"/>
    <row r="43" spans="1:16" ht="15.75" customHeight="1" x14ac:dyDescent="0.2"/>
    <row r="44" spans="1:16" ht="15.75" customHeight="1" x14ac:dyDescent="0.2"/>
    <row r="45" spans="1:16" ht="15.75" customHeight="1" x14ac:dyDescent="0.2"/>
    <row r="46" spans="1:16" ht="15.75" customHeight="1" x14ac:dyDescent="0.2"/>
    <row r="47" spans="1:16" ht="15.75" customHeight="1" x14ac:dyDescent="0.2"/>
    <row r="48" spans="1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0">
    <mergeCell ref="A35:C35"/>
    <mergeCell ref="A1:C1"/>
    <mergeCell ref="D1:D4"/>
    <mergeCell ref="A2:C2"/>
    <mergeCell ref="A3:C3"/>
    <mergeCell ref="A4:C4"/>
    <mergeCell ref="A32:C32"/>
    <mergeCell ref="A33:B34"/>
    <mergeCell ref="E1:P1"/>
    <mergeCell ref="E2:P2"/>
    <mergeCell ref="E3:P3"/>
    <mergeCell ref="A31:C31"/>
    <mergeCell ref="B11:B18"/>
    <mergeCell ref="B19:B26"/>
    <mergeCell ref="B5:B10"/>
    <mergeCell ref="A29:C29"/>
    <mergeCell ref="A30:C30"/>
    <mergeCell ref="B27:C27"/>
    <mergeCell ref="A5:A28"/>
    <mergeCell ref="B28:C28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P1000"/>
  <sheetViews>
    <sheetView topLeftCell="E13" workbookViewId="0">
      <selection activeCell="R21" sqref="R21"/>
    </sheetView>
  </sheetViews>
  <sheetFormatPr baseColWidth="10" defaultColWidth="14.42578125" defaultRowHeight="15" customHeight="1" x14ac:dyDescent="0.2"/>
  <cols>
    <col min="1" max="3" width="14.42578125" style="100" customWidth="1"/>
    <col min="4" max="4" width="95.7109375" style="100" customWidth="1"/>
    <col min="5" max="6" width="14.42578125" style="100" customWidth="1"/>
    <col min="7" max="16384" width="14.42578125" style="100"/>
  </cols>
  <sheetData>
    <row r="1" spans="1:16" ht="15.75" customHeight="1" x14ac:dyDescent="0.2">
      <c r="A1" s="106" t="s">
        <v>0</v>
      </c>
      <c r="B1" s="107"/>
      <c r="C1" s="108"/>
      <c r="D1" s="109" t="s">
        <v>1</v>
      </c>
      <c r="E1" s="131">
        <v>512</v>
      </c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8"/>
    </row>
    <row r="2" spans="1:16" ht="15.75" customHeight="1" x14ac:dyDescent="0.2">
      <c r="A2" s="106" t="s">
        <v>2</v>
      </c>
      <c r="B2" s="107"/>
      <c r="C2" s="108"/>
      <c r="D2" s="110"/>
      <c r="E2" s="132">
        <v>52</v>
      </c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8"/>
    </row>
    <row r="3" spans="1:16" ht="15.75" customHeight="1" thickBot="1" x14ac:dyDescent="0.25">
      <c r="A3" s="106" t="s">
        <v>3</v>
      </c>
      <c r="B3" s="107"/>
      <c r="C3" s="108"/>
      <c r="D3" s="110"/>
      <c r="E3" s="133">
        <v>2</v>
      </c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4"/>
    </row>
    <row r="4" spans="1:16" ht="15.75" customHeight="1" thickBot="1" x14ac:dyDescent="0.25">
      <c r="A4" s="112" t="s">
        <v>4</v>
      </c>
      <c r="B4" s="113"/>
      <c r="C4" s="114"/>
      <c r="D4" s="111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37" t="s">
        <v>5</v>
      </c>
      <c r="P4" s="43" t="s">
        <v>6</v>
      </c>
    </row>
    <row r="5" spans="1:16" ht="15.75" customHeight="1" x14ac:dyDescent="0.2">
      <c r="A5" s="124" t="s">
        <v>7</v>
      </c>
      <c r="B5" s="127" t="s">
        <v>8</v>
      </c>
      <c r="C5" s="14" t="s">
        <v>9</v>
      </c>
      <c r="D5" s="14" t="s">
        <v>10</v>
      </c>
      <c r="E5" s="15">
        <f>E2-E11-E19</f>
        <v>50</v>
      </c>
      <c r="F5" s="15">
        <f>E2-E11-E19</f>
        <v>50</v>
      </c>
      <c r="G5" s="15">
        <f>E2-E11-E19</f>
        <v>50</v>
      </c>
      <c r="H5" s="15">
        <f>E2-E11-E19</f>
        <v>50</v>
      </c>
      <c r="I5" s="15">
        <f>E2-E11-E19</f>
        <v>50</v>
      </c>
      <c r="J5" s="15">
        <f>E2-E11-E19</f>
        <v>50</v>
      </c>
      <c r="K5" s="15">
        <f>E2-E11-E19</f>
        <v>50</v>
      </c>
      <c r="L5" s="15">
        <f>E2-E11-E19</f>
        <v>50</v>
      </c>
      <c r="M5" s="15">
        <f>E2-E11-E19</f>
        <v>50</v>
      </c>
      <c r="N5" s="15">
        <f>E2-E11-E19</f>
        <v>50</v>
      </c>
      <c r="O5" s="38">
        <f t="shared" ref="O5:O34" si="0">AVERAGE(E5:N5)</f>
        <v>50</v>
      </c>
      <c r="P5" s="45">
        <f t="shared" ref="P5:P34" si="1">AVERAGEIF($E$35:$N$35, TRUE,E5:N5)</f>
        <v>50</v>
      </c>
    </row>
    <row r="6" spans="1:16" ht="15.75" customHeight="1" x14ac:dyDescent="0.2">
      <c r="A6" s="105"/>
      <c r="B6" s="128"/>
      <c r="C6" s="1" t="s">
        <v>11</v>
      </c>
      <c r="D6" s="1" t="s">
        <v>12</v>
      </c>
      <c r="E6" s="5">
        <v>58</v>
      </c>
      <c r="F6" s="5">
        <v>63</v>
      </c>
      <c r="G6" s="5">
        <v>63</v>
      </c>
      <c r="H6" s="5">
        <v>64</v>
      </c>
      <c r="I6" s="5">
        <v>65</v>
      </c>
      <c r="J6" s="5">
        <v>55</v>
      </c>
      <c r="K6" s="5">
        <v>62</v>
      </c>
      <c r="L6" s="5">
        <v>55</v>
      </c>
      <c r="M6" s="5">
        <v>64</v>
      </c>
      <c r="N6" s="5">
        <v>57</v>
      </c>
      <c r="O6" s="39">
        <f t="shared" si="0"/>
        <v>60.6</v>
      </c>
      <c r="P6" s="46">
        <f t="shared" si="1"/>
        <v>63</v>
      </c>
    </row>
    <row r="7" spans="1:16" ht="15.75" customHeight="1" x14ac:dyDescent="0.2">
      <c r="A7" s="105"/>
      <c r="B7" s="128"/>
      <c r="C7" s="1" t="s">
        <v>13</v>
      </c>
      <c r="D7" s="1" t="s">
        <v>14</v>
      </c>
      <c r="E7" s="5">
        <f t="shared" ref="E7:N7" si="2">E6-E5</f>
        <v>8</v>
      </c>
      <c r="F7" s="5">
        <f t="shared" si="2"/>
        <v>13</v>
      </c>
      <c r="G7" s="5">
        <f t="shared" si="2"/>
        <v>13</v>
      </c>
      <c r="H7" s="5">
        <f t="shared" si="2"/>
        <v>14</v>
      </c>
      <c r="I7" s="5">
        <f t="shared" si="2"/>
        <v>15</v>
      </c>
      <c r="J7" s="5">
        <f t="shared" si="2"/>
        <v>5</v>
      </c>
      <c r="K7" s="5">
        <f t="shared" si="2"/>
        <v>12</v>
      </c>
      <c r="L7" s="5">
        <f t="shared" si="2"/>
        <v>5</v>
      </c>
      <c r="M7" s="5">
        <f t="shared" si="2"/>
        <v>14</v>
      </c>
      <c r="N7" s="5">
        <f t="shared" si="2"/>
        <v>7</v>
      </c>
      <c r="O7" s="39">
        <f t="shared" si="0"/>
        <v>10.6</v>
      </c>
      <c r="P7" s="46">
        <f t="shared" si="1"/>
        <v>13</v>
      </c>
    </row>
    <row r="8" spans="1:16" ht="15.75" customHeight="1" x14ac:dyDescent="0.2">
      <c r="A8" s="105"/>
      <c r="B8" s="128"/>
      <c r="C8" s="1" t="s">
        <v>15</v>
      </c>
      <c r="D8" s="1" t="s">
        <v>16</v>
      </c>
      <c r="E8" s="5">
        <v>162.35979399999999</v>
      </c>
      <c r="F8" s="89">
        <v>178.20154699999989</v>
      </c>
      <c r="G8" s="89">
        <v>177.30344600000009</v>
      </c>
      <c r="H8" s="89">
        <v>179.85333399999999</v>
      </c>
      <c r="I8" s="89">
        <v>182.42848200000009</v>
      </c>
      <c r="J8" s="89">
        <v>154.62274099999999</v>
      </c>
      <c r="K8" s="89">
        <v>173.72883100000001</v>
      </c>
      <c r="L8" s="89">
        <v>153.694649</v>
      </c>
      <c r="M8" s="89">
        <v>177.87584200000009</v>
      </c>
      <c r="N8" s="89">
        <v>160.83778000000001</v>
      </c>
      <c r="O8" s="39">
        <f t="shared" si="0"/>
        <v>170.09064460000005</v>
      </c>
      <c r="P8" s="46">
        <f t="shared" si="1"/>
        <v>178.20154699999989</v>
      </c>
    </row>
    <row r="9" spans="1:16" ht="15.75" customHeight="1" x14ac:dyDescent="0.2">
      <c r="A9" s="105"/>
      <c r="B9" s="128"/>
      <c r="C9" s="1" t="s">
        <v>17</v>
      </c>
      <c r="D9" s="1" t="s">
        <v>18</v>
      </c>
      <c r="E9" s="89">
        <v>2.7993067931034479</v>
      </c>
      <c r="F9" s="89">
        <v>2.828595984126983</v>
      </c>
      <c r="G9" s="89">
        <v>2.8143404126984142</v>
      </c>
      <c r="H9" s="89">
        <v>2.8102083437499998</v>
      </c>
      <c r="I9" s="89">
        <v>2.8065920307692318</v>
      </c>
      <c r="J9" s="89">
        <v>2.811322563636363</v>
      </c>
      <c r="K9" s="89">
        <v>2.8020779193548391</v>
      </c>
      <c r="L9" s="89">
        <v>2.7944481636363641</v>
      </c>
      <c r="M9" s="89">
        <v>2.779310031250001</v>
      </c>
      <c r="N9" s="89">
        <v>2.8217154385964909</v>
      </c>
      <c r="O9" s="39">
        <f t="shared" si="0"/>
        <v>2.8067917680922139</v>
      </c>
      <c r="P9" s="46">
        <f t="shared" si="1"/>
        <v>2.828595984126983</v>
      </c>
    </row>
    <row r="10" spans="1:16" ht="15.75" customHeight="1" thickBot="1" x14ac:dyDescent="0.25">
      <c r="A10" s="105"/>
      <c r="B10" s="129"/>
      <c r="C10" s="16" t="s">
        <v>19</v>
      </c>
      <c r="D10" s="16" t="s">
        <v>20</v>
      </c>
      <c r="E10" s="91">
        <v>0.41992341616983669</v>
      </c>
      <c r="F10" s="91">
        <v>0.44069397597592308</v>
      </c>
      <c r="G10" s="91">
        <v>0.42792095937671892</v>
      </c>
      <c r="H10" s="91">
        <v>0.4314724168964722</v>
      </c>
      <c r="I10" s="91">
        <v>0.42620964350583862</v>
      </c>
      <c r="J10" s="91">
        <v>0.42800352435273431</v>
      </c>
      <c r="K10" s="91">
        <v>0.42031883949641891</v>
      </c>
      <c r="L10" s="91">
        <v>0.41546493205313628</v>
      </c>
      <c r="M10" s="91">
        <v>0.40760633849126171</v>
      </c>
      <c r="N10" s="91">
        <v>0.43335535703347178</v>
      </c>
      <c r="O10" s="93">
        <f t="shared" si="0"/>
        <v>0.42509694033518119</v>
      </c>
      <c r="P10" s="94">
        <f t="shared" si="1"/>
        <v>0.44069397597592308</v>
      </c>
    </row>
    <row r="11" spans="1:16" ht="15.75" customHeight="1" x14ac:dyDescent="0.2">
      <c r="A11" s="105"/>
      <c r="B11" s="127" t="s">
        <v>21</v>
      </c>
      <c r="C11" s="14" t="s">
        <v>9</v>
      </c>
      <c r="D11" s="14" t="s">
        <v>22</v>
      </c>
      <c r="E11" s="15">
        <f>E3-1</f>
        <v>1</v>
      </c>
      <c r="F11" s="15">
        <f>E3-1</f>
        <v>1</v>
      </c>
      <c r="G11" s="15">
        <f>E3-1</f>
        <v>1</v>
      </c>
      <c r="H11" s="15">
        <f>E3-1</f>
        <v>1</v>
      </c>
      <c r="I11" s="15">
        <f>E3-1</f>
        <v>1</v>
      </c>
      <c r="J11" s="15">
        <f>E3-1</f>
        <v>1</v>
      </c>
      <c r="K11" s="15">
        <f>E3-1</f>
        <v>1</v>
      </c>
      <c r="L11" s="15">
        <f>E3-1</f>
        <v>1</v>
      </c>
      <c r="M11" s="15">
        <f>E3-1</f>
        <v>1</v>
      </c>
      <c r="N11" s="15">
        <f>E3-1</f>
        <v>1</v>
      </c>
      <c r="O11" s="38">
        <f t="shared" si="0"/>
        <v>1</v>
      </c>
      <c r="P11" s="45">
        <f t="shared" si="1"/>
        <v>1</v>
      </c>
    </row>
    <row r="12" spans="1:16" ht="15.75" customHeight="1" x14ac:dyDescent="0.2">
      <c r="A12" s="105"/>
      <c r="B12" s="128"/>
      <c r="C12" s="1" t="s">
        <v>11</v>
      </c>
      <c r="D12" s="1" t="s">
        <v>23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39">
        <f t="shared" si="0"/>
        <v>1</v>
      </c>
      <c r="P12" s="46">
        <f t="shared" si="1"/>
        <v>1</v>
      </c>
    </row>
    <row r="13" spans="1:16" ht="15.75" customHeight="1" x14ac:dyDescent="0.2">
      <c r="A13" s="105"/>
      <c r="B13" s="128"/>
      <c r="C13" s="1" t="s">
        <v>24</v>
      </c>
      <c r="D13" s="1" t="s">
        <v>25</v>
      </c>
      <c r="E13" s="5">
        <v>1</v>
      </c>
      <c r="F13" s="5">
        <v>1</v>
      </c>
      <c r="G13" s="5">
        <v>0</v>
      </c>
      <c r="H13" s="5">
        <v>0</v>
      </c>
      <c r="I13" s="22">
        <v>1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39">
        <f t="shared" si="0"/>
        <v>0.3</v>
      </c>
      <c r="P13" s="46">
        <f t="shared" si="1"/>
        <v>1</v>
      </c>
    </row>
    <row r="14" spans="1:16" ht="15.75" customHeight="1" x14ac:dyDescent="0.2">
      <c r="A14" s="105"/>
      <c r="B14" s="128"/>
      <c r="C14" s="1" t="s">
        <v>26</v>
      </c>
      <c r="D14" s="1" t="s">
        <v>27</v>
      </c>
      <c r="E14" s="5">
        <v>1</v>
      </c>
      <c r="F14" s="5">
        <v>1</v>
      </c>
      <c r="G14" s="5"/>
      <c r="H14" s="5"/>
      <c r="I14" s="5">
        <v>1</v>
      </c>
      <c r="J14" s="5"/>
      <c r="K14" s="5"/>
      <c r="L14" s="5"/>
      <c r="M14" s="5"/>
      <c r="N14" s="5"/>
      <c r="O14" s="39">
        <f t="shared" si="0"/>
        <v>1</v>
      </c>
      <c r="P14" s="46">
        <f t="shared" si="1"/>
        <v>1</v>
      </c>
    </row>
    <row r="15" spans="1:16" ht="15.75" customHeight="1" x14ac:dyDescent="0.2">
      <c r="A15" s="105"/>
      <c r="B15" s="128"/>
      <c r="C15" s="1" t="s">
        <v>28</v>
      </c>
      <c r="D15" s="1" t="s">
        <v>29</v>
      </c>
      <c r="E15" s="5">
        <v>0</v>
      </c>
      <c r="F15" s="5">
        <v>0</v>
      </c>
      <c r="G15" s="5">
        <v>1</v>
      </c>
      <c r="H15" s="5">
        <v>1</v>
      </c>
      <c r="I15" s="5">
        <v>0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39">
        <f t="shared" si="0"/>
        <v>0.7</v>
      </c>
      <c r="P15" s="46">
        <f t="shared" si="1"/>
        <v>0</v>
      </c>
    </row>
    <row r="16" spans="1:16" ht="15.75" customHeight="1" x14ac:dyDescent="0.2">
      <c r="A16" s="105"/>
      <c r="B16" s="128"/>
      <c r="C16" s="1" t="s">
        <v>15</v>
      </c>
      <c r="D16" s="1" t="s">
        <v>30</v>
      </c>
      <c r="E16" s="89">
        <v>45.661619999999999</v>
      </c>
      <c r="F16" s="89">
        <v>45.6648</v>
      </c>
      <c r="G16" s="89">
        <v>35.32349</v>
      </c>
      <c r="H16" s="89">
        <v>34.34046</v>
      </c>
      <c r="I16" s="89">
        <v>45.661560000000001</v>
      </c>
      <c r="J16" s="89">
        <v>34.256230000000002</v>
      </c>
      <c r="K16" s="89">
        <v>34.68036</v>
      </c>
      <c r="L16" s="89">
        <v>34.62189</v>
      </c>
      <c r="M16" s="89">
        <v>34.556089999999998</v>
      </c>
      <c r="N16" s="89">
        <v>35.288939999999997</v>
      </c>
      <c r="O16" s="39">
        <f t="shared" si="0"/>
        <v>38.005544</v>
      </c>
      <c r="P16" s="46">
        <f t="shared" si="1"/>
        <v>45.6648</v>
      </c>
    </row>
    <row r="17" spans="1:16" ht="15.75" customHeight="1" x14ac:dyDescent="0.2">
      <c r="A17" s="105"/>
      <c r="B17" s="128"/>
      <c r="C17" s="1" t="s">
        <v>17</v>
      </c>
      <c r="D17" s="1" t="s">
        <v>31</v>
      </c>
      <c r="E17" s="89">
        <v>45.661619999999999</v>
      </c>
      <c r="F17" s="89">
        <v>45.6648</v>
      </c>
      <c r="G17" s="89">
        <v>35.32349</v>
      </c>
      <c r="H17" s="89">
        <v>34.34046</v>
      </c>
      <c r="I17" s="89">
        <v>45.661560000000001</v>
      </c>
      <c r="J17" s="89">
        <v>34.256230000000002</v>
      </c>
      <c r="K17" s="89">
        <v>34.68036</v>
      </c>
      <c r="L17" s="89">
        <v>34.62189</v>
      </c>
      <c r="M17" s="89">
        <v>34.556089999999998</v>
      </c>
      <c r="N17" s="89">
        <v>35.288939999999997</v>
      </c>
      <c r="O17" s="39">
        <f t="shared" si="0"/>
        <v>38.005544</v>
      </c>
      <c r="P17" s="46">
        <f t="shared" si="1"/>
        <v>45.6648</v>
      </c>
    </row>
    <row r="18" spans="1:16" ht="15.75" customHeight="1" thickBot="1" x14ac:dyDescent="0.25">
      <c r="A18" s="105"/>
      <c r="B18" s="129"/>
      <c r="C18" s="16" t="s">
        <v>19</v>
      </c>
      <c r="D18" s="16" t="s">
        <v>32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40">
        <f t="shared" si="0"/>
        <v>0</v>
      </c>
      <c r="P18" s="47">
        <f t="shared" si="1"/>
        <v>0</v>
      </c>
    </row>
    <row r="19" spans="1:16" ht="15.75" customHeight="1" x14ac:dyDescent="0.2">
      <c r="A19" s="105"/>
      <c r="B19" s="127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38">
        <f t="shared" si="0"/>
        <v>1</v>
      </c>
      <c r="P19" s="45">
        <f t="shared" si="1"/>
        <v>1</v>
      </c>
    </row>
    <row r="20" spans="1:16" ht="15.75" customHeight="1" x14ac:dyDescent="0.2">
      <c r="A20" s="105"/>
      <c r="B20" s="128"/>
      <c r="C20" s="1" t="s">
        <v>11</v>
      </c>
      <c r="D20" s="1" t="s">
        <v>36</v>
      </c>
      <c r="E20" s="5">
        <v>6</v>
      </c>
      <c r="F20" s="5">
        <v>5</v>
      </c>
      <c r="G20" s="5">
        <v>6</v>
      </c>
      <c r="H20" s="5">
        <v>6</v>
      </c>
      <c r="I20" s="5">
        <v>9</v>
      </c>
      <c r="J20" s="5">
        <v>3</v>
      </c>
      <c r="K20" s="5">
        <v>4</v>
      </c>
      <c r="L20" s="5">
        <v>3</v>
      </c>
      <c r="M20" s="5">
        <v>7</v>
      </c>
      <c r="N20" s="5">
        <v>3</v>
      </c>
      <c r="O20" s="39">
        <f t="shared" si="0"/>
        <v>5.2</v>
      </c>
      <c r="P20" s="46">
        <f t="shared" si="1"/>
        <v>5</v>
      </c>
    </row>
    <row r="21" spans="1:16" ht="15.75" customHeight="1" x14ac:dyDescent="0.2">
      <c r="A21" s="105"/>
      <c r="B21" s="128"/>
      <c r="C21" s="1" t="s">
        <v>24</v>
      </c>
      <c r="D21" s="1" t="s">
        <v>37</v>
      </c>
      <c r="E21" s="12">
        <v>2</v>
      </c>
      <c r="F21" s="12">
        <v>0</v>
      </c>
      <c r="G21" s="12">
        <v>1</v>
      </c>
      <c r="H21" s="12">
        <v>2</v>
      </c>
      <c r="I21" s="12">
        <v>3</v>
      </c>
      <c r="J21" s="12">
        <v>1</v>
      </c>
      <c r="K21" s="12">
        <v>2</v>
      </c>
      <c r="L21" s="12">
        <v>1</v>
      </c>
      <c r="M21" s="12">
        <v>1</v>
      </c>
      <c r="N21" s="12">
        <v>1</v>
      </c>
      <c r="O21" s="39">
        <f t="shared" si="0"/>
        <v>1.4</v>
      </c>
      <c r="P21" s="46">
        <f t="shared" si="1"/>
        <v>0</v>
      </c>
    </row>
    <row r="22" spans="1:16" ht="15.75" customHeight="1" x14ac:dyDescent="0.2">
      <c r="A22" s="105"/>
      <c r="B22" s="128"/>
      <c r="C22" s="1" t="s">
        <v>26</v>
      </c>
      <c r="D22" s="1" t="s">
        <v>38</v>
      </c>
      <c r="E22" s="5">
        <v>2</v>
      </c>
      <c r="F22" s="5"/>
      <c r="G22" s="5">
        <v>1</v>
      </c>
      <c r="H22" s="5">
        <v>2</v>
      </c>
      <c r="I22" s="5">
        <v>3</v>
      </c>
      <c r="J22" s="5">
        <v>1</v>
      </c>
      <c r="K22" s="5">
        <v>2</v>
      </c>
      <c r="L22" s="5">
        <v>1</v>
      </c>
      <c r="M22" s="5">
        <v>1</v>
      </c>
      <c r="N22" s="5">
        <v>1</v>
      </c>
      <c r="O22" s="39">
        <f t="shared" si="0"/>
        <v>1.5555555555555556</v>
      </c>
      <c r="P22" s="46" t="e">
        <f t="shared" si="1"/>
        <v>#DIV/0!</v>
      </c>
    </row>
    <row r="23" spans="1:16" ht="15.75" customHeight="1" x14ac:dyDescent="0.2">
      <c r="A23" s="105"/>
      <c r="B23" s="128"/>
      <c r="C23" s="1" t="s">
        <v>28</v>
      </c>
      <c r="D23" s="1" t="s">
        <v>39</v>
      </c>
      <c r="E23" s="5">
        <v>4</v>
      </c>
      <c r="F23" s="5">
        <v>5</v>
      </c>
      <c r="G23" s="5">
        <v>5</v>
      </c>
      <c r="H23" s="5">
        <v>4</v>
      </c>
      <c r="I23" s="5">
        <v>6</v>
      </c>
      <c r="J23" s="5">
        <v>2</v>
      </c>
      <c r="K23" s="5">
        <v>2</v>
      </c>
      <c r="L23" s="5">
        <v>2</v>
      </c>
      <c r="M23" s="5">
        <v>6</v>
      </c>
      <c r="N23" s="5">
        <v>2</v>
      </c>
      <c r="O23" s="39">
        <f t="shared" si="0"/>
        <v>3.8</v>
      </c>
      <c r="P23" s="46">
        <f t="shared" si="1"/>
        <v>5</v>
      </c>
    </row>
    <row r="24" spans="1:16" ht="15.75" customHeight="1" x14ac:dyDescent="0.2">
      <c r="A24" s="105"/>
      <c r="B24" s="128"/>
      <c r="C24" s="1" t="s">
        <v>15</v>
      </c>
      <c r="D24" s="1" t="s">
        <v>40</v>
      </c>
      <c r="E24" s="89">
        <v>230.08459999999999</v>
      </c>
      <c r="F24" s="89">
        <v>173.74903</v>
      </c>
      <c r="G24" s="89">
        <v>220.547</v>
      </c>
      <c r="H24" s="89">
        <v>231.92848000000001</v>
      </c>
      <c r="I24" s="89">
        <v>343.62855000000002</v>
      </c>
      <c r="J24" s="89">
        <v>114.49378</v>
      </c>
      <c r="K24" s="89">
        <v>159.67701</v>
      </c>
      <c r="L24" s="89">
        <v>115.6073</v>
      </c>
      <c r="M24" s="89">
        <v>252.67516000000001</v>
      </c>
      <c r="N24" s="89">
        <v>114.13733000000001</v>
      </c>
      <c r="O24" s="39">
        <f t="shared" si="0"/>
        <v>195.65282400000001</v>
      </c>
      <c r="P24" s="46">
        <f t="shared" si="1"/>
        <v>173.74903</v>
      </c>
    </row>
    <row r="25" spans="1:16" ht="15.75" customHeight="1" x14ac:dyDescent="0.2">
      <c r="A25" s="105"/>
      <c r="B25" s="128"/>
      <c r="C25" s="1" t="s">
        <v>17</v>
      </c>
      <c r="D25" s="1" t="s">
        <v>41</v>
      </c>
      <c r="E25" s="89">
        <v>38.347433333333328</v>
      </c>
      <c r="F25" s="89">
        <v>34.749806</v>
      </c>
      <c r="G25" s="89">
        <v>36.75783333333333</v>
      </c>
      <c r="H25" s="89">
        <v>38.654746666666661</v>
      </c>
      <c r="I25" s="89">
        <v>38.180950000000003</v>
      </c>
      <c r="J25" s="89">
        <v>38.164593333333343</v>
      </c>
      <c r="K25" s="89">
        <v>39.919252499999999</v>
      </c>
      <c r="L25" s="89">
        <v>38.535766666666667</v>
      </c>
      <c r="M25" s="89">
        <v>36.096451428571427</v>
      </c>
      <c r="N25" s="89">
        <v>38.045776666666669</v>
      </c>
      <c r="O25" s="39">
        <f t="shared" si="0"/>
        <v>37.745260992857141</v>
      </c>
      <c r="P25" s="46">
        <f t="shared" si="1"/>
        <v>34.749806</v>
      </c>
    </row>
    <row r="26" spans="1:16" ht="15.75" customHeight="1" thickBot="1" x14ac:dyDescent="0.25">
      <c r="A26" s="105"/>
      <c r="B26" s="129"/>
      <c r="C26" s="16" t="s">
        <v>19</v>
      </c>
      <c r="D26" s="16" t="s">
        <v>42</v>
      </c>
      <c r="E26" s="95">
        <v>5.5937603078132216</v>
      </c>
      <c r="F26" s="95">
        <v>0.34701179804150761</v>
      </c>
      <c r="G26" s="95">
        <v>4.8233726558360237</v>
      </c>
      <c r="H26" s="95">
        <v>5.7741308687651571</v>
      </c>
      <c r="I26" s="95">
        <v>5.5478390961616766</v>
      </c>
      <c r="J26" s="95">
        <v>6.4026049522544586</v>
      </c>
      <c r="K26" s="95">
        <v>6.5085727934285487</v>
      </c>
      <c r="L26" s="95">
        <v>6.0792337301861741</v>
      </c>
      <c r="M26" s="95">
        <v>4.1890085433486073</v>
      </c>
      <c r="N26" s="95">
        <v>6.5058262250565333</v>
      </c>
      <c r="O26" s="40">
        <f t="shared" si="0"/>
        <v>5.1771360970891909</v>
      </c>
      <c r="P26" s="47">
        <f t="shared" si="1"/>
        <v>0.34701179804150761</v>
      </c>
    </row>
    <row r="27" spans="1:16" ht="15.75" customHeight="1" thickBot="1" x14ac:dyDescent="0.25">
      <c r="A27" s="105"/>
      <c r="B27" s="130" t="s">
        <v>43</v>
      </c>
      <c r="C27" s="126"/>
      <c r="D27" s="19" t="s">
        <v>44</v>
      </c>
      <c r="E27" s="97">
        <v>438.10601400000007</v>
      </c>
      <c r="F27" s="98">
        <v>397.61537700000008</v>
      </c>
      <c r="G27" s="98">
        <v>433.17393600000003</v>
      </c>
      <c r="H27" s="98">
        <v>446.122274</v>
      </c>
      <c r="I27" s="98">
        <v>571.71859200000006</v>
      </c>
      <c r="J27" s="98">
        <v>303.37275099999988</v>
      </c>
      <c r="K27" s="98">
        <v>368.08620100000007</v>
      </c>
      <c r="L27" s="98">
        <v>303.9238390000001</v>
      </c>
      <c r="M27" s="98">
        <v>465.10709200000008</v>
      </c>
      <c r="N27" s="98">
        <v>310.26405</v>
      </c>
      <c r="O27" s="44">
        <f t="shared" si="0"/>
        <v>403.74901260000007</v>
      </c>
      <c r="P27" s="48">
        <f t="shared" si="1"/>
        <v>397.61537700000008</v>
      </c>
    </row>
    <row r="28" spans="1:16" ht="15.75" customHeight="1" thickBot="1" x14ac:dyDescent="0.25">
      <c r="A28" s="123"/>
      <c r="B28" s="125" t="s">
        <v>45</v>
      </c>
      <c r="C28" s="126"/>
      <c r="D28" s="19" t="s">
        <v>46</v>
      </c>
      <c r="E28" s="97">
        <v>449.25110000000001</v>
      </c>
      <c r="F28" s="98">
        <v>409.1422</v>
      </c>
      <c r="G28" s="98">
        <v>444.9529</v>
      </c>
      <c r="H28" s="98">
        <v>457.94569999999999</v>
      </c>
      <c r="I28" s="98">
        <v>584.05100000000004</v>
      </c>
      <c r="J28" s="98">
        <v>313.75729999999999</v>
      </c>
      <c r="K28" s="98">
        <v>379.31810000000002</v>
      </c>
      <c r="L28" s="98">
        <v>314.16109999999998</v>
      </c>
      <c r="M28" s="98">
        <v>477.0949</v>
      </c>
      <c r="N28" s="98">
        <v>320.8193</v>
      </c>
      <c r="O28" s="41">
        <f t="shared" si="0"/>
        <v>415.04935999999998</v>
      </c>
      <c r="P28" s="49">
        <f t="shared" si="1"/>
        <v>409.1422</v>
      </c>
    </row>
    <row r="29" spans="1:16" ht="15.75" customHeight="1" x14ac:dyDescent="0.2">
      <c r="A29" s="122" t="s">
        <v>47</v>
      </c>
      <c r="B29" s="123"/>
      <c r="C29" s="121"/>
      <c r="D29" s="17" t="s">
        <v>48</v>
      </c>
      <c r="E29" s="13">
        <f t="shared" ref="E29:N29" si="3">E7+E13+E21</f>
        <v>11</v>
      </c>
      <c r="F29" s="13">
        <f t="shared" si="3"/>
        <v>14</v>
      </c>
      <c r="G29" s="13">
        <f t="shared" si="3"/>
        <v>14</v>
      </c>
      <c r="H29" s="13">
        <f t="shared" si="3"/>
        <v>16</v>
      </c>
      <c r="I29" s="13">
        <f t="shared" si="3"/>
        <v>19</v>
      </c>
      <c r="J29" s="13">
        <f t="shared" si="3"/>
        <v>6</v>
      </c>
      <c r="K29" s="13">
        <f t="shared" si="3"/>
        <v>14</v>
      </c>
      <c r="L29" s="13">
        <f t="shared" si="3"/>
        <v>6</v>
      </c>
      <c r="M29" s="13">
        <f t="shared" si="3"/>
        <v>15</v>
      </c>
      <c r="N29" s="13">
        <f t="shared" si="3"/>
        <v>8</v>
      </c>
      <c r="O29" s="38">
        <f t="shared" si="0"/>
        <v>12.3</v>
      </c>
      <c r="P29" s="45">
        <f t="shared" si="1"/>
        <v>14</v>
      </c>
    </row>
    <row r="30" spans="1:16" ht="15.75" customHeight="1" x14ac:dyDescent="0.2">
      <c r="A30" s="119" t="s">
        <v>49</v>
      </c>
      <c r="B30" s="107"/>
      <c r="C30" s="108"/>
      <c r="D30" s="2" t="s">
        <v>50</v>
      </c>
      <c r="E30" s="11">
        <f t="shared" ref="E30:N30" si="4">E29/E33</f>
        <v>0.16923076923076924</v>
      </c>
      <c r="F30" s="3">
        <f t="shared" si="4"/>
        <v>0.20289855072463769</v>
      </c>
      <c r="G30" s="3">
        <f t="shared" si="4"/>
        <v>0.2</v>
      </c>
      <c r="H30" s="3">
        <f t="shared" si="4"/>
        <v>0.22535211267605634</v>
      </c>
      <c r="I30" s="3">
        <f t="shared" si="4"/>
        <v>0.25333333333333335</v>
      </c>
      <c r="J30" s="3">
        <f t="shared" si="4"/>
        <v>0.10169491525423729</v>
      </c>
      <c r="K30" s="3">
        <f t="shared" si="4"/>
        <v>0.20895522388059701</v>
      </c>
      <c r="L30" s="3">
        <f t="shared" si="4"/>
        <v>0.10169491525423729</v>
      </c>
      <c r="M30" s="3">
        <f t="shared" si="4"/>
        <v>0.20833333333333334</v>
      </c>
      <c r="N30" s="3">
        <f t="shared" si="4"/>
        <v>0.13114754098360656</v>
      </c>
      <c r="O30" s="42">
        <f t="shared" si="0"/>
        <v>0.18026406946708079</v>
      </c>
      <c r="P30" s="50">
        <f t="shared" si="1"/>
        <v>0.20289855072463769</v>
      </c>
    </row>
    <row r="31" spans="1:16" ht="15.75" customHeight="1" x14ac:dyDescent="0.2">
      <c r="A31" s="119" t="s">
        <v>51</v>
      </c>
      <c r="B31" s="107"/>
      <c r="C31" s="108"/>
      <c r="D31" s="2" t="s">
        <v>52</v>
      </c>
      <c r="E31" s="5">
        <f t="shared" ref="E31:N31" si="5">E14+E22</f>
        <v>3</v>
      </c>
      <c r="F31" s="5">
        <f t="shared" si="5"/>
        <v>1</v>
      </c>
      <c r="G31" s="5">
        <f t="shared" si="5"/>
        <v>1</v>
      </c>
      <c r="H31" s="5">
        <f t="shared" si="5"/>
        <v>2</v>
      </c>
      <c r="I31" s="5">
        <f t="shared" si="5"/>
        <v>4</v>
      </c>
      <c r="J31" s="5">
        <f t="shared" si="5"/>
        <v>1</v>
      </c>
      <c r="K31" s="5">
        <f t="shared" si="5"/>
        <v>2</v>
      </c>
      <c r="L31" s="5">
        <f t="shared" si="5"/>
        <v>1</v>
      </c>
      <c r="M31" s="5">
        <f t="shared" si="5"/>
        <v>1</v>
      </c>
      <c r="N31" s="5">
        <f t="shared" si="5"/>
        <v>1</v>
      </c>
      <c r="O31" s="39">
        <f t="shared" si="0"/>
        <v>1.7</v>
      </c>
      <c r="P31" s="46">
        <f t="shared" si="1"/>
        <v>1</v>
      </c>
    </row>
    <row r="32" spans="1:16" ht="15.75" customHeight="1" x14ac:dyDescent="0.2">
      <c r="A32" s="119" t="s">
        <v>53</v>
      </c>
      <c r="B32" s="107"/>
      <c r="C32" s="108"/>
      <c r="D32" s="2" t="s">
        <v>54</v>
      </c>
      <c r="E32" s="3">
        <f t="shared" ref="E32:N32" si="6">E31/E34</f>
        <v>0.42857142857142855</v>
      </c>
      <c r="F32" s="3">
        <f t="shared" si="6"/>
        <v>0.16666666666666666</v>
      </c>
      <c r="G32" s="3">
        <f t="shared" si="6"/>
        <v>0.14285714285714285</v>
      </c>
      <c r="H32" s="3">
        <f t="shared" si="6"/>
        <v>0.2857142857142857</v>
      </c>
      <c r="I32" s="3">
        <f t="shared" si="6"/>
        <v>0.4</v>
      </c>
      <c r="J32" s="3">
        <f t="shared" si="6"/>
        <v>0.25</v>
      </c>
      <c r="K32" s="3">
        <f t="shared" si="6"/>
        <v>0.4</v>
      </c>
      <c r="L32" s="3">
        <f t="shared" si="6"/>
        <v>0.25</v>
      </c>
      <c r="M32" s="3">
        <f t="shared" si="6"/>
        <v>0.125</v>
      </c>
      <c r="N32" s="3">
        <f t="shared" si="6"/>
        <v>0.25</v>
      </c>
      <c r="O32" s="42">
        <f t="shared" si="0"/>
        <v>0.26988095238095233</v>
      </c>
      <c r="P32" s="50">
        <f t="shared" si="1"/>
        <v>0.16666666666666666</v>
      </c>
    </row>
    <row r="33" spans="1:16" ht="15.75" customHeight="1" x14ac:dyDescent="0.2">
      <c r="A33" s="119" t="s">
        <v>55</v>
      </c>
      <c r="B33" s="114"/>
      <c r="C33" s="101" t="s">
        <v>56</v>
      </c>
      <c r="D33" s="101" t="s">
        <v>57</v>
      </c>
      <c r="E33" s="5">
        <f t="shared" ref="E33:N33" si="7">E6+E12+E20</f>
        <v>65</v>
      </c>
      <c r="F33" s="5">
        <f t="shared" si="7"/>
        <v>69</v>
      </c>
      <c r="G33" s="5">
        <f t="shared" si="7"/>
        <v>70</v>
      </c>
      <c r="H33" s="5">
        <f t="shared" si="7"/>
        <v>71</v>
      </c>
      <c r="I33" s="5">
        <f t="shared" si="7"/>
        <v>75</v>
      </c>
      <c r="J33" s="5">
        <f t="shared" si="7"/>
        <v>59</v>
      </c>
      <c r="K33" s="5">
        <f t="shared" si="7"/>
        <v>67</v>
      </c>
      <c r="L33" s="5">
        <f t="shared" si="7"/>
        <v>59</v>
      </c>
      <c r="M33" s="5">
        <f t="shared" si="7"/>
        <v>72</v>
      </c>
      <c r="N33" s="5">
        <f t="shared" si="7"/>
        <v>61</v>
      </c>
      <c r="O33" s="39">
        <f t="shared" si="0"/>
        <v>66.8</v>
      </c>
      <c r="P33" s="46">
        <f t="shared" si="1"/>
        <v>69</v>
      </c>
    </row>
    <row r="34" spans="1:16" ht="15.75" customHeight="1" thickBot="1" x14ac:dyDescent="0.25">
      <c r="A34" s="120"/>
      <c r="B34" s="121"/>
      <c r="C34" s="23" t="s">
        <v>58</v>
      </c>
      <c r="D34" s="23" t="s">
        <v>59</v>
      </c>
      <c r="E34" s="24">
        <f t="shared" ref="E34:N34" si="8">E14+E15+E22+E23</f>
        <v>7</v>
      </c>
      <c r="F34" s="24">
        <f t="shared" si="8"/>
        <v>6</v>
      </c>
      <c r="G34" s="24">
        <f t="shared" si="8"/>
        <v>7</v>
      </c>
      <c r="H34" s="24">
        <f t="shared" si="8"/>
        <v>7</v>
      </c>
      <c r="I34" s="24">
        <f t="shared" si="8"/>
        <v>10</v>
      </c>
      <c r="J34" s="24">
        <f t="shared" si="8"/>
        <v>4</v>
      </c>
      <c r="K34" s="24">
        <f t="shared" si="8"/>
        <v>5</v>
      </c>
      <c r="L34" s="24">
        <f t="shared" si="8"/>
        <v>4</v>
      </c>
      <c r="M34" s="24">
        <f t="shared" si="8"/>
        <v>8</v>
      </c>
      <c r="N34" s="24">
        <f t="shared" si="8"/>
        <v>4</v>
      </c>
      <c r="O34" s="40">
        <f t="shared" si="0"/>
        <v>6.2</v>
      </c>
      <c r="P34" s="47">
        <f t="shared" si="1"/>
        <v>6</v>
      </c>
    </row>
    <row r="35" spans="1:16" ht="15.75" customHeight="1" thickBot="1" x14ac:dyDescent="0.25">
      <c r="A35" s="116" t="s">
        <v>60</v>
      </c>
      <c r="B35" s="117"/>
      <c r="C35" s="118"/>
      <c r="D35" s="26" t="s">
        <v>61</v>
      </c>
      <c r="E35" s="27" t="b">
        <v>0</v>
      </c>
      <c r="F35" s="28" t="b">
        <v>1</v>
      </c>
      <c r="G35" s="28" t="b">
        <v>0</v>
      </c>
      <c r="H35" s="28" t="b">
        <v>0</v>
      </c>
      <c r="I35" s="28" t="b">
        <v>0</v>
      </c>
      <c r="J35" s="28" t="b">
        <v>0</v>
      </c>
      <c r="K35" s="28" t="b">
        <v>0</v>
      </c>
      <c r="L35" s="28" t="b">
        <v>0</v>
      </c>
      <c r="M35" s="28" t="b">
        <v>0</v>
      </c>
      <c r="N35" s="28" t="b">
        <v>0</v>
      </c>
      <c r="O35" s="51" t="s">
        <v>62</v>
      </c>
      <c r="P35" s="52">
        <f>COUNTIF(E35:N35,TRUE)/COUNT(E4:N4)</f>
        <v>0.1</v>
      </c>
    </row>
    <row r="36" spans="1:16" ht="15.75" customHeight="1" x14ac:dyDescent="0.2"/>
    <row r="37" spans="1:16" ht="15.75" customHeight="1" x14ac:dyDescent="0.2"/>
    <row r="38" spans="1:16" ht="15.75" customHeight="1" x14ac:dyDescent="0.2"/>
    <row r="39" spans="1:16" ht="15.75" customHeight="1" x14ac:dyDescent="0.2"/>
    <row r="40" spans="1:16" ht="15.75" customHeight="1" x14ac:dyDescent="0.2"/>
    <row r="41" spans="1:16" ht="15.75" customHeight="1" x14ac:dyDescent="0.2"/>
    <row r="42" spans="1:16" ht="15.75" customHeight="1" x14ac:dyDescent="0.2"/>
    <row r="43" spans="1:16" ht="15.75" customHeight="1" x14ac:dyDescent="0.2"/>
    <row r="44" spans="1:16" ht="15.75" customHeight="1" x14ac:dyDescent="0.2"/>
    <row r="45" spans="1:16" ht="15.75" customHeight="1" x14ac:dyDescent="0.2"/>
    <row r="46" spans="1:16" ht="15.75" customHeight="1" x14ac:dyDescent="0.2"/>
    <row r="47" spans="1:16" ht="15.75" customHeight="1" x14ac:dyDescent="0.2"/>
    <row r="48" spans="1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0">
    <mergeCell ref="A35:C35"/>
    <mergeCell ref="A4:C4"/>
    <mergeCell ref="A1:C1"/>
    <mergeCell ref="D1:D4"/>
    <mergeCell ref="A2:C2"/>
    <mergeCell ref="A3:C3"/>
    <mergeCell ref="A32:C32"/>
    <mergeCell ref="A33:B34"/>
    <mergeCell ref="E1:P1"/>
    <mergeCell ref="E2:P2"/>
    <mergeCell ref="E3:P3"/>
    <mergeCell ref="A31:C31"/>
    <mergeCell ref="B11:B18"/>
    <mergeCell ref="B19:B26"/>
    <mergeCell ref="B5:B10"/>
    <mergeCell ref="A29:C29"/>
    <mergeCell ref="A30:C30"/>
    <mergeCell ref="B27:C27"/>
    <mergeCell ref="A5:A28"/>
    <mergeCell ref="B28:C28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R1001"/>
  <sheetViews>
    <sheetView topLeftCell="A7" workbookViewId="0">
      <selection activeCell="D27" sqref="D27"/>
    </sheetView>
  </sheetViews>
  <sheetFormatPr baseColWidth="10" defaultColWidth="14.42578125" defaultRowHeight="15" customHeight="1" x14ac:dyDescent="0.2"/>
  <cols>
    <col min="3" max="3" width="15.85546875" style="100" customWidth="1"/>
  </cols>
  <sheetData>
    <row r="1" spans="1:15" ht="15.75" customHeight="1" x14ac:dyDescent="0.2">
      <c r="A1" s="151" t="s">
        <v>0</v>
      </c>
      <c r="B1" s="105"/>
      <c r="C1" s="105"/>
      <c r="D1" s="152">
        <v>77</v>
      </c>
      <c r="E1" s="141"/>
      <c r="F1" s="142"/>
      <c r="G1" s="152">
        <v>150</v>
      </c>
      <c r="H1" s="141"/>
      <c r="I1" s="142"/>
      <c r="J1" s="152">
        <v>231</v>
      </c>
      <c r="K1" s="141"/>
      <c r="L1" s="142"/>
      <c r="M1" s="152">
        <v>512</v>
      </c>
      <c r="N1" s="141"/>
      <c r="O1" s="142"/>
    </row>
    <row r="2" spans="1:15" ht="15.75" customHeight="1" x14ac:dyDescent="0.2">
      <c r="A2" s="150" t="s">
        <v>2</v>
      </c>
      <c r="B2" s="107"/>
      <c r="C2" s="108"/>
      <c r="D2" s="153">
        <v>7</v>
      </c>
      <c r="E2" s="107"/>
      <c r="F2" s="108"/>
      <c r="G2" s="153">
        <v>14</v>
      </c>
      <c r="H2" s="107"/>
      <c r="I2" s="108"/>
      <c r="J2" s="153">
        <v>21</v>
      </c>
      <c r="K2" s="107"/>
      <c r="L2" s="108"/>
      <c r="M2" s="153">
        <v>52</v>
      </c>
      <c r="N2" s="107"/>
      <c r="O2" s="108"/>
    </row>
    <row r="3" spans="1:15" ht="15.75" customHeight="1" thickBot="1" x14ac:dyDescent="0.25">
      <c r="A3" s="150" t="s">
        <v>3</v>
      </c>
      <c r="B3" s="107"/>
      <c r="C3" s="108"/>
      <c r="D3" s="140">
        <v>1</v>
      </c>
      <c r="E3" s="113"/>
      <c r="F3" s="114"/>
      <c r="G3" s="140">
        <v>2</v>
      </c>
      <c r="H3" s="113"/>
      <c r="I3" s="114"/>
      <c r="J3" s="140">
        <v>3</v>
      </c>
      <c r="K3" s="113"/>
      <c r="L3" s="114"/>
      <c r="M3" s="140">
        <v>2</v>
      </c>
      <c r="N3" s="113"/>
      <c r="O3" s="114"/>
    </row>
    <row r="4" spans="1:15" ht="15.75" customHeight="1" thickBot="1" x14ac:dyDescent="0.25">
      <c r="A4" s="150" t="s">
        <v>63</v>
      </c>
      <c r="B4" s="107"/>
      <c r="C4" s="108"/>
      <c r="D4" s="66" t="s">
        <v>64</v>
      </c>
      <c r="E4" s="67" t="s">
        <v>65</v>
      </c>
      <c r="F4" s="68" t="s">
        <v>66</v>
      </c>
      <c r="G4" s="66" t="s">
        <v>64</v>
      </c>
      <c r="H4" s="67" t="s">
        <v>65</v>
      </c>
      <c r="I4" s="68" t="s">
        <v>66</v>
      </c>
      <c r="J4" s="66" t="s">
        <v>64</v>
      </c>
      <c r="K4" s="67" t="s">
        <v>65</v>
      </c>
      <c r="L4" s="68" t="s">
        <v>66</v>
      </c>
      <c r="M4" s="66" t="s">
        <v>64</v>
      </c>
      <c r="N4" s="67" t="s">
        <v>65</v>
      </c>
      <c r="O4" s="68" t="s">
        <v>66</v>
      </c>
    </row>
    <row r="5" spans="1:15" ht="12.75" customHeight="1" x14ac:dyDescent="0.2">
      <c r="A5" s="109" t="s">
        <v>7</v>
      </c>
      <c r="B5" s="136" t="s">
        <v>8</v>
      </c>
      <c r="C5" s="70" t="s">
        <v>9</v>
      </c>
      <c r="D5" s="71" t="e">
        <f>'Case 77 FER 0'!Z5</f>
        <v>#DIV/0!</v>
      </c>
      <c r="E5" s="72">
        <f>'Case 77 FER 10'!Z5</f>
        <v>6</v>
      </c>
      <c r="F5" s="73">
        <f>'Case 77 FER 20'!Z5</f>
        <v>6</v>
      </c>
      <c r="G5" s="71" t="e">
        <f>'Case 150 FER 0'!P5</f>
        <v>#DIV/0!</v>
      </c>
      <c r="H5" s="74">
        <f>'Case 150 FER 10'!P5</f>
        <v>12</v>
      </c>
      <c r="I5" s="73">
        <f>'Case 150 FER 20'!P5</f>
        <v>12</v>
      </c>
      <c r="J5" s="71">
        <f>'Case 231 FER 0'!P5</f>
        <v>18</v>
      </c>
      <c r="K5" s="72">
        <f>'Case 231 FER 10'!P5</f>
        <v>18</v>
      </c>
      <c r="L5" s="73">
        <f>'Case 231 FER 20'!P5</f>
        <v>18</v>
      </c>
      <c r="M5" s="71">
        <f>'Case 512 FER 0'!P5</f>
        <v>50</v>
      </c>
      <c r="N5" s="72">
        <f>'Case 512 FER 10'!P5</f>
        <v>50</v>
      </c>
      <c r="O5" s="73">
        <f>'Case 512 FER 20'!P5</f>
        <v>50</v>
      </c>
    </row>
    <row r="6" spans="1:15" ht="33" customHeight="1" x14ac:dyDescent="0.2">
      <c r="A6" s="110"/>
      <c r="B6" s="128"/>
      <c r="C6" s="55" t="s">
        <v>11</v>
      </c>
      <c r="D6" s="57" t="e">
        <f>'Case 77 FER 0'!Z6</f>
        <v>#DIV/0!</v>
      </c>
      <c r="E6" s="6">
        <f>'Case 77 FER 10'!Z6</f>
        <v>6.5789473684210522</v>
      </c>
      <c r="F6" s="58">
        <f>'Case 77 FER 20'!Z6</f>
        <v>7.5</v>
      </c>
      <c r="G6" s="57" t="e">
        <f>'Case 150 FER 0'!P6</f>
        <v>#DIV/0!</v>
      </c>
      <c r="H6" s="7">
        <f>'Case 150 FER 10'!P6</f>
        <v>13.125</v>
      </c>
      <c r="I6" s="58">
        <f>'Case 150 FER 20'!P6</f>
        <v>15.4</v>
      </c>
      <c r="J6" s="57" t="e">
        <f>'Case 231 FER 0'!P6</f>
        <v>#DIV/0!</v>
      </c>
      <c r="K6" s="6">
        <f>'Case 231 FER 10'!P6</f>
        <v>20</v>
      </c>
      <c r="L6" s="58">
        <f>'Case 231 FER 20'!P6</f>
        <v>23</v>
      </c>
      <c r="M6" s="57" t="e">
        <f>'Case 512 FER 0'!P6</f>
        <v>#DIV/0!</v>
      </c>
      <c r="N6" s="6">
        <f>'Case 512 FER 10'!P6</f>
        <v>55.444444444444443</v>
      </c>
      <c r="O6" s="58">
        <f>'Case 512 FER 20'!P6</f>
        <v>63</v>
      </c>
    </row>
    <row r="7" spans="1:15" ht="15.75" customHeight="1" x14ac:dyDescent="0.2">
      <c r="A7" s="110"/>
      <c r="B7" s="128"/>
      <c r="C7" s="55" t="s">
        <v>13</v>
      </c>
      <c r="D7" s="57" t="e">
        <f>'Case 77 FER 0'!Z7</f>
        <v>#DIV/0!</v>
      </c>
      <c r="E7" s="6">
        <f>'Case 77 FER 10'!Z7</f>
        <v>0.57894736842105265</v>
      </c>
      <c r="F7" s="58">
        <f>'Case 77 FER 20'!Z7</f>
        <v>1.5</v>
      </c>
      <c r="G7" s="57" t="e">
        <f>'Case 150 FER 0'!P7</f>
        <v>#DIV/0!</v>
      </c>
      <c r="H7" s="7">
        <f>'Case 150 FER 10'!P7</f>
        <v>1.125</v>
      </c>
      <c r="I7" s="58">
        <f>'Case 150 FER 20'!P7</f>
        <v>3.4</v>
      </c>
      <c r="J7" s="57">
        <f>'Case 231 FER 0'!P7</f>
        <v>-18</v>
      </c>
      <c r="K7" s="6">
        <f>'Case 231 FER 10'!P7</f>
        <v>2</v>
      </c>
      <c r="L7" s="58">
        <f>'Case 231 FER 20'!P7</f>
        <v>5</v>
      </c>
      <c r="M7" s="57">
        <f>'Case 512 FER 0'!P7</f>
        <v>-50</v>
      </c>
      <c r="N7" s="6">
        <f>'Case 512 FER 10'!P7</f>
        <v>5.4444444444444446</v>
      </c>
      <c r="O7" s="58">
        <f>'Case 512 FER 20'!P7</f>
        <v>13</v>
      </c>
    </row>
    <row r="8" spans="1:15" ht="15.75" customHeight="1" x14ac:dyDescent="0.2">
      <c r="A8" s="110"/>
      <c r="B8" s="128"/>
      <c r="C8" s="55" t="s">
        <v>15</v>
      </c>
      <c r="D8" s="57" t="e">
        <f>'Case 77 FER 0'!Z8</f>
        <v>#DIV/0!</v>
      </c>
      <c r="E8" s="6">
        <f>'Case 77 FER 10'!Z8</f>
        <v>18.886083157894735</v>
      </c>
      <c r="F8" s="58">
        <f>'Case 77 FER 20'!Z8</f>
        <v>21.172570928571425</v>
      </c>
      <c r="G8" s="57" t="e">
        <f>'Case 150 FER 0'!P8</f>
        <v>#DIV/0!</v>
      </c>
      <c r="H8" s="7">
        <f>'Case 150 FER 10'!P8</f>
        <v>37.315026750000001</v>
      </c>
      <c r="I8" s="58">
        <f>'Case 150 FER 20'!P8</f>
        <v>43.261147199999996</v>
      </c>
      <c r="J8" s="57" t="e">
        <f>'Case 231 FER 0'!P8</f>
        <v>#DIV/0!</v>
      </c>
      <c r="K8" s="6">
        <f>'Case 231 FER 10'!P8</f>
        <v>56.215148285714285</v>
      </c>
      <c r="L8" s="58">
        <f>'Case 231 FER 20'!P8</f>
        <v>63.854074666666669</v>
      </c>
      <c r="M8" s="57" t="e">
        <f>'Case 512 FER 0'!P8</f>
        <v>#DIV/0!</v>
      </c>
      <c r="N8" s="6">
        <f>'Case 512 FER 10'!P8</f>
        <v>156.55315422222228</v>
      </c>
      <c r="O8" s="58">
        <f>'Case 512 FER 20'!P8</f>
        <v>178.20154699999989</v>
      </c>
    </row>
    <row r="9" spans="1:15" ht="15.75" customHeight="1" x14ac:dyDescent="0.2">
      <c r="A9" s="110"/>
      <c r="B9" s="128"/>
      <c r="C9" s="55" t="s">
        <v>17</v>
      </c>
      <c r="D9" s="57" t="e">
        <f>'Case 77 FER 0'!Z9</f>
        <v>#DIV/0!</v>
      </c>
      <c r="E9" s="6">
        <f>'Case 77 FER 10'!Z9</f>
        <v>2.8730137508354221</v>
      </c>
      <c r="F9" s="58">
        <f>'Case 77 FER 20'!Z9</f>
        <v>2.8299095188208616</v>
      </c>
      <c r="G9" s="57" t="e">
        <f>'Case 150 FER 0'!P9</f>
        <v>#DIV/0!</v>
      </c>
      <c r="H9" s="7">
        <f>'Case 150 FER 10'!P9</f>
        <v>2.843103628319597</v>
      </c>
      <c r="I9" s="58">
        <f>'Case 150 FER 20'!P9</f>
        <v>2.811020370765148</v>
      </c>
      <c r="J9" s="57" t="e">
        <f>'Case 231 FER 0'!P9</f>
        <v>#DIV/0!</v>
      </c>
      <c r="K9" s="6">
        <f>'Case 231 FER 10'!P9</f>
        <v>2.8097077323405917</v>
      </c>
      <c r="L9" s="58">
        <f>'Case 231 FER 20'!P9</f>
        <v>2.7804840577480494</v>
      </c>
      <c r="M9" s="57" t="e">
        <f>'Case 512 FER 0'!P9</f>
        <v>#DIV/0!</v>
      </c>
      <c r="N9" s="6">
        <f>'Case 512 FER 10'!P9</f>
        <v>2.8229843270586019</v>
      </c>
      <c r="O9" s="58">
        <f>'Case 512 FER 20'!P9</f>
        <v>2.828595984126983</v>
      </c>
    </row>
    <row r="10" spans="1:15" ht="15.75" customHeight="1" thickBot="1" x14ac:dyDescent="0.25">
      <c r="A10" s="110"/>
      <c r="B10" s="129"/>
      <c r="C10" s="75" t="s">
        <v>19</v>
      </c>
      <c r="D10" s="76" t="e">
        <f>'Case 77 FER 0'!Z10</f>
        <v>#DIV/0!</v>
      </c>
      <c r="E10" s="77">
        <f>'Case 77 FER 10'!Z10</f>
        <v>0.49274610869528929</v>
      </c>
      <c r="F10" s="78">
        <f>'Case 77 FER 20'!Z10</f>
        <v>0.4624270873836136</v>
      </c>
      <c r="G10" s="76" t="e">
        <f>'Case 150 FER 0'!P10</f>
        <v>#DIV/0!</v>
      </c>
      <c r="H10" s="79">
        <f>'Case 150 FER 10'!P10</f>
        <v>0.45828985609479495</v>
      </c>
      <c r="I10" s="78">
        <f>'Case 150 FER 20'!P10</f>
        <v>0.43996011539990432</v>
      </c>
      <c r="J10" s="76" t="e">
        <f>'Case 231 FER 0'!P10</f>
        <v>#DIV/0!</v>
      </c>
      <c r="K10" s="77">
        <f>'Case 231 FER 10'!P10</f>
        <v>0.42934873575960986</v>
      </c>
      <c r="L10" s="78">
        <f>'Case 231 FER 20'!P10</f>
        <v>0.41122338834551059</v>
      </c>
      <c r="M10" s="76" t="e">
        <f>'Case 512 FER 0'!P10</f>
        <v>#DIV/0!</v>
      </c>
      <c r="N10" s="77">
        <f>'Case 512 FER 10'!P10</f>
        <v>0.43545791714535642</v>
      </c>
      <c r="O10" s="78">
        <f>'Case 512 FER 20'!P10</f>
        <v>0.44069397597592308</v>
      </c>
    </row>
    <row r="11" spans="1:15" ht="12.75" customHeight="1" x14ac:dyDescent="0.2">
      <c r="A11" s="110"/>
      <c r="B11" s="136" t="s">
        <v>21</v>
      </c>
      <c r="C11" s="70" t="s">
        <v>9</v>
      </c>
      <c r="D11" s="71" t="e">
        <f>'Case 77 FER 0'!Z11</f>
        <v>#DIV/0!</v>
      </c>
      <c r="E11" s="72">
        <f>'Case 77 FER 10'!Z11</f>
        <v>0</v>
      </c>
      <c r="F11" s="73">
        <f>'Case 77 FER 20'!Z11</f>
        <v>0</v>
      </c>
      <c r="G11" s="71" t="e">
        <f>'Case 150 FER 0'!P11</f>
        <v>#DIV/0!</v>
      </c>
      <c r="H11" s="74">
        <f>'Case 150 FER 10'!P11</f>
        <v>1</v>
      </c>
      <c r="I11" s="73">
        <f>'Case 150 FER 20'!P11</f>
        <v>1</v>
      </c>
      <c r="J11" s="71">
        <f>'Case 231 FER 0'!P11</f>
        <v>2</v>
      </c>
      <c r="K11" s="72">
        <f>'Case 231 FER 10'!P11</f>
        <v>2</v>
      </c>
      <c r="L11" s="73">
        <f>'Case 231 FER 20'!P11</f>
        <v>2</v>
      </c>
      <c r="M11" s="71">
        <f>'Case 512 FER 0'!P11</f>
        <v>1</v>
      </c>
      <c r="N11" s="72">
        <f>'Case 512 FER 10'!P11</f>
        <v>1</v>
      </c>
      <c r="O11" s="73">
        <f>'Case 512 FER 20'!P11</f>
        <v>1</v>
      </c>
    </row>
    <row r="12" spans="1:15" ht="18.75" customHeight="1" x14ac:dyDescent="0.2">
      <c r="A12" s="110"/>
      <c r="B12" s="128"/>
      <c r="C12" s="55" t="s">
        <v>11</v>
      </c>
      <c r="D12" s="57" t="e">
        <f>'Case 77 FER 0'!Z12</f>
        <v>#DIV/0!</v>
      </c>
      <c r="E12" s="6">
        <f>'Case 77 FER 10'!Z12</f>
        <v>0</v>
      </c>
      <c r="F12" s="58">
        <f>'Case 77 FER 20'!Z12</f>
        <v>0</v>
      </c>
      <c r="G12" s="57" t="e">
        <f>'Case 150 FER 0'!P12</f>
        <v>#DIV/0!</v>
      </c>
      <c r="H12" s="7">
        <f>'Case 150 FER 10'!P12</f>
        <v>1</v>
      </c>
      <c r="I12" s="58">
        <f>'Case 150 FER 20'!P12</f>
        <v>1</v>
      </c>
      <c r="J12" s="57" t="e">
        <f>'Case 231 FER 0'!P12</f>
        <v>#DIV/0!</v>
      </c>
      <c r="K12" s="6">
        <f>'Case 231 FER 10'!P12</f>
        <v>2</v>
      </c>
      <c r="L12" s="58">
        <f>'Case 231 FER 20'!P12</f>
        <v>2</v>
      </c>
      <c r="M12" s="57" t="e">
        <f>'Case 512 FER 0'!P12</f>
        <v>#DIV/0!</v>
      </c>
      <c r="N12" s="6">
        <f>'Case 512 FER 10'!P12</f>
        <v>1</v>
      </c>
      <c r="O12" s="58">
        <f>'Case 512 FER 20'!P12</f>
        <v>1</v>
      </c>
    </row>
    <row r="13" spans="1:15" ht="35.25" customHeight="1" x14ac:dyDescent="0.2">
      <c r="A13" s="110"/>
      <c r="B13" s="128"/>
      <c r="C13" s="55" t="s">
        <v>24</v>
      </c>
      <c r="D13" s="57" t="e">
        <f>'Case 77 FER 0'!Z13</f>
        <v>#DIV/0!</v>
      </c>
      <c r="E13" s="6">
        <f>'Case 77 FER 10'!Z13</f>
        <v>0</v>
      </c>
      <c r="F13" s="58">
        <f>'Case 77 FER 20'!Z13</f>
        <v>0</v>
      </c>
      <c r="G13" s="57" t="e">
        <f>'Case 150 FER 0'!P13</f>
        <v>#DIV/0!</v>
      </c>
      <c r="H13" s="7">
        <f>'Case 150 FER 10'!P13</f>
        <v>0.75</v>
      </c>
      <c r="I13" s="58">
        <f>'Case 150 FER 20'!P13</f>
        <v>0.2</v>
      </c>
      <c r="J13" s="57" t="e">
        <f>'Case 231 FER 0'!P13</f>
        <v>#DIV/0!</v>
      </c>
      <c r="K13" s="6">
        <f>'Case 231 FER 10'!P13</f>
        <v>1.1428571428571428</v>
      </c>
      <c r="L13" s="58">
        <f>'Case 231 FER 20'!P13</f>
        <v>1</v>
      </c>
      <c r="M13" s="57" t="e">
        <f>'Case 512 FER 0'!P13</f>
        <v>#DIV/0!</v>
      </c>
      <c r="N13" s="6">
        <f>'Case 512 FER 10'!P13</f>
        <v>0.22222222222222221</v>
      </c>
      <c r="O13" s="58">
        <f>'Case 512 FER 20'!P13</f>
        <v>1</v>
      </c>
    </row>
    <row r="14" spans="1:15" ht="21" customHeight="1" x14ac:dyDescent="0.2">
      <c r="A14" s="110"/>
      <c r="B14" s="128"/>
      <c r="C14" s="55" t="s">
        <v>26</v>
      </c>
      <c r="D14" s="57" t="e">
        <f>'Case 77 FER 0'!Z14</f>
        <v>#DIV/0!</v>
      </c>
      <c r="E14" s="6" t="e">
        <f>'Case 77 FER 10'!Z14</f>
        <v>#DIV/0!</v>
      </c>
      <c r="F14" s="58" t="e">
        <f>'Case 77 FER 20'!Z14</f>
        <v>#DIV/0!</v>
      </c>
      <c r="G14" s="57" t="e">
        <f>'Case 150 FER 0'!P14</f>
        <v>#DIV/0!</v>
      </c>
      <c r="H14" s="7" t="e">
        <f>'Case 150 FER 10'!P14</f>
        <v>#DIV/0!</v>
      </c>
      <c r="I14" s="58" t="e">
        <f>'Case 150 FER 20'!P14</f>
        <v>#DIV/0!</v>
      </c>
      <c r="J14" s="57" t="e">
        <f>'Case 231 FER 0'!P14</f>
        <v>#DIV/0!</v>
      </c>
      <c r="K14" s="6">
        <f>'Case 231 FER 10'!P14</f>
        <v>1</v>
      </c>
      <c r="L14" s="58">
        <f>'Case 231 FER 20'!P14</f>
        <v>1</v>
      </c>
      <c r="M14" s="57" t="e">
        <f>'Case 512 FER 0'!P14</f>
        <v>#DIV/0!</v>
      </c>
      <c r="N14" s="6">
        <f>'Case 512 FER 10'!P14</f>
        <v>1</v>
      </c>
      <c r="O14" s="58">
        <f>'Case 512 FER 20'!P14</f>
        <v>1</v>
      </c>
    </row>
    <row r="15" spans="1:15" ht="24" customHeight="1" x14ac:dyDescent="0.2">
      <c r="A15" s="110"/>
      <c r="B15" s="128"/>
      <c r="C15" s="55" t="s">
        <v>28</v>
      </c>
      <c r="D15" s="57" t="e">
        <f>'Case 77 FER 0'!Z15</f>
        <v>#DIV/0!</v>
      </c>
      <c r="E15" s="6">
        <f>'Case 77 FER 10'!Z15</f>
        <v>0</v>
      </c>
      <c r="F15" s="58">
        <f>'Case 77 FER 20'!Z15</f>
        <v>0</v>
      </c>
      <c r="G15" s="57" t="e">
        <f>'Case 150 FER 0'!P15</f>
        <v>#DIV/0!</v>
      </c>
      <c r="H15" s="7">
        <f>'Case 150 FER 10'!P15</f>
        <v>0.25</v>
      </c>
      <c r="I15" s="58">
        <f>'Case 150 FER 20'!P15</f>
        <v>0.8</v>
      </c>
      <c r="J15" s="57" t="e">
        <f>'Case 231 FER 0'!P15</f>
        <v>#DIV/0!</v>
      </c>
      <c r="K15" s="6">
        <f>'Case 231 FER 10'!P15</f>
        <v>0.8571428571428571</v>
      </c>
      <c r="L15" s="58">
        <f>'Case 231 FER 20'!P15</f>
        <v>1</v>
      </c>
      <c r="M15" s="57" t="e">
        <f>'Case 512 FER 0'!P15</f>
        <v>#DIV/0!</v>
      </c>
      <c r="N15" s="6">
        <f>'Case 512 FER 10'!P15</f>
        <v>0.77777777777777779</v>
      </c>
      <c r="O15" s="58">
        <f>'Case 512 FER 20'!P15</f>
        <v>0</v>
      </c>
    </row>
    <row r="16" spans="1:15" ht="15.75" customHeight="1" x14ac:dyDescent="0.2">
      <c r="A16" s="110"/>
      <c r="B16" s="128"/>
      <c r="C16" s="55" t="s">
        <v>15</v>
      </c>
      <c r="D16" s="57" t="e">
        <f>'Case 77 FER 0'!Z16</f>
        <v>#DIV/0!</v>
      </c>
      <c r="E16" s="6">
        <f>'Case 77 FER 10'!Z16</f>
        <v>0</v>
      </c>
      <c r="F16" s="58">
        <f>'Case 77 FER 20'!Z16</f>
        <v>0</v>
      </c>
      <c r="G16" s="57" t="e">
        <f>'Case 150 FER 0'!P16</f>
        <v>#DIV/0!</v>
      </c>
      <c r="H16" s="7">
        <f>'Case 150 FER 10'!P16</f>
        <v>42.952178749999995</v>
      </c>
      <c r="I16" s="58">
        <f>'Case 150 FER 20'!P16</f>
        <v>37.130456000000002</v>
      </c>
      <c r="J16" s="57" t="e">
        <f>'Case 231 FER 0'!P16</f>
        <v>#DIV/0!</v>
      </c>
      <c r="K16" s="6">
        <f>'Case 231 FER 10'!P16</f>
        <v>82.80256571428572</v>
      </c>
      <c r="L16" s="58">
        <f>'Case 231 FER 20'!P16</f>
        <v>81.334886666666662</v>
      </c>
      <c r="M16" s="57" t="e">
        <f>'Case 512 FER 0'!P16</f>
        <v>#DIV/0!</v>
      </c>
      <c r="N16" s="6">
        <f>'Case 512 FER 10'!P16</f>
        <v>37.024691111111117</v>
      </c>
      <c r="O16" s="58">
        <f>'Case 512 FER 20'!P16</f>
        <v>45.6648</v>
      </c>
    </row>
    <row r="17" spans="1:18" ht="15.75" customHeight="1" x14ac:dyDescent="0.2">
      <c r="A17" s="110"/>
      <c r="B17" s="128"/>
      <c r="C17" s="55" t="s">
        <v>17</v>
      </c>
      <c r="D17" s="57" t="e">
        <f>'Case 77 FER 0'!Z17</f>
        <v>#DIV/0!</v>
      </c>
      <c r="E17" s="6">
        <f>'Case 77 FER 10'!Z17</f>
        <v>0</v>
      </c>
      <c r="F17" s="58">
        <f>'Case 77 FER 20'!Z17</f>
        <v>0</v>
      </c>
      <c r="G17" s="57" t="e">
        <f>'Case 150 FER 0'!P17</f>
        <v>#DIV/0!</v>
      </c>
      <c r="H17" s="7">
        <f>'Case 150 FER 10'!P17</f>
        <v>42.952178749999995</v>
      </c>
      <c r="I17" s="58">
        <f>'Case 150 FER 20'!P17</f>
        <v>37.130456000000002</v>
      </c>
      <c r="J17" s="57" t="e">
        <f>'Case 231 FER 0'!P17</f>
        <v>#DIV/0!</v>
      </c>
      <c r="K17" s="6">
        <f>'Case 231 FER 10'!P17</f>
        <v>41.40128285714286</v>
      </c>
      <c r="L17" s="58">
        <f>'Case 231 FER 20'!P17</f>
        <v>40.667443333333331</v>
      </c>
      <c r="M17" s="57" t="e">
        <f>'Case 512 FER 0'!P17</f>
        <v>#DIV/0!</v>
      </c>
      <c r="N17" s="6">
        <f>'Case 512 FER 10'!P17</f>
        <v>37.024691111111117</v>
      </c>
      <c r="O17" s="58">
        <f>'Case 512 FER 20'!P17</f>
        <v>45.6648</v>
      </c>
    </row>
    <row r="18" spans="1:18" ht="15.75" customHeight="1" thickBot="1" x14ac:dyDescent="0.25">
      <c r="A18" s="110"/>
      <c r="B18" s="129"/>
      <c r="C18" s="75" t="s">
        <v>19</v>
      </c>
      <c r="D18" s="76" t="e">
        <f>'Case 77 FER 0'!Z18</f>
        <v>#DIV/0!</v>
      </c>
      <c r="E18" s="77">
        <f>'Case 77 FER 10'!Z18</f>
        <v>0</v>
      </c>
      <c r="F18" s="78">
        <f>'Case 77 FER 20'!Z18</f>
        <v>0</v>
      </c>
      <c r="G18" s="76" t="e">
        <f>'Case 150 FER 0'!P18</f>
        <v>#DIV/0!</v>
      </c>
      <c r="H18" s="79">
        <f>'Case 150 FER 10'!P18</f>
        <v>0</v>
      </c>
      <c r="I18" s="78">
        <f>'Case 150 FER 20'!P18</f>
        <v>0</v>
      </c>
      <c r="J18" s="76" t="e">
        <f>'Case 231 FER 0'!P18</f>
        <v>#DIV/0!</v>
      </c>
      <c r="K18" s="77">
        <f>'Case 231 FER 10'!P18</f>
        <v>4.7240531258867113</v>
      </c>
      <c r="L18" s="78">
        <f>'Case 231 FER 20'!P18</f>
        <v>7.5373387374250926</v>
      </c>
      <c r="M18" s="76" t="e">
        <f>'Case 512 FER 0'!P18</f>
        <v>#DIV/0!</v>
      </c>
      <c r="N18" s="77">
        <f>'Case 512 FER 10'!P18</f>
        <v>0</v>
      </c>
      <c r="O18" s="78">
        <f>'Case 512 FER 20'!P18</f>
        <v>0</v>
      </c>
    </row>
    <row r="19" spans="1:18" ht="12.75" customHeight="1" x14ac:dyDescent="0.2">
      <c r="A19" s="110"/>
      <c r="B19" s="136" t="s">
        <v>33</v>
      </c>
      <c r="C19" s="80" t="s">
        <v>34</v>
      </c>
      <c r="D19" s="71" t="e">
        <f>'Case 77 FER 0'!Z19</f>
        <v>#DIV/0!</v>
      </c>
      <c r="E19" s="72">
        <f>'Case 77 FER 10'!Z19</f>
        <v>1</v>
      </c>
      <c r="F19" s="73">
        <f>'Case 77 FER 20'!Z19</f>
        <v>1</v>
      </c>
      <c r="G19" s="71" t="e">
        <f>'Case 150 FER 0'!P19</f>
        <v>#DIV/0!</v>
      </c>
      <c r="H19" s="74">
        <f>'Case 150 FER 10'!P19</f>
        <v>1</v>
      </c>
      <c r="I19" s="73">
        <f>'Case 150 FER 20'!P19</f>
        <v>1</v>
      </c>
      <c r="J19" s="71">
        <f>'Case 231 FER 0'!P19</f>
        <v>1</v>
      </c>
      <c r="K19" s="72">
        <f>'Case 231 FER 10'!P19</f>
        <v>1</v>
      </c>
      <c r="L19" s="73">
        <f>'Case 231 FER 20'!P19</f>
        <v>1</v>
      </c>
      <c r="M19" s="71">
        <f>'Case 512 FER 0'!P19</f>
        <v>1</v>
      </c>
      <c r="N19" s="72">
        <f>'Case 512 FER 10'!P19</f>
        <v>1</v>
      </c>
      <c r="O19" s="73">
        <f>'Case 512 FER 20'!P19</f>
        <v>1</v>
      </c>
    </row>
    <row r="20" spans="1:18" ht="15.75" customHeight="1" x14ac:dyDescent="0.2">
      <c r="A20" s="110"/>
      <c r="B20" s="128"/>
      <c r="C20" s="55" t="s">
        <v>11</v>
      </c>
      <c r="D20" s="57" t="e">
        <f>'Case 77 FER 0'!Z20</f>
        <v>#DIV/0!</v>
      </c>
      <c r="E20" s="6">
        <f>'Case 77 FER 10'!Z20</f>
        <v>1.4210526315789473</v>
      </c>
      <c r="F20" s="58">
        <f>'Case 77 FER 20'!Z20</f>
        <v>2</v>
      </c>
      <c r="G20" s="57" t="e">
        <f>'Case 150 FER 0'!P20</f>
        <v>#DIV/0!</v>
      </c>
      <c r="H20" s="7">
        <f>'Case 150 FER 10'!P20</f>
        <v>1.625</v>
      </c>
      <c r="I20" s="58">
        <f>'Case 150 FER 20'!P20</f>
        <v>2.4</v>
      </c>
      <c r="J20" s="57" t="e">
        <f>'Case 231 FER 0'!P20</f>
        <v>#DIV/0!</v>
      </c>
      <c r="K20" s="6">
        <f>'Case 231 FER 10'!P20</f>
        <v>1.7142857142857142</v>
      </c>
      <c r="L20" s="58">
        <f>'Case 231 FER 20'!P20</f>
        <v>3</v>
      </c>
      <c r="M20" s="57" t="e">
        <f>'Case 512 FER 0'!P20</f>
        <v>#DIV/0!</v>
      </c>
      <c r="N20" s="6">
        <f>'Case 512 FER 10'!P20</f>
        <v>2.4444444444444446</v>
      </c>
      <c r="O20" s="58">
        <f>'Case 512 FER 20'!P20</f>
        <v>5</v>
      </c>
    </row>
    <row r="21" spans="1:18" ht="15.75" customHeight="1" x14ac:dyDescent="0.2">
      <c r="A21" s="110"/>
      <c r="B21" s="128"/>
      <c r="C21" s="55" t="s">
        <v>24</v>
      </c>
      <c r="D21" s="57" t="e">
        <f>'Case 77 FER 0'!Z21</f>
        <v>#DIV/0!</v>
      </c>
      <c r="E21" s="6">
        <f>'Case 77 FER 10'!Z21</f>
        <v>0</v>
      </c>
      <c r="F21" s="58">
        <f>'Case 77 FER 20'!Z21</f>
        <v>0</v>
      </c>
      <c r="G21" s="57" t="e">
        <f>'Case 150 FER 0'!P21</f>
        <v>#DIV/0!</v>
      </c>
      <c r="H21" s="7">
        <f>'Case 150 FER 10'!P21</f>
        <v>0</v>
      </c>
      <c r="I21" s="58">
        <f>'Case 150 FER 20'!P21</f>
        <v>0</v>
      </c>
      <c r="J21" s="57" t="e">
        <f>'Case 231 FER 0'!P21</f>
        <v>#DIV/0!</v>
      </c>
      <c r="K21" s="6">
        <f>'Case 231 FER 10'!P21</f>
        <v>0</v>
      </c>
      <c r="L21" s="58">
        <f>'Case 231 FER 20'!P21</f>
        <v>0</v>
      </c>
      <c r="M21" s="57" t="e">
        <f>'Case 512 FER 0'!P21</f>
        <v>#DIV/0!</v>
      </c>
      <c r="N21" s="6">
        <f>'Case 512 FER 10'!P21</f>
        <v>0</v>
      </c>
      <c r="O21" s="58">
        <f>'Case 512 FER 20'!P21</f>
        <v>0</v>
      </c>
    </row>
    <row r="22" spans="1:18" ht="15.75" customHeight="1" x14ac:dyDescent="0.2">
      <c r="A22" s="110"/>
      <c r="B22" s="128"/>
      <c r="C22" s="55" t="s">
        <v>26</v>
      </c>
      <c r="D22" s="57" t="e">
        <f>'Case 77 FER 0'!Z22</f>
        <v>#DIV/0!</v>
      </c>
      <c r="E22" s="6" t="e">
        <f>'Case 77 FER 10'!Z22</f>
        <v>#DIV/0!</v>
      </c>
      <c r="F22" s="58" t="e">
        <f>'Case 77 FER 20'!Z22</f>
        <v>#DIV/0!</v>
      </c>
      <c r="G22" s="57" t="e">
        <f>'Case 150 FER 0'!P22</f>
        <v>#DIV/0!</v>
      </c>
      <c r="H22" s="7" t="e">
        <f>'Case 150 FER 10'!P22</f>
        <v>#DIV/0!</v>
      </c>
      <c r="I22" s="58" t="e">
        <f>'Case 150 FER 20'!P22</f>
        <v>#DIV/0!</v>
      </c>
      <c r="J22" s="57" t="e">
        <f>'Case 231 FER 0'!P22</f>
        <v>#DIV/0!</v>
      </c>
      <c r="K22" s="6" t="e">
        <f>'Case 231 FER 10'!P22</f>
        <v>#DIV/0!</v>
      </c>
      <c r="L22" s="58" t="e">
        <f>'Case 231 FER 20'!P22</f>
        <v>#DIV/0!</v>
      </c>
      <c r="M22" s="57" t="e">
        <f>'Case 512 FER 0'!P22</f>
        <v>#DIV/0!</v>
      </c>
      <c r="N22" s="6">
        <f>'Case 512 FER 10'!P22</f>
        <v>1</v>
      </c>
      <c r="O22" s="58" t="e">
        <f>'Case 512 FER 20'!P22</f>
        <v>#DIV/0!</v>
      </c>
    </row>
    <row r="23" spans="1:18" ht="15.75" customHeight="1" x14ac:dyDescent="0.2">
      <c r="A23" s="110"/>
      <c r="B23" s="128"/>
      <c r="C23" s="55" t="s">
        <v>28</v>
      </c>
      <c r="D23" s="57" t="e">
        <f>'Case 77 FER 0'!Z23</f>
        <v>#DIV/0!</v>
      </c>
      <c r="E23" s="6">
        <f>'Case 77 FER 10'!Z23</f>
        <v>1.4210526315789473</v>
      </c>
      <c r="F23" s="58">
        <f>'Case 77 FER 20'!Z23</f>
        <v>2</v>
      </c>
      <c r="G23" s="57" t="e">
        <f>'Case 150 FER 0'!P23</f>
        <v>#DIV/0!</v>
      </c>
      <c r="H23" s="7">
        <f>'Case 150 FER 10'!P23</f>
        <v>1.625</v>
      </c>
      <c r="I23" s="58">
        <f>'Case 150 FER 20'!P23</f>
        <v>2.4</v>
      </c>
      <c r="J23" s="57" t="e">
        <f>'Case 231 FER 0'!P23</f>
        <v>#DIV/0!</v>
      </c>
      <c r="K23" s="6">
        <f>'Case 231 FER 10'!P23</f>
        <v>1.7142857142857142</v>
      </c>
      <c r="L23" s="58">
        <f>'Case 231 FER 20'!P23</f>
        <v>3</v>
      </c>
      <c r="M23" s="57" t="e">
        <f>'Case 512 FER 0'!P23</f>
        <v>#DIV/0!</v>
      </c>
      <c r="N23" s="6">
        <f>'Case 512 FER 10'!P23</f>
        <v>2.4444444444444446</v>
      </c>
      <c r="O23" s="58">
        <f>'Case 512 FER 20'!P23</f>
        <v>5</v>
      </c>
    </row>
    <row r="24" spans="1:18" ht="15.75" customHeight="1" x14ac:dyDescent="0.2">
      <c r="A24" s="110"/>
      <c r="B24" s="128"/>
      <c r="C24" s="55" t="s">
        <v>15</v>
      </c>
      <c r="D24" s="57" t="e">
        <f>'Case 77 FER 0'!Z24</f>
        <v>#DIV/0!</v>
      </c>
      <c r="E24" s="6">
        <f>'Case 77 FER 10'!Z24</f>
        <v>49.26144578947369</v>
      </c>
      <c r="F24" s="58">
        <f>'Case 77 FER 20'!Z24</f>
        <v>69.778948571428558</v>
      </c>
      <c r="G24" s="57" t="e">
        <f>'Case 150 FER 0'!P24</f>
        <v>#DIV/0!</v>
      </c>
      <c r="H24" s="7">
        <f>'Case 150 FER 10'!P24</f>
        <v>57.166836250000003</v>
      </c>
      <c r="I24" s="58">
        <f>'Case 150 FER 20'!P24</f>
        <v>84.004874000000001</v>
      </c>
      <c r="J24" s="57" t="e">
        <f>'Case 231 FER 0'!P24</f>
        <v>#DIV/0!</v>
      </c>
      <c r="K24" s="6">
        <f>'Case 231 FER 10'!P24</f>
        <v>59.802632857142861</v>
      </c>
      <c r="L24" s="58">
        <f>'Case 231 FER 20'!P24</f>
        <v>104.48968666666667</v>
      </c>
      <c r="M24" s="57" t="e">
        <f>'Case 512 FER 0'!P24</f>
        <v>#DIV/0!</v>
      </c>
      <c r="N24" s="6">
        <f>'Case 512 FER 10'!P24</f>
        <v>84.933568888888885</v>
      </c>
      <c r="O24" s="58">
        <f>'Case 512 FER 20'!P24</f>
        <v>173.74903</v>
      </c>
    </row>
    <row r="25" spans="1:18" ht="15.75" customHeight="1" x14ac:dyDescent="0.2">
      <c r="A25" s="110"/>
      <c r="B25" s="128"/>
      <c r="C25" s="55" t="s">
        <v>17</v>
      </c>
      <c r="D25" s="57" t="e">
        <f>'Case 77 FER 0'!Z25</f>
        <v>#DIV/0!</v>
      </c>
      <c r="E25" s="6">
        <f>'Case 77 FER 10'!Z25</f>
        <v>34.63433666666667</v>
      </c>
      <c r="F25" s="58">
        <f>'Case 77 FER 20'!Z25</f>
        <v>34.813531666666663</v>
      </c>
      <c r="G25" s="57" t="e">
        <f>'Case 150 FER 0'!P25</f>
        <v>#DIV/0!</v>
      </c>
      <c r="H25" s="7">
        <f>'Case 150 FER 10'!P25</f>
        <v>35.199600000000004</v>
      </c>
      <c r="I25" s="58">
        <f>'Case 150 FER 20'!P25</f>
        <v>34.958685500000001</v>
      </c>
      <c r="J25" s="57" t="e">
        <f>'Case 231 FER 0'!P25</f>
        <v>#DIV/0!</v>
      </c>
      <c r="K25" s="6">
        <f>'Case 231 FER 10'!P25</f>
        <v>34.845224999999999</v>
      </c>
      <c r="L25" s="58">
        <f>'Case 231 FER 20'!P25</f>
        <v>34.837178888888893</v>
      </c>
      <c r="M25" s="57" t="e">
        <f>'Case 512 FER 0'!P25</f>
        <v>#DIV/0!</v>
      </c>
      <c r="N25" s="6">
        <f>'Case 512 FER 10'!P25</f>
        <v>34.759062500000006</v>
      </c>
      <c r="O25" s="58">
        <f>'Case 512 FER 20'!P25</f>
        <v>34.749806</v>
      </c>
    </row>
    <row r="26" spans="1:18" ht="15.75" customHeight="1" thickBot="1" x14ac:dyDescent="0.25">
      <c r="A26" s="110"/>
      <c r="B26" s="129"/>
      <c r="C26" s="75" t="s">
        <v>19</v>
      </c>
      <c r="D26" s="76" t="e">
        <f>'Case 77 FER 0'!Z26</f>
        <v>#DIV/0!</v>
      </c>
      <c r="E26" s="77">
        <f>'Case 77 FER 10'!Z26</f>
        <v>0.13658976644187601</v>
      </c>
      <c r="F26" s="78">
        <f>'Case 77 FER 20'!Z26</f>
        <v>0.3923639986453239</v>
      </c>
      <c r="G26" s="76" t="e">
        <f>'Case 150 FER 0'!P26</f>
        <v>#DIV/0!</v>
      </c>
      <c r="H26" s="79">
        <f>'Case 150 FER 10'!P26</f>
        <v>0.22045468117052933</v>
      </c>
      <c r="I26" s="78">
        <f>'Case 150 FER 20'!P26</f>
        <v>0.38780758334649013</v>
      </c>
      <c r="J26" s="76" t="e">
        <f>'Case 231 FER 0'!P26</f>
        <v>#DIV/0!</v>
      </c>
      <c r="K26" s="77">
        <f>'Case 231 FER 10'!P26</f>
        <v>0.33831321915361479</v>
      </c>
      <c r="L26" s="78">
        <f>'Case 231 FER 20'!P26</f>
        <v>0.50078874693117237</v>
      </c>
      <c r="M26" s="76" t="e">
        <f>'Case 512 FER 0'!P26</f>
        <v>#DIV/0!</v>
      </c>
      <c r="N26" s="77">
        <f>'Case 512 FER 10'!P26</f>
        <v>0.33487381263989568</v>
      </c>
      <c r="O26" s="78">
        <f>'Case 512 FER 20'!P26</f>
        <v>0.34701179804150761</v>
      </c>
    </row>
    <row r="27" spans="1:18" s="54" customFormat="1" ht="15.75" customHeight="1" thickBot="1" x14ac:dyDescent="0.25">
      <c r="A27" s="110"/>
      <c r="B27" s="137" t="s">
        <v>43</v>
      </c>
      <c r="C27" s="135"/>
      <c r="D27" s="81" t="e">
        <f>'Case 77 FER 0'!Z27</f>
        <v>#DIV/0!</v>
      </c>
      <c r="E27" s="82">
        <f>'Case 77 FER 10'!Z27</f>
        <v>68.147528947368428</v>
      </c>
      <c r="F27" s="83">
        <f>'Case 77 FER 20'!Z27</f>
        <v>90.951519500000018</v>
      </c>
      <c r="G27" s="81" t="e">
        <f>'Case 150 FER 0'!P27</f>
        <v>#DIV/0!</v>
      </c>
      <c r="H27" s="84">
        <f>'Case 150 FER 10'!P27</f>
        <v>137.43404175000001</v>
      </c>
      <c r="I27" s="83">
        <f>'Case 150 FER 20'!P27</f>
        <v>164.39647719999999</v>
      </c>
      <c r="J27" s="81" t="e">
        <f>'Case 231 FER 0'!P27</f>
        <v>#DIV/0!</v>
      </c>
      <c r="K27" s="82">
        <f>'Case 231 FER 10'!P27</f>
        <v>198.82034685714285</v>
      </c>
      <c r="L27" s="83">
        <f>'Case 231 FER 20'!P27</f>
        <v>249.67864799999998</v>
      </c>
      <c r="M27" s="81" t="e">
        <f>'Case 512 FER 0'!P27</f>
        <v>#DIV/0!</v>
      </c>
      <c r="N27" s="82">
        <f>'Case 512 FER 10'!P27</f>
        <v>278.51141422222219</v>
      </c>
      <c r="O27" s="83">
        <f>'Case 512 FER 20'!P27</f>
        <v>397.61537700000008</v>
      </c>
    </row>
    <row r="28" spans="1:18" ht="15.75" customHeight="1" thickBot="1" x14ac:dyDescent="0.25">
      <c r="A28" s="111"/>
      <c r="B28" s="138" t="s">
        <v>45</v>
      </c>
      <c r="C28" s="139"/>
      <c r="D28" s="85" t="e">
        <f>'Case 77 FER 0'!Z28</f>
        <v>#DIV/0!</v>
      </c>
      <c r="E28" s="86">
        <f>'Case 77 FER 10'!Z28</f>
        <v>69.386277894736835</v>
      </c>
      <c r="F28" s="87">
        <f>'Case 77 FER 20'!Z28</f>
        <v>92.402143571428567</v>
      </c>
      <c r="G28" s="85" t="e">
        <f>'Case 150 FER 0'!P28</f>
        <v>#DIV/0!</v>
      </c>
      <c r="H28" s="88">
        <f>'Case 150 FER 10'!P28</f>
        <v>139.911</v>
      </c>
      <c r="I28" s="87">
        <f>'Case 150 FER 20'!P28</f>
        <v>167.26268000000002</v>
      </c>
      <c r="J28" s="85" t="e">
        <f>'Case 231 FER 0'!P28</f>
        <v>#DIV/0!</v>
      </c>
      <c r="K28" s="86">
        <f>'Case 231 FER 10'!P28</f>
        <v>202.60531428571429</v>
      </c>
      <c r="L28" s="87">
        <f>'Case 231 FER 20'!P28</f>
        <v>254.0222666666667</v>
      </c>
      <c r="M28" s="85" t="e">
        <f>'Case 512 FER 0'!P28</f>
        <v>#DIV/0!</v>
      </c>
      <c r="N28" s="86">
        <f>'Case 512 FER 10'!P28</f>
        <v>288.8049666666667</v>
      </c>
      <c r="O28" s="87">
        <f>'Case 512 FER 20'!P28</f>
        <v>409.1422</v>
      </c>
    </row>
    <row r="29" spans="1:18" ht="15.75" customHeight="1" x14ac:dyDescent="0.2">
      <c r="A29" s="136" t="s">
        <v>47</v>
      </c>
      <c r="B29" s="141"/>
      <c r="C29" s="142"/>
      <c r="D29" s="71" t="e">
        <f>'Case 77 FER 0'!Z29</f>
        <v>#DIV/0!</v>
      </c>
      <c r="E29" s="72">
        <f>'Case 77 FER 10'!Z29</f>
        <v>0.57894736842105265</v>
      </c>
      <c r="F29" s="73">
        <f>'Case 77 FER 20'!Z29</f>
        <v>1.5</v>
      </c>
      <c r="G29" s="71" t="e">
        <f>'Case 150 FER 0'!P29</f>
        <v>#DIV/0!</v>
      </c>
      <c r="H29" s="74">
        <f>'Case 150 FER 10'!P29</f>
        <v>1.875</v>
      </c>
      <c r="I29" s="73">
        <f>'Case 150 FER 20'!P29</f>
        <v>3.6</v>
      </c>
      <c r="J29" s="71">
        <f>'Case 231 FER 0'!P29</f>
        <v>-18</v>
      </c>
      <c r="K29" s="72">
        <f>'Case 231 FER 10'!P29</f>
        <v>3.1428571428571428</v>
      </c>
      <c r="L29" s="73">
        <f>'Case 231 FER 20'!P29</f>
        <v>6</v>
      </c>
      <c r="M29" s="71">
        <f>'Case 512 FER 0'!P29</f>
        <v>-50</v>
      </c>
      <c r="N29" s="72">
        <f>'Case 512 FER 10'!P29</f>
        <v>5.666666666666667</v>
      </c>
      <c r="O29" s="73">
        <f>'Case 512 FER 20'!P29</f>
        <v>14</v>
      </c>
    </row>
    <row r="30" spans="1:18" ht="15.75" customHeight="1" x14ac:dyDescent="0.2">
      <c r="A30" s="143" t="s">
        <v>49</v>
      </c>
      <c r="B30" s="107"/>
      <c r="C30" s="108"/>
      <c r="D30" s="57" t="e">
        <f>'Case 77 FER 0'!Z30</f>
        <v>#DIV/0!</v>
      </c>
      <c r="E30" s="6">
        <f>'Case 77 FER 10'!Z30</f>
        <v>5.7841573631047312E-2</v>
      </c>
      <c r="F30" s="58">
        <f>'Case 77 FER 20'!Z30</f>
        <v>0.13270975056689344</v>
      </c>
      <c r="G30" s="57" t="e">
        <f>'Case 150 FER 0'!P30</f>
        <v>#DIV/0!</v>
      </c>
      <c r="H30" s="7">
        <f>'Case 150 FER 10'!P30</f>
        <v>0.11563375350140055</v>
      </c>
      <c r="I30" s="58">
        <f>'Case 150 FER 20'!P30</f>
        <v>0.17848097341703478</v>
      </c>
      <c r="J30" s="57" t="e">
        <f>'Case 231 FER 0'!P30</f>
        <v>#DIV/0!</v>
      </c>
      <c r="K30" s="6">
        <f>'Case 231 FER 10'!P30</f>
        <v>0.13157994179733309</v>
      </c>
      <c r="L30" s="58">
        <f>'Case 231 FER 20'!P30</f>
        <v>0.20684523809523811</v>
      </c>
      <c r="M30" s="57" t="e">
        <f>'Case 512 FER 0'!P30</f>
        <v>#DIV/0!</v>
      </c>
      <c r="N30" s="6">
        <f>'Case 512 FER 10'!P30</f>
        <v>9.410322180120663E-2</v>
      </c>
      <c r="O30" s="58">
        <f>'Case 512 FER 20'!P30</f>
        <v>0.20289855072463769</v>
      </c>
      <c r="Q30" s="10"/>
    </row>
    <row r="31" spans="1:18" ht="15.75" customHeight="1" x14ac:dyDescent="0.2">
      <c r="A31" s="143" t="s">
        <v>51</v>
      </c>
      <c r="B31" s="107"/>
      <c r="C31" s="108"/>
      <c r="D31" s="57" t="e">
        <f>'Case 77 FER 0'!Z31</f>
        <v>#DIV/0!</v>
      </c>
      <c r="E31" s="6">
        <f>'Case 77 FER 10'!Z31</f>
        <v>0</v>
      </c>
      <c r="F31" s="58">
        <f>'Case 77 FER 20'!Z31</f>
        <v>0</v>
      </c>
      <c r="G31" s="57" t="e">
        <f>'Case 150 FER 0'!P31</f>
        <v>#DIV/0!</v>
      </c>
      <c r="H31" s="7">
        <f>'Case 150 FER 10'!P31</f>
        <v>0</v>
      </c>
      <c r="I31" s="58">
        <f>'Case 150 FER 20'!P31</f>
        <v>0</v>
      </c>
      <c r="J31" s="57">
        <f>'Case 231 FER 0'!P31</f>
        <v>0</v>
      </c>
      <c r="K31" s="6">
        <f>'Case 231 FER 10'!P31</f>
        <v>0.14285714285714285</v>
      </c>
      <c r="L31" s="58">
        <f>'Case 231 FER 20'!P31</f>
        <v>0.33333333333333331</v>
      </c>
      <c r="M31" s="57">
        <f>'Case 512 FER 0'!P31</f>
        <v>0</v>
      </c>
      <c r="N31" s="6">
        <f>'Case 512 FER 10'!P31</f>
        <v>0.44444444444444442</v>
      </c>
      <c r="O31" s="58">
        <f>'Case 512 FER 20'!P31</f>
        <v>1</v>
      </c>
      <c r="R31" s="10"/>
    </row>
    <row r="32" spans="1:18" ht="15.75" customHeight="1" thickBot="1" x14ac:dyDescent="0.25">
      <c r="A32" s="144" t="s">
        <v>53</v>
      </c>
      <c r="B32" s="145"/>
      <c r="C32" s="146"/>
      <c r="D32" s="76" t="e">
        <f>'Case 77 FER 0'!Z32</f>
        <v>#DIV/0!</v>
      </c>
      <c r="E32" s="77">
        <f>'Case 77 FER 10'!Z32</f>
        <v>0</v>
      </c>
      <c r="F32" s="78">
        <f>'Case 77 FER 20'!Z32</f>
        <v>0</v>
      </c>
      <c r="G32" s="76" t="e">
        <f>'Case 150 FER 0'!P32</f>
        <v>#DIV/0!</v>
      </c>
      <c r="H32" s="79">
        <f>'Case 150 FER 10'!P32</f>
        <v>0</v>
      </c>
      <c r="I32" s="78">
        <f>'Case 150 FER 20'!P32</f>
        <v>0</v>
      </c>
      <c r="J32" s="76" t="e">
        <f>'Case 231 FER 0'!P32</f>
        <v>#DIV/0!</v>
      </c>
      <c r="K32" s="77">
        <f>'Case 231 FER 10'!P32</f>
        <v>3.5714285714285712E-2</v>
      </c>
      <c r="L32" s="78">
        <f>'Case 231 FER 20'!P32</f>
        <v>5.5555555555555552E-2</v>
      </c>
      <c r="M32" s="76" t="e">
        <f>'Case 512 FER 0'!P32</f>
        <v>#DIV/0!</v>
      </c>
      <c r="N32" s="77">
        <f>'Case 512 FER 10'!P32</f>
        <v>0.10925925925925926</v>
      </c>
      <c r="O32" s="78">
        <f>'Case 512 FER 20'!P32</f>
        <v>0.16666666666666666</v>
      </c>
    </row>
    <row r="33" spans="1:15" ht="15.75" customHeight="1" x14ac:dyDescent="0.2">
      <c r="A33" s="134" t="s">
        <v>55</v>
      </c>
      <c r="B33" s="135"/>
      <c r="C33" s="69" t="s">
        <v>56</v>
      </c>
      <c r="D33" s="62" t="e">
        <f>'Case 77 FER 0'!Z33</f>
        <v>#DIV/0!</v>
      </c>
      <c r="E33" s="63">
        <f>'Case 77 FER 10'!Z33</f>
        <v>8</v>
      </c>
      <c r="F33" s="64">
        <f>'Case 77 FER 20'!Z33</f>
        <v>9.5</v>
      </c>
      <c r="G33" s="62" t="e">
        <f>'Case 150 FER 0'!P33</f>
        <v>#DIV/0!</v>
      </c>
      <c r="H33" s="65">
        <f>'Case 150 FER 10'!P33</f>
        <v>15.75</v>
      </c>
      <c r="I33" s="64">
        <f>'Case 150 FER 20'!P33</f>
        <v>18.8</v>
      </c>
      <c r="J33" s="62">
        <f>'Case 231 FER 0'!P33</f>
        <v>0</v>
      </c>
      <c r="K33" s="63">
        <f>'Case 231 FER 10'!P33</f>
        <v>23.714285714285715</v>
      </c>
      <c r="L33" s="64">
        <f>'Case 231 FER 20'!P33</f>
        <v>28</v>
      </c>
      <c r="M33" s="62">
        <f>'Case 512 FER 0'!P33</f>
        <v>0</v>
      </c>
      <c r="N33" s="63">
        <f>'Case 512 FER 10'!P33</f>
        <v>58.888888888888886</v>
      </c>
      <c r="O33" s="64">
        <f>'Case 512 FER 20'!P33</f>
        <v>69</v>
      </c>
    </row>
    <row r="34" spans="1:15" ht="15.75" customHeight="1" thickBot="1" x14ac:dyDescent="0.25">
      <c r="A34" s="120"/>
      <c r="B34" s="121"/>
      <c r="C34" s="56" t="s">
        <v>58</v>
      </c>
      <c r="D34" s="57" t="e">
        <f>'Case 77 FER 0'!Z34</f>
        <v>#DIV/0!</v>
      </c>
      <c r="E34" s="6">
        <f>'Case 77 FER 10'!Z34</f>
        <v>1.4210526315789473</v>
      </c>
      <c r="F34" s="58">
        <f>'Case 77 FER 20'!Z34</f>
        <v>2</v>
      </c>
      <c r="G34" s="57" t="e">
        <f>'Case 150 FER 0'!P34</f>
        <v>#DIV/0!</v>
      </c>
      <c r="H34" s="7">
        <f>'Case 150 FER 10'!P34</f>
        <v>1.875</v>
      </c>
      <c r="I34" s="58">
        <f>'Case 150 FER 20'!P34</f>
        <v>3.2</v>
      </c>
      <c r="J34" s="57">
        <f>'Case 231 FER 0'!P34</f>
        <v>0</v>
      </c>
      <c r="K34" s="6">
        <f>'Case 231 FER 10'!P34</f>
        <v>2.7142857142857144</v>
      </c>
      <c r="L34" s="58">
        <f>'Case 231 FER 20'!P34</f>
        <v>4.333333333333333</v>
      </c>
      <c r="M34" s="57">
        <f>'Case 512 FER 0'!P34</f>
        <v>0</v>
      </c>
      <c r="N34" s="6">
        <f>'Case 512 FER 10'!P34</f>
        <v>3.6666666666666665</v>
      </c>
      <c r="O34" s="58">
        <f>'Case 512 FER 20'!P34</f>
        <v>6</v>
      </c>
    </row>
    <row r="35" spans="1:15" ht="15.75" customHeight="1" thickBot="1" x14ac:dyDescent="0.25">
      <c r="A35" s="147" t="s">
        <v>67</v>
      </c>
      <c r="B35" s="148"/>
      <c r="C35" s="149"/>
      <c r="D35" s="59">
        <f>'Case 77 FER 0'!Z35</f>
        <v>0</v>
      </c>
      <c r="E35" s="60">
        <f>'Case 77 FER 10'!Z35</f>
        <v>0.95</v>
      </c>
      <c r="F35" s="60">
        <f>'Case 77 FER 20'!Z35</f>
        <v>0.7</v>
      </c>
      <c r="G35" s="59">
        <f>'Case 150 FER 0'!P35</f>
        <v>0</v>
      </c>
      <c r="H35" s="60">
        <f>'Case 150 FER 10'!P35</f>
        <v>0.8</v>
      </c>
      <c r="I35" s="61">
        <f>'Case 150 FER 20'!P35</f>
        <v>0.5</v>
      </c>
      <c r="J35" s="59">
        <f>'Case 231 FER 0'!P35</f>
        <v>0.1</v>
      </c>
      <c r="K35" s="60">
        <f>'Case 231 FER 10'!P35</f>
        <v>0.7</v>
      </c>
      <c r="L35" s="61">
        <f>'Case 231 FER 20'!P35</f>
        <v>0.3</v>
      </c>
      <c r="M35" s="60">
        <f>'Case 512 FER 0'!P35</f>
        <v>0.1</v>
      </c>
      <c r="N35" s="60">
        <f>'Case 512 FER 10'!P35</f>
        <v>0.9</v>
      </c>
      <c r="O35" s="61">
        <f>'Case 512 FER 20'!P35</f>
        <v>0.1</v>
      </c>
    </row>
    <row r="36" spans="1:15" ht="15.75" customHeight="1" x14ac:dyDescent="0.2"/>
    <row r="37" spans="1:15" ht="15.75" customHeight="1" x14ac:dyDescent="0.2"/>
    <row r="38" spans="1:15" ht="15.75" customHeight="1" x14ac:dyDescent="0.2"/>
    <row r="39" spans="1:15" ht="15.75" customHeight="1" x14ac:dyDescent="0.2"/>
    <row r="40" spans="1:15" ht="15.75" customHeight="1" x14ac:dyDescent="0.2"/>
    <row r="41" spans="1:15" ht="15.75" customHeight="1" x14ac:dyDescent="0.2"/>
    <row r="42" spans="1:15" ht="15.75" customHeight="1" x14ac:dyDescent="0.2"/>
    <row r="43" spans="1:15" ht="15.75" customHeight="1" x14ac:dyDescent="0.2"/>
    <row r="44" spans="1:15" ht="15.75" customHeight="1" x14ac:dyDescent="0.2"/>
    <row r="45" spans="1:15" ht="15.75" customHeight="1" x14ac:dyDescent="0.2"/>
    <row r="46" spans="1:15" ht="15.75" customHeight="1" x14ac:dyDescent="0.2"/>
    <row r="47" spans="1:15" ht="15.75" customHeight="1" x14ac:dyDescent="0.2"/>
    <row r="48" spans="1:1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28">
    <mergeCell ref="A35:C35"/>
    <mergeCell ref="M3:O3"/>
    <mergeCell ref="A4:C4"/>
    <mergeCell ref="A1:C1"/>
    <mergeCell ref="D1:F1"/>
    <mergeCell ref="G1:I1"/>
    <mergeCell ref="J1:L1"/>
    <mergeCell ref="M1:O1"/>
    <mergeCell ref="D2:F2"/>
    <mergeCell ref="M2:O2"/>
    <mergeCell ref="G2:I2"/>
    <mergeCell ref="J2:L2"/>
    <mergeCell ref="A2:C2"/>
    <mergeCell ref="A3:C3"/>
    <mergeCell ref="D3:F3"/>
    <mergeCell ref="G3:I3"/>
    <mergeCell ref="J3:L3"/>
    <mergeCell ref="A29:C29"/>
    <mergeCell ref="A30:C30"/>
    <mergeCell ref="A31:C31"/>
    <mergeCell ref="A32:C32"/>
    <mergeCell ref="A33:B34"/>
    <mergeCell ref="A5:A28"/>
    <mergeCell ref="B5:B10"/>
    <mergeCell ref="B11:B18"/>
    <mergeCell ref="B19:B26"/>
    <mergeCell ref="B27:C27"/>
    <mergeCell ref="B28:C28"/>
  </mergeCell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P1000"/>
  <sheetViews>
    <sheetView workbookViewId="0">
      <selection activeCell="L30" sqref="L30"/>
    </sheetView>
  </sheetViews>
  <sheetFormatPr baseColWidth="10" defaultColWidth="14.42578125" defaultRowHeight="15" customHeight="1" x14ac:dyDescent="0.2"/>
  <sheetData>
    <row r="1" spans="1:16" ht="12.75" customHeight="1" x14ac:dyDescent="0.2">
      <c r="A1" s="154" t="s">
        <v>68</v>
      </c>
      <c r="B1" s="107"/>
      <c r="C1" s="107"/>
      <c r="D1" s="108"/>
      <c r="E1" s="8"/>
      <c r="G1" s="154" t="s">
        <v>69</v>
      </c>
      <c r="H1" s="107"/>
      <c r="I1" s="107"/>
      <c r="J1" s="108"/>
      <c r="K1" s="8"/>
      <c r="M1" s="154" t="s">
        <v>70</v>
      </c>
      <c r="N1" s="107"/>
      <c r="O1" s="107"/>
      <c r="P1" s="108"/>
    </row>
    <row r="2" spans="1:16" ht="24" customHeight="1" x14ac:dyDescent="0.2">
      <c r="A2" s="102" t="s">
        <v>0</v>
      </c>
      <c r="B2" s="101" t="s">
        <v>64</v>
      </c>
      <c r="C2" s="21" t="s">
        <v>65</v>
      </c>
      <c r="D2" s="21" t="s">
        <v>66</v>
      </c>
      <c r="E2" s="8"/>
      <c r="G2" s="102" t="s">
        <v>0</v>
      </c>
      <c r="H2" s="101" t="s">
        <v>64</v>
      </c>
      <c r="I2" s="21" t="s">
        <v>65</v>
      </c>
      <c r="J2" s="21" t="s">
        <v>66</v>
      </c>
      <c r="K2" s="8"/>
      <c r="M2" s="102" t="s">
        <v>0</v>
      </c>
      <c r="N2" s="101" t="s">
        <v>64</v>
      </c>
      <c r="O2" s="21" t="s">
        <v>65</v>
      </c>
      <c r="P2" s="21" t="s">
        <v>66</v>
      </c>
    </row>
    <row r="3" spans="1:16" ht="15.75" customHeight="1" x14ac:dyDescent="0.2">
      <c r="A3" s="103">
        <v>77</v>
      </c>
      <c r="B3" s="9" t="e">
        <f>Summary!D27</f>
        <v>#DIV/0!</v>
      </c>
      <c r="C3" s="9">
        <f>Summary!E27</f>
        <v>68.147528947368428</v>
      </c>
      <c r="D3" s="9">
        <f>Summary!F27</f>
        <v>90.951519500000018</v>
      </c>
      <c r="E3" s="8"/>
      <c r="G3" s="103">
        <v>77</v>
      </c>
      <c r="H3" s="9" t="e">
        <f>Summary!D33</f>
        <v>#DIV/0!</v>
      </c>
      <c r="I3" s="9">
        <f>Summary!E33</f>
        <v>8</v>
      </c>
      <c r="J3" s="9">
        <f>Summary!F33</f>
        <v>9.5</v>
      </c>
      <c r="K3" s="8"/>
      <c r="M3" s="103">
        <v>77</v>
      </c>
      <c r="N3" s="9" t="e">
        <f>Summary!D34</f>
        <v>#DIV/0!</v>
      </c>
      <c r="O3" s="9">
        <f>Summary!E34</f>
        <v>1.4210526315789473</v>
      </c>
      <c r="P3" s="9">
        <f>Summary!F34</f>
        <v>2</v>
      </c>
    </row>
    <row r="4" spans="1:16" ht="15.75" customHeight="1" x14ac:dyDescent="0.2">
      <c r="A4" s="103">
        <v>150</v>
      </c>
      <c r="B4" s="9" t="e">
        <f>Summary!G27</f>
        <v>#DIV/0!</v>
      </c>
      <c r="C4" s="9">
        <f>Summary!H27</f>
        <v>137.43404175000001</v>
      </c>
      <c r="D4" s="9">
        <f>Summary!I27</f>
        <v>164.39647719999999</v>
      </c>
      <c r="E4" s="8"/>
      <c r="G4" s="103">
        <v>150</v>
      </c>
      <c r="H4" s="9" t="e">
        <f>Summary!G33</f>
        <v>#DIV/0!</v>
      </c>
      <c r="I4" s="9">
        <f>Summary!H33</f>
        <v>15.75</v>
      </c>
      <c r="J4" s="9">
        <f>Summary!I33</f>
        <v>18.8</v>
      </c>
      <c r="K4" s="8"/>
      <c r="M4" s="103">
        <v>150</v>
      </c>
      <c r="N4" s="9" t="e">
        <f>Summary!G34</f>
        <v>#DIV/0!</v>
      </c>
      <c r="O4" s="9">
        <f>Summary!H34</f>
        <v>1.875</v>
      </c>
      <c r="P4" s="9">
        <f>Summary!I34</f>
        <v>3.2</v>
      </c>
    </row>
    <row r="5" spans="1:16" ht="15.75" customHeight="1" x14ac:dyDescent="0.2">
      <c r="A5" s="103">
        <v>231</v>
      </c>
      <c r="B5" s="9" t="e">
        <f>Summary!J27</f>
        <v>#DIV/0!</v>
      </c>
      <c r="C5" s="9">
        <f>Summary!K27</f>
        <v>198.82034685714285</v>
      </c>
      <c r="D5" s="9">
        <f>Summary!L27</f>
        <v>249.67864799999998</v>
      </c>
      <c r="E5" s="8"/>
      <c r="G5" s="103">
        <v>231</v>
      </c>
      <c r="H5" s="9">
        <f>Summary!J33</f>
        <v>0</v>
      </c>
      <c r="I5" s="9">
        <f>Summary!K33</f>
        <v>23.714285714285715</v>
      </c>
      <c r="J5" s="9">
        <f>Summary!L33</f>
        <v>28</v>
      </c>
      <c r="K5" s="8"/>
      <c r="M5" s="103">
        <v>231</v>
      </c>
      <c r="N5" s="9">
        <f>Summary!J34</f>
        <v>0</v>
      </c>
      <c r="O5" s="9">
        <f>Summary!K34</f>
        <v>2.7142857142857144</v>
      </c>
      <c r="P5" s="9">
        <f>Summary!L34</f>
        <v>4.333333333333333</v>
      </c>
    </row>
    <row r="6" spans="1:16" ht="15.75" customHeight="1" x14ac:dyDescent="0.2">
      <c r="A6" s="103">
        <v>512</v>
      </c>
      <c r="B6" s="9" t="e">
        <f>Summary!M27</f>
        <v>#DIV/0!</v>
      </c>
      <c r="C6" s="9">
        <f>Summary!N27</f>
        <v>278.51141422222219</v>
      </c>
      <c r="D6" s="9">
        <f>Summary!O27</f>
        <v>397.61537700000008</v>
      </c>
      <c r="E6" s="8"/>
      <c r="G6" s="103">
        <v>512</v>
      </c>
      <c r="H6" s="9">
        <f>Summary!M33</f>
        <v>0</v>
      </c>
      <c r="I6" s="9">
        <f>Summary!N33</f>
        <v>58.888888888888886</v>
      </c>
      <c r="J6" s="9">
        <f>Summary!O33</f>
        <v>69</v>
      </c>
      <c r="K6" s="8"/>
      <c r="M6" s="103">
        <v>512</v>
      </c>
      <c r="N6" s="9">
        <f>Summary!M34</f>
        <v>0</v>
      </c>
      <c r="O6" s="9">
        <f>Summary!N34</f>
        <v>3.6666666666666665</v>
      </c>
      <c r="P6" s="9">
        <f>Summary!O34</f>
        <v>6</v>
      </c>
    </row>
    <row r="7" spans="1:16" ht="15.75" customHeight="1" x14ac:dyDescent="0.2"/>
    <row r="8" spans="1:16" ht="15.75" customHeight="1" x14ac:dyDescent="0.2"/>
    <row r="9" spans="1:16" ht="15.75" customHeight="1" x14ac:dyDescent="0.2"/>
    <row r="10" spans="1:16" ht="15.75" customHeight="1" x14ac:dyDescent="0.2"/>
    <row r="11" spans="1:16" ht="15.75" customHeight="1" x14ac:dyDescent="0.2"/>
    <row r="12" spans="1:16" ht="15.75" customHeight="1" x14ac:dyDescent="0.2"/>
    <row r="13" spans="1:16" ht="15.75" customHeight="1" x14ac:dyDescent="0.2"/>
    <row r="14" spans="1:16" ht="15.75" customHeight="1" x14ac:dyDescent="0.2"/>
    <row r="15" spans="1:16" ht="15.75" customHeight="1" x14ac:dyDescent="0.2"/>
    <row r="16" spans="1:1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D1"/>
    <mergeCell ref="G1:J1"/>
    <mergeCell ref="M1:P1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001"/>
  <sheetViews>
    <sheetView topLeftCell="E1" workbookViewId="0">
      <selection activeCell="N6" sqref="E6:N6"/>
    </sheetView>
  </sheetViews>
  <sheetFormatPr baseColWidth="10" defaultColWidth="14.42578125" defaultRowHeight="15" customHeight="1" x14ac:dyDescent="0.2"/>
  <cols>
    <col min="1" max="3" width="14.42578125" style="100" customWidth="1"/>
    <col min="4" max="4" width="99.42578125" style="100" bestFit="1" customWidth="1"/>
    <col min="5" max="15" width="14.42578125" style="100" customWidth="1"/>
    <col min="16" max="16" width="21" style="100" bestFit="1" customWidth="1"/>
    <col min="17" max="19" width="14.42578125" style="100" customWidth="1"/>
    <col min="20" max="16384" width="14.42578125" style="100"/>
  </cols>
  <sheetData>
    <row r="1" spans="1:16" ht="15.75" customHeight="1" x14ac:dyDescent="0.2">
      <c r="A1" s="106" t="s">
        <v>0</v>
      </c>
      <c r="B1" s="107"/>
      <c r="C1" s="108"/>
      <c r="D1" s="109" t="s">
        <v>1</v>
      </c>
      <c r="E1" s="131">
        <v>150</v>
      </c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8"/>
    </row>
    <row r="2" spans="1:16" ht="15.75" customHeight="1" x14ac:dyDescent="0.2">
      <c r="A2" s="106" t="s">
        <v>2</v>
      </c>
      <c r="B2" s="107"/>
      <c r="C2" s="108"/>
      <c r="D2" s="110"/>
      <c r="E2" s="132">
        <v>14</v>
      </c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8"/>
    </row>
    <row r="3" spans="1:16" ht="15.75" customHeight="1" thickBot="1" x14ac:dyDescent="0.25">
      <c r="A3" s="106" t="s">
        <v>3</v>
      </c>
      <c r="B3" s="107"/>
      <c r="C3" s="108"/>
      <c r="D3" s="110"/>
      <c r="E3" s="133">
        <v>2</v>
      </c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4"/>
    </row>
    <row r="4" spans="1:16" ht="15.75" customHeight="1" thickBot="1" x14ac:dyDescent="0.25">
      <c r="A4" s="112" t="s">
        <v>4</v>
      </c>
      <c r="B4" s="113"/>
      <c r="C4" s="114"/>
      <c r="D4" s="111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37" t="s">
        <v>5</v>
      </c>
      <c r="P4" s="43" t="s">
        <v>6</v>
      </c>
    </row>
    <row r="5" spans="1:16" ht="15.75" customHeight="1" x14ac:dyDescent="0.2">
      <c r="A5" s="124" t="s">
        <v>7</v>
      </c>
      <c r="B5" s="127" t="s">
        <v>8</v>
      </c>
      <c r="C5" s="14" t="s">
        <v>9</v>
      </c>
      <c r="D5" s="14" t="s">
        <v>10</v>
      </c>
      <c r="E5" s="15">
        <f>E2-E11-E19</f>
        <v>12</v>
      </c>
      <c r="F5" s="15">
        <f>E2-E11-E19</f>
        <v>12</v>
      </c>
      <c r="G5" s="15">
        <f>E2-E11-E19</f>
        <v>12</v>
      </c>
      <c r="H5" s="15">
        <f>E2-E11-E19</f>
        <v>12</v>
      </c>
      <c r="I5" s="15">
        <f>E2-E11-E19</f>
        <v>12</v>
      </c>
      <c r="J5" s="15">
        <f>E2-E11-E19</f>
        <v>12</v>
      </c>
      <c r="K5" s="15">
        <f>E2-E11-E19</f>
        <v>12</v>
      </c>
      <c r="L5" s="15">
        <f>E2-E11-E19</f>
        <v>12</v>
      </c>
      <c r="M5" s="15">
        <f>E2-E11-E19</f>
        <v>12</v>
      </c>
      <c r="N5" s="15">
        <f>E2-E11-E19</f>
        <v>12</v>
      </c>
      <c r="O5" s="38">
        <f t="shared" ref="O5:O34" si="0">AVERAGE(E5:N5)</f>
        <v>12</v>
      </c>
      <c r="P5" s="45" t="e">
        <f t="shared" ref="P5:P34" si="1">AVERAGEIF($E$35:$N$35, TRUE,E5:N5)</f>
        <v>#DIV/0!</v>
      </c>
    </row>
    <row r="6" spans="1:16" ht="15.75" customHeight="1" x14ac:dyDescent="0.2">
      <c r="A6" s="105"/>
      <c r="B6" s="128"/>
      <c r="C6" s="1" t="s">
        <v>11</v>
      </c>
      <c r="D6" s="1" t="s">
        <v>12</v>
      </c>
      <c r="E6" s="5"/>
      <c r="F6" s="5"/>
      <c r="G6" s="5"/>
      <c r="H6" s="5"/>
      <c r="I6" s="5"/>
      <c r="J6" s="5"/>
      <c r="K6" s="5"/>
      <c r="L6" s="5"/>
      <c r="M6" s="5"/>
      <c r="N6" s="5"/>
      <c r="O6" s="39" t="e">
        <f t="shared" si="0"/>
        <v>#DIV/0!</v>
      </c>
      <c r="P6" s="46" t="e">
        <f t="shared" si="1"/>
        <v>#DIV/0!</v>
      </c>
    </row>
    <row r="7" spans="1:16" ht="15.75" customHeight="1" x14ac:dyDescent="0.2">
      <c r="A7" s="105"/>
      <c r="B7" s="128"/>
      <c r="C7" s="1" t="s">
        <v>13</v>
      </c>
      <c r="D7" s="1" t="s">
        <v>14</v>
      </c>
      <c r="E7" s="5">
        <f t="shared" ref="E7:N7" si="2">E6-E5</f>
        <v>-12</v>
      </c>
      <c r="F7" s="5">
        <f t="shared" si="2"/>
        <v>-12</v>
      </c>
      <c r="G7" s="5">
        <f t="shared" si="2"/>
        <v>-12</v>
      </c>
      <c r="H7" s="5">
        <f t="shared" si="2"/>
        <v>-12</v>
      </c>
      <c r="I7" s="5">
        <f t="shared" si="2"/>
        <v>-12</v>
      </c>
      <c r="J7" s="5">
        <f t="shared" si="2"/>
        <v>-12</v>
      </c>
      <c r="K7" s="5">
        <f t="shared" si="2"/>
        <v>-12</v>
      </c>
      <c r="L7" s="5">
        <f t="shared" si="2"/>
        <v>-12</v>
      </c>
      <c r="M7" s="5">
        <f t="shared" si="2"/>
        <v>-12</v>
      </c>
      <c r="N7" s="5">
        <f t="shared" si="2"/>
        <v>-12</v>
      </c>
      <c r="O7" s="39">
        <f t="shared" si="0"/>
        <v>-12</v>
      </c>
      <c r="P7" s="46" t="e">
        <f t="shared" si="1"/>
        <v>#DIV/0!</v>
      </c>
    </row>
    <row r="8" spans="1:16" ht="15.75" customHeight="1" x14ac:dyDescent="0.2">
      <c r="A8" s="105"/>
      <c r="B8" s="128"/>
      <c r="C8" s="1" t="s">
        <v>15</v>
      </c>
      <c r="D8" s="1" t="s">
        <v>16</v>
      </c>
      <c r="E8" s="5"/>
      <c r="F8" s="89"/>
      <c r="G8" s="89"/>
      <c r="H8" s="89"/>
      <c r="I8" s="89"/>
      <c r="J8" s="89"/>
      <c r="K8" s="89"/>
      <c r="L8" s="89"/>
      <c r="M8" s="89"/>
      <c r="N8" s="89"/>
      <c r="O8" s="39" t="e">
        <f t="shared" si="0"/>
        <v>#DIV/0!</v>
      </c>
      <c r="P8" s="46" t="e">
        <f t="shared" si="1"/>
        <v>#DIV/0!</v>
      </c>
    </row>
    <row r="9" spans="1:16" ht="15.75" customHeight="1" x14ac:dyDescent="0.2">
      <c r="A9" s="105"/>
      <c r="B9" s="128"/>
      <c r="C9" s="1" t="s">
        <v>17</v>
      </c>
      <c r="D9" s="1" t="s">
        <v>18</v>
      </c>
      <c r="E9" s="89"/>
      <c r="F9" s="89"/>
      <c r="G9" s="89"/>
      <c r="H9" s="89"/>
      <c r="I9" s="89"/>
      <c r="J9" s="89"/>
      <c r="K9" s="89"/>
      <c r="L9" s="89"/>
      <c r="M9" s="89"/>
      <c r="N9" s="89"/>
      <c r="O9" s="39" t="e">
        <f t="shared" si="0"/>
        <v>#DIV/0!</v>
      </c>
      <c r="P9" s="46" t="e">
        <f t="shared" si="1"/>
        <v>#DIV/0!</v>
      </c>
    </row>
    <row r="10" spans="1:16" ht="15.75" customHeight="1" thickBot="1" x14ac:dyDescent="0.25">
      <c r="A10" s="105"/>
      <c r="B10" s="129"/>
      <c r="C10" s="16" t="s">
        <v>19</v>
      </c>
      <c r="D10" s="16" t="s">
        <v>20</v>
      </c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3" t="e">
        <f t="shared" si="0"/>
        <v>#DIV/0!</v>
      </c>
      <c r="P10" s="94" t="e">
        <f t="shared" si="1"/>
        <v>#DIV/0!</v>
      </c>
    </row>
    <row r="11" spans="1:16" ht="15.75" customHeight="1" x14ac:dyDescent="0.2">
      <c r="A11" s="105"/>
      <c r="B11" s="127" t="s">
        <v>21</v>
      </c>
      <c r="C11" s="14" t="s">
        <v>9</v>
      </c>
      <c r="D11" s="14" t="s">
        <v>22</v>
      </c>
      <c r="E11" s="15">
        <f>E3-1</f>
        <v>1</v>
      </c>
      <c r="F11" s="15">
        <f>E3-1</f>
        <v>1</v>
      </c>
      <c r="G11" s="15">
        <f>E3-1</f>
        <v>1</v>
      </c>
      <c r="H11" s="15">
        <f>E3-1</f>
        <v>1</v>
      </c>
      <c r="I11" s="15">
        <f>E3-1</f>
        <v>1</v>
      </c>
      <c r="J11" s="15">
        <f>E3-1</f>
        <v>1</v>
      </c>
      <c r="K11" s="15">
        <f>E3-1</f>
        <v>1</v>
      </c>
      <c r="L11" s="15">
        <f>E3-1</f>
        <v>1</v>
      </c>
      <c r="M11" s="15">
        <f>E3-1</f>
        <v>1</v>
      </c>
      <c r="N11" s="15">
        <f>E3-1</f>
        <v>1</v>
      </c>
      <c r="O11" s="38">
        <f t="shared" si="0"/>
        <v>1</v>
      </c>
      <c r="P11" s="45" t="e">
        <f t="shared" si="1"/>
        <v>#DIV/0!</v>
      </c>
    </row>
    <row r="12" spans="1:16" ht="15.75" customHeight="1" x14ac:dyDescent="0.2">
      <c r="A12" s="105"/>
      <c r="B12" s="128"/>
      <c r="C12" s="1" t="s">
        <v>11</v>
      </c>
      <c r="D12" s="1" t="s">
        <v>23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39" t="e">
        <f t="shared" si="0"/>
        <v>#DIV/0!</v>
      </c>
      <c r="P12" s="46" t="e">
        <f t="shared" si="1"/>
        <v>#DIV/0!</v>
      </c>
    </row>
    <row r="13" spans="1:16" ht="15.75" customHeight="1" x14ac:dyDescent="0.2">
      <c r="A13" s="105"/>
      <c r="B13" s="128"/>
      <c r="C13" s="1" t="s">
        <v>24</v>
      </c>
      <c r="D13" s="1" t="s">
        <v>25</v>
      </c>
      <c r="E13" s="5"/>
      <c r="F13" s="5"/>
      <c r="G13" s="5"/>
      <c r="H13" s="5"/>
      <c r="I13" s="22"/>
      <c r="J13" s="5"/>
      <c r="K13" s="5"/>
      <c r="L13" s="5"/>
      <c r="M13" s="5"/>
      <c r="N13" s="5"/>
      <c r="O13" s="39" t="e">
        <f t="shared" si="0"/>
        <v>#DIV/0!</v>
      </c>
      <c r="P13" s="46" t="e">
        <f t="shared" si="1"/>
        <v>#DIV/0!</v>
      </c>
    </row>
    <row r="14" spans="1:16" ht="15.75" customHeight="1" x14ac:dyDescent="0.2">
      <c r="A14" s="105"/>
      <c r="B14" s="128"/>
      <c r="C14" s="1" t="s">
        <v>26</v>
      </c>
      <c r="D14" s="1" t="s">
        <v>27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39" t="e">
        <f t="shared" si="0"/>
        <v>#DIV/0!</v>
      </c>
      <c r="P14" s="46" t="e">
        <f t="shared" si="1"/>
        <v>#DIV/0!</v>
      </c>
    </row>
    <row r="15" spans="1:16" ht="15.75" customHeight="1" x14ac:dyDescent="0.2">
      <c r="A15" s="105"/>
      <c r="B15" s="128"/>
      <c r="C15" s="1" t="s">
        <v>28</v>
      </c>
      <c r="D15" s="1" t="s">
        <v>29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39" t="e">
        <f t="shared" si="0"/>
        <v>#DIV/0!</v>
      </c>
      <c r="P15" s="46" t="e">
        <f t="shared" si="1"/>
        <v>#DIV/0!</v>
      </c>
    </row>
    <row r="16" spans="1:16" ht="15.75" customHeight="1" x14ac:dyDescent="0.2">
      <c r="A16" s="105"/>
      <c r="B16" s="128"/>
      <c r="C16" s="1" t="s">
        <v>15</v>
      </c>
      <c r="D16" s="1" t="s">
        <v>30</v>
      </c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39" t="e">
        <f t="shared" si="0"/>
        <v>#DIV/0!</v>
      </c>
      <c r="P16" s="46" t="e">
        <f t="shared" si="1"/>
        <v>#DIV/0!</v>
      </c>
    </row>
    <row r="17" spans="1:16" ht="15.75" customHeight="1" x14ac:dyDescent="0.2">
      <c r="A17" s="105"/>
      <c r="B17" s="128"/>
      <c r="C17" s="1" t="s">
        <v>17</v>
      </c>
      <c r="D17" s="1" t="s">
        <v>31</v>
      </c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39" t="e">
        <f t="shared" si="0"/>
        <v>#DIV/0!</v>
      </c>
      <c r="P17" s="46" t="e">
        <f t="shared" si="1"/>
        <v>#DIV/0!</v>
      </c>
    </row>
    <row r="18" spans="1:16" ht="15.75" customHeight="1" thickBot="1" x14ac:dyDescent="0.25">
      <c r="A18" s="105"/>
      <c r="B18" s="129"/>
      <c r="C18" s="16" t="s">
        <v>19</v>
      </c>
      <c r="D18" s="16" t="s">
        <v>32</v>
      </c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40" t="e">
        <f t="shared" si="0"/>
        <v>#DIV/0!</v>
      </c>
      <c r="P18" s="47" t="e">
        <f t="shared" si="1"/>
        <v>#DIV/0!</v>
      </c>
    </row>
    <row r="19" spans="1:16" ht="15.75" customHeight="1" x14ac:dyDescent="0.2">
      <c r="A19" s="105"/>
      <c r="B19" s="127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38">
        <f t="shared" si="0"/>
        <v>1</v>
      </c>
      <c r="P19" s="45" t="e">
        <f t="shared" si="1"/>
        <v>#DIV/0!</v>
      </c>
    </row>
    <row r="20" spans="1:16" ht="15.75" customHeight="1" x14ac:dyDescent="0.2">
      <c r="A20" s="105"/>
      <c r="B20" s="128"/>
      <c r="C20" s="1" t="s">
        <v>11</v>
      </c>
      <c r="D20" s="1" t="s">
        <v>36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39" t="e">
        <f t="shared" si="0"/>
        <v>#DIV/0!</v>
      </c>
      <c r="P20" s="46" t="e">
        <f t="shared" si="1"/>
        <v>#DIV/0!</v>
      </c>
    </row>
    <row r="21" spans="1:16" ht="15.75" customHeight="1" x14ac:dyDescent="0.2">
      <c r="A21" s="105"/>
      <c r="B21" s="128"/>
      <c r="C21" s="1" t="s">
        <v>24</v>
      </c>
      <c r="D21" s="1" t="s">
        <v>37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39" t="e">
        <f t="shared" si="0"/>
        <v>#DIV/0!</v>
      </c>
      <c r="P21" s="46" t="e">
        <f t="shared" si="1"/>
        <v>#DIV/0!</v>
      </c>
    </row>
    <row r="22" spans="1:16" ht="15.75" customHeight="1" x14ac:dyDescent="0.2">
      <c r="A22" s="105"/>
      <c r="B22" s="128"/>
      <c r="C22" s="1" t="s">
        <v>26</v>
      </c>
      <c r="D22" s="1" t="s">
        <v>38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39" t="e">
        <f t="shared" si="0"/>
        <v>#DIV/0!</v>
      </c>
      <c r="P22" s="46" t="e">
        <f t="shared" si="1"/>
        <v>#DIV/0!</v>
      </c>
    </row>
    <row r="23" spans="1:16" ht="15.75" customHeight="1" x14ac:dyDescent="0.2">
      <c r="A23" s="105"/>
      <c r="B23" s="128"/>
      <c r="C23" s="1" t="s">
        <v>28</v>
      </c>
      <c r="D23" s="1" t="s">
        <v>39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39" t="e">
        <f t="shared" si="0"/>
        <v>#DIV/0!</v>
      </c>
      <c r="P23" s="46" t="e">
        <f t="shared" si="1"/>
        <v>#DIV/0!</v>
      </c>
    </row>
    <row r="24" spans="1:16" ht="15.75" customHeight="1" x14ac:dyDescent="0.2">
      <c r="A24" s="105"/>
      <c r="B24" s="128"/>
      <c r="C24" s="1" t="s">
        <v>15</v>
      </c>
      <c r="D24" s="1" t="s">
        <v>40</v>
      </c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39" t="e">
        <f t="shared" si="0"/>
        <v>#DIV/0!</v>
      </c>
      <c r="P24" s="46" t="e">
        <f t="shared" si="1"/>
        <v>#DIV/0!</v>
      </c>
    </row>
    <row r="25" spans="1:16" ht="15.75" customHeight="1" x14ac:dyDescent="0.2">
      <c r="A25" s="105"/>
      <c r="B25" s="128"/>
      <c r="C25" s="1" t="s">
        <v>17</v>
      </c>
      <c r="D25" s="1" t="s">
        <v>41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39" t="e">
        <f t="shared" si="0"/>
        <v>#DIV/0!</v>
      </c>
      <c r="P25" s="46" t="e">
        <f t="shared" si="1"/>
        <v>#DIV/0!</v>
      </c>
    </row>
    <row r="26" spans="1:16" ht="15.75" customHeight="1" thickBot="1" x14ac:dyDescent="0.25">
      <c r="A26" s="105"/>
      <c r="B26" s="129"/>
      <c r="C26" s="16" t="s">
        <v>19</v>
      </c>
      <c r="D26" s="16" t="s">
        <v>42</v>
      </c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40" t="e">
        <f t="shared" si="0"/>
        <v>#DIV/0!</v>
      </c>
      <c r="P26" s="47" t="e">
        <f t="shared" si="1"/>
        <v>#DIV/0!</v>
      </c>
    </row>
    <row r="27" spans="1:16" ht="15.75" customHeight="1" thickBot="1" x14ac:dyDescent="0.25">
      <c r="A27" s="105"/>
      <c r="B27" s="130" t="s">
        <v>43</v>
      </c>
      <c r="C27" s="126"/>
      <c r="D27" s="19" t="s">
        <v>44</v>
      </c>
      <c r="E27" s="97"/>
      <c r="F27" s="98"/>
      <c r="G27" s="98"/>
      <c r="H27" s="98"/>
      <c r="I27" s="98"/>
      <c r="J27" s="98"/>
      <c r="K27" s="98"/>
      <c r="L27" s="98"/>
      <c r="M27" s="98"/>
      <c r="N27" s="98"/>
      <c r="O27" s="44" t="e">
        <f t="shared" si="0"/>
        <v>#DIV/0!</v>
      </c>
      <c r="P27" s="48" t="e">
        <f t="shared" si="1"/>
        <v>#DIV/0!</v>
      </c>
    </row>
    <row r="28" spans="1:16" s="54" customFormat="1" ht="15.75" customHeight="1" thickBot="1" x14ac:dyDescent="0.25">
      <c r="A28" s="123"/>
      <c r="B28" s="125" t="s">
        <v>45</v>
      </c>
      <c r="C28" s="126"/>
      <c r="D28" s="19" t="s">
        <v>46</v>
      </c>
      <c r="E28" s="97"/>
      <c r="F28" s="98"/>
      <c r="G28" s="98"/>
      <c r="H28" s="98"/>
      <c r="I28" s="98"/>
      <c r="J28" s="98"/>
      <c r="K28" s="98"/>
      <c r="L28" s="98"/>
      <c r="M28" s="98"/>
      <c r="N28" s="98"/>
      <c r="O28" s="41" t="e">
        <f t="shared" si="0"/>
        <v>#DIV/0!</v>
      </c>
      <c r="P28" s="49" t="e">
        <f t="shared" si="1"/>
        <v>#DIV/0!</v>
      </c>
    </row>
    <row r="29" spans="1:16" ht="15.75" customHeight="1" x14ac:dyDescent="0.2">
      <c r="A29" s="122" t="s">
        <v>47</v>
      </c>
      <c r="B29" s="123"/>
      <c r="C29" s="121"/>
      <c r="D29" s="17" t="s">
        <v>48</v>
      </c>
      <c r="E29" s="13">
        <f t="shared" ref="E29:N29" si="3">E7+E13+E21</f>
        <v>-12</v>
      </c>
      <c r="F29" s="13">
        <f t="shared" si="3"/>
        <v>-12</v>
      </c>
      <c r="G29" s="13">
        <f t="shared" si="3"/>
        <v>-12</v>
      </c>
      <c r="H29" s="13">
        <f t="shared" si="3"/>
        <v>-12</v>
      </c>
      <c r="I29" s="13">
        <f t="shared" si="3"/>
        <v>-12</v>
      </c>
      <c r="J29" s="13">
        <f t="shared" si="3"/>
        <v>-12</v>
      </c>
      <c r="K29" s="13">
        <f t="shared" si="3"/>
        <v>-12</v>
      </c>
      <c r="L29" s="13">
        <f t="shared" si="3"/>
        <v>-12</v>
      </c>
      <c r="M29" s="13">
        <f t="shared" si="3"/>
        <v>-12</v>
      </c>
      <c r="N29" s="13">
        <f t="shared" si="3"/>
        <v>-12</v>
      </c>
      <c r="O29" s="38">
        <f t="shared" si="0"/>
        <v>-12</v>
      </c>
      <c r="P29" s="45" t="e">
        <f t="shared" si="1"/>
        <v>#DIV/0!</v>
      </c>
    </row>
    <row r="30" spans="1:16" ht="15.75" customHeight="1" x14ac:dyDescent="0.2">
      <c r="A30" s="119" t="s">
        <v>49</v>
      </c>
      <c r="B30" s="107"/>
      <c r="C30" s="108"/>
      <c r="D30" s="2" t="s">
        <v>50</v>
      </c>
      <c r="E30" s="11" t="e">
        <f t="shared" ref="E30:N30" si="4">E29/E33</f>
        <v>#DIV/0!</v>
      </c>
      <c r="F30" s="3" t="e">
        <f t="shared" si="4"/>
        <v>#DIV/0!</v>
      </c>
      <c r="G30" s="3" t="e">
        <f t="shared" si="4"/>
        <v>#DIV/0!</v>
      </c>
      <c r="H30" s="3" t="e">
        <f t="shared" si="4"/>
        <v>#DIV/0!</v>
      </c>
      <c r="I30" s="3" t="e">
        <f t="shared" si="4"/>
        <v>#DIV/0!</v>
      </c>
      <c r="J30" s="3" t="e">
        <f t="shared" si="4"/>
        <v>#DIV/0!</v>
      </c>
      <c r="K30" s="3" t="e">
        <f t="shared" si="4"/>
        <v>#DIV/0!</v>
      </c>
      <c r="L30" s="3" t="e">
        <f t="shared" si="4"/>
        <v>#DIV/0!</v>
      </c>
      <c r="M30" s="3" t="e">
        <f t="shared" si="4"/>
        <v>#DIV/0!</v>
      </c>
      <c r="N30" s="3" t="e">
        <f t="shared" si="4"/>
        <v>#DIV/0!</v>
      </c>
      <c r="O30" s="42" t="e">
        <f t="shared" si="0"/>
        <v>#DIV/0!</v>
      </c>
      <c r="P30" s="50" t="e">
        <f t="shared" si="1"/>
        <v>#DIV/0!</v>
      </c>
    </row>
    <row r="31" spans="1:16" ht="15.75" customHeight="1" x14ac:dyDescent="0.2">
      <c r="A31" s="119" t="s">
        <v>51</v>
      </c>
      <c r="B31" s="107"/>
      <c r="C31" s="108"/>
      <c r="D31" s="2" t="s">
        <v>52</v>
      </c>
      <c r="E31" s="5">
        <f t="shared" ref="E31:N31" si="5">E14+E22</f>
        <v>0</v>
      </c>
      <c r="F31" s="5">
        <f t="shared" si="5"/>
        <v>0</v>
      </c>
      <c r="G31" s="5">
        <f t="shared" si="5"/>
        <v>0</v>
      </c>
      <c r="H31" s="5">
        <f t="shared" si="5"/>
        <v>0</v>
      </c>
      <c r="I31" s="5">
        <f t="shared" si="5"/>
        <v>0</v>
      </c>
      <c r="J31" s="5">
        <f t="shared" si="5"/>
        <v>0</v>
      </c>
      <c r="K31" s="5">
        <f t="shared" si="5"/>
        <v>0</v>
      </c>
      <c r="L31" s="5">
        <f t="shared" si="5"/>
        <v>0</v>
      </c>
      <c r="M31" s="5">
        <f t="shared" si="5"/>
        <v>0</v>
      </c>
      <c r="N31" s="5">
        <f t="shared" si="5"/>
        <v>0</v>
      </c>
      <c r="O31" s="39">
        <f t="shared" si="0"/>
        <v>0</v>
      </c>
      <c r="P31" s="46" t="e">
        <f t="shared" si="1"/>
        <v>#DIV/0!</v>
      </c>
    </row>
    <row r="32" spans="1:16" ht="15.75" customHeight="1" x14ac:dyDescent="0.2">
      <c r="A32" s="119" t="s">
        <v>53</v>
      </c>
      <c r="B32" s="107"/>
      <c r="C32" s="108"/>
      <c r="D32" s="2" t="s">
        <v>54</v>
      </c>
      <c r="E32" s="3" t="e">
        <f t="shared" ref="E32:N32" si="6">E31/E34</f>
        <v>#DIV/0!</v>
      </c>
      <c r="F32" s="3" t="e">
        <f t="shared" si="6"/>
        <v>#DIV/0!</v>
      </c>
      <c r="G32" s="3" t="e">
        <f t="shared" si="6"/>
        <v>#DIV/0!</v>
      </c>
      <c r="H32" s="3" t="e">
        <f t="shared" si="6"/>
        <v>#DIV/0!</v>
      </c>
      <c r="I32" s="3" t="e">
        <f t="shared" si="6"/>
        <v>#DIV/0!</v>
      </c>
      <c r="J32" s="3" t="e">
        <f t="shared" si="6"/>
        <v>#DIV/0!</v>
      </c>
      <c r="K32" s="3" t="e">
        <f t="shared" si="6"/>
        <v>#DIV/0!</v>
      </c>
      <c r="L32" s="3" t="e">
        <f t="shared" si="6"/>
        <v>#DIV/0!</v>
      </c>
      <c r="M32" s="3" t="e">
        <f t="shared" si="6"/>
        <v>#DIV/0!</v>
      </c>
      <c r="N32" s="3" t="e">
        <f t="shared" si="6"/>
        <v>#DIV/0!</v>
      </c>
      <c r="O32" s="42" t="e">
        <f t="shared" si="0"/>
        <v>#DIV/0!</v>
      </c>
      <c r="P32" s="50" t="e">
        <f t="shared" si="1"/>
        <v>#DIV/0!</v>
      </c>
    </row>
    <row r="33" spans="1:16" ht="15.75" customHeight="1" x14ac:dyDescent="0.2">
      <c r="A33" s="119" t="s">
        <v>55</v>
      </c>
      <c r="B33" s="114"/>
      <c r="C33" s="101" t="s">
        <v>56</v>
      </c>
      <c r="D33" s="101" t="s">
        <v>57</v>
      </c>
      <c r="E33" s="5">
        <f t="shared" ref="E33:N33" si="7">E6+E12+E20</f>
        <v>0</v>
      </c>
      <c r="F33" s="5">
        <f t="shared" si="7"/>
        <v>0</v>
      </c>
      <c r="G33" s="5">
        <f t="shared" si="7"/>
        <v>0</v>
      </c>
      <c r="H33" s="5">
        <f t="shared" si="7"/>
        <v>0</v>
      </c>
      <c r="I33" s="5">
        <f t="shared" si="7"/>
        <v>0</v>
      </c>
      <c r="J33" s="5">
        <f t="shared" si="7"/>
        <v>0</v>
      </c>
      <c r="K33" s="5">
        <f t="shared" si="7"/>
        <v>0</v>
      </c>
      <c r="L33" s="5">
        <f t="shared" si="7"/>
        <v>0</v>
      </c>
      <c r="M33" s="5">
        <f t="shared" si="7"/>
        <v>0</v>
      </c>
      <c r="N33" s="5">
        <f t="shared" si="7"/>
        <v>0</v>
      </c>
      <c r="O33" s="39">
        <f t="shared" si="0"/>
        <v>0</v>
      </c>
      <c r="P33" s="46" t="e">
        <f t="shared" si="1"/>
        <v>#DIV/0!</v>
      </c>
    </row>
    <row r="34" spans="1:16" ht="15.75" customHeight="1" thickBot="1" x14ac:dyDescent="0.25">
      <c r="A34" s="120"/>
      <c r="B34" s="121"/>
      <c r="C34" s="23" t="s">
        <v>58</v>
      </c>
      <c r="D34" s="23" t="s">
        <v>59</v>
      </c>
      <c r="E34" s="24">
        <f t="shared" ref="E34:N34" si="8">E14+E15+E22+E23</f>
        <v>0</v>
      </c>
      <c r="F34" s="24">
        <f t="shared" si="8"/>
        <v>0</v>
      </c>
      <c r="G34" s="24">
        <f t="shared" si="8"/>
        <v>0</v>
      </c>
      <c r="H34" s="24">
        <f t="shared" si="8"/>
        <v>0</v>
      </c>
      <c r="I34" s="24">
        <f t="shared" si="8"/>
        <v>0</v>
      </c>
      <c r="J34" s="24">
        <f t="shared" si="8"/>
        <v>0</v>
      </c>
      <c r="K34" s="24">
        <f t="shared" si="8"/>
        <v>0</v>
      </c>
      <c r="L34" s="24">
        <f t="shared" si="8"/>
        <v>0</v>
      </c>
      <c r="M34" s="24">
        <f t="shared" si="8"/>
        <v>0</v>
      </c>
      <c r="N34" s="24">
        <f t="shared" si="8"/>
        <v>0</v>
      </c>
      <c r="O34" s="40">
        <f t="shared" si="0"/>
        <v>0</v>
      </c>
      <c r="P34" s="47" t="e">
        <f t="shared" si="1"/>
        <v>#DIV/0!</v>
      </c>
    </row>
    <row r="35" spans="1:16" ht="15.75" customHeight="1" thickBot="1" x14ac:dyDescent="0.25">
      <c r="A35" s="116" t="s">
        <v>60</v>
      </c>
      <c r="B35" s="117"/>
      <c r="C35" s="118"/>
      <c r="D35" s="26" t="s">
        <v>61</v>
      </c>
      <c r="E35" s="27"/>
      <c r="F35" s="28"/>
      <c r="G35" s="28"/>
      <c r="H35" s="28"/>
      <c r="I35" s="28"/>
      <c r="J35" s="28"/>
      <c r="K35" s="28"/>
      <c r="L35" s="28"/>
      <c r="M35" s="28"/>
      <c r="N35" s="28"/>
      <c r="O35" s="51" t="s">
        <v>62</v>
      </c>
      <c r="P35" s="52">
        <f>COUNTIF(E35:N35,TRUE)/COUNT(E4:N4)</f>
        <v>0</v>
      </c>
    </row>
    <row r="36" spans="1:16" ht="15.75" customHeight="1" x14ac:dyDescent="0.2">
      <c r="D36" s="25"/>
    </row>
    <row r="37" spans="1:16" ht="15.75" customHeight="1" x14ac:dyDescent="0.2"/>
    <row r="38" spans="1:16" ht="15.75" customHeight="1" x14ac:dyDescent="0.2"/>
    <row r="39" spans="1:16" ht="15.75" customHeight="1" x14ac:dyDescent="0.2"/>
    <row r="40" spans="1:16" ht="15.75" customHeight="1" x14ac:dyDescent="0.2"/>
    <row r="41" spans="1:16" ht="15.75" customHeight="1" x14ac:dyDescent="0.2"/>
    <row r="42" spans="1:16" ht="15.75" customHeight="1" x14ac:dyDescent="0.2"/>
    <row r="43" spans="1:16" ht="15.75" customHeight="1" x14ac:dyDescent="0.2"/>
    <row r="44" spans="1:16" ht="15.75" customHeight="1" x14ac:dyDescent="0.2"/>
    <row r="45" spans="1:16" ht="15.75" customHeight="1" x14ac:dyDescent="0.2"/>
    <row r="46" spans="1:16" ht="15.75" customHeight="1" x14ac:dyDescent="0.2"/>
    <row r="47" spans="1:16" ht="15.75" customHeight="1" x14ac:dyDescent="0.2"/>
    <row r="48" spans="1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20">
    <mergeCell ref="E1:P1"/>
    <mergeCell ref="E2:P2"/>
    <mergeCell ref="E3:P3"/>
    <mergeCell ref="A29:C29"/>
    <mergeCell ref="A30:C30"/>
    <mergeCell ref="A1:C1"/>
    <mergeCell ref="D1:D4"/>
    <mergeCell ref="A2:C2"/>
    <mergeCell ref="A3:C3"/>
    <mergeCell ref="A4:C4"/>
    <mergeCell ref="A31:C31"/>
    <mergeCell ref="A32:C32"/>
    <mergeCell ref="A33:B34"/>
    <mergeCell ref="A35:C35"/>
    <mergeCell ref="A5:A28"/>
    <mergeCell ref="B5:B10"/>
    <mergeCell ref="B11:B18"/>
    <mergeCell ref="B19:B26"/>
    <mergeCell ref="B27:C27"/>
    <mergeCell ref="B28:C28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01"/>
  <sheetViews>
    <sheetView topLeftCell="E1" workbookViewId="0">
      <selection activeCell="N20" sqref="E20:N28"/>
    </sheetView>
  </sheetViews>
  <sheetFormatPr baseColWidth="10" defaultColWidth="14.42578125" defaultRowHeight="15" customHeight="1" x14ac:dyDescent="0.2"/>
  <cols>
    <col min="1" max="3" width="14.42578125" style="100" customWidth="1"/>
    <col min="4" max="4" width="99.42578125" style="100" bestFit="1" customWidth="1"/>
    <col min="5" max="15" width="14.42578125" style="100" customWidth="1"/>
    <col min="16" max="16" width="21" style="100" bestFit="1" customWidth="1"/>
    <col min="17" max="19" width="14.42578125" style="100" customWidth="1"/>
    <col min="20" max="16384" width="14.42578125" style="100"/>
  </cols>
  <sheetData>
    <row r="1" spans="1:16" ht="15.75" customHeight="1" x14ac:dyDescent="0.2">
      <c r="A1" s="106" t="s">
        <v>0</v>
      </c>
      <c r="B1" s="107"/>
      <c r="C1" s="108"/>
      <c r="D1" s="109" t="s">
        <v>1</v>
      </c>
      <c r="E1" s="131">
        <v>231</v>
      </c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8"/>
    </row>
    <row r="2" spans="1:16" ht="15.75" customHeight="1" x14ac:dyDescent="0.2">
      <c r="A2" s="106" t="s">
        <v>2</v>
      </c>
      <c r="B2" s="107"/>
      <c r="C2" s="108"/>
      <c r="D2" s="110"/>
      <c r="E2" s="132">
        <v>21</v>
      </c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8"/>
    </row>
    <row r="3" spans="1:16" ht="15.75" customHeight="1" thickBot="1" x14ac:dyDescent="0.25">
      <c r="A3" s="106" t="s">
        <v>3</v>
      </c>
      <c r="B3" s="107"/>
      <c r="C3" s="108"/>
      <c r="D3" s="110"/>
      <c r="E3" s="133">
        <v>3</v>
      </c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4"/>
    </row>
    <row r="4" spans="1:16" ht="15.75" customHeight="1" thickBot="1" x14ac:dyDescent="0.25">
      <c r="A4" s="112" t="s">
        <v>4</v>
      </c>
      <c r="B4" s="113"/>
      <c r="C4" s="114"/>
      <c r="D4" s="111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37" t="s">
        <v>5</v>
      </c>
      <c r="P4" s="43" t="s">
        <v>6</v>
      </c>
    </row>
    <row r="5" spans="1:16" ht="15.75" customHeight="1" x14ac:dyDescent="0.2">
      <c r="A5" s="124" t="s">
        <v>7</v>
      </c>
      <c r="B5" s="127" t="s">
        <v>8</v>
      </c>
      <c r="C5" s="14" t="s">
        <v>9</v>
      </c>
      <c r="D5" s="14" t="s">
        <v>10</v>
      </c>
      <c r="E5" s="15">
        <f>E2-E11-E19</f>
        <v>18</v>
      </c>
      <c r="F5" s="15">
        <f>E2-E11-E19</f>
        <v>18</v>
      </c>
      <c r="G5" s="15">
        <f>E2-E11-E19</f>
        <v>18</v>
      </c>
      <c r="H5" s="15">
        <f>E2-E11-E19</f>
        <v>18</v>
      </c>
      <c r="I5" s="15">
        <f>E2-E11-E19</f>
        <v>18</v>
      </c>
      <c r="J5" s="15">
        <f>E2-E11-E19</f>
        <v>18</v>
      </c>
      <c r="K5" s="15">
        <f>E2-E11-E19</f>
        <v>18</v>
      </c>
      <c r="L5" s="15">
        <f>E2-E11-E19</f>
        <v>18</v>
      </c>
      <c r="M5" s="15">
        <f>E2-E11-E19</f>
        <v>18</v>
      </c>
      <c r="N5" s="15">
        <f>E2-E11-E19</f>
        <v>18</v>
      </c>
      <c r="O5" s="38">
        <f t="shared" ref="O5:O34" si="0">AVERAGE(E5:N5)</f>
        <v>18</v>
      </c>
      <c r="P5" s="45">
        <f t="shared" ref="P5:P34" si="1">AVERAGEIF($E$35:$N$35, TRUE,E5:N5)</f>
        <v>18</v>
      </c>
    </row>
    <row r="6" spans="1:16" ht="15.75" customHeight="1" x14ac:dyDescent="0.2">
      <c r="A6" s="105"/>
      <c r="B6" s="128"/>
      <c r="C6" s="1" t="s">
        <v>11</v>
      </c>
      <c r="D6" s="1" t="s">
        <v>12</v>
      </c>
      <c r="E6" s="5"/>
      <c r="F6" s="5"/>
      <c r="G6" s="5"/>
      <c r="H6" s="5"/>
      <c r="I6" s="5"/>
      <c r="J6" s="5"/>
      <c r="K6" s="5"/>
      <c r="L6" s="5"/>
      <c r="M6" s="5"/>
      <c r="N6" s="5"/>
      <c r="O6" s="39" t="e">
        <f t="shared" si="0"/>
        <v>#DIV/0!</v>
      </c>
      <c r="P6" s="46" t="e">
        <f t="shared" si="1"/>
        <v>#DIV/0!</v>
      </c>
    </row>
    <row r="7" spans="1:16" ht="15.75" customHeight="1" x14ac:dyDescent="0.2">
      <c r="A7" s="105"/>
      <c r="B7" s="128"/>
      <c r="C7" s="1" t="s">
        <v>13</v>
      </c>
      <c r="D7" s="1" t="s">
        <v>14</v>
      </c>
      <c r="E7" s="5">
        <f t="shared" ref="E7:N7" si="2">E6-E5</f>
        <v>-18</v>
      </c>
      <c r="F7" s="5">
        <f t="shared" si="2"/>
        <v>-18</v>
      </c>
      <c r="G7" s="5">
        <f t="shared" si="2"/>
        <v>-18</v>
      </c>
      <c r="H7" s="5">
        <f t="shared" si="2"/>
        <v>-18</v>
      </c>
      <c r="I7" s="5">
        <f t="shared" si="2"/>
        <v>-18</v>
      </c>
      <c r="J7" s="5">
        <f t="shared" si="2"/>
        <v>-18</v>
      </c>
      <c r="K7" s="5">
        <f t="shared" si="2"/>
        <v>-18</v>
      </c>
      <c r="L7" s="5">
        <f t="shared" si="2"/>
        <v>-18</v>
      </c>
      <c r="M7" s="5">
        <f t="shared" si="2"/>
        <v>-18</v>
      </c>
      <c r="N7" s="5">
        <f t="shared" si="2"/>
        <v>-18</v>
      </c>
      <c r="O7" s="39">
        <f t="shared" si="0"/>
        <v>-18</v>
      </c>
      <c r="P7" s="46">
        <f t="shared" si="1"/>
        <v>-18</v>
      </c>
    </row>
    <row r="8" spans="1:16" ht="15.75" customHeight="1" x14ac:dyDescent="0.2">
      <c r="A8" s="105"/>
      <c r="B8" s="128"/>
      <c r="C8" s="1" t="s">
        <v>15</v>
      </c>
      <c r="D8" s="1" t="s">
        <v>16</v>
      </c>
      <c r="E8" s="5"/>
      <c r="F8" s="89"/>
      <c r="G8" s="89"/>
      <c r="H8" s="89"/>
      <c r="I8" s="89"/>
      <c r="J8" s="89"/>
      <c r="K8" s="89"/>
      <c r="L8" s="89"/>
      <c r="M8" s="89"/>
      <c r="N8" s="89"/>
      <c r="O8" s="39" t="e">
        <f t="shared" si="0"/>
        <v>#DIV/0!</v>
      </c>
      <c r="P8" s="46" t="e">
        <f t="shared" si="1"/>
        <v>#DIV/0!</v>
      </c>
    </row>
    <row r="9" spans="1:16" ht="15.75" customHeight="1" x14ac:dyDescent="0.2">
      <c r="A9" s="105"/>
      <c r="B9" s="128"/>
      <c r="C9" s="1" t="s">
        <v>17</v>
      </c>
      <c r="D9" s="1" t="s">
        <v>18</v>
      </c>
      <c r="E9" s="89"/>
      <c r="F9" s="89"/>
      <c r="G9" s="89"/>
      <c r="H9" s="89"/>
      <c r="I9" s="89"/>
      <c r="J9" s="89"/>
      <c r="K9" s="89"/>
      <c r="L9" s="89"/>
      <c r="M9" s="89"/>
      <c r="N9" s="89"/>
      <c r="O9" s="39" t="e">
        <f t="shared" si="0"/>
        <v>#DIV/0!</v>
      </c>
      <c r="P9" s="46" t="e">
        <f t="shared" si="1"/>
        <v>#DIV/0!</v>
      </c>
    </row>
    <row r="10" spans="1:16" ht="15.75" customHeight="1" thickBot="1" x14ac:dyDescent="0.25">
      <c r="A10" s="105"/>
      <c r="B10" s="129"/>
      <c r="C10" s="16" t="s">
        <v>19</v>
      </c>
      <c r="D10" s="16" t="s">
        <v>20</v>
      </c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3" t="e">
        <f t="shared" si="0"/>
        <v>#DIV/0!</v>
      </c>
      <c r="P10" s="94" t="e">
        <f t="shared" si="1"/>
        <v>#DIV/0!</v>
      </c>
    </row>
    <row r="11" spans="1:16" ht="15.75" customHeight="1" x14ac:dyDescent="0.2">
      <c r="A11" s="105"/>
      <c r="B11" s="127" t="s">
        <v>21</v>
      </c>
      <c r="C11" s="14" t="s">
        <v>9</v>
      </c>
      <c r="D11" s="14" t="s">
        <v>22</v>
      </c>
      <c r="E11" s="15">
        <f>E3-1</f>
        <v>2</v>
      </c>
      <c r="F11" s="15">
        <f>E3-1</f>
        <v>2</v>
      </c>
      <c r="G11" s="15">
        <f>E3-1</f>
        <v>2</v>
      </c>
      <c r="H11" s="15">
        <f>E3-1</f>
        <v>2</v>
      </c>
      <c r="I11" s="15">
        <f>E3-1</f>
        <v>2</v>
      </c>
      <c r="J11" s="15">
        <f>E3-1</f>
        <v>2</v>
      </c>
      <c r="K11" s="15">
        <f>E3-1</f>
        <v>2</v>
      </c>
      <c r="L11" s="15">
        <f>E3-1</f>
        <v>2</v>
      </c>
      <c r="M11" s="15">
        <f>E3-1</f>
        <v>2</v>
      </c>
      <c r="N11" s="15">
        <f>E3-1</f>
        <v>2</v>
      </c>
      <c r="O11" s="38">
        <f t="shared" si="0"/>
        <v>2</v>
      </c>
      <c r="P11" s="45">
        <f t="shared" si="1"/>
        <v>2</v>
      </c>
    </row>
    <row r="12" spans="1:16" ht="15.75" customHeight="1" x14ac:dyDescent="0.2">
      <c r="A12" s="105"/>
      <c r="B12" s="128"/>
      <c r="C12" s="1" t="s">
        <v>11</v>
      </c>
      <c r="D12" s="1" t="s">
        <v>23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39" t="e">
        <f t="shared" si="0"/>
        <v>#DIV/0!</v>
      </c>
      <c r="P12" s="46" t="e">
        <f t="shared" si="1"/>
        <v>#DIV/0!</v>
      </c>
    </row>
    <row r="13" spans="1:16" ht="15.75" customHeight="1" x14ac:dyDescent="0.2">
      <c r="A13" s="105"/>
      <c r="B13" s="128"/>
      <c r="C13" s="1" t="s">
        <v>24</v>
      </c>
      <c r="D13" s="1" t="s">
        <v>25</v>
      </c>
      <c r="E13" s="5"/>
      <c r="F13" s="5"/>
      <c r="G13" s="5"/>
      <c r="H13" s="5"/>
      <c r="I13" s="22"/>
      <c r="J13" s="5"/>
      <c r="K13" s="5"/>
      <c r="L13" s="5"/>
      <c r="M13" s="5"/>
      <c r="N13" s="5"/>
      <c r="O13" s="39" t="e">
        <f t="shared" si="0"/>
        <v>#DIV/0!</v>
      </c>
      <c r="P13" s="46" t="e">
        <f t="shared" si="1"/>
        <v>#DIV/0!</v>
      </c>
    </row>
    <row r="14" spans="1:16" ht="15.75" customHeight="1" x14ac:dyDescent="0.2">
      <c r="A14" s="105"/>
      <c r="B14" s="128"/>
      <c r="C14" s="1" t="s">
        <v>26</v>
      </c>
      <c r="D14" s="1" t="s">
        <v>27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39" t="e">
        <f t="shared" si="0"/>
        <v>#DIV/0!</v>
      </c>
      <c r="P14" s="46" t="e">
        <f t="shared" si="1"/>
        <v>#DIV/0!</v>
      </c>
    </row>
    <row r="15" spans="1:16" ht="15.75" customHeight="1" x14ac:dyDescent="0.2">
      <c r="A15" s="105"/>
      <c r="B15" s="128"/>
      <c r="C15" s="1" t="s">
        <v>28</v>
      </c>
      <c r="D15" s="1" t="s">
        <v>29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39" t="e">
        <f t="shared" si="0"/>
        <v>#DIV/0!</v>
      </c>
      <c r="P15" s="46" t="e">
        <f t="shared" si="1"/>
        <v>#DIV/0!</v>
      </c>
    </row>
    <row r="16" spans="1:16" ht="15.75" customHeight="1" x14ac:dyDescent="0.2">
      <c r="A16" s="105"/>
      <c r="B16" s="128"/>
      <c r="C16" s="1" t="s">
        <v>15</v>
      </c>
      <c r="D16" s="1" t="s">
        <v>30</v>
      </c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39" t="e">
        <f t="shared" si="0"/>
        <v>#DIV/0!</v>
      </c>
      <c r="P16" s="46" t="e">
        <f t="shared" si="1"/>
        <v>#DIV/0!</v>
      </c>
    </row>
    <row r="17" spans="1:16" ht="15.75" customHeight="1" x14ac:dyDescent="0.2">
      <c r="A17" s="105"/>
      <c r="B17" s="128"/>
      <c r="C17" s="1" t="s">
        <v>17</v>
      </c>
      <c r="D17" s="1" t="s">
        <v>31</v>
      </c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39" t="e">
        <f t="shared" si="0"/>
        <v>#DIV/0!</v>
      </c>
      <c r="P17" s="46" t="e">
        <f t="shared" si="1"/>
        <v>#DIV/0!</v>
      </c>
    </row>
    <row r="18" spans="1:16" ht="15.75" customHeight="1" thickBot="1" x14ac:dyDescent="0.25">
      <c r="A18" s="105"/>
      <c r="B18" s="129"/>
      <c r="C18" s="16" t="s">
        <v>19</v>
      </c>
      <c r="D18" s="16" t="s">
        <v>32</v>
      </c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40" t="e">
        <f t="shared" si="0"/>
        <v>#DIV/0!</v>
      </c>
      <c r="P18" s="47" t="e">
        <f t="shared" si="1"/>
        <v>#DIV/0!</v>
      </c>
    </row>
    <row r="19" spans="1:16" ht="15.75" customHeight="1" x14ac:dyDescent="0.2">
      <c r="A19" s="105"/>
      <c r="B19" s="127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38">
        <f t="shared" si="0"/>
        <v>1</v>
      </c>
      <c r="P19" s="45">
        <f t="shared" si="1"/>
        <v>1</v>
      </c>
    </row>
    <row r="20" spans="1:16" ht="15.75" customHeight="1" x14ac:dyDescent="0.2">
      <c r="A20" s="105"/>
      <c r="B20" s="128"/>
      <c r="C20" s="1" t="s">
        <v>11</v>
      </c>
      <c r="D20" s="1" t="s">
        <v>36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39" t="e">
        <f t="shared" si="0"/>
        <v>#DIV/0!</v>
      </c>
      <c r="P20" s="46" t="e">
        <f t="shared" si="1"/>
        <v>#DIV/0!</v>
      </c>
    </row>
    <row r="21" spans="1:16" ht="15.75" customHeight="1" x14ac:dyDescent="0.2">
      <c r="A21" s="105"/>
      <c r="B21" s="128"/>
      <c r="C21" s="1" t="s">
        <v>24</v>
      </c>
      <c r="D21" s="1" t="s">
        <v>37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39" t="e">
        <f t="shared" si="0"/>
        <v>#DIV/0!</v>
      </c>
      <c r="P21" s="46" t="e">
        <f t="shared" si="1"/>
        <v>#DIV/0!</v>
      </c>
    </row>
    <row r="22" spans="1:16" ht="15.75" customHeight="1" x14ac:dyDescent="0.2">
      <c r="A22" s="105"/>
      <c r="B22" s="128"/>
      <c r="C22" s="1" t="s">
        <v>26</v>
      </c>
      <c r="D22" s="1" t="s">
        <v>38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39" t="e">
        <f t="shared" si="0"/>
        <v>#DIV/0!</v>
      </c>
      <c r="P22" s="46" t="e">
        <f t="shared" si="1"/>
        <v>#DIV/0!</v>
      </c>
    </row>
    <row r="23" spans="1:16" ht="15.75" customHeight="1" x14ac:dyDescent="0.2">
      <c r="A23" s="105"/>
      <c r="B23" s="128"/>
      <c r="C23" s="1" t="s">
        <v>28</v>
      </c>
      <c r="D23" s="1" t="s">
        <v>39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39" t="e">
        <f t="shared" si="0"/>
        <v>#DIV/0!</v>
      </c>
      <c r="P23" s="46" t="e">
        <f t="shared" si="1"/>
        <v>#DIV/0!</v>
      </c>
    </row>
    <row r="24" spans="1:16" ht="15.75" customHeight="1" x14ac:dyDescent="0.2">
      <c r="A24" s="105"/>
      <c r="B24" s="128"/>
      <c r="C24" s="1" t="s">
        <v>15</v>
      </c>
      <c r="D24" s="1" t="s">
        <v>40</v>
      </c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39" t="e">
        <f t="shared" si="0"/>
        <v>#DIV/0!</v>
      </c>
      <c r="P24" s="46" t="e">
        <f t="shared" si="1"/>
        <v>#DIV/0!</v>
      </c>
    </row>
    <row r="25" spans="1:16" ht="15.75" customHeight="1" x14ac:dyDescent="0.2">
      <c r="A25" s="105"/>
      <c r="B25" s="128"/>
      <c r="C25" s="1" t="s">
        <v>17</v>
      </c>
      <c r="D25" s="1" t="s">
        <v>41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39" t="e">
        <f t="shared" si="0"/>
        <v>#DIV/0!</v>
      </c>
      <c r="P25" s="53" t="e">
        <f t="shared" si="1"/>
        <v>#DIV/0!</v>
      </c>
    </row>
    <row r="26" spans="1:16" ht="15.75" customHeight="1" thickBot="1" x14ac:dyDescent="0.25">
      <c r="A26" s="105"/>
      <c r="B26" s="129"/>
      <c r="C26" s="16" t="s">
        <v>19</v>
      </c>
      <c r="D26" s="16" t="s">
        <v>42</v>
      </c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40" t="e">
        <f t="shared" si="0"/>
        <v>#DIV/0!</v>
      </c>
      <c r="P26" s="47" t="e">
        <f t="shared" si="1"/>
        <v>#DIV/0!</v>
      </c>
    </row>
    <row r="27" spans="1:16" ht="15.75" customHeight="1" thickBot="1" x14ac:dyDescent="0.25">
      <c r="A27" s="105"/>
      <c r="B27" s="130" t="s">
        <v>43</v>
      </c>
      <c r="C27" s="126"/>
      <c r="D27" s="19" t="s">
        <v>44</v>
      </c>
      <c r="E27" s="97"/>
      <c r="F27" s="98"/>
      <c r="G27" s="98"/>
      <c r="H27" s="98"/>
      <c r="I27" s="98"/>
      <c r="J27" s="98"/>
      <c r="K27" s="98"/>
      <c r="L27" s="98"/>
      <c r="M27" s="98"/>
      <c r="N27" s="98"/>
      <c r="O27" s="44" t="e">
        <f t="shared" si="0"/>
        <v>#DIV/0!</v>
      </c>
      <c r="P27" s="48" t="e">
        <f t="shared" si="1"/>
        <v>#DIV/0!</v>
      </c>
    </row>
    <row r="28" spans="1:16" s="54" customFormat="1" ht="15.75" customHeight="1" thickBot="1" x14ac:dyDescent="0.25">
      <c r="A28" s="123"/>
      <c r="B28" s="125" t="s">
        <v>45</v>
      </c>
      <c r="C28" s="126"/>
      <c r="D28" s="19" t="s">
        <v>46</v>
      </c>
      <c r="E28" s="97"/>
      <c r="F28" s="98"/>
      <c r="G28" s="98"/>
      <c r="H28" s="98"/>
      <c r="I28" s="98"/>
      <c r="J28" s="98"/>
      <c r="K28" s="98"/>
      <c r="L28" s="98"/>
      <c r="M28" s="98"/>
      <c r="N28" s="98"/>
      <c r="O28" s="41" t="e">
        <f t="shared" si="0"/>
        <v>#DIV/0!</v>
      </c>
      <c r="P28" s="49" t="e">
        <f t="shared" si="1"/>
        <v>#DIV/0!</v>
      </c>
    </row>
    <row r="29" spans="1:16" ht="15.75" customHeight="1" x14ac:dyDescent="0.2">
      <c r="A29" s="122" t="s">
        <v>47</v>
      </c>
      <c r="B29" s="123"/>
      <c r="C29" s="121"/>
      <c r="D29" s="17" t="s">
        <v>48</v>
      </c>
      <c r="E29" s="13">
        <f t="shared" ref="E29:N29" si="3">E7+E13+E21</f>
        <v>-18</v>
      </c>
      <c r="F29" s="13">
        <f t="shared" si="3"/>
        <v>-18</v>
      </c>
      <c r="G29" s="13">
        <f t="shared" si="3"/>
        <v>-18</v>
      </c>
      <c r="H29" s="13">
        <f t="shared" si="3"/>
        <v>-18</v>
      </c>
      <c r="I29" s="13">
        <f t="shared" si="3"/>
        <v>-18</v>
      </c>
      <c r="J29" s="13">
        <f t="shared" si="3"/>
        <v>-18</v>
      </c>
      <c r="K29" s="13">
        <f t="shared" si="3"/>
        <v>-18</v>
      </c>
      <c r="L29" s="13">
        <f t="shared" si="3"/>
        <v>-18</v>
      </c>
      <c r="M29" s="13">
        <f t="shared" si="3"/>
        <v>-18</v>
      </c>
      <c r="N29" s="13">
        <f t="shared" si="3"/>
        <v>-18</v>
      </c>
      <c r="O29" s="38">
        <f t="shared" si="0"/>
        <v>-18</v>
      </c>
      <c r="P29" s="45">
        <f t="shared" si="1"/>
        <v>-18</v>
      </c>
    </row>
    <row r="30" spans="1:16" ht="15.75" customHeight="1" x14ac:dyDescent="0.2">
      <c r="A30" s="119" t="s">
        <v>49</v>
      </c>
      <c r="B30" s="107"/>
      <c r="C30" s="108"/>
      <c r="D30" s="2" t="s">
        <v>50</v>
      </c>
      <c r="E30" s="11" t="e">
        <f t="shared" ref="E30:N30" si="4">E29/E33</f>
        <v>#DIV/0!</v>
      </c>
      <c r="F30" s="3" t="e">
        <f t="shared" si="4"/>
        <v>#DIV/0!</v>
      </c>
      <c r="G30" s="3" t="e">
        <f t="shared" si="4"/>
        <v>#DIV/0!</v>
      </c>
      <c r="H30" s="3" t="e">
        <f t="shared" si="4"/>
        <v>#DIV/0!</v>
      </c>
      <c r="I30" s="3" t="e">
        <f t="shared" si="4"/>
        <v>#DIV/0!</v>
      </c>
      <c r="J30" s="3" t="e">
        <f t="shared" si="4"/>
        <v>#DIV/0!</v>
      </c>
      <c r="K30" s="3" t="e">
        <f t="shared" si="4"/>
        <v>#DIV/0!</v>
      </c>
      <c r="L30" s="3" t="e">
        <f t="shared" si="4"/>
        <v>#DIV/0!</v>
      </c>
      <c r="M30" s="3" t="e">
        <f t="shared" si="4"/>
        <v>#DIV/0!</v>
      </c>
      <c r="N30" s="3" t="e">
        <f t="shared" si="4"/>
        <v>#DIV/0!</v>
      </c>
      <c r="O30" s="42" t="e">
        <f t="shared" si="0"/>
        <v>#DIV/0!</v>
      </c>
      <c r="P30" s="50" t="e">
        <f t="shared" si="1"/>
        <v>#DIV/0!</v>
      </c>
    </row>
    <row r="31" spans="1:16" ht="15.75" customHeight="1" x14ac:dyDescent="0.2">
      <c r="A31" s="119" t="s">
        <v>51</v>
      </c>
      <c r="B31" s="107"/>
      <c r="C31" s="108"/>
      <c r="D31" s="2" t="s">
        <v>52</v>
      </c>
      <c r="E31" s="5">
        <f t="shared" ref="E31:N31" si="5">E14+E22</f>
        <v>0</v>
      </c>
      <c r="F31" s="5">
        <f t="shared" si="5"/>
        <v>0</v>
      </c>
      <c r="G31" s="5">
        <f t="shared" si="5"/>
        <v>0</v>
      </c>
      <c r="H31" s="5">
        <f t="shared" si="5"/>
        <v>0</v>
      </c>
      <c r="I31" s="5">
        <f t="shared" si="5"/>
        <v>0</v>
      </c>
      <c r="J31" s="5">
        <f t="shared" si="5"/>
        <v>0</v>
      </c>
      <c r="K31" s="5">
        <f t="shared" si="5"/>
        <v>0</v>
      </c>
      <c r="L31" s="5">
        <f t="shared" si="5"/>
        <v>0</v>
      </c>
      <c r="M31" s="5">
        <f t="shared" si="5"/>
        <v>0</v>
      </c>
      <c r="N31" s="5">
        <f t="shared" si="5"/>
        <v>0</v>
      </c>
      <c r="O31" s="39">
        <f t="shared" si="0"/>
        <v>0</v>
      </c>
      <c r="P31" s="46">
        <f t="shared" si="1"/>
        <v>0</v>
      </c>
    </row>
    <row r="32" spans="1:16" ht="15.75" customHeight="1" x14ac:dyDescent="0.2">
      <c r="A32" s="119" t="s">
        <v>53</v>
      </c>
      <c r="B32" s="107"/>
      <c r="C32" s="108"/>
      <c r="D32" s="2" t="s">
        <v>54</v>
      </c>
      <c r="E32" s="3" t="e">
        <f t="shared" ref="E32:N32" si="6">E31/E34</f>
        <v>#DIV/0!</v>
      </c>
      <c r="F32" s="3" t="e">
        <f t="shared" si="6"/>
        <v>#DIV/0!</v>
      </c>
      <c r="G32" s="3" t="e">
        <f t="shared" si="6"/>
        <v>#DIV/0!</v>
      </c>
      <c r="H32" s="3" t="e">
        <f t="shared" si="6"/>
        <v>#DIV/0!</v>
      </c>
      <c r="I32" s="3" t="e">
        <f t="shared" si="6"/>
        <v>#DIV/0!</v>
      </c>
      <c r="J32" s="3" t="e">
        <f t="shared" si="6"/>
        <v>#DIV/0!</v>
      </c>
      <c r="K32" s="3" t="e">
        <f t="shared" si="6"/>
        <v>#DIV/0!</v>
      </c>
      <c r="L32" s="3" t="e">
        <f t="shared" si="6"/>
        <v>#DIV/0!</v>
      </c>
      <c r="M32" s="3" t="e">
        <f t="shared" si="6"/>
        <v>#DIV/0!</v>
      </c>
      <c r="N32" s="3" t="e">
        <f t="shared" si="6"/>
        <v>#DIV/0!</v>
      </c>
      <c r="O32" s="42" t="e">
        <f t="shared" si="0"/>
        <v>#DIV/0!</v>
      </c>
      <c r="P32" s="50" t="e">
        <f t="shared" si="1"/>
        <v>#DIV/0!</v>
      </c>
    </row>
    <row r="33" spans="1:16" ht="15.75" customHeight="1" x14ac:dyDescent="0.2">
      <c r="A33" s="119" t="s">
        <v>55</v>
      </c>
      <c r="B33" s="114"/>
      <c r="C33" s="101" t="s">
        <v>56</v>
      </c>
      <c r="D33" s="101" t="s">
        <v>57</v>
      </c>
      <c r="E33" s="5">
        <f t="shared" ref="E33:N33" si="7">E6+E12+E20</f>
        <v>0</v>
      </c>
      <c r="F33" s="5">
        <f t="shared" si="7"/>
        <v>0</v>
      </c>
      <c r="G33" s="5">
        <f t="shared" si="7"/>
        <v>0</v>
      </c>
      <c r="H33" s="5">
        <f t="shared" si="7"/>
        <v>0</v>
      </c>
      <c r="I33" s="5">
        <f t="shared" si="7"/>
        <v>0</v>
      </c>
      <c r="J33" s="5">
        <f t="shared" si="7"/>
        <v>0</v>
      </c>
      <c r="K33" s="5">
        <f t="shared" si="7"/>
        <v>0</v>
      </c>
      <c r="L33" s="5">
        <f t="shared" si="7"/>
        <v>0</v>
      </c>
      <c r="M33" s="5">
        <f t="shared" si="7"/>
        <v>0</v>
      </c>
      <c r="N33" s="5">
        <f t="shared" si="7"/>
        <v>0</v>
      </c>
      <c r="O33" s="39">
        <f t="shared" si="0"/>
        <v>0</v>
      </c>
      <c r="P33" s="46">
        <f t="shared" si="1"/>
        <v>0</v>
      </c>
    </row>
    <row r="34" spans="1:16" ht="15.75" customHeight="1" thickBot="1" x14ac:dyDescent="0.25">
      <c r="A34" s="120"/>
      <c r="B34" s="121"/>
      <c r="C34" s="23" t="s">
        <v>58</v>
      </c>
      <c r="D34" s="23" t="s">
        <v>59</v>
      </c>
      <c r="E34" s="24">
        <f t="shared" ref="E34:N34" si="8">E14+E15+E22+E23</f>
        <v>0</v>
      </c>
      <c r="F34" s="24">
        <f t="shared" si="8"/>
        <v>0</v>
      </c>
      <c r="G34" s="24">
        <f t="shared" si="8"/>
        <v>0</v>
      </c>
      <c r="H34" s="24">
        <f t="shared" si="8"/>
        <v>0</v>
      </c>
      <c r="I34" s="24">
        <f t="shared" si="8"/>
        <v>0</v>
      </c>
      <c r="J34" s="24">
        <f t="shared" si="8"/>
        <v>0</v>
      </c>
      <c r="K34" s="24">
        <f t="shared" si="8"/>
        <v>0</v>
      </c>
      <c r="L34" s="24">
        <f t="shared" si="8"/>
        <v>0</v>
      </c>
      <c r="M34" s="24">
        <f t="shared" si="8"/>
        <v>0</v>
      </c>
      <c r="N34" s="24">
        <f t="shared" si="8"/>
        <v>0</v>
      </c>
      <c r="O34" s="40">
        <f t="shared" si="0"/>
        <v>0</v>
      </c>
      <c r="P34" s="47">
        <f t="shared" si="1"/>
        <v>0</v>
      </c>
    </row>
    <row r="35" spans="1:16" ht="15.75" customHeight="1" thickBot="1" x14ac:dyDescent="0.25">
      <c r="A35" s="116" t="s">
        <v>60</v>
      </c>
      <c r="B35" s="117"/>
      <c r="C35" s="118"/>
      <c r="D35" s="26" t="s">
        <v>61</v>
      </c>
      <c r="E35" s="27" t="b">
        <v>0</v>
      </c>
      <c r="F35" s="28" t="b">
        <v>0</v>
      </c>
      <c r="G35" s="28" t="b">
        <v>0</v>
      </c>
      <c r="H35" s="28" t="b">
        <v>0</v>
      </c>
      <c r="I35" s="28" t="b">
        <v>0</v>
      </c>
      <c r="J35" s="28" t="b">
        <v>0</v>
      </c>
      <c r="K35" s="28" t="b">
        <v>0</v>
      </c>
      <c r="L35" s="28" t="b">
        <v>0</v>
      </c>
      <c r="M35" s="28" t="b">
        <v>1</v>
      </c>
      <c r="N35" s="28" t="b">
        <v>0</v>
      </c>
      <c r="O35" s="51" t="s">
        <v>62</v>
      </c>
      <c r="P35" s="52">
        <f>COUNTIF(E35:N35,TRUE)/COUNT(E4:N4)</f>
        <v>0.1</v>
      </c>
    </row>
    <row r="36" spans="1:16" ht="15.75" customHeight="1" x14ac:dyDescent="0.2">
      <c r="D36" s="25"/>
    </row>
    <row r="37" spans="1:16" ht="15.75" customHeight="1" x14ac:dyDescent="0.2"/>
    <row r="38" spans="1:16" ht="15.75" customHeight="1" x14ac:dyDescent="0.2"/>
    <row r="39" spans="1:16" ht="15.75" customHeight="1" x14ac:dyDescent="0.2"/>
    <row r="40" spans="1:16" ht="15.75" customHeight="1" x14ac:dyDescent="0.2"/>
    <row r="41" spans="1:16" ht="15.75" customHeight="1" x14ac:dyDescent="0.2"/>
    <row r="42" spans="1:16" ht="15.75" customHeight="1" x14ac:dyDescent="0.2"/>
    <row r="43" spans="1:16" ht="15.75" customHeight="1" x14ac:dyDescent="0.2"/>
    <row r="44" spans="1:16" ht="15.75" customHeight="1" x14ac:dyDescent="0.2"/>
    <row r="45" spans="1:16" ht="15.75" customHeight="1" x14ac:dyDescent="0.2"/>
    <row r="46" spans="1:16" ht="15.75" customHeight="1" x14ac:dyDescent="0.2"/>
    <row r="47" spans="1:16" ht="15.75" customHeight="1" x14ac:dyDescent="0.2"/>
    <row r="48" spans="1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20">
    <mergeCell ref="A35:C35"/>
    <mergeCell ref="A5:A28"/>
    <mergeCell ref="B5:B10"/>
    <mergeCell ref="B11:B18"/>
    <mergeCell ref="B19:B26"/>
    <mergeCell ref="B27:C27"/>
    <mergeCell ref="B28:C28"/>
    <mergeCell ref="A29:C29"/>
    <mergeCell ref="A30:C30"/>
    <mergeCell ref="A31:C31"/>
    <mergeCell ref="A32:C32"/>
    <mergeCell ref="A33:B34"/>
    <mergeCell ref="A1:C1"/>
    <mergeCell ref="D1:D4"/>
    <mergeCell ref="E1:P1"/>
    <mergeCell ref="A2:C2"/>
    <mergeCell ref="E2:P2"/>
    <mergeCell ref="A3:C3"/>
    <mergeCell ref="E3:P3"/>
    <mergeCell ref="A4:C4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1001"/>
  <sheetViews>
    <sheetView topLeftCell="C1" workbookViewId="0">
      <selection activeCell="E6" sqref="E6:N6"/>
    </sheetView>
  </sheetViews>
  <sheetFormatPr baseColWidth="10" defaultColWidth="14.42578125" defaultRowHeight="15" customHeight="1" x14ac:dyDescent="0.2"/>
  <cols>
    <col min="1" max="3" width="14.42578125" style="100" customWidth="1"/>
    <col min="4" max="4" width="99.42578125" style="100" bestFit="1" customWidth="1"/>
    <col min="5" max="15" width="14.42578125" style="100" customWidth="1"/>
    <col min="16" max="16" width="21" style="100" bestFit="1" customWidth="1"/>
    <col min="17" max="19" width="14.42578125" style="100" customWidth="1"/>
    <col min="20" max="16384" width="14.42578125" style="100"/>
  </cols>
  <sheetData>
    <row r="1" spans="1:16" ht="15.75" customHeight="1" x14ac:dyDescent="0.2">
      <c r="A1" s="106" t="s">
        <v>0</v>
      </c>
      <c r="B1" s="107"/>
      <c r="C1" s="108"/>
      <c r="D1" s="109" t="s">
        <v>1</v>
      </c>
      <c r="E1" s="131">
        <v>512</v>
      </c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8"/>
    </row>
    <row r="2" spans="1:16" ht="15.75" customHeight="1" x14ac:dyDescent="0.2">
      <c r="A2" s="106" t="s">
        <v>2</v>
      </c>
      <c r="B2" s="107"/>
      <c r="C2" s="108"/>
      <c r="D2" s="110"/>
      <c r="E2" s="132">
        <v>52</v>
      </c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8"/>
    </row>
    <row r="3" spans="1:16" ht="15.75" customHeight="1" thickBot="1" x14ac:dyDescent="0.25">
      <c r="A3" s="106" t="s">
        <v>3</v>
      </c>
      <c r="B3" s="107"/>
      <c r="C3" s="108"/>
      <c r="D3" s="110"/>
      <c r="E3" s="133">
        <v>2</v>
      </c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4"/>
    </row>
    <row r="4" spans="1:16" ht="15.75" customHeight="1" thickBot="1" x14ac:dyDescent="0.25">
      <c r="A4" s="112" t="s">
        <v>4</v>
      </c>
      <c r="B4" s="113"/>
      <c r="C4" s="114"/>
      <c r="D4" s="111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37" t="s">
        <v>5</v>
      </c>
      <c r="P4" s="43" t="s">
        <v>6</v>
      </c>
    </row>
    <row r="5" spans="1:16" ht="15.75" customHeight="1" x14ac:dyDescent="0.2">
      <c r="A5" s="124" t="s">
        <v>7</v>
      </c>
      <c r="B5" s="127" t="s">
        <v>8</v>
      </c>
      <c r="C5" s="14" t="s">
        <v>9</v>
      </c>
      <c r="D5" s="14" t="s">
        <v>10</v>
      </c>
      <c r="E5" s="15">
        <f>E2-E11-E19</f>
        <v>50</v>
      </c>
      <c r="F5" s="15">
        <f>E2-E11-E19</f>
        <v>50</v>
      </c>
      <c r="G5" s="15">
        <f>E2-E11-E19</f>
        <v>50</v>
      </c>
      <c r="H5" s="15">
        <f>E2-E11-E19</f>
        <v>50</v>
      </c>
      <c r="I5" s="15">
        <f>E2-E11-E19</f>
        <v>50</v>
      </c>
      <c r="J5" s="15">
        <f>E2-E11-E19</f>
        <v>50</v>
      </c>
      <c r="K5" s="15">
        <f>E2-E11-E19</f>
        <v>50</v>
      </c>
      <c r="L5" s="15">
        <f>E2-E11-E19</f>
        <v>50</v>
      </c>
      <c r="M5" s="15">
        <f>E2-E11-E19</f>
        <v>50</v>
      </c>
      <c r="N5" s="15">
        <f>E2-E11-E19</f>
        <v>50</v>
      </c>
      <c r="O5" s="38">
        <f t="shared" ref="O5:O34" si="0">AVERAGE(E5:N5)</f>
        <v>50</v>
      </c>
      <c r="P5" s="45">
        <f t="shared" ref="P5:P34" si="1">AVERAGEIF($E$35:$N$35, TRUE,E5:N5)</f>
        <v>50</v>
      </c>
    </row>
    <row r="6" spans="1:16" ht="15.75" customHeight="1" x14ac:dyDescent="0.2">
      <c r="A6" s="105"/>
      <c r="B6" s="128"/>
      <c r="C6" s="1" t="s">
        <v>11</v>
      </c>
      <c r="D6" s="1" t="s">
        <v>12</v>
      </c>
      <c r="E6" s="5"/>
      <c r="F6" s="5"/>
      <c r="G6" s="5"/>
      <c r="H6" s="5"/>
      <c r="I6" s="5"/>
      <c r="J6" s="5"/>
      <c r="K6" s="5"/>
      <c r="L6" s="5"/>
      <c r="M6" s="5"/>
      <c r="N6" s="5"/>
      <c r="O6" s="39" t="e">
        <f t="shared" si="0"/>
        <v>#DIV/0!</v>
      </c>
      <c r="P6" s="46" t="e">
        <f t="shared" si="1"/>
        <v>#DIV/0!</v>
      </c>
    </row>
    <row r="7" spans="1:16" ht="15.75" customHeight="1" x14ac:dyDescent="0.2">
      <c r="A7" s="105"/>
      <c r="B7" s="128"/>
      <c r="C7" s="1" t="s">
        <v>13</v>
      </c>
      <c r="D7" s="1" t="s">
        <v>14</v>
      </c>
      <c r="E7" s="5">
        <f t="shared" ref="E7:N7" si="2">E6-E5</f>
        <v>-50</v>
      </c>
      <c r="F7" s="5">
        <f t="shared" si="2"/>
        <v>-50</v>
      </c>
      <c r="G7" s="5">
        <f t="shared" si="2"/>
        <v>-50</v>
      </c>
      <c r="H7" s="5">
        <f t="shared" si="2"/>
        <v>-50</v>
      </c>
      <c r="I7" s="5">
        <f t="shared" si="2"/>
        <v>-50</v>
      </c>
      <c r="J7" s="5">
        <f t="shared" si="2"/>
        <v>-50</v>
      </c>
      <c r="K7" s="5">
        <f t="shared" si="2"/>
        <v>-50</v>
      </c>
      <c r="L7" s="5">
        <f t="shared" si="2"/>
        <v>-50</v>
      </c>
      <c r="M7" s="5">
        <f t="shared" si="2"/>
        <v>-50</v>
      </c>
      <c r="N7" s="5">
        <f t="shared" si="2"/>
        <v>-50</v>
      </c>
      <c r="O7" s="39">
        <f t="shared" si="0"/>
        <v>-50</v>
      </c>
      <c r="P7" s="46">
        <f t="shared" si="1"/>
        <v>-50</v>
      </c>
    </row>
    <row r="8" spans="1:16" ht="15.75" customHeight="1" x14ac:dyDescent="0.2">
      <c r="A8" s="105"/>
      <c r="B8" s="128"/>
      <c r="C8" s="1" t="s">
        <v>15</v>
      </c>
      <c r="D8" s="1" t="s">
        <v>16</v>
      </c>
      <c r="E8" s="5"/>
      <c r="F8" s="89"/>
      <c r="G8" s="89"/>
      <c r="H8" s="89"/>
      <c r="I8" s="89"/>
      <c r="J8" s="89"/>
      <c r="K8" s="89"/>
      <c r="L8" s="89"/>
      <c r="M8" s="89"/>
      <c r="N8" s="89"/>
      <c r="O8" s="39" t="e">
        <f t="shared" si="0"/>
        <v>#DIV/0!</v>
      </c>
      <c r="P8" s="46" t="e">
        <f t="shared" si="1"/>
        <v>#DIV/0!</v>
      </c>
    </row>
    <row r="9" spans="1:16" ht="15.75" customHeight="1" x14ac:dyDescent="0.2">
      <c r="A9" s="105"/>
      <c r="B9" s="128"/>
      <c r="C9" s="1" t="s">
        <v>17</v>
      </c>
      <c r="D9" s="1" t="s">
        <v>18</v>
      </c>
      <c r="E9" s="89"/>
      <c r="F9" s="89"/>
      <c r="G9" s="89"/>
      <c r="H9" s="89"/>
      <c r="I9" s="89"/>
      <c r="J9" s="89"/>
      <c r="K9" s="89"/>
      <c r="L9" s="89"/>
      <c r="M9" s="89"/>
      <c r="N9" s="89"/>
      <c r="O9" s="39" t="e">
        <f t="shared" si="0"/>
        <v>#DIV/0!</v>
      </c>
      <c r="P9" s="46" t="e">
        <f t="shared" si="1"/>
        <v>#DIV/0!</v>
      </c>
    </row>
    <row r="10" spans="1:16" ht="15.75" customHeight="1" thickBot="1" x14ac:dyDescent="0.25">
      <c r="A10" s="105"/>
      <c r="B10" s="129"/>
      <c r="C10" s="16" t="s">
        <v>19</v>
      </c>
      <c r="D10" s="16" t="s">
        <v>20</v>
      </c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3" t="e">
        <f t="shared" si="0"/>
        <v>#DIV/0!</v>
      </c>
      <c r="P10" s="94" t="e">
        <f t="shared" si="1"/>
        <v>#DIV/0!</v>
      </c>
    </row>
    <row r="11" spans="1:16" ht="15.75" customHeight="1" x14ac:dyDescent="0.2">
      <c r="A11" s="105"/>
      <c r="B11" s="127" t="s">
        <v>21</v>
      </c>
      <c r="C11" s="14" t="s">
        <v>9</v>
      </c>
      <c r="D11" s="14" t="s">
        <v>22</v>
      </c>
      <c r="E11" s="15">
        <f>E3-1</f>
        <v>1</v>
      </c>
      <c r="F11" s="15">
        <f>E3-1</f>
        <v>1</v>
      </c>
      <c r="G11" s="15">
        <f>E3-1</f>
        <v>1</v>
      </c>
      <c r="H11" s="15">
        <f>E3-1</f>
        <v>1</v>
      </c>
      <c r="I11" s="15">
        <f>E3-1</f>
        <v>1</v>
      </c>
      <c r="J11" s="15">
        <f>E3-1</f>
        <v>1</v>
      </c>
      <c r="K11" s="15">
        <f>E3-1</f>
        <v>1</v>
      </c>
      <c r="L11" s="15">
        <f>E3-1</f>
        <v>1</v>
      </c>
      <c r="M11" s="15">
        <f>E3-1</f>
        <v>1</v>
      </c>
      <c r="N11" s="15">
        <f>E3-1</f>
        <v>1</v>
      </c>
      <c r="O11" s="38">
        <f t="shared" si="0"/>
        <v>1</v>
      </c>
      <c r="P11" s="45">
        <f t="shared" si="1"/>
        <v>1</v>
      </c>
    </row>
    <row r="12" spans="1:16" ht="15.75" customHeight="1" x14ac:dyDescent="0.2">
      <c r="A12" s="105"/>
      <c r="B12" s="128"/>
      <c r="C12" s="1" t="s">
        <v>11</v>
      </c>
      <c r="D12" s="1" t="s">
        <v>23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39" t="e">
        <f t="shared" si="0"/>
        <v>#DIV/0!</v>
      </c>
      <c r="P12" s="46" t="e">
        <f t="shared" si="1"/>
        <v>#DIV/0!</v>
      </c>
    </row>
    <row r="13" spans="1:16" ht="15.75" customHeight="1" x14ac:dyDescent="0.2">
      <c r="A13" s="105"/>
      <c r="B13" s="128"/>
      <c r="C13" s="1" t="s">
        <v>24</v>
      </c>
      <c r="D13" s="1" t="s">
        <v>25</v>
      </c>
      <c r="E13" s="5"/>
      <c r="F13" s="5"/>
      <c r="G13" s="5"/>
      <c r="H13" s="5"/>
      <c r="I13" s="22"/>
      <c r="J13" s="5"/>
      <c r="K13" s="5"/>
      <c r="L13" s="5"/>
      <c r="M13" s="5"/>
      <c r="N13" s="5"/>
      <c r="O13" s="39" t="e">
        <f t="shared" si="0"/>
        <v>#DIV/0!</v>
      </c>
      <c r="P13" s="46" t="e">
        <f t="shared" si="1"/>
        <v>#DIV/0!</v>
      </c>
    </row>
    <row r="14" spans="1:16" ht="15.75" customHeight="1" x14ac:dyDescent="0.2">
      <c r="A14" s="105"/>
      <c r="B14" s="128"/>
      <c r="C14" s="1" t="s">
        <v>26</v>
      </c>
      <c r="D14" s="1" t="s">
        <v>27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39" t="e">
        <f t="shared" si="0"/>
        <v>#DIV/0!</v>
      </c>
      <c r="P14" s="46" t="e">
        <f t="shared" si="1"/>
        <v>#DIV/0!</v>
      </c>
    </row>
    <row r="15" spans="1:16" ht="15.75" customHeight="1" x14ac:dyDescent="0.2">
      <c r="A15" s="105"/>
      <c r="B15" s="128"/>
      <c r="C15" s="1" t="s">
        <v>28</v>
      </c>
      <c r="D15" s="1" t="s">
        <v>29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39" t="e">
        <f t="shared" si="0"/>
        <v>#DIV/0!</v>
      </c>
      <c r="P15" s="46" t="e">
        <f t="shared" si="1"/>
        <v>#DIV/0!</v>
      </c>
    </row>
    <row r="16" spans="1:16" ht="15.75" customHeight="1" x14ac:dyDescent="0.2">
      <c r="A16" s="105"/>
      <c r="B16" s="128"/>
      <c r="C16" s="1" t="s">
        <v>15</v>
      </c>
      <c r="D16" s="1" t="s">
        <v>30</v>
      </c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39" t="e">
        <f t="shared" si="0"/>
        <v>#DIV/0!</v>
      </c>
      <c r="P16" s="46" t="e">
        <f t="shared" si="1"/>
        <v>#DIV/0!</v>
      </c>
    </row>
    <row r="17" spans="1:16" ht="15.75" customHeight="1" x14ac:dyDescent="0.2">
      <c r="A17" s="105"/>
      <c r="B17" s="128"/>
      <c r="C17" s="1" t="s">
        <v>17</v>
      </c>
      <c r="D17" s="1" t="s">
        <v>31</v>
      </c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39" t="e">
        <f t="shared" si="0"/>
        <v>#DIV/0!</v>
      </c>
      <c r="P17" s="46" t="e">
        <f t="shared" si="1"/>
        <v>#DIV/0!</v>
      </c>
    </row>
    <row r="18" spans="1:16" ht="15.75" customHeight="1" thickBot="1" x14ac:dyDescent="0.25">
      <c r="A18" s="105"/>
      <c r="B18" s="129"/>
      <c r="C18" s="16" t="s">
        <v>19</v>
      </c>
      <c r="D18" s="16" t="s">
        <v>32</v>
      </c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40" t="e">
        <f t="shared" si="0"/>
        <v>#DIV/0!</v>
      </c>
      <c r="P18" s="47" t="e">
        <f t="shared" si="1"/>
        <v>#DIV/0!</v>
      </c>
    </row>
    <row r="19" spans="1:16" ht="15.75" customHeight="1" x14ac:dyDescent="0.2">
      <c r="A19" s="105"/>
      <c r="B19" s="127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38">
        <f t="shared" si="0"/>
        <v>1</v>
      </c>
      <c r="P19" s="45">
        <f t="shared" si="1"/>
        <v>1</v>
      </c>
    </row>
    <row r="20" spans="1:16" ht="15.75" customHeight="1" x14ac:dyDescent="0.2">
      <c r="A20" s="105"/>
      <c r="B20" s="128"/>
      <c r="C20" s="1" t="s">
        <v>11</v>
      </c>
      <c r="D20" s="1" t="s">
        <v>36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39" t="e">
        <f t="shared" si="0"/>
        <v>#DIV/0!</v>
      </c>
      <c r="P20" s="46" t="e">
        <f t="shared" si="1"/>
        <v>#DIV/0!</v>
      </c>
    </row>
    <row r="21" spans="1:16" ht="15.75" customHeight="1" x14ac:dyDescent="0.2">
      <c r="A21" s="105"/>
      <c r="B21" s="128"/>
      <c r="C21" s="1" t="s">
        <v>24</v>
      </c>
      <c r="D21" s="1" t="s">
        <v>37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39" t="e">
        <f t="shared" si="0"/>
        <v>#DIV/0!</v>
      </c>
      <c r="P21" s="46" t="e">
        <f t="shared" si="1"/>
        <v>#DIV/0!</v>
      </c>
    </row>
    <row r="22" spans="1:16" ht="15.75" customHeight="1" x14ac:dyDescent="0.2">
      <c r="A22" s="105"/>
      <c r="B22" s="128"/>
      <c r="C22" s="1" t="s">
        <v>26</v>
      </c>
      <c r="D22" s="1" t="s">
        <v>38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39" t="e">
        <f t="shared" si="0"/>
        <v>#DIV/0!</v>
      </c>
      <c r="P22" s="46" t="e">
        <f t="shared" si="1"/>
        <v>#DIV/0!</v>
      </c>
    </row>
    <row r="23" spans="1:16" ht="15.75" customHeight="1" x14ac:dyDescent="0.2">
      <c r="A23" s="105"/>
      <c r="B23" s="128"/>
      <c r="C23" s="1" t="s">
        <v>28</v>
      </c>
      <c r="D23" s="1" t="s">
        <v>39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39" t="e">
        <f t="shared" si="0"/>
        <v>#DIV/0!</v>
      </c>
      <c r="P23" s="46" t="e">
        <f t="shared" si="1"/>
        <v>#DIV/0!</v>
      </c>
    </row>
    <row r="24" spans="1:16" ht="15.75" customHeight="1" x14ac:dyDescent="0.2">
      <c r="A24" s="105"/>
      <c r="B24" s="128"/>
      <c r="C24" s="1" t="s">
        <v>15</v>
      </c>
      <c r="D24" s="1" t="s">
        <v>40</v>
      </c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39" t="e">
        <f t="shared" si="0"/>
        <v>#DIV/0!</v>
      </c>
      <c r="P24" s="46" t="e">
        <f t="shared" si="1"/>
        <v>#DIV/0!</v>
      </c>
    </row>
    <row r="25" spans="1:16" ht="15.75" customHeight="1" x14ac:dyDescent="0.2">
      <c r="A25" s="105"/>
      <c r="B25" s="128"/>
      <c r="C25" s="1" t="s">
        <v>17</v>
      </c>
      <c r="D25" s="1" t="s">
        <v>41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39" t="e">
        <f t="shared" si="0"/>
        <v>#DIV/0!</v>
      </c>
      <c r="P25" s="46" t="e">
        <f t="shared" si="1"/>
        <v>#DIV/0!</v>
      </c>
    </row>
    <row r="26" spans="1:16" ht="15.75" customHeight="1" thickBot="1" x14ac:dyDescent="0.25">
      <c r="A26" s="105"/>
      <c r="B26" s="129"/>
      <c r="C26" s="16" t="s">
        <v>19</v>
      </c>
      <c r="D26" s="16" t="s">
        <v>42</v>
      </c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40" t="e">
        <f t="shared" si="0"/>
        <v>#DIV/0!</v>
      </c>
      <c r="P26" s="47" t="e">
        <f t="shared" si="1"/>
        <v>#DIV/0!</v>
      </c>
    </row>
    <row r="27" spans="1:16" ht="15.75" customHeight="1" thickBot="1" x14ac:dyDescent="0.25">
      <c r="A27" s="105"/>
      <c r="B27" s="130" t="s">
        <v>43</v>
      </c>
      <c r="C27" s="126"/>
      <c r="D27" s="19" t="s">
        <v>44</v>
      </c>
      <c r="E27" s="97"/>
      <c r="F27" s="98"/>
      <c r="G27" s="98"/>
      <c r="H27" s="98"/>
      <c r="I27" s="98"/>
      <c r="J27" s="98"/>
      <c r="K27" s="98"/>
      <c r="L27" s="98"/>
      <c r="M27" s="98"/>
      <c r="N27" s="98"/>
      <c r="O27" s="44" t="e">
        <f t="shared" si="0"/>
        <v>#DIV/0!</v>
      </c>
      <c r="P27" s="48" t="e">
        <f t="shared" si="1"/>
        <v>#DIV/0!</v>
      </c>
    </row>
    <row r="28" spans="1:16" s="54" customFormat="1" ht="15.75" customHeight="1" thickBot="1" x14ac:dyDescent="0.25">
      <c r="A28" s="123"/>
      <c r="B28" s="125" t="s">
        <v>45</v>
      </c>
      <c r="C28" s="126"/>
      <c r="D28" s="19" t="s">
        <v>46</v>
      </c>
      <c r="E28" s="97"/>
      <c r="F28" s="98"/>
      <c r="G28" s="98"/>
      <c r="H28" s="98"/>
      <c r="I28" s="98"/>
      <c r="J28" s="98"/>
      <c r="K28" s="98"/>
      <c r="L28" s="98"/>
      <c r="M28" s="98"/>
      <c r="N28" s="98"/>
      <c r="O28" s="41" t="e">
        <f t="shared" si="0"/>
        <v>#DIV/0!</v>
      </c>
      <c r="P28" s="49" t="e">
        <f t="shared" si="1"/>
        <v>#DIV/0!</v>
      </c>
    </row>
    <row r="29" spans="1:16" ht="15.75" customHeight="1" x14ac:dyDescent="0.2">
      <c r="A29" s="122" t="s">
        <v>47</v>
      </c>
      <c r="B29" s="123"/>
      <c r="C29" s="121"/>
      <c r="D29" s="17" t="s">
        <v>48</v>
      </c>
      <c r="E29" s="13">
        <f t="shared" ref="E29:N29" si="3">E7+E13+E21</f>
        <v>-50</v>
      </c>
      <c r="F29" s="13">
        <f t="shared" si="3"/>
        <v>-50</v>
      </c>
      <c r="G29" s="13">
        <f t="shared" si="3"/>
        <v>-50</v>
      </c>
      <c r="H29" s="13">
        <f t="shared" si="3"/>
        <v>-50</v>
      </c>
      <c r="I29" s="13">
        <f t="shared" si="3"/>
        <v>-50</v>
      </c>
      <c r="J29" s="13">
        <f t="shared" si="3"/>
        <v>-50</v>
      </c>
      <c r="K29" s="13">
        <f t="shared" si="3"/>
        <v>-50</v>
      </c>
      <c r="L29" s="13">
        <f t="shared" si="3"/>
        <v>-50</v>
      </c>
      <c r="M29" s="13">
        <f t="shared" si="3"/>
        <v>-50</v>
      </c>
      <c r="N29" s="13">
        <f t="shared" si="3"/>
        <v>-50</v>
      </c>
      <c r="O29" s="38">
        <f t="shared" si="0"/>
        <v>-50</v>
      </c>
      <c r="P29" s="45">
        <f t="shared" si="1"/>
        <v>-50</v>
      </c>
    </row>
    <row r="30" spans="1:16" ht="15.75" customHeight="1" x14ac:dyDescent="0.2">
      <c r="A30" s="119" t="s">
        <v>49</v>
      </c>
      <c r="B30" s="107"/>
      <c r="C30" s="108"/>
      <c r="D30" s="2" t="s">
        <v>50</v>
      </c>
      <c r="E30" s="11" t="e">
        <f t="shared" ref="E30:N30" si="4">E29/E33</f>
        <v>#DIV/0!</v>
      </c>
      <c r="F30" s="3" t="e">
        <f t="shared" si="4"/>
        <v>#DIV/0!</v>
      </c>
      <c r="G30" s="3" t="e">
        <f t="shared" si="4"/>
        <v>#DIV/0!</v>
      </c>
      <c r="H30" s="3" t="e">
        <f t="shared" si="4"/>
        <v>#DIV/0!</v>
      </c>
      <c r="I30" s="3" t="e">
        <f t="shared" si="4"/>
        <v>#DIV/0!</v>
      </c>
      <c r="J30" s="3" t="e">
        <f t="shared" si="4"/>
        <v>#DIV/0!</v>
      </c>
      <c r="K30" s="3" t="e">
        <f t="shared" si="4"/>
        <v>#DIV/0!</v>
      </c>
      <c r="L30" s="3" t="e">
        <f t="shared" si="4"/>
        <v>#DIV/0!</v>
      </c>
      <c r="M30" s="3" t="e">
        <f t="shared" si="4"/>
        <v>#DIV/0!</v>
      </c>
      <c r="N30" s="3" t="e">
        <f t="shared" si="4"/>
        <v>#DIV/0!</v>
      </c>
      <c r="O30" s="42" t="e">
        <f t="shared" si="0"/>
        <v>#DIV/0!</v>
      </c>
      <c r="P30" s="50" t="e">
        <f t="shared" si="1"/>
        <v>#DIV/0!</v>
      </c>
    </row>
    <row r="31" spans="1:16" ht="15.75" customHeight="1" x14ac:dyDescent="0.2">
      <c r="A31" s="119" t="s">
        <v>51</v>
      </c>
      <c r="B31" s="107"/>
      <c r="C31" s="108"/>
      <c r="D31" s="2" t="s">
        <v>52</v>
      </c>
      <c r="E31" s="5">
        <f t="shared" ref="E31:N31" si="5">E14+E22</f>
        <v>0</v>
      </c>
      <c r="F31" s="5">
        <f t="shared" si="5"/>
        <v>0</v>
      </c>
      <c r="G31" s="5">
        <f t="shared" si="5"/>
        <v>0</v>
      </c>
      <c r="H31" s="5">
        <f t="shared" si="5"/>
        <v>0</v>
      </c>
      <c r="I31" s="5">
        <f t="shared" si="5"/>
        <v>0</v>
      </c>
      <c r="J31" s="5">
        <f t="shared" si="5"/>
        <v>0</v>
      </c>
      <c r="K31" s="5">
        <f t="shared" si="5"/>
        <v>0</v>
      </c>
      <c r="L31" s="5">
        <f t="shared" si="5"/>
        <v>0</v>
      </c>
      <c r="M31" s="5">
        <f t="shared" si="5"/>
        <v>0</v>
      </c>
      <c r="N31" s="5">
        <f t="shared" si="5"/>
        <v>0</v>
      </c>
      <c r="O31" s="39">
        <f t="shared" si="0"/>
        <v>0</v>
      </c>
      <c r="P31" s="46">
        <f t="shared" si="1"/>
        <v>0</v>
      </c>
    </row>
    <row r="32" spans="1:16" ht="15.75" customHeight="1" x14ac:dyDescent="0.2">
      <c r="A32" s="119" t="s">
        <v>53</v>
      </c>
      <c r="B32" s="107"/>
      <c r="C32" s="108"/>
      <c r="D32" s="2" t="s">
        <v>54</v>
      </c>
      <c r="E32" s="3" t="e">
        <f t="shared" ref="E32:N32" si="6">E31/E34</f>
        <v>#DIV/0!</v>
      </c>
      <c r="F32" s="3" t="e">
        <f t="shared" si="6"/>
        <v>#DIV/0!</v>
      </c>
      <c r="G32" s="3" t="e">
        <f t="shared" si="6"/>
        <v>#DIV/0!</v>
      </c>
      <c r="H32" s="3" t="e">
        <f t="shared" si="6"/>
        <v>#DIV/0!</v>
      </c>
      <c r="I32" s="3" t="e">
        <f t="shared" si="6"/>
        <v>#DIV/0!</v>
      </c>
      <c r="J32" s="3" t="e">
        <f t="shared" si="6"/>
        <v>#DIV/0!</v>
      </c>
      <c r="K32" s="3" t="e">
        <f t="shared" si="6"/>
        <v>#DIV/0!</v>
      </c>
      <c r="L32" s="3" t="e">
        <f t="shared" si="6"/>
        <v>#DIV/0!</v>
      </c>
      <c r="M32" s="3" t="e">
        <f t="shared" si="6"/>
        <v>#DIV/0!</v>
      </c>
      <c r="N32" s="3" t="e">
        <f t="shared" si="6"/>
        <v>#DIV/0!</v>
      </c>
      <c r="O32" s="42" t="e">
        <f t="shared" si="0"/>
        <v>#DIV/0!</v>
      </c>
      <c r="P32" s="50" t="e">
        <f t="shared" si="1"/>
        <v>#DIV/0!</v>
      </c>
    </row>
    <row r="33" spans="1:16" ht="15.75" customHeight="1" x14ac:dyDescent="0.2">
      <c r="A33" s="119" t="s">
        <v>55</v>
      </c>
      <c r="B33" s="114"/>
      <c r="C33" s="101" t="s">
        <v>56</v>
      </c>
      <c r="D33" s="101" t="s">
        <v>57</v>
      </c>
      <c r="E33" s="5">
        <f t="shared" ref="E33:N33" si="7">E6+E12+E20</f>
        <v>0</v>
      </c>
      <c r="F33" s="5">
        <f t="shared" si="7"/>
        <v>0</v>
      </c>
      <c r="G33" s="5">
        <f t="shared" si="7"/>
        <v>0</v>
      </c>
      <c r="H33" s="5">
        <f t="shared" si="7"/>
        <v>0</v>
      </c>
      <c r="I33" s="5">
        <f t="shared" si="7"/>
        <v>0</v>
      </c>
      <c r="J33" s="5">
        <f t="shared" si="7"/>
        <v>0</v>
      </c>
      <c r="K33" s="5">
        <f t="shared" si="7"/>
        <v>0</v>
      </c>
      <c r="L33" s="5">
        <f t="shared" si="7"/>
        <v>0</v>
      </c>
      <c r="M33" s="5">
        <f t="shared" si="7"/>
        <v>0</v>
      </c>
      <c r="N33" s="5">
        <f t="shared" si="7"/>
        <v>0</v>
      </c>
      <c r="O33" s="39">
        <f t="shared" si="0"/>
        <v>0</v>
      </c>
      <c r="P33" s="46">
        <f t="shared" si="1"/>
        <v>0</v>
      </c>
    </row>
    <row r="34" spans="1:16" ht="15.75" customHeight="1" thickBot="1" x14ac:dyDescent="0.25">
      <c r="A34" s="120"/>
      <c r="B34" s="121"/>
      <c r="C34" s="23" t="s">
        <v>58</v>
      </c>
      <c r="D34" s="23" t="s">
        <v>59</v>
      </c>
      <c r="E34" s="24">
        <f t="shared" ref="E34:N34" si="8">E14+E15+E22+E23</f>
        <v>0</v>
      </c>
      <c r="F34" s="24">
        <f t="shared" si="8"/>
        <v>0</v>
      </c>
      <c r="G34" s="24">
        <f t="shared" si="8"/>
        <v>0</v>
      </c>
      <c r="H34" s="24">
        <f t="shared" si="8"/>
        <v>0</v>
      </c>
      <c r="I34" s="24">
        <f t="shared" si="8"/>
        <v>0</v>
      </c>
      <c r="J34" s="24">
        <f t="shared" si="8"/>
        <v>0</v>
      </c>
      <c r="K34" s="24">
        <f t="shared" si="8"/>
        <v>0</v>
      </c>
      <c r="L34" s="24">
        <f t="shared" si="8"/>
        <v>0</v>
      </c>
      <c r="M34" s="24">
        <f t="shared" si="8"/>
        <v>0</v>
      </c>
      <c r="N34" s="24">
        <f t="shared" si="8"/>
        <v>0</v>
      </c>
      <c r="O34" s="40">
        <f t="shared" si="0"/>
        <v>0</v>
      </c>
      <c r="P34" s="47">
        <f t="shared" si="1"/>
        <v>0</v>
      </c>
    </row>
    <row r="35" spans="1:16" ht="15.75" customHeight="1" thickBot="1" x14ac:dyDescent="0.25">
      <c r="A35" s="116" t="s">
        <v>60</v>
      </c>
      <c r="B35" s="117"/>
      <c r="C35" s="118"/>
      <c r="D35" s="26" t="s">
        <v>61</v>
      </c>
      <c r="E35" s="27" t="b">
        <v>1</v>
      </c>
      <c r="F35" s="28" t="b">
        <v>0</v>
      </c>
      <c r="G35" s="28" t="b">
        <v>0</v>
      </c>
      <c r="H35" s="28" t="b">
        <v>0</v>
      </c>
      <c r="I35" s="28" t="b">
        <v>0</v>
      </c>
      <c r="J35" s="28" t="b">
        <v>0</v>
      </c>
      <c r="K35" s="28" t="b">
        <v>0</v>
      </c>
      <c r="L35" s="28" t="b">
        <v>0</v>
      </c>
      <c r="M35" s="28" t="b">
        <v>0</v>
      </c>
      <c r="N35" s="28" t="b">
        <v>0</v>
      </c>
      <c r="O35" s="51" t="s">
        <v>62</v>
      </c>
      <c r="P35" s="52">
        <f>COUNTIF(E35:N35,TRUE)/COUNT(E4:N4)</f>
        <v>0.1</v>
      </c>
    </row>
    <row r="36" spans="1:16" ht="15.75" customHeight="1" x14ac:dyDescent="0.2">
      <c r="D36" s="25"/>
    </row>
    <row r="37" spans="1:16" ht="15.75" customHeight="1" x14ac:dyDescent="0.2"/>
    <row r="38" spans="1:16" ht="15.75" customHeight="1" x14ac:dyDescent="0.2"/>
    <row r="39" spans="1:16" ht="15.75" customHeight="1" x14ac:dyDescent="0.2"/>
    <row r="40" spans="1:16" ht="15.75" customHeight="1" x14ac:dyDescent="0.2"/>
    <row r="41" spans="1:16" ht="15.75" customHeight="1" x14ac:dyDescent="0.2"/>
    <row r="42" spans="1:16" ht="15.75" customHeight="1" x14ac:dyDescent="0.2"/>
    <row r="43" spans="1:16" ht="15.75" customHeight="1" x14ac:dyDescent="0.2"/>
    <row r="44" spans="1:16" ht="15.75" customHeight="1" x14ac:dyDescent="0.2"/>
    <row r="45" spans="1:16" ht="15.75" customHeight="1" x14ac:dyDescent="0.2"/>
    <row r="46" spans="1:16" ht="15.75" customHeight="1" x14ac:dyDescent="0.2"/>
    <row r="47" spans="1:16" ht="15.75" customHeight="1" x14ac:dyDescent="0.2"/>
    <row r="48" spans="1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20">
    <mergeCell ref="A35:C35"/>
    <mergeCell ref="A5:A28"/>
    <mergeCell ref="B5:B10"/>
    <mergeCell ref="B11:B18"/>
    <mergeCell ref="B19:B26"/>
    <mergeCell ref="B27:C27"/>
    <mergeCell ref="B28:C28"/>
    <mergeCell ref="A29:C29"/>
    <mergeCell ref="A30:C30"/>
    <mergeCell ref="A31:C31"/>
    <mergeCell ref="A32:C32"/>
    <mergeCell ref="A33:B34"/>
    <mergeCell ref="A1:C1"/>
    <mergeCell ref="D1:D4"/>
    <mergeCell ref="E1:P1"/>
    <mergeCell ref="A2:C2"/>
    <mergeCell ref="E2:P2"/>
    <mergeCell ref="A3:C3"/>
    <mergeCell ref="E3:P3"/>
    <mergeCell ref="A4:C4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1"/>
  <sheetViews>
    <sheetView topLeftCell="I13" workbookViewId="0">
      <selection activeCell="K22" sqref="K22"/>
    </sheetView>
  </sheetViews>
  <sheetFormatPr baseColWidth="10" defaultColWidth="14.42578125" defaultRowHeight="15" customHeight="1" x14ac:dyDescent="0.2"/>
  <cols>
    <col min="1" max="2" width="14.42578125" style="100" customWidth="1"/>
    <col min="3" max="3" width="16.5703125" style="100" bestFit="1" customWidth="1"/>
    <col min="4" max="4" width="95.7109375" style="100" customWidth="1"/>
    <col min="5" max="25" width="14.42578125" style="100" customWidth="1"/>
    <col min="26" max="26" width="21" style="100" bestFit="1" customWidth="1"/>
    <col min="27" max="29" width="14.42578125" style="100" customWidth="1"/>
    <col min="30" max="16384" width="14.42578125" style="100"/>
  </cols>
  <sheetData>
    <row r="1" spans="1:26" ht="15.75" customHeight="1" x14ac:dyDescent="0.2">
      <c r="A1" s="106" t="s">
        <v>0</v>
      </c>
      <c r="B1" s="107"/>
      <c r="C1" s="108"/>
      <c r="D1" s="109" t="s">
        <v>1</v>
      </c>
      <c r="E1" s="104">
        <v>77</v>
      </c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 spans="1:26" ht="15.75" customHeight="1" x14ac:dyDescent="0.2">
      <c r="A2" s="106" t="s">
        <v>2</v>
      </c>
      <c r="B2" s="107"/>
      <c r="C2" s="108"/>
      <c r="D2" s="110"/>
      <c r="E2" s="115">
        <v>7</v>
      </c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</row>
    <row r="3" spans="1:26" ht="15.75" customHeight="1" thickBot="1" x14ac:dyDescent="0.25">
      <c r="A3" s="106" t="s">
        <v>3</v>
      </c>
      <c r="B3" s="107"/>
      <c r="C3" s="108"/>
      <c r="D3" s="110"/>
      <c r="E3" s="115">
        <v>1</v>
      </c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</row>
    <row r="4" spans="1:26" ht="15.75" customHeight="1" thickBot="1" x14ac:dyDescent="0.25">
      <c r="A4" s="112" t="s">
        <v>4</v>
      </c>
      <c r="B4" s="113"/>
      <c r="C4" s="114"/>
      <c r="D4" s="111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4">
        <v>11</v>
      </c>
      <c r="P4" s="4">
        <v>12</v>
      </c>
      <c r="Q4" s="4">
        <v>13</v>
      </c>
      <c r="R4" s="4">
        <v>14</v>
      </c>
      <c r="S4" s="4">
        <v>15</v>
      </c>
      <c r="T4" s="4">
        <v>16</v>
      </c>
      <c r="U4" s="4">
        <v>17</v>
      </c>
      <c r="V4" s="4">
        <v>18</v>
      </c>
      <c r="W4" s="4">
        <v>19</v>
      </c>
      <c r="X4" s="30">
        <v>20</v>
      </c>
      <c r="Y4" s="37" t="s">
        <v>5</v>
      </c>
      <c r="Z4" s="43" t="s">
        <v>6</v>
      </c>
    </row>
    <row r="5" spans="1:26" ht="15.75" customHeight="1" x14ac:dyDescent="0.2">
      <c r="A5" s="124" t="s">
        <v>7</v>
      </c>
      <c r="B5" s="127" t="s">
        <v>8</v>
      </c>
      <c r="C5" s="14" t="s">
        <v>9</v>
      </c>
      <c r="D5" s="14" t="s">
        <v>10</v>
      </c>
      <c r="E5" s="15">
        <f>E2-E11-E19</f>
        <v>6</v>
      </c>
      <c r="F5" s="15">
        <f>E2-E11-E19</f>
        <v>6</v>
      </c>
      <c r="G5" s="15">
        <f>E2-E11-E19</f>
        <v>6</v>
      </c>
      <c r="H5" s="15">
        <f>E2-E11-E19</f>
        <v>6</v>
      </c>
      <c r="I5" s="15">
        <f>E2-E11-E19</f>
        <v>6</v>
      </c>
      <c r="J5" s="15">
        <f>E2-E11-E19</f>
        <v>6</v>
      </c>
      <c r="K5" s="15">
        <f>E2-E11-E19</f>
        <v>6</v>
      </c>
      <c r="L5" s="15">
        <f>E2-E11-E19</f>
        <v>6</v>
      </c>
      <c r="M5" s="15">
        <f>E2-E11-E19</f>
        <v>6</v>
      </c>
      <c r="N5" s="15">
        <f>E2-E11-E19</f>
        <v>6</v>
      </c>
      <c r="O5" s="15">
        <f>E2-E11-E19</f>
        <v>6</v>
      </c>
      <c r="P5" s="15">
        <f>E2-E11-E19</f>
        <v>6</v>
      </c>
      <c r="Q5" s="15">
        <f>E2-E11-E19</f>
        <v>6</v>
      </c>
      <c r="R5" s="15">
        <f>E2-E11-E19</f>
        <v>6</v>
      </c>
      <c r="S5" s="15">
        <f>E2-E11-E19</f>
        <v>6</v>
      </c>
      <c r="T5" s="15">
        <f>E2-E11-E19</f>
        <v>6</v>
      </c>
      <c r="U5" s="15">
        <f>E2-E11-E19</f>
        <v>6</v>
      </c>
      <c r="V5" s="15">
        <f>E2-E11-E19</f>
        <v>6</v>
      </c>
      <c r="W5" s="15">
        <f>E2-E11-E19</f>
        <v>6</v>
      </c>
      <c r="X5" s="31">
        <f>E2-E11-E19</f>
        <v>6</v>
      </c>
      <c r="Y5" s="38">
        <f t="shared" ref="Y5:Y34" si="0">AVERAGE(E5:X5)</f>
        <v>6</v>
      </c>
      <c r="Z5" s="45">
        <f t="shared" ref="Z5:Z34" si="1">AVERAGEIF($E$35:$X$35, TRUE,E5:X5)</f>
        <v>6</v>
      </c>
    </row>
    <row r="6" spans="1:26" ht="15.75" customHeight="1" x14ac:dyDescent="0.2">
      <c r="A6" s="105"/>
      <c r="B6" s="128"/>
      <c r="C6" s="1" t="s">
        <v>11</v>
      </c>
      <c r="D6" s="1" t="s">
        <v>12</v>
      </c>
      <c r="E6" s="5">
        <v>8</v>
      </c>
      <c r="F6" s="5">
        <v>6</v>
      </c>
      <c r="G6" s="5">
        <v>6</v>
      </c>
      <c r="H6" s="5">
        <v>6</v>
      </c>
      <c r="I6" s="5">
        <v>6</v>
      </c>
      <c r="J6" s="5">
        <v>8</v>
      </c>
      <c r="K6" s="5">
        <v>6</v>
      </c>
      <c r="L6" s="5">
        <v>7</v>
      </c>
      <c r="M6" s="5">
        <v>6</v>
      </c>
      <c r="N6" s="5">
        <v>7</v>
      </c>
      <c r="O6" s="5">
        <v>9</v>
      </c>
      <c r="P6" s="5">
        <v>7</v>
      </c>
      <c r="Q6" s="5">
        <v>6</v>
      </c>
      <c r="R6" s="5">
        <v>7</v>
      </c>
      <c r="S6" s="5">
        <v>6</v>
      </c>
      <c r="T6" s="5">
        <v>6</v>
      </c>
      <c r="U6" s="5">
        <v>6</v>
      </c>
      <c r="V6" s="5">
        <v>6</v>
      </c>
      <c r="W6" s="5">
        <v>6</v>
      </c>
      <c r="X6" s="32">
        <v>6</v>
      </c>
      <c r="Y6" s="39">
        <f t="shared" si="0"/>
        <v>6.55</v>
      </c>
      <c r="Z6" s="46">
        <f t="shared" si="1"/>
        <v>6.5789473684210522</v>
      </c>
    </row>
    <row r="7" spans="1:26" ht="15.75" customHeight="1" x14ac:dyDescent="0.2">
      <c r="A7" s="105"/>
      <c r="B7" s="128"/>
      <c r="C7" s="1" t="s">
        <v>13</v>
      </c>
      <c r="D7" s="1" t="s">
        <v>14</v>
      </c>
      <c r="E7" s="5">
        <f t="shared" ref="E7:X7" si="2">E6-E5</f>
        <v>2</v>
      </c>
      <c r="F7" s="5">
        <f t="shared" si="2"/>
        <v>0</v>
      </c>
      <c r="G7" s="5">
        <f t="shared" si="2"/>
        <v>0</v>
      </c>
      <c r="H7" s="5">
        <f t="shared" si="2"/>
        <v>0</v>
      </c>
      <c r="I7" s="5">
        <f t="shared" si="2"/>
        <v>0</v>
      </c>
      <c r="J7" s="5">
        <f t="shared" si="2"/>
        <v>2</v>
      </c>
      <c r="K7" s="5">
        <f t="shared" si="2"/>
        <v>0</v>
      </c>
      <c r="L7" s="5">
        <f t="shared" si="2"/>
        <v>1</v>
      </c>
      <c r="M7" s="5">
        <f t="shared" si="2"/>
        <v>0</v>
      </c>
      <c r="N7" s="5">
        <f t="shared" si="2"/>
        <v>1</v>
      </c>
      <c r="O7" s="5">
        <f t="shared" si="2"/>
        <v>3</v>
      </c>
      <c r="P7" s="5">
        <f t="shared" si="2"/>
        <v>1</v>
      </c>
      <c r="Q7" s="5">
        <f t="shared" si="2"/>
        <v>0</v>
      </c>
      <c r="R7" s="5">
        <f t="shared" si="2"/>
        <v>1</v>
      </c>
      <c r="S7" s="5">
        <f t="shared" si="2"/>
        <v>0</v>
      </c>
      <c r="T7" s="5">
        <f t="shared" si="2"/>
        <v>0</v>
      </c>
      <c r="U7" s="5">
        <f t="shared" si="2"/>
        <v>0</v>
      </c>
      <c r="V7" s="5">
        <f t="shared" si="2"/>
        <v>0</v>
      </c>
      <c r="W7" s="5">
        <f t="shared" si="2"/>
        <v>0</v>
      </c>
      <c r="X7" s="32">
        <f t="shared" si="2"/>
        <v>0</v>
      </c>
      <c r="Y7" s="39">
        <f t="shared" si="0"/>
        <v>0.55000000000000004</v>
      </c>
      <c r="Z7" s="46">
        <f t="shared" si="1"/>
        <v>0.57894736842105265</v>
      </c>
    </row>
    <row r="8" spans="1:26" ht="15.75" customHeight="1" x14ac:dyDescent="0.2">
      <c r="A8" s="105"/>
      <c r="B8" s="128"/>
      <c r="C8" s="1" t="s">
        <v>15</v>
      </c>
      <c r="D8" s="1" t="s">
        <v>16</v>
      </c>
      <c r="E8" s="5">
        <v>22.587837</v>
      </c>
      <c r="F8" s="89">
        <v>17.443735</v>
      </c>
      <c r="G8" s="89">
        <v>17.439235</v>
      </c>
      <c r="H8" s="89">
        <v>17.436434999999999</v>
      </c>
      <c r="I8" s="89">
        <v>17.51117</v>
      </c>
      <c r="J8" s="89">
        <v>22.587353</v>
      </c>
      <c r="K8" s="89">
        <v>17.440605000000001</v>
      </c>
      <c r="L8" s="89">
        <v>20.012981</v>
      </c>
      <c r="M8" s="89">
        <v>17.437919000000001</v>
      </c>
      <c r="N8" s="89">
        <v>20.012091999999999</v>
      </c>
      <c r="O8" s="5">
        <v>26.152965999999999</v>
      </c>
      <c r="P8" s="89">
        <v>20.073283</v>
      </c>
      <c r="Q8" s="89">
        <v>17.437816000000002</v>
      </c>
      <c r="R8" s="89">
        <v>19.005561</v>
      </c>
      <c r="S8" s="89">
        <v>17.432105</v>
      </c>
      <c r="T8" s="89">
        <v>17.441020999999999</v>
      </c>
      <c r="U8" s="89">
        <v>16.437971999999998</v>
      </c>
      <c r="V8" s="89">
        <v>17.436316999999999</v>
      </c>
      <c r="W8" s="89">
        <v>17.437159999999999</v>
      </c>
      <c r="X8" s="90">
        <v>17.512622</v>
      </c>
      <c r="Y8" s="39">
        <f t="shared" si="0"/>
        <v>18.813809249999998</v>
      </c>
      <c r="Z8" s="46">
        <f t="shared" si="1"/>
        <v>18.886083157894735</v>
      </c>
    </row>
    <row r="9" spans="1:26" ht="15.75" customHeight="1" x14ac:dyDescent="0.2">
      <c r="A9" s="105"/>
      <c r="B9" s="128"/>
      <c r="C9" s="1" t="s">
        <v>17</v>
      </c>
      <c r="D9" s="1" t="s">
        <v>18</v>
      </c>
      <c r="E9" s="89">
        <v>2.823479625</v>
      </c>
      <c r="F9" s="89">
        <v>2.9072891666666671</v>
      </c>
      <c r="G9" s="89">
        <v>2.9065391666666671</v>
      </c>
      <c r="H9" s="89">
        <v>2.9060725000000001</v>
      </c>
      <c r="I9" s="89">
        <v>2.9185283333333332</v>
      </c>
      <c r="J9" s="89">
        <v>2.823419125</v>
      </c>
      <c r="K9" s="89">
        <v>2.9067674999999999</v>
      </c>
      <c r="L9" s="89">
        <v>2.858997285714286</v>
      </c>
      <c r="M9" s="89">
        <v>2.9063198333333329</v>
      </c>
      <c r="N9" s="89">
        <v>2.858870285714286</v>
      </c>
      <c r="O9" s="89">
        <v>2.905885111111111</v>
      </c>
      <c r="P9" s="89">
        <v>2.8676118571428568</v>
      </c>
      <c r="Q9" s="89">
        <v>2.9063026666666669</v>
      </c>
      <c r="R9" s="89">
        <v>2.7150801428571429</v>
      </c>
      <c r="S9" s="89">
        <v>2.9053508333333329</v>
      </c>
      <c r="T9" s="89">
        <v>2.9068368333333341</v>
      </c>
      <c r="U9" s="89">
        <v>2.739662</v>
      </c>
      <c r="V9" s="89">
        <v>2.9060528333333329</v>
      </c>
      <c r="W9" s="89">
        <v>2.906193333333333</v>
      </c>
      <c r="X9" s="90">
        <v>2.9187703333333328</v>
      </c>
      <c r="Y9" s="39">
        <f t="shared" si="0"/>
        <v>2.8747014382936511</v>
      </c>
      <c r="Z9" s="46">
        <f t="shared" si="1"/>
        <v>2.8730137508354221</v>
      </c>
    </row>
    <row r="10" spans="1:26" ht="15.75" customHeight="1" thickBot="1" x14ac:dyDescent="0.25">
      <c r="A10" s="105"/>
      <c r="B10" s="129"/>
      <c r="C10" s="16" t="s">
        <v>19</v>
      </c>
      <c r="D10" s="16" t="s">
        <v>20</v>
      </c>
      <c r="E10" s="91">
        <v>0.4630897781195773</v>
      </c>
      <c r="F10" s="91">
        <v>0.51806594072276813</v>
      </c>
      <c r="G10" s="91">
        <v>0.51619594644763211</v>
      </c>
      <c r="H10" s="91">
        <v>0.51699995181614866</v>
      </c>
      <c r="I10" s="91">
        <v>0.50703114396560167</v>
      </c>
      <c r="J10" s="91">
        <v>0.46281186135078928</v>
      </c>
      <c r="K10" s="91">
        <v>0.5158505185740343</v>
      </c>
      <c r="L10" s="91">
        <v>0.48782269621885987</v>
      </c>
      <c r="M10" s="91">
        <v>0.51676845883216083</v>
      </c>
      <c r="N10" s="91">
        <v>0.48740490870518</v>
      </c>
      <c r="O10" s="91">
        <v>0.49990384887107159</v>
      </c>
      <c r="P10" s="91">
        <v>0.48154672687615979</v>
      </c>
      <c r="Q10" s="91">
        <v>0.51593282235913884</v>
      </c>
      <c r="R10" s="91">
        <v>0.37757991380961481</v>
      </c>
      <c r="S10" s="91">
        <v>0.51618525250085046</v>
      </c>
      <c r="T10" s="91">
        <v>0.51838724005840131</v>
      </c>
      <c r="U10" s="91">
        <v>0.4077430684899499</v>
      </c>
      <c r="V10" s="91">
        <v>0.5162307815663133</v>
      </c>
      <c r="W10" s="91">
        <v>0.51626327200941446</v>
      </c>
      <c r="X10" s="92">
        <v>0.53621245249086369</v>
      </c>
      <c r="Y10" s="93">
        <f t="shared" si="0"/>
        <v>0.49390132918922652</v>
      </c>
      <c r="Z10" s="94">
        <f t="shared" si="1"/>
        <v>0.49274610869528929</v>
      </c>
    </row>
    <row r="11" spans="1:26" ht="15.75" customHeight="1" x14ac:dyDescent="0.2">
      <c r="A11" s="105"/>
      <c r="B11" s="127" t="s">
        <v>21</v>
      </c>
      <c r="C11" s="14" t="s">
        <v>9</v>
      </c>
      <c r="D11" s="14" t="s">
        <v>22</v>
      </c>
      <c r="E11" s="15">
        <f>E3-1</f>
        <v>0</v>
      </c>
      <c r="F11" s="15">
        <f>E3-1</f>
        <v>0</v>
      </c>
      <c r="G11" s="15">
        <f>E3-1</f>
        <v>0</v>
      </c>
      <c r="H11" s="15">
        <f>E3-1</f>
        <v>0</v>
      </c>
      <c r="I11" s="15">
        <f>E3-1</f>
        <v>0</v>
      </c>
      <c r="J11" s="15">
        <f>E3-1</f>
        <v>0</v>
      </c>
      <c r="K11" s="15">
        <f>E3-1</f>
        <v>0</v>
      </c>
      <c r="L11" s="15">
        <f>E3-1</f>
        <v>0</v>
      </c>
      <c r="M11" s="15">
        <f>E3-1</f>
        <v>0</v>
      </c>
      <c r="N11" s="15">
        <f>E3-1</f>
        <v>0</v>
      </c>
      <c r="O11" s="15">
        <f>E3-1</f>
        <v>0</v>
      </c>
      <c r="P11" s="15">
        <f>E3-1</f>
        <v>0</v>
      </c>
      <c r="Q11" s="15">
        <f>E3-1</f>
        <v>0</v>
      </c>
      <c r="R11" s="15">
        <f>E3-1</f>
        <v>0</v>
      </c>
      <c r="S11" s="15">
        <f>E3-1</f>
        <v>0</v>
      </c>
      <c r="T11" s="15">
        <f>E3-1</f>
        <v>0</v>
      </c>
      <c r="U11" s="15">
        <f>E3-1</f>
        <v>0</v>
      </c>
      <c r="V11" s="15">
        <f>E3-1</f>
        <v>0</v>
      </c>
      <c r="W11" s="15">
        <f>E3-1</f>
        <v>0</v>
      </c>
      <c r="X11" s="31">
        <f>E3-1</f>
        <v>0</v>
      </c>
      <c r="Y11" s="38">
        <f t="shared" si="0"/>
        <v>0</v>
      </c>
      <c r="Z11" s="45">
        <f t="shared" si="1"/>
        <v>0</v>
      </c>
    </row>
    <row r="12" spans="1:26" ht="15.75" customHeight="1" x14ac:dyDescent="0.2">
      <c r="A12" s="105"/>
      <c r="B12" s="128"/>
      <c r="C12" s="1" t="s">
        <v>11</v>
      </c>
      <c r="D12" s="1" t="s">
        <v>23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32">
        <v>0</v>
      </c>
      <c r="Y12" s="39">
        <f t="shared" si="0"/>
        <v>0</v>
      </c>
      <c r="Z12" s="46">
        <f t="shared" si="1"/>
        <v>0</v>
      </c>
    </row>
    <row r="13" spans="1:26" ht="15.75" customHeight="1" x14ac:dyDescent="0.2">
      <c r="A13" s="105"/>
      <c r="B13" s="128"/>
      <c r="C13" s="1" t="s">
        <v>24</v>
      </c>
      <c r="D13" s="1" t="s">
        <v>25</v>
      </c>
      <c r="E13" s="5">
        <v>0</v>
      </c>
      <c r="F13" s="5">
        <v>0</v>
      </c>
      <c r="G13" s="5">
        <v>0</v>
      </c>
      <c r="H13" s="5">
        <v>0</v>
      </c>
      <c r="I13" s="20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32">
        <v>0</v>
      </c>
      <c r="Y13" s="39">
        <f t="shared" si="0"/>
        <v>0</v>
      </c>
      <c r="Z13" s="46">
        <f t="shared" si="1"/>
        <v>0</v>
      </c>
    </row>
    <row r="14" spans="1:26" ht="15.75" customHeight="1" x14ac:dyDescent="0.2">
      <c r="A14" s="105"/>
      <c r="B14" s="128"/>
      <c r="C14" s="1" t="s">
        <v>26</v>
      </c>
      <c r="D14" s="1" t="s">
        <v>27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32"/>
      <c r="Y14" s="39" t="e">
        <f t="shared" si="0"/>
        <v>#DIV/0!</v>
      </c>
      <c r="Z14" s="46" t="e">
        <f t="shared" si="1"/>
        <v>#DIV/0!</v>
      </c>
    </row>
    <row r="15" spans="1:26" ht="15.75" customHeight="1" x14ac:dyDescent="0.2">
      <c r="A15" s="105"/>
      <c r="B15" s="128"/>
      <c r="C15" s="1" t="s">
        <v>28</v>
      </c>
      <c r="D15" s="1" t="s">
        <v>29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32">
        <v>0</v>
      </c>
      <c r="Y15" s="39">
        <f t="shared" si="0"/>
        <v>0</v>
      </c>
      <c r="Z15" s="46">
        <f t="shared" si="1"/>
        <v>0</v>
      </c>
    </row>
    <row r="16" spans="1:26" ht="15.75" customHeight="1" x14ac:dyDescent="0.2">
      <c r="A16" s="105"/>
      <c r="B16" s="128"/>
      <c r="C16" s="1" t="s">
        <v>15</v>
      </c>
      <c r="D16" s="1" t="s">
        <v>30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Q16" s="89">
        <v>0</v>
      </c>
      <c r="R16" s="89">
        <v>0</v>
      </c>
      <c r="S16" s="89">
        <v>0</v>
      </c>
      <c r="T16" s="89">
        <v>0</v>
      </c>
      <c r="U16" s="89">
        <v>0</v>
      </c>
      <c r="V16" s="89">
        <v>0</v>
      </c>
      <c r="W16" s="89">
        <v>0</v>
      </c>
      <c r="X16" s="90">
        <v>0</v>
      </c>
      <c r="Y16" s="39">
        <f t="shared" si="0"/>
        <v>0</v>
      </c>
      <c r="Z16" s="46">
        <f t="shared" si="1"/>
        <v>0</v>
      </c>
    </row>
    <row r="17" spans="1:26" ht="15.75" customHeight="1" x14ac:dyDescent="0.2">
      <c r="A17" s="105"/>
      <c r="B17" s="128"/>
      <c r="C17" s="1" t="s">
        <v>17</v>
      </c>
      <c r="D17" s="1" t="s">
        <v>31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0</v>
      </c>
      <c r="K17" s="89">
        <v>0</v>
      </c>
      <c r="L17" s="89">
        <v>0</v>
      </c>
      <c r="M17" s="89">
        <v>0</v>
      </c>
      <c r="N17" s="89">
        <v>0</v>
      </c>
      <c r="O17" s="89">
        <v>0</v>
      </c>
      <c r="P17" s="89">
        <v>0</v>
      </c>
      <c r="Q17" s="89">
        <v>0</v>
      </c>
      <c r="R17" s="89">
        <v>0</v>
      </c>
      <c r="S17" s="89">
        <v>0</v>
      </c>
      <c r="T17" s="89">
        <v>0</v>
      </c>
      <c r="U17" s="89">
        <v>0</v>
      </c>
      <c r="V17" s="89">
        <v>0</v>
      </c>
      <c r="W17" s="89">
        <v>0</v>
      </c>
      <c r="X17" s="90">
        <v>0</v>
      </c>
      <c r="Y17" s="39">
        <f t="shared" si="0"/>
        <v>0</v>
      </c>
      <c r="Z17" s="46">
        <f t="shared" si="1"/>
        <v>0</v>
      </c>
    </row>
    <row r="18" spans="1:26" ht="15.75" customHeight="1" thickBot="1" x14ac:dyDescent="0.25">
      <c r="A18" s="105"/>
      <c r="B18" s="129"/>
      <c r="C18" s="16" t="s">
        <v>19</v>
      </c>
      <c r="D18" s="16" t="s">
        <v>32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  <c r="T18" s="91">
        <v>0</v>
      </c>
      <c r="U18" s="91">
        <v>0</v>
      </c>
      <c r="V18" s="91">
        <v>0</v>
      </c>
      <c r="W18" s="91">
        <v>0</v>
      </c>
      <c r="X18" s="92">
        <v>0</v>
      </c>
      <c r="Y18" s="40">
        <f t="shared" si="0"/>
        <v>0</v>
      </c>
      <c r="Z18" s="47">
        <f t="shared" si="1"/>
        <v>0</v>
      </c>
    </row>
    <row r="19" spans="1:26" ht="15.75" customHeight="1" x14ac:dyDescent="0.2">
      <c r="A19" s="105"/>
      <c r="B19" s="127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15">
        <v>1</v>
      </c>
      <c r="P19" s="15">
        <v>1</v>
      </c>
      <c r="Q19" s="15">
        <v>1</v>
      </c>
      <c r="R19" s="15">
        <v>1</v>
      </c>
      <c r="S19" s="15">
        <v>1</v>
      </c>
      <c r="T19" s="15">
        <v>1</v>
      </c>
      <c r="U19" s="15">
        <v>1</v>
      </c>
      <c r="V19" s="15">
        <v>1</v>
      </c>
      <c r="W19" s="15">
        <v>1</v>
      </c>
      <c r="X19" s="31">
        <v>1</v>
      </c>
      <c r="Y19" s="38">
        <f t="shared" si="0"/>
        <v>1</v>
      </c>
      <c r="Z19" s="45">
        <f t="shared" si="1"/>
        <v>1</v>
      </c>
    </row>
    <row r="20" spans="1:26" ht="15.75" customHeight="1" x14ac:dyDescent="0.2">
      <c r="A20" s="105"/>
      <c r="B20" s="128"/>
      <c r="C20" s="1" t="s">
        <v>11</v>
      </c>
      <c r="D20" s="1" t="s">
        <v>36</v>
      </c>
      <c r="E20" s="5">
        <v>3</v>
      </c>
      <c r="F20" s="5">
        <v>1</v>
      </c>
      <c r="G20" s="5">
        <v>1</v>
      </c>
      <c r="H20" s="5">
        <v>1</v>
      </c>
      <c r="I20" s="5">
        <v>1</v>
      </c>
      <c r="J20" s="5">
        <v>2</v>
      </c>
      <c r="K20" s="5">
        <v>2</v>
      </c>
      <c r="L20" s="5">
        <v>2</v>
      </c>
      <c r="M20" s="5">
        <v>1</v>
      </c>
      <c r="N20" s="5">
        <v>2</v>
      </c>
      <c r="O20" s="5">
        <v>2</v>
      </c>
      <c r="P20" s="5">
        <v>2</v>
      </c>
      <c r="Q20" s="5">
        <v>1</v>
      </c>
      <c r="R20" s="5">
        <v>2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32">
        <v>1</v>
      </c>
      <c r="Y20" s="39">
        <f t="shared" si="0"/>
        <v>1.45</v>
      </c>
      <c r="Z20" s="46">
        <f t="shared" si="1"/>
        <v>1.4210526315789473</v>
      </c>
    </row>
    <row r="21" spans="1:26" ht="15.75" customHeight="1" x14ac:dyDescent="0.2">
      <c r="A21" s="105"/>
      <c r="B21" s="128"/>
      <c r="C21" s="1" t="s">
        <v>24</v>
      </c>
      <c r="D21" s="1" t="s">
        <v>37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1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33">
        <v>0</v>
      </c>
      <c r="Y21" s="39">
        <f t="shared" si="0"/>
        <v>0.05</v>
      </c>
      <c r="Z21" s="46">
        <f t="shared" si="1"/>
        <v>0</v>
      </c>
    </row>
    <row r="22" spans="1:26" ht="15.75" customHeight="1" x14ac:dyDescent="0.2">
      <c r="A22" s="105"/>
      <c r="B22" s="128"/>
      <c r="C22" s="1" t="s">
        <v>26</v>
      </c>
      <c r="D22" s="1" t="s">
        <v>38</v>
      </c>
      <c r="E22" s="5"/>
      <c r="F22" s="5"/>
      <c r="G22" s="5"/>
      <c r="H22" s="5"/>
      <c r="I22" s="5"/>
      <c r="J22" s="5"/>
      <c r="K22" s="5">
        <v>1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32"/>
      <c r="Y22" s="39">
        <f t="shared" si="0"/>
        <v>1</v>
      </c>
      <c r="Z22" s="46" t="e">
        <f t="shared" si="1"/>
        <v>#DIV/0!</v>
      </c>
    </row>
    <row r="23" spans="1:26" ht="15.75" customHeight="1" x14ac:dyDescent="0.2">
      <c r="A23" s="105"/>
      <c r="B23" s="128"/>
      <c r="C23" s="1" t="s">
        <v>28</v>
      </c>
      <c r="D23" s="1" t="s">
        <v>39</v>
      </c>
      <c r="E23" s="5">
        <v>3</v>
      </c>
      <c r="F23" s="5">
        <v>1</v>
      </c>
      <c r="G23" s="5">
        <v>1</v>
      </c>
      <c r="H23" s="5">
        <v>1</v>
      </c>
      <c r="I23" s="5">
        <v>1</v>
      </c>
      <c r="J23" s="5">
        <v>2</v>
      </c>
      <c r="K23" s="5">
        <v>1</v>
      </c>
      <c r="L23" s="5">
        <v>2</v>
      </c>
      <c r="M23" s="5">
        <v>1</v>
      </c>
      <c r="N23" s="5">
        <v>2</v>
      </c>
      <c r="O23" s="5">
        <v>2</v>
      </c>
      <c r="P23" s="5">
        <v>2</v>
      </c>
      <c r="Q23" s="5">
        <v>1</v>
      </c>
      <c r="R23" s="5">
        <v>2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32">
        <v>1</v>
      </c>
      <c r="Y23" s="39">
        <f t="shared" si="0"/>
        <v>1.4</v>
      </c>
      <c r="Z23" s="46">
        <f t="shared" si="1"/>
        <v>1.4210526315789473</v>
      </c>
    </row>
    <row r="24" spans="1:26" ht="15.75" customHeight="1" x14ac:dyDescent="0.2">
      <c r="A24" s="105"/>
      <c r="B24" s="128"/>
      <c r="C24" s="1" t="s">
        <v>15</v>
      </c>
      <c r="D24" s="1" t="s">
        <v>40</v>
      </c>
      <c r="E24" s="89">
        <v>103.13417</v>
      </c>
      <c r="F24" s="89">
        <v>33.838619999999999</v>
      </c>
      <c r="G24" s="89">
        <v>34.857619999999997</v>
      </c>
      <c r="H24" s="89">
        <v>34.920430000000003</v>
      </c>
      <c r="I24" s="89">
        <v>34.845309999999998</v>
      </c>
      <c r="J24" s="89">
        <v>70.413039999999995</v>
      </c>
      <c r="K24" s="89">
        <v>79.786810000000003</v>
      </c>
      <c r="L24" s="89">
        <v>69.125439999999998</v>
      </c>
      <c r="M24" s="89">
        <v>34.812460000000002</v>
      </c>
      <c r="N24" s="89">
        <v>70.058920000000001</v>
      </c>
      <c r="O24" s="89">
        <v>69.709939999999989</v>
      </c>
      <c r="P24" s="89">
        <v>68.932880000000011</v>
      </c>
      <c r="Q24" s="89">
        <v>33.872480000000003</v>
      </c>
      <c r="R24" s="89">
        <v>70.077699999999993</v>
      </c>
      <c r="S24" s="89">
        <v>34.877670000000002</v>
      </c>
      <c r="T24" s="89">
        <v>34.884549999999997</v>
      </c>
      <c r="U24" s="89">
        <v>34.957090000000001</v>
      </c>
      <c r="V24" s="89">
        <v>33.899830000000001</v>
      </c>
      <c r="W24" s="89">
        <v>33.92754</v>
      </c>
      <c r="X24" s="90">
        <v>34.821779999999997</v>
      </c>
      <c r="Y24" s="39">
        <f t="shared" si="0"/>
        <v>50.787713999999994</v>
      </c>
      <c r="Z24" s="46">
        <f t="shared" si="1"/>
        <v>49.26144578947369</v>
      </c>
    </row>
    <row r="25" spans="1:26" ht="15.75" customHeight="1" x14ac:dyDescent="0.2">
      <c r="A25" s="105"/>
      <c r="B25" s="128"/>
      <c r="C25" s="1" t="s">
        <v>17</v>
      </c>
      <c r="D25" s="1" t="s">
        <v>41</v>
      </c>
      <c r="E25" s="89">
        <v>34.378056666666673</v>
      </c>
      <c r="F25" s="89">
        <v>33.838619999999999</v>
      </c>
      <c r="G25" s="89">
        <v>34.857619999999997</v>
      </c>
      <c r="H25" s="89">
        <v>34.920430000000003</v>
      </c>
      <c r="I25" s="89">
        <v>34.845309999999998</v>
      </c>
      <c r="J25" s="89">
        <v>35.206519999999998</v>
      </c>
      <c r="K25" s="89">
        <v>39.893405000000001</v>
      </c>
      <c r="L25" s="89">
        <v>34.562719999999999</v>
      </c>
      <c r="M25" s="89">
        <v>34.812460000000002</v>
      </c>
      <c r="N25" s="89">
        <v>35.02946</v>
      </c>
      <c r="O25" s="89">
        <v>34.854969999999987</v>
      </c>
      <c r="P25" s="89">
        <v>34.466440000000013</v>
      </c>
      <c r="Q25" s="89">
        <v>33.872480000000003</v>
      </c>
      <c r="R25" s="89">
        <v>35.038849999999996</v>
      </c>
      <c r="S25" s="89">
        <v>34.877670000000002</v>
      </c>
      <c r="T25" s="89">
        <v>34.884549999999997</v>
      </c>
      <c r="U25" s="89">
        <v>34.957090000000001</v>
      </c>
      <c r="V25" s="89">
        <v>33.899830000000001</v>
      </c>
      <c r="W25" s="89">
        <v>33.92754</v>
      </c>
      <c r="X25" s="90">
        <v>34.821779999999997</v>
      </c>
      <c r="Y25" s="39">
        <f t="shared" si="0"/>
        <v>34.897290083333331</v>
      </c>
      <c r="Z25" s="46">
        <f t="shared" si="1"/>
        <v>34.63433666666667</v>
      </c>
    </row>
    <row r="26" spans="1:26" ht="15.75" customHeight="1" thickBot="1" x14ac:dyDescent="0.25">
      <c r="A26" s="105"/>
      <c r="B26" s="129"/>
      <c r="C26" s="16" t="s">
        <v>19</v>
      </c>
      <c r="D26" s="16" t="s">
        <v>42</v>
      </c>
      <c r="E26" s="95">
        <v>0.40939708039180311</v>
      </c>
      <c r="F26" s="95">
        <v>0</v>
      </c>
      <c r="G26" s="95">
        <v>0</v>
      </c>
      <c r="H26" s="95">
        <v>0</v>
      </c>
      <c r="I26" s="95">
        <v>0</v>
      </c>
      <c r="J26" s="95">
        <v>0.38530248506854858</v>
      </c>
      <c r="K26" s="95">
        <v>8.157926289888259</v>
      </c>
      <c r="L26" s="95">
        <v>0.9343709006599018</v>
      </c>
      <c r="M26" s="95">
        <v>0</v>
      </c>
      <c r="N26" s="95">
        <v>0.17223706976141531</v>
      </c>
      <c r="O26" s="95">
        <v>9.5713973901410079E-2</v>
      </c>
      <c r="P26" s="95">
        <v>0.44967748642777161</v>
      </c>
      <c r="Q26" s="95">
        <v>0</v>
      </c>
      <c r="R26" s="95">
        <v>0.14850656618479369</v>
      </c>
      <c r="S26" s="95">
        <v>0</v>
      </c>
      <c r="T26" s="95">
        <v>0</v>
      </c>
      <c r="U26" s="95">
        <v>0</v>
      </c>
      <c r="V26" s="95">
        <v>0</v>
      </c>
      <c r="W26" s="95">
        <v>0</v>
      </c>
      <c r="X26" s="96">
        <v>0</v>
      </c>
      <c r="Y26" s="40">
        <f t="shared" si="0"/>
        <v>0.53765659261419518</v>
      </c>
      <c r="Z26" s="47">
        <f t="shared" si="1"/>
        <v>0.13658976644187601</v>
      </c>
    </row>
    <row r="27" spans="1:26" ht="15.75" customHeight="1" thickBot="1" x14ac:dyDescent="0.25">
      <c r="A27" s="105"/>
      <c r="B27" s="130" t="s">
        <v>43</v>
      </c>
      <c r="C27" s="126"/>
      <c r="D27" s="19" t="s">
        <v>44</v>
      </c>
      <c r="E27" s="97">
        <v>125.722007</v>
      </c>
      <c r="F27" s="98">
        <v>51.282355000000003</v>
      </c>
      <c r="G27" s="98">
        <v>52.296854999999987</v>
      </c>
      <c r="H27" s="98">
        <v>52.356864999999999</v>
      </c>
      <c r="I27" s="98">
        <v>52.356479999999998</v>
      </c>
      <c r="J27" s="98">
        <v>93.000393000000003</v>
      </c>
      <c r="K27" s="98">
        <v>97.227414999999993</v>
      </c>
      <c r="L27" s="98">
        <v>89.138420999999994</v>
      </c>
      <c r="M27" s="98">
        <v>52.250379000000002</v>
      </c>
      <c r="N27" s="98">
        <v>90.071011999999996</v>
      </c>
      <c r="O27" s="98">
        <v>95.862906000000009</v>
      </c>
      <c r="P27" s="98">
        <v>89.006163000000001</v>
      </c>
      <c r="Q27" s="98">
        <v>51.310296000000008</v>
      </c>
      <c r="R27" s="98">
        <v>89.083260999999993</v>
      </c>
      <c r="S27" s="98">
        <v>52.309775000000002</v>
      </c>
      <c r="T27" s="98">
        <v>52.325570999999997</v>
      </c>
      <c r="U27" s="98">
        <v>51.395062000000003</v>
      </c>
      <c r="V27" s="98">
        <v>51.336146999999997</v>
      </c>
      <c r="W27" s="98">
        <v>51.364699999999999</v>
      </c>
      <c r="X27" s="99">
        <v>52.334401999999997</v>
      </c>
      <c r="Y27" s="44">
        <f t="shared" si="0"/>
        <v>69.601523249999985</v>
      </c>
      <c r="Z27" s="48">
        <f t="shared" si="1"/>
        <v>68.147528947368428</v>
      </c>
    </row>
    <row r="28" spans="1:26" s="54" customFormat="1" ht="15.75" customHeight="1" thickBot="1" x14ac:dyDescent="0.25">
      <c r="A28" s="123"/>
      <c r="B28" s="125" t="s">
        <v>45</v>
      </c>
      <c r="C28" s="126"/>
      <c r="D28" s="19" t="s">
        <v>46</v>
      </c>
      <c r="E28" s="97">
        <v>127.4314</v>
      </c>
      <c r="F28" s="98">
        <v>52.396439999999998</v>
      </c>
      <c r="G28" s="98">
        <v>53.473129999999998</v>
      </c>
      <c r="H28" s="98">
        <v>53.475650000000002</v>
      </c>
      <c r="I28" s="98">
        <v>53.473700000000001</v>
      </c>
      <c r="J28" s="98">
        <v>94.457980000000006</v>
      </c>
      <c r="K28" s="98">
        <v>98.434849999999997</v>
      </c>
      <c r="L28" s="98">
        <v>90.505189999999999</v>
      </c>
      <c r="M28" s="98">
        <v>53.32929</v>
      </c>
      <c r="N28" s="98">
        <v>91.456419999999994</v>
      </c>
      <c r="O28" s="98">
        <v>97.400819999999996</v>
      </c>
      <c r="P28" s="98">
        <v>90.408569999999997</v>
      </c>
      <c r="Q28" s="98">
        <v>52.4285</v>
      </c>
      <c r="R28" s="98">
        <v>90.484409999999997</v>
      </c>
      <c r="S28" s="98">
        <v>53.440899999999999</v>
      </c>
      <c r="T28" s="98">
        <v>53.382959999999997</v>
      </c>
      <c r="U28" s="98">
        <v>52.468719999999998</v>
      </c>
      <c r="V28" s="98">
        <v>52.4437</v>
      </c>
      <c r="W28" s="98">
        <v>52.45337</v>
      </c>
      <c r="X28" s="99">
        <v>53.428130000000003</v>
      </c>
      <c r="Y28" s="41">
        <f t="shared" si="0"/>
        <v>70.838706500000001</v>
      </c>
      <c r="Z28" s="49">
        <f t="shared" si="1"/>
        <v>69.386277894736835</v>
      </c>
    </row>
    <row r="29" spans="1:26" ht="15.75" customHeight="1" x14ac:dyDescent="0.2">
      <c r="A29" s="122" t="s">
        <v>47</v>
      </c>
      <c r="B29" s="123"/>
      <c r="C29" s="121"/>
      <c r="D29" s="17" t="s">
        <v>48</v>
      </c>
      <c r="E29" s="13">
        <f t="shared" ref="E29:X29" si="3">E7+E13+E21</f>
        <v>2</v>
      </c>
      <c r="F29" s="13">
        <f t="shared" si="3"/>
        <v>0</v>
      </c>
      <c r="G29" s="13">
        <f t="shared" si="3"/>
        <v>0</v>
      </c>
      <c r="H29" s="13">
        <f t="shared" si="3"/>
        <v>0</v>
      </c>
      <c r="I29" s="13">
        <f t="shared" si="3"/>
        <v>0</v>
      </c>
      <c r="J29" s="13">
        <f t="shared" si="3"/>
        <v>2</v>
      </c>
      <c r="K29" s="13">
        <f t="shared" si="3"/>
        <v>1</v>
      </c>
      <c r="L29" s="13">
        <f t="shared" si="3"/>
        <v>1</v>
      </c>
      <c r="M29" s="13">
        <f t="shared" si="3"/>
        <v>0</v>
      </c>
      <c r="N29" s="13">
        <f t="shared" si="3"/>
        <v>1</v>
      </c>
      <c r="O29" s="13">
        <f t="shared" si="3"/>
        <v>3</v>
      </c>
      <c r="P29" s="13">
        <f t="shared" si="3"/>
        <v>1</v>
      </c>
      <c r="Q29" s="13">
        <f t="shared" si="3"/>
        <v>0</v>
      </c>
      <c r="R29" s="13">
        <f t="shared" si="3"/>
        <v>1</v>
      </c>
      <c r="S29" s="13">
        <f t="shared" si="3"/>
        <v>0</v>
      </c>
      <c r="T29" s="13">
        <f t="shared" si="3"/>
        <v>0</v>
      </c>
      <c r="U29" s="13">
        <f t="shared" si="3"/>
        <v>0</v>
      </c>
      <c r="V29" s="13">
        <f t="shared" si="3"/>
        <v>0</v>
      </c>
      <c r="W29" s="13">
        <f t="shared" si="3"/>
        <v>0</v>
      </c>
      <c r="X29" s="34">
        <f t="shared" si="3"/>
        <v>0</v>
      </c>
      <c r="Y29" s="38">
        <f t="shared" si="0"/>
        <v>0.6</v>
      </c>
      <c r="Z29" s="45">
        <f t="shared" si="1"/>
        <v>0.57894736842105265</v>
      </c>
    </row>
    <row r="30" spans="1:26" ht="15.75" customHeight="1" x14ac:dyDescent="0.2">
      <c r="A30" s="119" t="s">
        <v>49</v>
      </c>
      <c r="B30" s="107"/>
      <c r="C30" s="108"/>
      <c r="D30" s="2" t="s">
        <v>50</v>
      </c>
      <c r="E30" s="11">
        <f t="shared" ref="E30:X30" si="4">E29/E33</f>
        <v>0.18181818181818182</v>
      </c>
      <c r="F30" s="3">
        <f t="shared" si="4"/>
        <v>0</v>
      </c>
      <c r="G30" s="3">
        <f t="shared" si="4"/>
        <v>0</v>
      </c>
      <c r="H30" s="3">
        <f t="shared" si="4"/>
        <v>0</v>
      </c>
      <c r="I30" s="3">
        <f t="shared" si="4"/>
        <v>0</v>
      </c>
      <c r="J30" s="3">
        <f t="shared" si="4"/>
        <v>0.2</v>
      </c>
      <c r="K30" s="3">
        <f t="shared" si="4"/>
        <v>0.125</v>
      </c>
      <c r="L30" s="3">
        <f t="shared" si="4"/>
        <v>0.1111111111111111</v>
      </c>
      <c r="M30" s="3">
        <f t="shared" si="4"/>
        <v>0</v>
      </c>
      <c r="N30" s="3">
        <f t="shared" si="4"/>
        <v>0.1111111111111111</v>
      </c>
      <c r="O30" s="3">
        <f t="shared" si="4"/>
        <v>0.27272727272727271</v>
      </c>
      <c r="P30" s="3">
        <f t="shared" si="4"/>
        <v>0.1111111111111111</v>
      </c>
      <c r="Q30" s="3">
        <f t="shared" si="4"/>
        <v>0</v>
      </c>
      <c r="R30" s="3">
        <f t="shared" si="4"/>
        <v>0.1111111111111111</v>
      </c>
      <c r="S30" s="3">
        <f t="shared" si="4"/>
        <v>0</v>
      </c>
      <c r="T30" s="3">
        <f t="shared" si="4"/>
        <v>0</v>
      </c>
      <c r="U30" s="3">
        <f t="shared" si="4"/>
        <v>0</v>
      </c>
      <c r="V30" s="3">
        <f t="shared" si="4"/>
        <v>0</v>
      </c>
      <c r="W30" s="3">
        <f t="shared" si="4"/>
        <v>0</v>
      </c>
      <c r="X30" s="35">
        <f t="shared" si="4"/>
        <v>0</v>
      </c>
      <c r="Y30" s="42">
        <f t="shared" si="0"/>
        <v>6.1199494949494962E-2</v>
      </c>
      <c r="Z30" s="50">
        <f t="shared" si="1"/>
        <v>5.7841573631047312E-2</v>
      </c>
    </row>
    <row r="31" spans="1:26" ht="15.75" customHeight="1" x14ac:dyDescent="0.2">
      <c r="A31" s="119" t="s">
        <v>51</v>
      </c>
      <c r="B31" s="107"/>
      <c r="C31" s="108"/>
      <c r="D31" s="2" t="s">
        <v>52</v>
      </c>
      <c r="E31" s="5">
        <f t="shared" ref="E31:X31" si="5">E14+E22</f>
        <v>0</v>
      </c>
      <c r="F31" s="5">
        <f t="shared" si="5"/>
        <v>0</v>
      </c>
      <c r="G31" s="5">
        <f t="shared" si="5"/>
        <v>0</v>
      </c>
      <c r="H31" s="5">
        <f t="shared" si="5"/>
        <v>0</v>
      </c>
      <c r="I31" s="5">
        <f t="shared" si="5"/>
        <v>0</v>
      </c>
      <c r="J31" s="5">
        <f t="shared" si="5"/>
        <v>0</v>
      </c>
      <c r="K31" s="5">
        <f t="shared" si="5"/>
        <v>1</v>
      </c>
      <c r="L31" s="5">
        <f t="shared" si="5"/>
        <v>0</v>
      </c>
      <c r="M31" s="5">
        <f t="shared" si="5"/>
        <v>0</v>
      </c>
      <c r="N31" s="5">
        <f t="shared" si="5"/>
        <v>0</v>
      </c>
      <c r="O31" s="5">
        <f t="shared" si="5"/>
        <v>0</v>
      </c>
      <c r="P31" s="5">
        <f t="shared" si="5"/>
        <v>0</v>
      </c>
      <c r="Q31" s="5">
        <f t="shared" si="5"/>
        <v>0</v>
      </c>
      <c r="R31" s="5">
        <f t="shared" si="5"/>
        <v>0</v>
      </c>
      <c r="S31" s="5">
        <f t="shared" si="5"/>
        <v>0</v>
      </c>
      <c r="T31" s="5">
        <f t="shared" si="5"/>
        <v>0</v>
      </c>
      <c r="U31" s="5">
        <f t="shared" si="5"/>
        <v>0</v>
      </c>
      <c r="V31" s="5">
        <f t="shared" si="5"/>
        <v>0</v>
      </c>
      <c r="W31" s="5">
        <f t="shared" si="5"/>
        <v>0</v>
      </c>
      <c r="X31" s="32">
        <f t="shared" si="5"/>
        <v>0</v>
      </c>
      <c r="Y31" s="39">
        <f t="shared" si="0"/>
        <v>0.05</v>
      </c>
      <c r="Z31" s="46">
        <f t="shared" si="1"/>
        <v>0</v>
      </c>
    </row>
    <row r="32" spans="1:26" ht="15.75" customHeight="1" x14ac:dyDescent="0.2">
      <c r="A32" s="119" t="s">
        <v>53</v>
      </c>
      <c r="B32" s="107"/>
      <c r="C32" s="108"/>
      <c r="D32" s="2" t="s">
        <v>54</v>
      </c>
      <c r="E32" s="3">
        <f t="shared" ref="E32:X32" si="6">E31/E34</f>
        <v>0</v>
      </c>
      <c r="F32" s="3">
        <f t="shared" si="6"/>
        <v>0</v>
      </c>
      <c r="G32" s="3">
        <f t="shared" si="6"/>
        <v>0</v>
      </c>
      <c r="H32" s="3">
        <f t="shared" si="6"/>
        <v>0</v>
      </c>
      <c r="I32" s="3">
        <f t="shared" si="6"/>
        <v>0</v>
      </c>
      <c r="J32" s="3">
        <f t="shared" si="6"/>
        <v>0</v>
      </c>
      <c r="K32" s="3">
        <f t="shared" si="6"/>
        <v>0.5</v>
      </c>
      <c r="L32" s="3">
        <f t="shared" si="6"/>
        <v>0</v>
      </c>
      <c r="M32" s="3">
        <f t="shared" si="6"/>
        <v>0</v>
      </c>
      <c r="N32" s="3">
        <f t="shared" si="6"/>
        <v>0</v>
      </c>
      <c r="O32" s="3">
        <f t="shared" si="6"/>
        <v>0</v>
      </c>
      <c r="P32" s="3">
        <f t="shared" si="6"/>
        <v>0</v>
      </c>
      <c r="Q32" s="3">
        <f t="shared" si="6"/>
        <v>0</v>
      </c>
      <c r="R32" s="3">
        <f t="shared" si="6"/>
        <v>0</v>
      </c>
      <c r="S32" s="3">
        <f t="shared" si="6"/>
        <v>0</v>
      </c>
      <c r="T32" s="3">
        <f t="shared" si="6"/>
        <v>0</v>
      </c>
      <c r="U32" s="3">
        <f t="shared" si="6"/>
        <v>0</v>
      </c>
      <c r="V32" s="3">
        <f t="shared" si="6"/>
        <v>0</v>
      </c>
      <c r="W32" s="3">
        <f t="shared" si="6"/>
        <v>0</v>
      </c>
      <c r="X32" s="35">
        <f t="shared" si="6"/>
        <v>0</v>
      </c>
      <c r="Y32" s="42">
        <f t="shared" si="0"/>
        <v>2.5000000000000001E-2</v>
      </c>
      <c r="Z32" s="50">
        <f t="shared" si="1"/>
        <v>0</v>
      </c>
    </row>
    <row r="33" spans="1:26" ht="15.75" customHeight="1" x14ac:dyDescent="0.2">
      <c r="A33" s="119" t="s">
        <v>55</v>
      </c>
      <c r="B33" s="114"/>
      <c r="C33" s="101" t="s">
        <v>56</v>
      </c>
      <c r="D33" s="101" t="s">
        <v>57</v>
      </c>
      <c r="E33" s="5">
        <f t="shared" ref="E33:X33" si="7">E6+E12+E20</f>
        <v>11</v>
      </c>
      <c r="F33" s="5">
        <f t="shared" si="7"/>
        <v>7</v>
      </c>
      <c r="G33" s="5">
        <f t="shared" si="7"/>
        <v>7</v>
      </c>
      <c r="H33" s="5">
        <f t="shared" si="7"/>
        <v>7</v>
      </c>
      <c r="I33" s="5">
        <f t="shared" si="7"/>
        <v>7</v>
      </c>
      <c r="J33" s="5">
        <f t="shared" si="7"/>
        <v>10</v>
      </c>
      <c r="K33" s="5">
        <f t="shared" si="7"/>
        <v>8</v>
      </c>
      <c r="L33" s="5">
        <f t="shared" si="7"/>
        <v>9</v>
      </c>
      <c r="M33" s="5">
        <f t="shared" si="7"/>
        <v>7</v>
      </c>
      <c r="N33" s="5">
        <f t="shared" si="7"/>
        <v>9</v>
      </c>
      <c r="O33" s="5">
        <f t="shared" si="7"/>
        <v>11</v>
      </c>
      <c r="P33" s="5">
        <f t="shared" si="7"/>
        <v>9</v>
      </c>
      <c r="Q33" s="5">
        <f t="shared" si="7"/>
        <v>7</v>
      </c>
      <c r="R33" s="5">
        <f t="shared" si="7"/>
        <v>9</v>
      </c>
      <c r="S33" s="5">
        <f t="shared" si="7"/>
        <v>7</v>
      </c>
      <c r="T33" s="5">
        <f t="shared" si="7"/>
        <v>7</v>
      </c>
      <c r="U33" s="5">
        <f t="shared" si="7"/>
        <v>7</v>
      </c>
      <c r="V33" s="5">
        <f t="shared" si="7"/>
        <v>7</v>
      </c>
      <c r="W33" s="5">
        <f t="shared" si="7"/>
        <v>7</v>
      </c>
      <c r="X33" s="32">
        <f t="shared" si="7"/>
        <v>7</v>
      </c>
      <c r="Y33" s="39">
        <f t="shared" si="0"/>
        <v>8</v>
      </c>
      <c r="Z33" s="46">
        <f t="shared" si="1"/>
        <v>8</v>
      </c>
    </row>
    <row r="34" spans="1:26" ht="15.75" customHeight="1" thickBot="1" x14ac:dyDescent="0.25">
      <c r="A34" s="120"/>
      <c r="B34" s="121"/>
      <c r="C34" s="23" t="s">
        <v>58</v>
      </c>
      <c r="D34" s="23" t="s">
        <v>59</v>
      </c>
      <c r="E34" s="24">
        <f t="shared" ref="E34:X34" si="8">E14+E15+E22+E23</f>
        <v>3</v>
      </c>
      <c r="F34" s="24">
        <f t="shared" si="8"/>
        <v>1</v>
      </c>
      <c r="G34" s="24">
        <f t="shared" si="8"/>
        <v>1</v>
      </c>
      <c r="H34" s="24">
        <f t="shared" si="8"/>
        <v>1</v>
      </c>
      <c r="I34" s="24">
        <f t="shared" si="8"/>
        <v>1</v>
      </c>
      <c r="J34" s="24">
        <f t="shared" si="8"/>
        <v>2</v>
      </c>
      <c r="K34" s="24">
        <f t="shared" si="8"/>
        <v>2</v>
      </c>
      <c r="L34" s="24">
        <f t="shared" si="8"/>
        <v>2</v>
      </c>
      <c r="M34" s="24">
        <f t="shared" si="8"/>
        <v>1</v>
      </c>
      <c r="N34" s="24">
        <f t="shared" si="8"/>
        <v>2</v>
      </c>
      <c r="O34" s="24">
        <f t="shared" si="8"/>
        <v>2</v>
      </c>
      <c r="P34" s="24">
        <f t="shared" si="8"/>
        <v>2</v>
      </c>
      <c r="Q34" s="24">
        <f t="shared" si="8"/>
        <v>1</v>
      </c>
      <c r="R34" s="24">
        <f t="shared" si="8"/>
        <v>2</v>
      </c>
      <c r="S34" s="24">
        <f t="shared" si="8"/>
        <v>1</v>
      </c>
      <c r="T34" s="24">
        <f t="shared" si="8"/>
        <v>1</v>
      </c>
      <c r="U34" s="24">
        <f t="shared" si="8"/>
        <v>1</v>
      </c>
      <c r="V34" s="24">
        <f t="shared" si="8"/>
        <v>1</v>
      </c>
      <c r="W34" s="24">
        <f t="shared" si="8"/>
        <v>1</v>
      </c>
      <c r="X34" s="36">
        <f t="shared" si="8"/>
        <v>1</v>
      </c>
      <c r="Y34" s="40">
        <f t="shared" si="0"/>
        <v>1.45</v>
      </c>
      <c r="Z34" s="47">
        <f t="shared" si="1"/>
        <v>1.4210526315789473</v>
      </c>
    </row>
    <row r="35" spans="1:26" ht="15.75" customHeight="1" thickBot="1" x14ac:dyDescent="0.25">
      <c r="A35" s="116" t="s">
        <v>60</v>
      </c>
      <c r="B35" s="117"/>
      <c r="C35" s="118"/>
      <c r="D35" s="26" t="s">
        <v>61</v>
      </c>
      <c r="E35" s="27" t="b">
        <v>1</v>
      </c>
      <c r="F35" s="28" t="b">
        <v>1</v>
      </c>
      <c r="G35" s="28" t="b">
        <v>1</v>
      </c>
      <c r="H35" s="28" t="b">
        <v>1</v>
      </c>
      <c r="I35" s="28" t="b">
        <v>1</v>
      </c>
      <c r="J35" s="28" t="b">
        <v>1</v>
      </c>
      <c r="K35" s="28" t="b">
        <v>0</v>
      </c>
      <c r="L35" s="28" t="b">
        <v>1</v>
      </c>
      <c r="M35" s="28" t="b">
        <v>1</v>
      </c>
      <c r="N35" s="28" t="b">
        <v>1</v>
      </c>
      <c r="O35" s="28" t="b">
        <v>1</v>
      </c>
      <c r="P35" s="28" t="b">
        <v>1</v>
      </c>
      <c r="Q35" s="28" t="b">
        <v>1</v>
      </c>
      <c r="R35" s="28" t="b">
        <v>1</v>
      </c>
      <c r="S35" s="28" t="b">
        <v>1</v>
      </c>
      <c r="T35" s="28" t="b">
        <v>1</v>
      </c>
      <c r="U35" s="28" t="b">
        <v>1</v>
      </c>
      <c r="V35" s="28" t="b">
        <v>1</v>
      </c>
      <c r="W35" s="28" t="b">
        <v>1</v>
      </c>
      <c r="X35" s="29" t="b">
        <v>1</v>
      </c>
      <c r="Y35" s="51" t="s">
        <v>62</v>
      </c>
      <c r="Z35" s="52">
        <f>COUNTIF(E35:X35,TRUE)/COUNT(E4:X4)</f>
        <v>0.95</v>
      </c>
    </row>
    <row r="36" spans="1:26" ht="15.75" customHeight="1" x14ac:dyDescent="0.2">
      <c r="D36" s="25"/>
    </row>
    <row r="37" spans="1:26" ht="15.75" customHeight="1" x14ac:dyDescent="0.2"/>
    <row r="38" spans="1:26" ht="15.75" customHeight="1" x14ac:dyDescent="0.2"/>
    <row r="39" spans="1:26" ht="15.75" customHeight="1" x14ac:dyDescent="0.2"/>
    <row r="40" spans="1:26" ht="15.75" customHeight="1" x14ac:dyDescent="0.2"/>
    <row r="41" spans="1:26" ht="15.75" customHeight="1" x14ac:dyDescent="0.2"/>
    <row r="42" spans="1:26" ht="15.75" customHeight="1" x14ac:dyDescent="0.2"/>
    <row r="43" spans="1:26" ht="15.75" customHeight="1" x14ac:dyDescent="0.2"/>
    <row r="44" spans="1:26" ht="15.75" customHeight="1" x14ac:dyDescent="0.2"/>
    <row r="45" spans="1:26" ht="15.75" customHeight="1" x14ac:dyDescent="0.2"/>
    <row r="46" spans="1:26" ht="15.75" customHeight="1" x14ac:dyDescent="0.2"/>
    <row r="47" spans="1:26" ht="15.75" customHeight="1" x14ac:dyDescent="0.2"/>
    <row r="48" spans="1:2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20">
    <mergeCell ref="A35:C35"/>
    <mergeCell ref="A5:A28"/>
    <mergeCell ref="B5:B10"/>
    <mergeCell ref="B11:B18"/>
    <mergeCell ref="B19:B26"/>
    <mergeCell ref="B27:C27"/>
    <mergeCell ref="B28:C28"/>
    <mergeCell ref="A29:C29"/>
    <mergeCell ref="A30:C30"/>
    <mergeCell ref="A31:C31"/>
    <mergeCell ref="A32:C32"/>
    <mergeCell ref="A33:B34"/>
    <mergeCell ref="A1:C1"/>
    <mergeCell ref="D1:D4"/>
    <mergeCell ref="E1:Z1"/>
    <mergeCell ref="A2:C2"/>
    <mergeCell ref="E2:Z2"/>
    <mergeCell ref="A3:C3"/>
    <mergeCell ref="E3:Z3"/>
    <mergeCell ref="A4:C4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1000"/>
  <sheetViews>
    <sheetView tabSelected="1" topLeftCell="E10" workbookViewId="0">
      <selection activeCell="K22" sqref="K22"/>
    </sheetView>
  </sheetViews>
  <sheetFormatPr baseColWidth="10" defaultColWidth="14.42578125" defaultRowHeight="15" customHeight="1" x14ac:dyDescent="0.2"/>
  <cols>
    <col min="4" max="4" width="97.140625" style="100" customWidth="1"/>
  </cols>
  <sheetData>
    <row r="1" spans="1:16" ht="15.75" customHeight="1" x14ac:dyDescent="0.2">
      <c r="A1" s="106" t="s">
        <v>0</v>
      </c>
      <c r="B1" s="107"/>
      <c r="C1" s="108"/>
      <c r="D1" s="109" t="s">
        <v>1</v>
      </c>
      <c r="E1" s="131">
        <v>150</v>
      </c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8"/>
    </row>
    <row r="2" spans="1:16" ht="15.75" customHeight="1" x14ac:dyDescent="0.2">
      <c r="A2" s="106" t="s">
        <v>2</v>
      </c>
      <c r="B2" s="107"/>
      <c r="C2" s="108"/>
      <c r="D2" s="110"/>
      <c r="E2" s="132">
        <v>14</v>
      </c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8"/>
    </row>
    <row r="3" spans="1:16" ht="15.75" customHeight="1" thickBot="1" x14ac:dyDescent="0.25">
      <c r="A3" s="106" t="s">
        <v>3</v>
      </c>
      <c r="B3" s="107"/>
      <c r="C3" s="108"/>
      <c r="D3" s="110"/>
      <c r="E3" s="133">
        <v>2</v>
      </c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4"/>
    </row>
    <row r="4" spans="1:16" ht="15.75" customHeight="1" thickBot="1" x14ac:dyDescent="0.25">
      <c r="A4" s="112" t="s">
        <v>4</v>
      </c>
      <c r="B4" s="113"/>
      <c r="C4" s="114"/>
      <c r="D4" s="111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37" t="s">
        <v>5</v>
      </c>
      <c r="P4" s="43" t="s">
        <v>6</v>
      </c>
    </row>
    <row r="5" spans="1:16" ht="15.75" customHeight="1" x14ac:dyDescent="0.2">
      <c r="A5" s="124" t="s">
        <v>7</v>
      </c>
      <c r="B5" s="127" t="s">
        <v>8</v>
      </c>
      <c r="C5" s="14" t="s">
        <v>9</v>
      </c>
      <c r="D5" s="14" t="s">
        <v>10</v>
      </c>
      <c r="E5" s="15">
        <f>E2-E11-E19</f>
        <v>12</v>
      </c>
      <c r="F5" s="15">
        <f>E2-E11-E19</f>
        <v>12</v>
      </c>
      <c r="G5" s="15">
        <f>E2-E11-E19</f>
        <v>12</v>
      </c>
      <c r="H5" s="15">
        <f>E2-E11-E19</f>
        <v>12</v>
      </c>
      <c r="I5" s="15">
        <f>E2-E11-E19</f>
        <v>12</v>
      </c>
      <c r="J5" s="15">
        <f>E2-E11-E19</f>
        <v>12</v>
      </c>
      <c r="K5" s="15">
        <f>E2-E11-E19</f>
        <v>12</v>
      </c>
      <c r="L5" s="15">
        <f>E2-E11-E19</f>
        <v>12</v>
      </c>
      <c r="M5" s="15">
        <f>E2-E11-E19</f>
        <v>12</v>
      </c>
      <c r="N5" s="15">
        <f>E2-E11-E19</f>
        <v>12</v>
      </c>
      <c r="O5" s="38">
        <f t="shared" ref="O5:O34" si="0">AVERAGE(E5:N5)</f>
        <v>12</v>
      </c>
      <c r="P5" s="45">
        <f t="shared" ref="P5:P34" si="1">AVERAGEIF($E$35:$N$35, TRUE,E5:N5)</f>
        <v>12</v>
      </c>
    </row>
    <row r="6" spans="1:16" ht="15.75" customHeight="1" x14ac:dyDescent="0.2">
      <c r="A6" s="105"/>
      <c r="B6" s="128"/>
      <c r="C6" s="1" t="s">
        <v>11</v>
      </c>
      <c r="D6" s="1" t="s">
        <v>12</v>
      </c>
      <c r="E6" s="5">
        <v>14</v>
      </c>
      <c r="F6" s="5">
        <v>13</v>
      </c>
      <c r="G6" s="5">
        <v>13</v>
      </c>
      <c r="H6" s="5">
        <v>12</v>
      </c>
      <c r="I6" s="5">
        <v>15</v>
      </c>
      <c r="J6" s="5">
        <v>13</v>
      </c>
      <c r="K6" s="5">
        <v>16</v>
      </c>
      <c r="L6" s="5">
        <v>12</v>
      </c>
      <c r="M6" s="5">
        <v>12</v>
      </c>
      <c r="N6" s="5">
        <v>14</v>
      </c>
      <c r="O6" s="39">
        <f t="shared" si="0"/>
        <v>13.4</v>
      </c>
      <c r="P6" s="46">
        <f t="shared" si="1"/>
        <v>13.125</v>
      </c>
    </row>
    <row r="7" spans="1:16" ht="15.75" customHeight="1" x14ac:dyDescent="0.2">
      <c r="A7" s="105"/>
      <c r="B7" s="128"/>
      <c r="C7" s="1" t="s">
        <v>13</v>
      </c>
      <c r="D7" s="1" t="s">
        <v>14</v>
      </c>
      <c r="E7" s="5">
        <f t="shared" ref="E7:N7" si="2">E6-E5</f>
        <v>2</v>
      </c>
      <c r="F7" s="5">
        <f t="shared" si="2"/>
        <v>1</v>
      </c>
      <c r="G7" s="5">
        <f t="shared" si="2"/>
        <v>1</v>
      </c>
      <c r="H7" s="5">
        <f t="shared" si="2"/>
        <v>0</v>
      </c>
      <c r="I7" s="5">
        <f t="shared" si="2"/>
        <v>3</v>
      </c>
      <c r="J7" s="5">
        <f t="shared" si="2"/>
        <v>1</v>
      </c>
      <c r="K7" s="5">
        <f t="shared" si="2"/>
        <v>4</v>
      </c>
      <c r="L7" s="5">
        <f t="shared" si="2"/>
        <v>0</v>
      </c>
      <c r="M7" s="5">
        <f t="shared" si="2"/>
        <v>0</v>
      </c>
      <c r="N7" s="5">
        <f t="shared" si="2"/>
        <v>2</v>
      </c>
      <c r="O7" s="39">
        <f t="shared" si="0"/>
        <v>1.4</v>
      </c>
      <c r="P7" s="46">
        <f t="shared" si="1"/>
        <v>1.125</v>
      </c>
    </row>
    <row r="8" spans="1:16" ht="15.75" customHeight="1" x14ac:dyDescent="0.2">
      <c r="A8" s="105"/>
      <c r="B8" s="128"/>
      <c r="C8" s="1" t="s">
        <v>15</v>
      </c>
      <c r="D8" s="1" t="s">
        <v>16</v>
      </c>
      <c r="E8" s="5">
        <v>39.019309999999997</v>
      </c>
      <c r="F8" s="89">
        <v>36.514682000000008</v>
      </c>
      <c r="G8" s="89">
        <v>37.444603000000008</v>
      </c>
      <c r="H8" s="89">
        <v>33.946247</v>
      </c>
      <c r="I8" s="89">
        <v>42.590389999999992</v>
      </c>
      <c r="J8" s="89">
        <v>36.530245000000001</v>
      </c>
      <c r="K8" s="89">
        <v>46.172718000000003</v>
      </c>
      <c r="L8" s="89">
        <v>33.944307999999999</v>
      </c>
      <c r="M8" s="89">
        <v>34.876911999999997</v>
      </c>
      <c r="N8" s="89">
        <v>41.098120000000009</v>
      </c>
      <c r="O8" s="39">
        <f t="shared" si="0"/>
        <v>38.213753500000003</v>
      </c>
      <c r="P8" s="46">
        <f t="shared" si="1"/>
        <v>37.315026750000001</v>
      </c>
    </row>
    <row r="9" spans="1:16" ht="15.75" customHeight="1" x14ac:dyDescent="0.2">
      <c r="A9" s="105"/>
      <c r="B9" s="128"/>
      <c r="C9" s="1" t="s">
        <v>17</v>
      </c>
      <c r="D9" s="1" t="s">
        <v>18</v>
      </c>
      <c r="E9" s="89">
        <v>2.7870935714285712</v>
      </c>
      <c r="F9" s="89">
        <v>2.808821692307693</v>
      </c>
      <c r="G9" s="89">
        <v>2.8803540769230769</v>
      </c>
      <c r="H9" s="89">
        <v>2.8288539166666671</v>
      </c>
      <c r="I9" s="89">
        <v>2.8393593333333329</v>
      </c>
      <c r="J9" s="89">
        <v>2.810018846153846</v>
      </c>
      <c r="K9" s="89">
        <v>2.8857948750000002</v>
      </c>
      <c r="L9" s="89">
        <v>2.8286923333333331</v>
      </c>
      <c r="M9" s="89">
        <v>2.9064093333333338</v>
      </c>
      <c r="N9" s="89">
        <v>2.9355800000000012</v>
      </c>
      <c r="O9" s="39">
        <f t="shared" si="0"/>
        <v>2.8510977978479852</v>
      </c>
      <c r="P9" s="46">
        <f t="shared" si="1"/>
        <v>2.843103628319597</v>
      </c>
    </row>
    <row r="10" spans="1:16" ht="15.75" customHeight="1" thickBot="1" x14ac:dyDescent="0.25">
      <c r="A10" s="105"/>
      <c r="B10" s="129"/>
      <c r="C10" s="16" t="s">
        <v>19</v>
      </c>
      <c r="D10" s="16" t="s">
        <v>20</v>
      </c>
      <c r="E10" s="91">
        <v>0.42609925177298119</v>
      </c>
      <c r="F10" s="91">
        <v>0.44945116590652068</v>
      </c>
      <c r="G10" s="91">
        <v>0.48059588218298699</v>
      </c>
      <c r="H10" s="91">
        <v>0.46324722888077768</v>
      </c>
      <c r="I10" s="91">
        <v>0.45740579686526972</v>
      </c>
      <c r="J10" s="91">
        <v>0.43585313498793099</v>
      </c>
      <c r="K10" s="91">
        <v>0.47860254073331382</v>
      </c>
      <c r="L10" s="91">
        <v>0.44881664835154578</v>
      </c>
      <c r="M10" s="91">
        <v>0.49195857246175317</v>
      </c>
      <c r="N10" s="91">
        <v>0.49348704953158062</v>
      </c>
      <c r="O10" s="93">
        <f t="shared" si="0"/>
        <v>0.46255172716746601</v>
      </c>
      <c r="P10" s="94">
        <f t="shared" si="1"/>
        <v>0.45828985609479495</v>
      </c>
    </row>
    <row r="11" spans="1:16" ht="15.75" customHeight="1" x14ac:dyDescent="0.2">
      <c r="A11" s="105"/>
      <c r="B11" s="127" t="s">
        <v>21</v>
      </c>
      <c r="C11" s="14" t="s">
        <v>9</v>
      </c>
      <c r="D11" s="14" t="s">
        <v>22</v>
      </c>
      <c r="E11" s="15">
        <f>E3-1</f>
        <v>1</v>
      </c>
      <c r="F11" s="15">
        <f>E3-1</f>
        <v>1</v>
      </c>
      <c r="G11" s="15">
        <f>E3-1</f>
        <v>1</v>
      </c>
      <c r="H11" s="15">
        <f>E3-1</f>
        <v>1</v>
      </c>
      <c r="I11" s="15">
        <f>E3-1</f>
        <v>1</v>
      </c>
      <c r="J11" s="15">
        <f>E3-1</f>
        <v>1</v>
      </c>
      <c r="K11" s="15">
        <f>E3-1</f>
        <v>1</v>
      </c>
      <c r="L11" s="15">
        <f>E3-1</f>
        <v>1</v>
      </c>
      <c r="M11" s="15">
        <f>E3-1</f>
        <v>1</v>
      </c>
      <c r="N11" s="15">
        <f>E3-1</f>
        <v>1</v>
      </c>
      <c r="O11" s="38">
        <f t="shared" si="0"/>
        <v>1</v>
      </c>
      <c r="P11" s="45">
        <f t="shared" si="1"/>
        <v>1</v>
      </c>
    </row>
    <row r="12" spans="1:16" ht="15.75" customHeight="1" x14ac:dyDescent="0.2">
      <c r="A12" s="105"/>
      <c r="B12" s="128"/>
      <c r="C12" s="1" t="s">
        <v>11</v>
      </c>
      <c r="D12" s="1" t="s">
        <v>23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39">
        <f t="shared" si="0"/>
        <v>1</v>
      </c>
      <c r="P12" s="46">
        <f t="shared" si="1"/>
        <v>1</v>
      </c>
    </row>
    <row r="13" spans="1:16" ht="15.75" customHeight="1" x14ac:dyDescent="0.2">
      <c r="A13" s="105"/>
      <c r="B13" s="128"/>
      <c r="C13" s="1" t="s">
        <v>24</v>
      </c>
      <c r="D13" s="1" t="s">
        <v>25</v>
      </c>
      <c r="E13" s="5">
        <v>0</v>
      </c>
      <c r="F13" s="5">
        <v>1</v>
      </c>
      <c r="G13" s="5">
        <v>1</v>
      </c>
      <c r="H13" s="5">
        <v>1</v>
      </c>
      <c r="I13" s="22">
        <v>0</v>
      </c>
      <c r="J13" s="5">
        <v>1</v>
      </c>
      <c r="K13" s="5">
        <v>0</v>
      </c>
      <c r="L13" s="5">
        <v>1</v>
      </c>
      <c r="M13" s="5">
        <v>1</v>
      </c>
      <c r="N13" s="5">
        <v>1</v>
      </c>
      <c r="O13" s="39">
        <f t="shared" si="0"/>
        <v>0.7</v>
      </c>
      <c r="P13" s="46">
        <f t="shared" si="1"/>
        <v>0.75</v>
      </c>
    </row>
    <row r="14" spans="1:16" ht="15.75" customHeight="1" x14ac:dyDescent="0.2">
      <c r="A14" s="105"/>
      <c r="B14" s="128"/>
      <c r="C14" s="1" t="s">
        <v>26</v>
      </c>
      <c r="D14" s="1" t="s">
        <v>27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39" t="e">
        <f t="shared" si="0"/>
        <v>#DIV/0!</v>
      </c>
      <c r="P14" s="46" t="e">
        <f t="shared" si="1"/>
        <v>#DIV/0!</v>
      </c>
    </row>
    <row r="15" spans="1:16" ht="15.75" customHeight="1" x14ac:dyDescent="0.2">
      <c r="A15" s="105"/>
      <c r="B15" s="128"/>
      <c r="C15" s="1" t="s">
        <v>28</v>
      </c>
      <c r="D15" s="1" t="s">
        <v>29</v>
      </c>
      <c r="E15" s="5">
        <v>1</v>
      </c>
      <c r="F15" s="5">
        <v>0</v>
      </c>
      <c r="G15" s="5">
        <v>0</v>
      </c>
      <c r="H15" s="5">
        <v>0</v>
      </c>
      <c r="I15" s="5">
        <v>1</v>
      </c>
      <c r="J15" s="5">
        <v>0</v>
      </c>
      <c r="K15" s="5">
        <v>1</v>
      </c>
      <c r="L15" s="5">
        <v>0</v>
      </c>
      <c r="M15" s="5">
        <v>0</v>
      </c>
      <c r="N15" s="5">
        <v>0</v>
      </c>
      <c r="O15" s="39">
        <f t="shared" si="0"/>
        <v>0.3</v>
      </c>
      <c r="P15" s="46">
        <f t="shared" si="1"/>
        <v>0.25</v>
      </c>
    </row>
    <row r="16" spans="1:16" ht="15.75" customHeight="1" x14ac:dyDescent="0.2">
      <c r="A16" s="105"/>
      <c r="B16" s="128"/>
      <c r="C16" s="1" t="s">
        <v>15</v>
      </c>
      <c r="D16" s="1" t="s">
        <v>30</v>
      </c>
      <c r="E16" s="89">
        <v>34.995570000000001</v>
      </c>
      <c r="F16" s="89">
        <v>45.665419999999997</v>
      </c>
      <c r="G16" s="89">
        <v>45.661790000000003</v>
      </c>
      <c r="H16" s="89">
        <v>45.662750000000003</v>
      </c>
      <c r="I16" s="89">
        <v>34.644880000000001</v>
      </c>
      <c r="J16" s="89">
        <v>45.66283</v>
      </c>
      <c r="K16" s="89">
        <v>34.588880000000003</v>
      </c>
      <c r="L16" s="89">
        <v>45.661859999999997</v>
      </c>
      <c r="M16" s="89">
        <v>45.662469999999999</v>
      </c>
      <c r="N16" s="89">
        <v>45.661650000000002</v>
      </c>
      <c r="O16" s="39">
        <f t="shared" si="0"/>
        <v>42.386809999999997</v>
      </c>
      <c r="P16" s="46">
        <f t="shared" si="1"/>
        <v>42.952178749999995</v>
      </c>
    </row>
    <row r="17" spans="1:16" ht="15.75" customHeight="1" x14ac:dyDescent="0.2">
      <c r="A17" s="105"/>
      <c r="B17" s="128"/>
      <c r="C17" s="1" t="s">
        <v>17</v>
      </c>
      <c r="D17" s="1" t="s">
        <v>31</v>
      </c>
      <c r="E17" s="89">
        <v>34.995570000000001</v>
      </c>
      <c r="F17" s="89">
        <v>45.665419999999997</v>
      </c>
      <c r="G17" s="89">
        <v>45.661790000000003</v>
      </c>
      <c r="H17" s="89">
        <v>45.662750000000003</v>
      </c>
      <c r="I17" s="89">
        <v>34.644880000000001</v>
      </c>
      <c r="J17" s="89">
        <v>45.66283</v>
      </c>
      <c r="K17" s="89">
        <v>34.588880000000003</v>
      </c>
      <c r="L17" s="89">
        <v>45.661859999999997</v>
      </c>
      <c r="M17" s="89">
        <v>45.662469999999999</v>
      </c>
      <c r="N17" s="89">
        <v>45.661650000000002</v>
      </c>
      <c r="O17" s="39">
        <f t="shared" si="0"/>
        <v>42.386809999999997</v>
      </c>
      <c r="P17" s="46">
        <f t="shared" si="1"/>
        <v>42.952178749999995</v>
      </c>
    </row>
    <row r="18" spans="1:16" ht="15.75" customHeight="1" thickBot="1" x14ac:dyDescent="0.25">
      <c r="A18" s="105"/>
      <c r="B18" s="129"/>
      <c r="C18" s="16" t="s">
        <v>19</v>
      </c>
      <c r="D18" s="16" t="s">
        <v>32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40">
        <f t="shared" si="0"/>
        <v>0</v>
      </c>
      <c r="P18" s="47">
        <f t="shared" si="1"/>
        <v>0</v>
      </c>
    </row>
    <row r="19" spans="1:16" ht="15.75" customHeight="1" x14ac:dyDescent="0.2">
      <c r="A19" s="105"/>
      <c r="B19" s="127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38">
        <f t="shared" si="0"/>
        <v>1</v>
      </c>
      <c r="P19" s="45">
        <f t="shared" si="1"/>
        <v>1</v>
      </c>
    </row>
    <row r="20" spans="1:16" ht="15.75" customHeight="1" x14ac:dyDescent="0.2">
      <c r="A20" s="105"/>
      <c r="B20" s="128"/>
      <c r="C20" s="1" t="s">
        <v>11</v>
      </c>
      <c r="D20" s="1" t="s">
        <v>36</v>
      </c>
      <c r="E20" s="5">
        <v>2</v>
      </c>
      <c r="F20" s="5">
        <v>2</v>
      </c>
      <c r="G20" s="5">
        <v>3</v>
      </c>
      <c r="H20" s="5">
        <v>1</v>
      </c>
      <c r="I20" s="5">
        <v>2</v>
      </c>
      <c r="J20" s="5">
        <v>2</v>
      </c>
      <c r="K20" s="5">
        <v>4</v>
      </c>
      <c r="L20" s="5">
        <v>1</v>
      </c>
      <c r="M20" s="5">
        <v>1</v>
      </c>
      <c r="N20" s="5">
        <v>2</v>
      </c>
      <c r="O20" s="39">
        <f t="shared" si="0"/>
        <v>2</v>
      </c>
      <c r="P20" s="46">
        <f t="shared" si="1"/>
        <v>1.625</v>
      </c>
    </row>
    <row r="21" spans="1:16" ht="15.75" customHeight="1" x14ac:dyDescent="0.2">
      <c r="A21" s="105"/>
      <c r="B21" s="128"/>
      <c r="C21" s="1" t="s">
        <v>24</v>
      </c>
      <c r="D21" s="1" t="s">
        <v>37</v>
      </c>
      <c r="E21" s="12">
        <v>0</v>
      </c>
      <c r="F21" s="12">
        <v>0</v>
      </c>
      <c r="G21" s="12">
        <v>1</v>
      </c>
      <c r="H21" s="12">
        <v>0</v>
      </c>
      <c r="I21" s="12">
        <v>0</v>
      </c>
      <c r="J21" s="12">
        <v>0</v>
      </c>
      <c r="K21" s="12">
        <v>1</v>
      </c>
      <c r="L21" s="12">
        <v>0</v>
      </c>
      <c r="M21" s="12">
        <v>0</v>
      </c>
      <c r="N21" s="12">
        <v>0</v>
      </c>
      <c r="O21" s="39">
        <f t="shared" si="0"/>
        <v>0.2</v>
      </c>
      <c r="P21" s="46">
        <f t="shared" si="1"/>
        <v>0</v>
      </c>
    </row>
    <row r="22" spans="1:16" ht="15.75" customHeight="1" x14ac:dyDescent="0.2">
      <c r="A22" s="105"/>
      <c r="B22" s="128"/>
      <c r="C22" s="1" t="s">
        <v>26</v>
      </c>
      <c r="D22" s="1" t="s">
        <v>38</v>
      </c>
      <c r="E22" s="5"/>
      <c r="F22" s="5"/>
      <c r="G22" s="5"/>
      <c r="H22" s="5"/>
      <c r="I22" s="5"/>
      <c r="J22" s="5"/>
      <c r="K22" s="5">
        <v>1</v>
      </c>
      <c r="L22" s="5"/>
      <c r="M22" s="5"/>
      <c r="N22" s="5"/>
      <c r="O22" s="39">
        <f t="shared" si="0"/>
        <v>1</v>
      </c>
      <c r="P22" s="46" t="e">
        <f t="shared" si="1"/>
        <v>#DIV/0!</v>
      </c>
    </row>
    <row r="23" spans="1:16" ht="15.75" customHeight="1" x14ac:dyDescent="0.2">
      <c r="A23" s="105"/>
      <c r="B23" s="128"/>
      <c r="C23" s="1" t="s">
        <v>28</v>
      </c>
      <c r="D23" s="1" t="s">
        <v>39</v>
      </c>
      <c r="E23" s="5">
        <v>2</v>
      </c>
      <c r="F23" s="5">
        <v>2</v>
      </c>
      <c r="G23" s="5">
        <v>2</v>
      </c>
      <c r="H23" s="5">
        <v>1</v>
      </c>
      <c r="I23" s="5">
        <v>2</v>
      </c>
      <c r="J23" s="5">
        <v>2</v>
      </c>
      <c r="K23" s="5">
        <v>3</v>
      </c>
      <c r="L23" s="5">
        <v>1</v>
      </c>
      <c r="M23" s="5">
        <v>1</v>
      </c>
      <c r="N23" s="5">
        <v>2</v>
      </c>
      <c r="O23" s="39">
        <f t="shared" si="0"/>
        <v>1.8</v>
      </c>
      <c r="P23" s="46">
        <f t="shared" si="1"/>
        <v>1.625</v>
      </c>
    </row>
    <row r="24" spans="1:16" ht="15.75" customHeight="1" x14ac:dyDescent="0.2">
      <c r="A24" s="105"/>
      <c r="B24" s="128"/>
      <c r="C24" s="1" t="s">
        <v>15</v>
      </c>
      <c r="D24" s="1" t="s">
        <v>40</v>
      </c>
      <c r="E24" s="89">
        <v>70.858280000000008</v>
      </c>
      <c r="F24" s="89">
        <v>70.362950000000012</v>
      </c>
      <c r="G24" s="89">
        <v>115.38173999999999</v>
      </c>
      <c r="H24" s="89">
        <v>36.224760000000003</v>
      </c>
      <c r="I24" s="89">
        <v>70.16892</v>
      </c>
      <c r="J24" s="89">
        <v>70.307919999999996</v>
      </c>
      <c r="K24" s="89">
        <v>150.18790000000001</v>
      </c>
      <c r="L24" s="89">
        <v>35.169980000000002</v>
      </c>
      <c r="M24" s="89">
        <v>34.464170000000003</v>
      </c>
      <c r="N24" s="89">
        <v>69.777709999999999</v>
      </c>
      <c r="O24" s="39">
        <f t="shared" si="0"/>
        <v>72.290432999999993</v>
      </c>
      <c r="P24" s="46">
        <f t="shared" si="1"/>
        <v>57.166836250000003</v>
      </c>
    </row>
    <row r="25" spans="1:16" ht="15.75" customHeight="1" x14ac:dyDescent="0.2">
      <c r="A25" s="105"/>
      <c r="B25" s="128"/>
      <c r="C25" s="1" t="s">
        <v>17</v>
      </c>
      <c r="D25" s="1" t="s">
        <v>41</v>
      </c>
      <c r="E25" s="89">
        <v>35.429139999999997</v>
      </c>
      <c r="F25" s="89">
        <v>35.181475000000013</v>
      </c>
      <c r="G25" s="89">
        <v>38.46058</v>
      </c>
      <c r="H25" s="89">
        <v>36.224760000000003</v>
      </c>
      <c r="I25" s="89">
        <v>35.08446</v>
      </c>
      <c r="J25" s="89">
        <v>35.153959999999998</v>
      </c>
      <c r="K25" s="89">
        <v>37.546975000000003</v>
      </c>
      <c r="L25" s="89">
        <v>35.169980000000002</v>
      </c>
      <c r="M25" s="89">
        <v>34.464170000000003</v>
      </c>
      <c r="N25" s="89">
        <v>34.888855</v>
      </c>
      <c r="O25" s="39">
        <f t="shared" si="0"/>
        <v>35.7604355</v>
      </c>
      <c r="P25" s="46">
        <f t="shared" si="1"/>
        <v>35.199600000000004</v>
      </c>
    </row>
    <row r="26" spans="1:16" ht="15.75" customHeight="1" thickBot="1" x14ac:dyDescent="0.25">
      <c r="A26" s="105"/>
      <c r="B26" s="129"/>
      <c r="C26" s="16" t="s">
        <v>19</v>
      </c>
      <c r="D26" s="16" t="s">
        <v>42</v>
      </c>
      <c r="E26" s="95">
        <v>1.0046431725742231</v>
      </c>
      <c r="F26" s="95">
        <v>5.9022203025639972E-2</v>
      </c>
      <c r="G26" s="95">
        <v>7.0566812490929482</v>
      </c>
      <c r="H26" s="95">
        <v>0</v>
      </c>
      <c r="I26" s="95">
        <v>7.7711035252398822E-2</v>
      </c>
      <c r="J26" s="95">
        <v>2.6629641379487121E-2</v>
      </c>
      <c r="K26" s="95">
        <v>5.3819472306436946</v>
      </c>
      <c r="L26" s="95">
        <v>0</v>
      </c>
      <c r="M26" s="95">
        <v>0</v>
      </c>
      <c r="N26" s="95">
        <v>0.59563139713248558</v>
      </c>
      <c r="O26" s="40">
        <f t="shared" si="0"/>
        <v>1.4202265929100879</v>
      </c>
      <c r="P26" s="47">
        <f t="shared" si="1"/>
        <v>0.22045468117052933</v>
      </c>
    </row>
    <row r="27" spans="1:16" ht="15.75" customHeight="1" thickBot="1" x14ac:dyDescent="0.25">
      <c r="A27" s="105"/>
      <c r="B27" s="130" t="s">
        <v>43</v>
      </c>
      <c r="C27" s="126"/>
      <c r="D27" s="19" t="s">
        <v>44</v>
      </c>
      <c r="E27" s="97">
        <v>144.87316000000001</v>
      </c>
      <c r="F27" s="98">
        <v>152.54305199999999</v>
      </c>
      <c r="G27" s="98">
        <v>198.488133</v>
      </c>
      <c r="H27" s="98">
        <v>115.83375700000001</v>
      </c>
      <c r="I27" s="98">
        <v>147.40419</v>
      </c>
      <c r="J27" s="98">
        <v>152.50099499999999</v>
      </c>
      <c r="K27" s="98">
        <v>230.94949800000001</v>
      </c>
      <c r="L27" s="98">
        <v>114.77614800000001</v>
      </c>
      <c r="M27" s="98">
        <v>115.003552</v>
      </c>
      <c r="N27" s="98">
        <v>156.53747999999999</v>
      </c>
      <c r="O27" s="44">
        <f t="shared" si="0"/>
        <v>152.89099649999997</v>
      </c>
      <c r="P27" s="48">
        <f t="shared" si="1"/>
        <v>137.43404175000001</v>
      </c>
    </row>
    <row r="28" spans="1:16" ht="15.75" customHeight="1" thickBot="1" x14ac:dyDescent="0.25">
      <c r="A28" s="123"/>
      <c r="B28" s="125" t="s">
        <v>45</v>
      </c>
      <c r="C28" s="126"/>
      <c r="D28" s="19" t="s">
        <v>46</v>
      </c>
      <c r="E28" s="97">
        <v>147.5352</v>
      </c>
      <c r="F28" s="98">
        <v>155.0523</v>
      </c>
      <c r="G28" s="98">
        <v>201.16640000000001</v>
      </c>
      <c r="H28" s="98">
        <v>118.08280000000001</v>
      </c>
      <c r="I28" s="98">
        <v>150.2064</v>
      </c>
      <c r="J28" s="98">
        <v>155.10390000000001</v>
      </c>
      <c r="K28" s="98">
        <v>234.14830000000001</v>
      </c>
      <c r="L28" s="98">
        <v>116.9813</v>
      </c>
      <c r="M28" s="98">
        <v>117.2081</v>
      </c>
      <c r="N28" s="98">
        <v>159.11799999999999</v>
      </c>
      <c r="O28" s="41">
        <f t="shared" si="0"/>
        <v>155.46026999999998</v>
      </c>
      <c r="P28" s="49">
        <f t="shared" si="1"/>
        <v>139.911</v>
      </c>
    </row>
    <row r="29" spans="1:16" ht="15.75" customHeight="1" x14ac:dyDescent="0.2">
      <c r="A29" s="122" t="s">
        <v>47</v>
      </c>
      <c r="B29" s="123"/>
      <c r="C29" s="121"/>
      <c r="D29" s="17" t="s">
        <v>48</v>
      </c>
      <c r="E29" s="13">
        <f t="shared" ref="E29:N29" si="3">E7+E13+E21</f>
        <v>2</v>
      </c>
      <c r="F29" s="13">
        <f t="shared" si="3"/>
        <v>2</v>
      </c>
      <c r="G29" s="13">
        <f t="shared" si="3"/>
        <v>3</v>
      </c>
      <c r="H29" s="13">
        <f t="shared" si="3"/>
        <v>1</v>
      </c>
      <c r="I29" s="13">
        <f t="shared" si="3"/>
        <v>3</v>
      </c>
      <c r="J29" s="13">
        <f t="shared" si="3"/>
        <v>2</v>
      </c>
      <c r="K29" s="13">
        <f t="shared" si="3"/>
        <v>5</v>
      </c>
      <c r="L29" s="13">
        <f t="shared" si="3"/>
        <v>1</v>
      </c>
      <c r="M29" s="13">
        <f t="shared" si="3"/>
        <v>1</v>
      </c>
      <c r="N29" s="13">
        <f t="shared" si="3"/>
        <v>3</v>
      </c>
      <c r="O29" s="38">
        <f t="shared" si="0"/>
        <v>2.2999999999999998</v>
      </c>
      <c r="P29" s="45">
        <f t="shared" si="1"/>
        <v>1.875</v>
      </c>
    </row>
    <row r="30" spans="1:16" ht="15.75" customHeight="1" x14ac:dyDescent="0.2">
      <c r="A30" s="119" t="s">
        <v>49</v>
      </c>
      <c r="B30" s="107"/>
      <c r="C30" s="108"/>
      <c r="D30" s="2" t="s">
        <v>50</v>
      </c>
      <c r="E30" s="11">
        <f t="shared" ref="E30:N30" si="4">E29/E33</f>
        <v>0.11764705882352941</v>
      </c>
      <c r="F30" s="3">
        <f t="shared" si="4"/>
        <v>0.125</v>
      </c>
      <c r="G30" s="3">
        <f t="shared" si="4"/>
        <v>0.17647058823529413</v>
      </c>
      <c r="H30" s="3">
        <f t="shared" si="4"/>
        <v>7.1428571428571425E-2</v>
      </c>
      <c r="I30" s="3">
        <f t="shared" si="4"/>
        <v>0.16666666666666666</v>
      </c>
      <c r="J30" s="3">
        <f t="shared" si="4"/>
        <v>0.125</v>
      </c>
      <c r="K30" s="3">
        <f t="shared" si="4"/>
        <v>0.23809523809523808</v>
      </c>
      <c r="L30" s="3">
        <f t="shared" si="4"/>
        <v>7.1428571428571425E-2</v>
      </c>
      <c r="M30" s="3">
        <f t="shared" si="4"/>
        <v>7.1428571428571425E-2</v>
      </c>
      <c r="N30" s="3">
        <f t="shared" si="4"/>
        <v>0.17647058823529413</v>
      </c>
      <c r="O30" s="42">
        <f t="shared" si="0"/>
        <v>0.13396358543417367</v>
      </c>
      <c r="P30" s="50">
        <f t="shared" si="1"/>
        <v>0.11563375350140055</v>
      </c>
    </row>
    <row r="31" spans="1:16" ht="15.75" customHeight="1" x14ac:dyDescent="0.2">
      <c r="A31" s="119" t="s">
        <v>51</v>
      </c>
      <c r="B31" s="107"/>
      <c r="C31" s="108"/>
      <c r="D31" s="2" t="s">
        <v>52</v>
      </c>
      <c r="E31" s="5">
        <f t="shared" ref="E31:N31" si="5">E14+E22</f>
        <v>0</v>
      </c>
      <c r="F31" s="5">
        <f t="shared" si="5"/>
        <v>0</v>
      </c>
      <c r="G31" s="5">
        <f t="shared" si="5"/>
        <v>0</v>
      </c>
      <c r="H31" s="5">
        <f t="shared" si="5"/>
        <v>0</v>
      </c>
      <c r="I31" s="5">
        <f t="shared" si="5"/>
        <v>0</v>
      </c>
      <c r="J31" s="5">
        <f t="shared" si="5"/>
        <v>0</v>
      </c>
      <c r="K31" s="5">
        <f t="shared" si="5"/>
        <v>1</v>
      </c>
      <c r="L31" s="5">
        <f t="shared" si="5"/>
        <v>0</v>
      </c>
      <c r="M31" s="5">
        <f t="shared" si="5"/>
        <v>0</v>
      </c>
      <c r="N31" s="5">
        <f t="shared" si="5"/>
        <v>0</v>
      </c>
      <c r="O31" s="39">
        <f t="shared" si="0"/>
        <v>0.1</v>
      </c>
      <c r="P31" s="46">
        <f t="shared" si="1"/>
        <v>0</v>
      </c>
    </row>
    <row r="32" spans="1:16" ht="15.75" customHeight="1" x14ac:dyDescent="0.2">
      <c r="A32" s="119" t="s">
        <v>53</v>
      </c>
      <c r="B32" s="107"/>
      <c r="C32" s="108"/>
      <c r="D32" s="2" t="s">
        <v>54</v>
      </c>
      <c r="E32" s="3">
        <f t="shared" ref="E32:N32" si="6">E31/E34</f>
        <v>0</v>
      </c>
      <c r="F32" s="3">
        <f t="shared" si="6"/>
        <v>0</v>
      </c>
      <c r="G32" s="3">
        <f t="shared" si="6"/>
        <v>0</v>
      </c>
      <c r="H32" s="3">
        <f t="shared" si="6"/>
        <v>0</v>
      </c>
      <c r="I32" s="3">
        <f t="shared" si="6"/>
        <v>0</v>
      </c>
      <c r="J32" s="3">
        <f t="shared" si="6"/>
        <v>0</v>
      </c>
      <c r="K32" s="3">
        <f t="shared" si="6"/>
        <v>0.2</v>
      </c>
      <c r="L32" s="3">
        <f t="shared" si="6"/>
        <v>0</v>
      </c>
      <c r="M32" s="3">
        <f t="shared" si="6"/>
        <v>0</v>
      </c>
      <c r="N32" s="3">
        <f t="shared" si="6"/>
        <v>0</v>
      </c>
      <c r="O32" s="42">
        <f t="shared" si="0"/>
        <v>0.02</v>
      </c>
      <c r="P32" s="50">
        <f t="shared" si="1"/>
        <v>0</v>
      </c>
    </row>
    <row r="33" spans="1:16" ht="15.75" customHeight="1" x14ac:dyDescent="0.2">
      <c r="A33" s="119" t="s">
        <v>55</v>
      </c>
      <c r="B33" s="114"/>
      <c r="C33" s="101" t="s">
        <v>56</v>
      </c>
      <c r="D33" s="101" t="s">
        <v>57</v>
      </c>
      <c r="E33" s="5">
        <f t="shared" ref="E33:N33" si="7">E6+E12+E20</f>
        <v>17</v>
      </c>
      <c r="F33" s="5">
        <f t="shared" si="7"/>
        <v>16</v>
      </c>
      <c r="G33" s="5">
        <f t="shared" si="7"/>
        <v>17</v>
      </c>
      <c r="H33" s="5">
        <f t="shared" si="7"/>
        <v>14</v>
      </c>
      <c r="I33" s="5">
        <f t="shared" si="7"/>
        <v>18</v>
      </c>
      <c r="J33" s="5">
        <f t="shared" si="7"/>
        <v>16</v>
      </c>
      <c r="K33" s="5">
        <f t="shared" si="7"/>
        <v>21</v>
      </c>
      <c r="L33" s="5">
        <f t="shared" si="7"/>
        <v>14</v>
      </c>
      <c r="M33" s="5">
        <f t="shared" si="7"/>
        <v>14</v>
      </c>
      <c r="N33" s="5">
        <f t="shared" si="7"/>
        <v>17</v>
      </c>
      <c r="O33" s="39">
        <f t="shared" si="0"/>
        <v>16.399999999999999</v>
      </c>
      <c r="P33" s="46">
        <f t="shared" si="1"/>
        <v>15.75</v>
      </c>
    </row>
    <row r="34" spans="1:16" ht="15.75" customHeight="1" thickBot="1" x14ac:dyDescent="0.25">
      <c r="A34" s="120"/>
      <c r="B34" s="121"/>
      <c r="C34" s="23" t="s">
        <v>58</v>
      </c>
      <c r="D34" s="23" t="s">
        <v>59</v>
      </c>
      <c r="E34" s="24">
        <f t="shared" ref="E34:N34" si="8">E14+E15+E22+E23</f>
        <v>3</v>
      </c>
      <c r="F34" s="24">
        <f t="shared" si="8"/>
        <v>2</v>
      </c>
      <c r="G34" s="24">
        <f t="shared" si="8"/>
        <v>2</v>
      </c>
      <c r="H34" s="24">
        <f t="shared" si="8"/>
        <v>1</v>
      </c>
      <c r="I34" s="24">
        <f t="shared" si="8"/>
        <v>3</v>
      </c>
      <c r="J34" s="24">
        <f t="shared" si="8"/>
        <v>2</v>
      </c>
      <c r="K34" s="24">
        <f t="shared" si="8"/>
        <v>5</v>
      </c>
      <c r="L34" s="24">
        <f t="shared" si="8"/>
        <v>1</v>
      </c>
      <c r="M34" s="24">
        <f t="shared" si="8"/>
        <v>1</v>
      </c>
      <c r="N34" s="24">
        <f t="shared" si="8"/>
        <v>2</v>
      </c>
      <c r="O34" s="40">
        <f t="shared" si="0"/>
        <v>2.2000000000000002</v>
      </c>
      <c r="P34" s="47">
        <f t="shared" si="1"/>
        <v>1.875</v>
      </c>
    </row>
    <row r="35" spans="1:16" ht="15.75" customHeight="1" thickBot="1" x14ac:dyDescent="0.25">
      <c r="A35" s="116" t="s">
        <v>60</v>
      </c>
      <c r="B35" s="117"/>
      <c r="C35" s="118"/>
      <c r="D35" s="26" t="s">
        <v>61</v>
      </c>
      <c r="E35" s="27" t="b">
        <v>1</v>
      </c>
      <c r="F35" s="28" t="b">
        <v>1</v>
      </c>
      <c r="G35" s="28" t="b">
        <v>0</v>
      </c>
      <c r="H35" s="28" t="b">
        <v>1</v>
      </c>
      <c r="I35" s="28" t="b">
        <v>1</v>
      </c>
      <c r="J35" s="28" t="b">
        <v>1</v>
      </c>
      <c r="K35" s="28" t="b">
        <v>0</v>
      </c>
      <c r="L35" s="28" t="b">
        <v>1</v>
      </c>
      <c r="M35" s="28" t="b">
        <v>1</v>
      </c>
      <c r="N35" s="28" t="b">
        <v>1</v>
      </c>
      <c r="O35" s="51" t="s">
        <v>62</v>
      </c>
      <c r="P35" s="52">
        <f>COUNTIF(E35:N35,TRUE)/COUNT(E4:N4)</f>
        <v>0.8</v>
      </c>
    </row>
    <row r="36" spans="1:16" ht="15.75" customHeight="1" x14ac:dyDescent="0.2"/>
    <row r="37" spans="1:16" ht="15.75" customHeight="1" x14ac:dyDescent="0.2"/>
    <row r="38" spans="1:16" ht="15.75" customHeight="1" x14ac:dyDescent="0.2"/>
    <row r="39" spans="1:16" ht="15.75" customHeight="1" x14ac:dyDescent="0.2"/>
    <row r="40" spans="1:16" ht="15.75" customHeight="1" x14ac:dyDescent="0.2"/>
    <row r="41" spans="1:16" ht="15.75" customHeight="1" x14ac:dyDescent="0.2"/>
    <row r="42" spans="1:16" ht="15.75" customHeight="1" x14ac:dyDescent="0.2"/>
    <row r="43" spans="1:16" ht="15.75" customHeight="1" x14ac:dyDescent="0.2"/>
    <row r="44" spans="1:16" ht="15.75" customHeight="1" x14ac:dyDescent="0.2"/>
    <row r="45" spans="1:16" ht="15.75" customHeight="1" x14ac:dyDescent="0.2"/>
    <row r="46" spans="1:16" ht="15.75" customHeight="1" x14ac:dyDescent="0.2"/>
    <row r="47" spans="1:16" ht="15.75" customHeight="1" x14ac:dyDescent="0.2"/>
    <row r="48" spans="1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0">
    <mergeCell ref="A35:C35"/>
    <mergeCell ref="A1:C1"/>
    <mergeCell ref="D1:D4"/>
    <mergeCell ref="A2:C2"/>
    <mergeCell ref="A3:C3"/>
    <mergeCell ref="A4:C4"/>
    <mergeCell ref="B19:B26"/>
    <mergeCell ref="A29:C29"/>
    <mergeCell ref="B27:C27"/>
    <mergeCell ref="A30:C30"/>
    <mergeCell ref="A31:C31"/>
    <mergeCell ref="A5:A28"/>
    <mergeCell ref="B28:C28"/>
    <mergeCell ref="A32:C32"/>
    <mergeCell ref="A33:B34"/>
    <mergeCell ref="E1:P1"/>
    <mergeCell ref="E2:P2"/>
    <mergeCell ref="E3:P3"/>
    <mergeCell ref="B5:B10"/>
    <mergeCell ref="B11:B18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P1000"/>
  <sheetViews>
    <sheetView topLeftCell="E10" workbookViewId="0">
      <selection activeCell="P22" sqref="P22"/>
    </sheetView>
  </sheetViews>
  <sheetFormatPr baseColWidth="10" defaultColWidth="14.42578125" defaultRowHeight="15" customHeight="1" x14ac:dyDescent="0.2"/>
  <cols>
    <col min="4" max="4" width="95.7109375" style="100" customWidth="1"/>
  </cols>
  <sheetData>
    <row r="1" spans="1:16" ht="15.75" customHeight="1" x14ac:dyDescent="0.2">
      <c r="A1" s="106" t="s">
        <v>0</v>
      </c>
      <c r="B1" s="107"/>
      <c r="C1" s="108"/>
      <c r="D1" s="109" t="s">
        <v>1</v>
      </c>
      <c r="E1" s="131">
        <v>231</v>
      </c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8"/>
    </row>
    <row r="2" spans="1:16" ht="15.75" customHeight="1" x14ac:dyDescent="0.2">
      <c r="A2" s="106" t="s">
        <v>2</v>
      </c>
      <c r="B2" s="107"/>
      <c r="C2" s="108"/>
      <c r="D2" s="110"/>
      <c r="E2" s="132">
        <v>21</v>
      </c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8"/>
    </row>
    <row r="3" spans="1:16" ht="15.75" customHeight="1" thickBot="1" x14ac:dyDescent="0.25">
      <c r="A3" s="106" t="s">
        <v>3</v>
      </c>
      <c r="B3" s="107"/>
      <c r="C3" s="108"/>
      <c r="D3" s="110"/>
      <c r="E3" s="133">
        <v>3</v>
      </c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4"/>
    </row>
    <row r="4" spans="1:16" ht="15.75" customHeight="1" thickBot="1" x14ac:dyDescent="0.25">
      <c r="A4" s="112" t="s">
        <v>4</v>
      </c>
      <c r="B4" s="113"/>
      <c r="C4" s="114"/>
      <c r="D4" s="111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37" t="s">
        <v>5</v>
      </c>
      <c r="P4" s="43" t="s">
        <v>6</v>
      </c>
    </row>
    <row r="5" spans="1:16" ht="15.75" customHeight="1" x14ac:dyDescent="0.2">
      <c r="A5" s="124" t="s">
        <v>7</v>
      </c>
      <c r="B5" s="127" t="s">
        <v>8</v>
      </c>
      <c r="C5" s="14" t="s">
        <v>9</v>
      </c>
      <c r="D5" s="14" t="s">
        <v>10</v>
      </c>
      <c r="E5" s="15">
        <f>E2-E11-E19</f>
        <v>18</v>
      </c>
      <c r="F5" s="15">
        <f>E2-E11-E19</f>
        <v>18</v>
      </c>
      <c r="G5" s="15">
        <f>E2-E11-E19</f>
        <v>18</v>
      </c>
      <c r="H5" s="15">
        <f>E2-E11-E19</f>
        <v>18</v>
      </c>
      <c r="I5" s="15">
        <f>E2-E11-E19</f>
        <v>18</v>
      </c>
      <c r="J5" s="15">
        <f>E2-E11-E19</f>
        <v>18</v>
      </c>
      <c r="K5" s="15">
        <f>E2-E11-E19</f>
        <v>18</v>
      </c>
      <c r="L5" s="15">
        <f>E2-E11-E19</f>
        <v>18</v>
      </c>
      <c r="M5" s="15">
        <f>E2-E11-E19</f>
        <v>18</v>
      </c>
      <c r="N5" s="15">
        <f>E2-E11-E19</f>
        <v>18</v>
      </c>
      <c r="O5" s="38">
        <f t="shared" ref="O5:O34" si="0">AVERAGE(E5:N5)</f>
        <v>18</v>
      </c>
      <c r="P5" s="45">
        <f t="shared" ref="P5:P34" si="1">AVERAGEIF($E$35:$N$35, TRUE,E5:N5)</f>
        <v>18</v>
      </c>
    </row>
    <row r="6" spans="1:16" ht="15.75" customHeight="1" x14ac:dyDescent="0.2">
      <c r="A6" s="105"/>
      <c r="B6" s="128"/>
      <c r="C6" s="1" t="s">
        <v>11</v>
      </c>
      <c r="D6" s="1" t="s">
        <v>12</v>
      </c>
      <c r="E6" s="5">
        <v>20</v>
      </c>
      <c r="F6" s="5">
        <v>19</v>
      </c>
      <c r="G6" s="5">
        <v>18</v>
      </c>
      <c r="H6" s="5">
        <v>19</v>
      </c>
      <c r="I6" s="5">
        <v>19</v>
      </c>
      <c r="J6" s="5">
        <v>22</v>
      </c>
      <c r="K6" s="5">
        <v>20</v>
      </c>
      <c r="L6" s="5">
        <v>19</v>
      </c>
      <c r="M6" s="5">
        <v>20</v>
      </c>
      <c r="N6" s="5">
        <v>21</v>
      </c>
      <c r="O6" s="39">
        <f t="shared" si="0"/>
        <v>19.7</v>
      </c>
      <c r="P6" s="46">
        <f t="shared" si="1"/>
        <v>20</v>
      </c>
    </row>
    <row r="7" spans="1:16" ht="15.75" customHeight="1" x14ac:dyDescent="0.2">
      <c r="A7" s="105"/>
      <c r="B7" s="128"/>
      <c r="C7" s="1" t="s">
        <v>13</v>
      </c>
      <c r="D7" s="1" t="s">
        <v>14</v>
      </c>
      <c r="E7" s="5">
        <f t="shared" ref="E7:N7" si="2">E6-E5</f>
        <v>2</v>
      </c>
      <c r="F7" s="5">
        <f t="shared" si="2"/>
        <v>1</v>
      </c>
      <c r="G7" s="5">
        <f t="shared" si="2"/>
        <v>0</v>
      </c>
      <c r="H7" s="5">
        <f t="shared" si="2"/>
        <v>1</v>
      </c>
      <c r="I7" s="5">
        <f t="shared" si="2"/>
        <v>1</v>
      </c>
      <c r="J7" s="5">
        <f t="shared" si="2"/>
        <v>4</v>
      </c>
      <c r="K7" s="5">
        <f t="shared" si="2"/>
        <v>2</v>
      </c>
      <c r="L7" s="5">
        <f t="shared" si="2"/>
        <v>1</v>
      </c>
      <c r="M7" s="5">
        <f t="shared" si="2"/>
        <v>2</v>
      </c>
      <c r="N7" s="5">
        <f t="shared" si="2"/>
        <v>3</v>
      </c>
      <c r="O7" s="39">
        <f t="shared" si="0"/>
        <v>1.7</v>
      </c>
      <c r="P7" s="46">
        <f t="shared" si="1"/>
        <v>2</v>
      </c>
    </row>
    <row r="8" spans="1:16" ht="15.75" customHeight="1" x14ac:dyDescent="0.2">
      <c r="A8" s="105"/>
      <c r="B8" s="128"/>
      <c r="C8" s="1" t="s">
        <v>15</v>
      </c>
      <c r="D8" s="1" t="s">
        <v>16</v>
      </c>
      <c r="E8" s="5">
        <v>55.469778000000012</v>
      </c>
      <c r="F8" s="89">
        <v>52.975754999999999</v>
      </c>
      <c r="G8" s="89">
        <v>50.393627000000002</v>
      </c>
      <c r="H8" s="89">
        <v>52.899721</v>
      </c>
      <c r="I8" s="89">
        <v>51.972904999999997</v>
      </c>
      <c r="J8" s="89">
        <v>62.619214000000007</v>
      </c>
      <c r="K8" s="89">
        <v>55.534528000000002</v>
      </c>
      <c r="L8" s="89">
        <v>54.889930999999997</v>
      </c>
      <c r="M8" s="89">
        <v>55.546878999999997</v>
      </c>
      <c r="N8" s="89">
        <v>60.119961000000004</v>
      </c>
      <c r="O8" s="39">
        <f t="shared" si="0"/>
        <v>55.242229900000005</v>
      </c>
      <c r="P8" s="46">
        <f t="shared" si="1"/>
        <v>56.215148285714285</v>
      </c>
    </row>
    <row r="9" spans="1:16" ht="15.75" customHeight="1" x14ac:dyDescent="0.2">
      <c r="A9" s="105"/>
      <c r="B9" s="128"/>
      <c r="C9" s="1" t="s">
        <v>17</v>
      </c>
      <c r="D9" s="1" t="s">
        <v>18</v>
      </c>
      <c r="E9" s="89">
        <v>2.7734888999999998</v>
      </c>
      <c r="F9" s="89">
        <v>2.7881976315789472</v>
      </c>
      <c r="G9" s="89">
        <v>2.7996459444444439</v>
      </c>
      <c r="H9" s="89">
        <v>2.7841958421052628</v>
      </c>
      <c r="I9" s="89">
        <v>2.7354160526315789</v>
      </c>
      <c r="J9" s="89">
        <v>2.8463279090909102</v>
      </c>
      <c r="K9" s="89">
        <v>2.7767263999999998</v>
      </c>
      <c r="L9" s="89">
        <v>2.8889437368421049</v>
      </c>
      <c r="M9" s="89">
        <v>2.7773439500000001</v>
      </c>
      <c r="N9" s="89">
        <v>2.8628552857142862</v>
      </c>
      <c r="O9" s="39">
        <f t="shared" si="0"/>
        <v>2.8033141652407534</v>
      </c>
      <c r="P9" s="46">
        <f t="shared" si="1"/>
        <v>2.8097077323405917</v>
      </c>
    </row>
    <row r="10" spans="1:16" ht="15.75" customHeight="1" thickBot="1" x14ac:dyDescent="0.25">
      <c r="A10" s="105"/>
      <c r="B10" s="129"/>
      <c r="C10" s="16" t="s">
        <v>19</v>
      </c>
      <c r="D10" s="16" t="s">
        <v>20</v>
      </c>
      <c r="E10" s="91">
        <v>0.41041674488114099</v>
      </c>
      <c r="F10" s="91">
        <v>0.42691145800495012</v>
      </c>
      <c r="G10" s="91">
        <v>0.42657948644806032</v>
      </c>
      <c r="H10" s="91">
        <v>0.41886087335298972</v>
      </c>
      <c r="I10" s="91">
        <v>0.37305593923438968</v>
      </c>
      <c r="J10" s="91">
        <v>0.45592793773493351</v>
      </c>
      <c r="K10" s="91">
        <v>0.40880844257663862</v>
      </c>
      <c r="L10" s="91">
        <v>0.47757066449093771</v>
      </c>
      <c r="M10" s="91">
        <v>0.40889214828948101</v>
      </c>
      <c r="N10" s="91">
        <v>0.4608005480462391</v>
      </c>
      <c r="O10" s="93">
        <f t="shared" si="0"/>
        <v>0.42678242430597607</v>
      </c>
      <c r="P10" s="94">
        <f t="shared" si="1"/>
        <v>0.42934873575960986</v>
      </c>
    </row>
    <row r="11" spans="1:16" ht="15.75" customHeight="1" x14ac:dyDescent="0.2">
      <c r="A11" s="105"/>
      <c r="B11" s="127" t="s">
        <v>21</v>
      </c>
      <c r="C11" s="14" t="s">
        <v>9</v>
      </c>
      <c r="D11" s="14" t="s">
        <v>22</v>
      </c>
      <c r="E11" s="15">
        <f>E3-1</f>
        <v>2</v>
      </c>
      <c r="F11" s="15">
        <f>E3-1</f>
        <v>2</v>
      </c>
      <c r="G11" s="15">
        <f>E3-1</f>
        <v>2</v>
      </c>
      <c r="H11" s="15">
        <f>E3-1</f>
        <v>2</v>
      </c>
      <c r="I11" s="15">
        <f>E3-1</f>
        <v>2</v>
      </c>
      <c r="J11" s="15">
        <f>E3-1</f>
        <v>2</v>
      </c>
      <c r="K11" s="15">
        <f>E3-1</f>
        <v>2</v>
      </c>
      <c r="L11" s="15">
        <f>E3-1</f>
        <v>2</v>
      </c>
      <c r="M11" s="15">
        <f>E3-1</f>
        <v>2</v>
      </c>
      <c r="N11" s="15">
        <f>E3-1</f>
        <v>2</v>
      </c>
      <c r="O11" s="38">
        <f t="shared" si="0"/>
        <v>2</v>
      </c>
      <c r="P11" s="45">
        <f t="shared" si="1"/>
        <v>2</v>
      </c>
    </row>
    <row r="12" spans="1:16" ht="15.75" customHeight="1" x14ac:dyDescent="0.2">
      <c r="A12" s="105"/>
      <c r="B12" s="128"/>
      <c r="C12" s="1" t="s">
        <v>11</v>
      </c>
      <c r="D12" s="1" t="s">
        <v>23</v>
      </c>
      <c r="E12" s="5">
        <v>2</v>
      </c>
      <c r="F12" s="5">
        <v>2</v>
      </c>
      <c r="G12" s="5">
        <v>2</v>
      </c>
      <c r="H12" s="5">
        <v>2</v>
      </c>
      <c r="I12" s="5">
        <v>2</v>
      </c>
      <c r="J12" s="5">
        <v>2</v>
      </c>
      <c r="K12" s="5">
        <v>2</v>
      </c>
      <c r="L12" s="5">
        <v>2</v>
      </c>
      <c r="M12" s="5">
        <v>2</v>
      </c>
      <c r="N12" s="5">
        <v>2</v>
      </c>
      <c r="O12" s="39">
        <f t="shared" si="0"/>
        <v>2</v>
      </c>
      <c r="P12" s="46">
        <f t="shared" si="1"/>
        <v>2</v>
      </c>
    </row>
    <row r="13" spans="1:16" ht="15.75" customHeight="1" x14ac:dyDescent="0.2">
      <c r="A13" s="105"/>
      <c r="B13" s="128"/>
      <c r="C13" s="1" t="s">
        <v>24</v>
      </c>
      <c r="D13" s="1" t="s">
        <v>25</v>
      </c>
      <c r="E13" s="5">
        <v>1</v>
      </c>
      <c r="F13" s="5">
        <v>2</v>
      </c>
      <c r="G13" s="5">
        <v>2</v>
      </c>
      <c r="H13" s="5">
        <v>2</v>
      </c>
      <c r="I13" s="22">
        <v>2</v>
      </c>
      <c r="J13" s="5">
        <v>0</v>
      </c>
      <c r="K13" s="5">
        <v>1</v>
      </c>
      <c r="L13" s="5">
        <v>1</v>
      </c>
      <c r="M13" s="5">
        <v>2</v>
      </c>
      <c r="N13" s="5">
        <v>1</v>
      </c>
      <c r="O13" s="39">
        <f t="shared" si="0"/>
        <v>1.4</v>
      </c>
      <c r="P13" s="46">
        <f t="shared" si="1"/>
        <v>1.1428571428571428</v>
      </c>
    </row>
    <row r="14" spans="1:16" ht="15.75" customHeight="1" x14ac:dyDescent="0.2">
      <c r="A14" s="105"/>
      <c r="B14" s="128"/>
      <c r="C14" s="1" t="s">
        <v>26</v>
      </c>
      <c r="D14" s="1" t="s">
        <v>27</v>
      </c>
      <c r="E14" s="5"/>
      <c r="F14" s="5"/>
      <c r="G14" s="5"/>
      <c r="H14" s="5"/>
      <c r="I14" s="5"/>
      <c r="J14" s="5"/>
      <c r="K14" s="5">
        <v>1</v>
      </c>
      <c r="L14" s="5"/>
      <c r="M14" s="5"/>
      <c r="N14" s="5"/>
      <c r="O14" s="39">
        <f t="shared" si="0"/>
        <v>1</v>
      </c>
      <c r="P14" s="46">
        <f t="shared" si="1"/>
        <v>1</v>
      </c>
    </row>
    <row r="15" spans="1:16" ht="15.75" customHeight="1" x14ac:dyDescent="0.2">
      <c r="A15" s="105"/>
      <c r="B15" s="128"/>
      <c r="C15" s="1" t="s">
        <v>28</v>
      </c>
      <c r="D15" s="1" t="s">
        <v>29</v>
      </c>
      <c r="E15" s="5">
        <v>1</v>
      </c>
      <c r="F15" s="5">
        <v>0</v>
      </c>
      <c r="G15" s="5">
        <v>0</v>
      </c>
      <c r="H15" s="5">
        <v>0</v>
      </c>
      <c r="I15" s="5">
        <v>0</v>
      </c>
      <c r="J15" s="5">
        <v>2</v>
      </c>
      <c r="K15" s="5">
        <v>1</v>
      </c>
      <c r="L15" s="5">
        <v>1</v>
      </c>
      <c r="M15" s="5">
        <v>0</v>
      </c>
      <c r="N15" s="5">
        <v>1</v>
      </c>
      <c r="O15" s="39">
        <f t="shared" si="0"/>
        <v>0.6</v>
      </c>
      <c r="P15" s="46">
        <f t="shared" si="1"/>
        <v>0.8571428571428571</v>
      </c>
    </row>
    <row r="16" spans="1:16" ht="15.75" customHeight="1" x14ac:dyDescent="0.2">
      <c r="A16" s="105"/>
      <c r="B16" s="128"/>
      <c r="C16" s="1" t="s">
        <v>15</v>
      </c>
      <c r="D16" s="1" t="s">
        <v>30</v>
      </c>
      <c r="E16" s="89">
        <v>81.424210000000002</v>
      </c>
      <c r="F16" s="89">
        <v>92.325239999999994</v>
      </c>
      <c r="G16" s="89">
        <v>92.324290000000005</v>
      </c>
      <c r="H16" s="89">
        <v>92.324700000000007</v>
      </c>
      <c r="I16" s="89">
        <v>93.32229000000001</v>
      </c>
      <c r="J16" s="89">
        <v>69.996200000000002</v>
      </c>
      <c r="K16" s="89">
        <v>81.664369999999991</v>
      </c>
      <c r="L16" s="89">
        <v>80.004680000000008</v>
      </c>
      <c r="M16" s="89">
        <v>92.3215</v>
      </c>
      <c r="N16" s="89">
        <v>80.881510000000006</v>
      </c>
      <c r="O16" s="39">
        <f t="shared" si="0"/>
        <v>85.658899000000005</v>
      </c>
      <c r="P16" s="46">
        <f t="shared" si="1"/>
        <v>82.80256571428572</v>
      </c>
    </row>
    <row r="17" spans="1:16" ht="15.75" customHeight="1" x14ac:dyDescent="0.2">
      <c r="A17" s="105"/>
      <c r="B17" s="128"/>
      <c r="C17" s="1" t="s">
        <v>17</v>
      </c>
      <c r="D17" s="1" t="s">
        <v>31</v>
      </c>
      <c r="E17" s="89">
        <v>40.712105000000001</v>
      </c>
      <c r="F17" s="89">
        <v>46.162619999999997</v>
      </c>
      <c r="G17" s="89">
        <v>46.162145000000002</v>
      </c>
      <c r="H17" s="89">
        <v>46.162350000000004</v>
      </c>
      <c r="I17" s="89">
        <v>46.661144999999998</v>
      </c>
      <c r="J17" s="89">
        <v>34.998100000000001</v>
      </c>
      <c r="K17" s="89">
        <v>40.832185000000003</v>
      </c>
      <c r="L17" s="89">
        <v>40.002339999999997</v>
      </c>
      <c r="M17" s="89">
        <v>46.16075</v>
      </c>
      <c r="N17" s="89">
        <v>40.440755000000003</v>
      </c>
      <c r="O17" s="39">
        <f t="shared" si="0"/>
        <v>42.829449500000003</v>
      </c>
      <c r="P17" s="46">
        <f t="shared" si="1"/>
        <v>41.40128285714286</v>
      </c>
    </row>
    <row r="18" spans="1:16" ht="15.75" customHeight="1" thickBot="1" x14ac:dyDescent="0.25">
      <c r="A18" s="105"/>
      <c r="B18" s="129"/>
      <c r="C18" s="16" t="s">
        <v>19</v>
      </c>
      <c r="D18" s="16" t="s">
        <v>32</v>
      </c>
      <c r="E18" s="91">
        <v>8.4161334021063361</v>
      </c>
      <c r="F18" s="91">
        <v>0.70565014121730307</v>
      </c>
      <c r="G18" s="91">
        <v>0.7084007865961176</v>
      </c>
      <c r="H18" s="91">
        <v>0.70779974583211425</v>
      </c>
      <c r="I18" s="91">
        <v>2.3334523779026321E-4</v>
      </c>
      <c r="J18" s="91">
        <v>0.31129668934956772</v>
      </c>
      <c r="K18" s="91">
        <v>8.2414780271532635</v>
      </c>
      <c r="L18" s="91">
        <v>8.0028365595706124</v>
      </c>
      <c r="M18" s="91">
        <v>0.70617340023537645</v>
      </c>
      <c r="N18" s="91">
        <v>7.3885941119572944</v>
      </c>
      <c r="O18" s="40">
        <f t="shared" si="0"/>
        <v>3.5188596209255771</v>
      </c>
      <c r="P18" s="47">
        <f t="shared" si="1"/>
        <v>4.7240531258867113</v>
      </c>
    </row>
    <row r="19" spans="1:16" ht="15.75" customHeight="1" x14ac:dyDescent="0.2">
      <c r="A19" s="105"/>
      <c r="B19" s="127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38">
        <f t="shared" si="0"/>
        <v>1</v>
      </c>
      <c r="P19" s="45">
        <f t="shared" si="1"/>
        <v>1</v>
      </c>
    </row>
    <row r="20" spans="1:16" ht="15.75" customHeight="1" x14ac:dyDescent="0.2">
      <c r="A20" s="105"/>
      <c r="B20" s="128"/>
      <c r="C20" s="1" t="s">
        <v>11</v>
      </c>
      <c r="D20" s="1" t="s">
        <v>36</v>
      </c>
      <c r="E20" s="5">
        <v>1</v>
      </c>
      <c r="F20" s="5">
        <v>3</v>
      </c>
      <c r="G20" s="5">
        <v>2</v>
      </c>
      <c r="H20" s="5">
        <v>2</v>
      </c>
      <c r="I20" s="5">
        <v>2</v>
      </c>
      <c r="J20" s="5">
        <v>2</v>
      </c>
      <c r="K20" s="5">
        <v>2</v>
      </c>
      <c r="L20" s="5">
        <v>1</v>
      </c>
      <c r="M20" s="5">
        <v>4</v>
      </c>
      <c r="N20" s="5">
        <v>2</v>
      </c>
      <c r="O20" s="39">
        <f t="shared" si="0"/>
        <v>2.1</v>
      </c>
      <c r="P20" s="46">
        <f t="shared" si="1"/>
        <v>1.7142857142857142</v>
      </c>
    </row>
    <row r="21" spans="1:16" ht="15.75" customHeight="1" x14ac:dyDescent="0.2">
      <c r="A21" s="105"/>
      <c r="B21" s="128"/>
      <c r="C21" s="1" t="s">
        <v>24</v>
      </c>
      <c r="D21" s="1" t="s">
        <v>37</v>
      </c>
      <c r="E21" s="12">
        <v>0</v>
      </c>
      <c r="F21" s="12">
        <v>1</v>
      </c>
      <c r="G21" s="12">
        <v>1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1</v>
      </c>
      <c r="N21" s="12">
        <v>0</v>
      </c>
      <c r="O21" s="39">
        <f t="shared" si="0"/>
        <v>0.3</v>
      </c>
      <c r="P21" s="46">
        <f t="shared" si="1"/>
        <v>0</v>
      </c>
    </row>
    <row r="22" spans="1:16" ht="15.75" customHeight="1" x14ac:dyDescent="0.2">
      <c r="A22" s="105"/>
      <c r="B22" s="128"/>
      <c r="C22" s="1" t="s">
        <v>26</v>
      </c>
      <c r="D22" s="1" t="s">
        <v>38</v>
      </c>
      <c r="E22" s="5"/>
      <c r="F22" s="5">
        <v>1</v>
      </c>
      <c r="G22" s="5">
        <v>1</v>
      </c>
      <c r="H22" s="5"/>
      <c r="I22" s="5"/>
      <c r="J22" s="5"/>
      <c r="K22" s="5"/>
      <c r="L22" s="5"/>
      <c r="M22" s="5">
        <v>1</v>
      </c>
      <c r="N22" s="5"/>
      <c r="O22" s="39">
        <f t="shared" si="0"/>
        <v>1</v>
      </c>
      <c r="P22" s="46" t="e">
        <f t="shared" si="1"/>
        <v>#DIV/0!</v>
      </c>
    </row>
    <row r="23" spans="1:16" ht="15.75" customHeight="1" x14ac:dyDescent="0.2">
      <c r="A23" s="105"/>
      <c r="B23" s="128"/>
      <c r="C23" s="1" t="s">
        <v>28</v>
      </c>
      <c r="D23" s="1" t="s">
        <v>39</v>
      </c>
      <c r="E23" s="5">
        <v>1</v>
      </c>
      <c r="F23" s="5">
        <v>2</v>
      </c>
      <c r="G23" s="5">
        <v>1</v>
      </c>
      <c r="H23" s="5">
        <v>2</v>
      </c>
      <c r="I23" s="5">
        <v>2</v>
      </c>
      <c r="J23" s="5">
        <v>2</v>
      </c>
      <c r="K23" s="5">
        <v>2</v>
      </c>
      <c r="L23" s="5">
        <v>1</v>
      </c>
      <c r="M23" s="5">
        <v>3</v>
      </c>
      <c r="N23" s="5">
        <v>2</v>
      </c>
      <c r="O23" s="39">
        <f t="shared" si="0"/>
        <v>1.8</v>
      </c>
      <c r="P23" s="46">
        <f t="shared" si="1"/>
        <v>1.7142857142857142</v>
      </c>
    </row>
    <row r="24" spans="1:16" ht="15.75" customHeight="1" x14ac:dyDescent="0.2">
      <c r="A24" s="105"/>
      <c r="B24" s="128"/>
      <c r="C24" s="1" t="s">
        <v>15</v>
      </c>
      <c r="D24" s="1" t="s">
        <v>40</v>
      </c>
      <c r="E24" s="89">
        <v>33.751649999999998</v>
      </c>
      <c r="F24" s="89">
        <v>116.80029999999999</v>
      </c>
      <c r="G24" s="89">
        <v>79.716489999999993</v>
      </c>
      <c r="H24" s="89">
        <v>70.941839999999999</v>
      </c>
      <c r="I24" s="89">
        <v>69.891909999999996</v>
      </c>
      <c r="J24" s="89">
        <v>69.048349999999999</v>
      </c>
      <c r="K24" s="89">
        <v>69.733949999999993</v>
      </c>
      <c r="L24" s="89">
        <v>35.463070000000002</v>
      </c>
      <c r="M24" s="89">
        <v>150.93481</v>
      </c>
      <c r="N24" s="89">
        <v>69.787660000000002</v>
      </c>
      <c r="O24" s="39">
        <f t="shared" si="0"/>
        <v>76.607002999999992</v>
      </c>
      <c r="P24" s="46">
        <f t="shared" si="1"/>
        <v>59.802632857142861</v>
      </c>
    </row>
    <row r="25" spans="1:16" ht="15.75" customHeight="1" x14ac:dyDescent="0.2">
      <c r="A25" s="105"/>
      <c r="B25" s="128"/>
      <c r="C25" s="1" t="s">
        <v>17</v>
      </c>
      <c r="D25" s="1" t="s">
        <v>41</v>
      </c>
      <c r="E25" s="89">
        <v>33.751649999999998</v>
      </c>
      <c r="F25" s="89">
        <v>38.933433333333333</v>
      </c>
      <c r="G25" s="89">
        <v>39.858244999999997</v>
      </c>
      <c r="H25" s="89">
        <v>35.47092</v>
      </c>
      <c r="I25" s="89">
        <v>34.945954999999998</v>
      </c>
      <c r="J25" s="89">
        <v>34.524175</v>
      </c>
      <c r="K25" s="89">
        <v>34.866974999999996</v>
      </c>
      <c r="L25" s="89">
        <v>35.463070000000002</v>
      </c>
      <c r="M25" s="89">
        <v>37.733702499999993</v>
      </c>
      <c r="N25" s="89">
        <v>34.893830000000001</v>
      </c>
      <c r="O25" s="39">
        <f t="shared" si="0"/>
        <v>36.044195583333327</v>
      </c>
      <c r="P25" s="46">
        <f t="shared" si="1"/>
        <v>34.845224999999999</v>
      </c>
    </row>
    <row r="26" spans="1:16" ht="15.75" customHeight="1" thickBot="1" x14ac:dyDescent="0.25">
      <c r="A26" s="105"/>
      <c r="B26" s="129"/>
      <c r="C26" s="16" t="s">
        <v>19</v>
      </c>
      <c r="D26" s="16" t="s">
        <v>42</v>
      </c>
      <c r="E26" s="95">
        <v>0</v>
      </c>
      <c r="F26" s="95">
        <v>5.8543301882652079</v>
      </c>
      <c r="G26" s="95">
        <v>8.2072116325369588</v>
      </c>
      <c r="H26" s="95">
        <v>0.93062323471961927</v>
      </c>
      <c r="I26" s="95">
        <v>0.27695251298733348</v>
      </c>
      <c r="J26" s="95">
        <v>9.1237987976500373E-2</v>
      </c>
      <c r="K26" s="95">
        <v>0.28229824025310241</v>
      </c>
      <c r="L26" s="95">
        <v>0</v>
      </c>
      <c r="M26" s="95">
        <v>5.959207356723291</v>
      </c>
      <c r="N26" s="95">
        <v>0.78708055813874811</v>
      </c>
      <c r="O26" s="40">
        <f t="shared" si="0"/>
        <v>2.2388941711600756</v>
      </c>
      <c r="P26" s="47">
        <f t="shared" si="1"/>
        <v>0.33831321915361479</v>
      </c>
    </row>
    <row r="27" spans="1:16" ht="15.75" customHeight="1" thickBot="1" x14ac:dyDescent="0.25">
      <c r="A27" s="105"/>
      <c r="B27" s="130" t="s">
        <v>43</v>
      </c>
      <c r="C27" s="126"/>
      <c r="D27" s="19" t="s">
        <v>44</v>
      </c>
      <c r="E27" s="97">
        <v>170.64563799999999</v>
      </c>
      <c r="F27" s="98">
        <v>262.10129500000011</v>
      </c>
      <c r="G27" s="98">
        <v>222.43440699999999</v>
      </c>
      <c r="H27" s="98">
        <v>216.16626099999999</v>
      </c>
      <c r="I27" s="98">
        <v>215.187105</v>
      </c>
      <c r="J27" s="98">
        <v>201.66376399999999</v>
      </c>
      <c r="K27" s="98">
        <v>206.93284800000001</v>
      </c>
      <c r="L27" s="98">
        <v>170.35768100000001</v>
      </c>
      <c r="M27" s="98">
        <v>298.80318899999997</v>
      </c>
      <c r="N27" s="98">
        <v>210.789131</v>
      </c>
      <c r="O27" s="44">
        <f t="shared" si="0"/>
        <v>217.5081319</v>
      </c>
      <c r="P27" s="48">
        <f t="shared" si="1"/>
        <v>198.82034685714285</v>
      </c>
    </row>
    <row r="28" spans="1:16" ht="15.75" customHeight="1" thickBot="1" x14ac:dyDescent="0.25">
      <c r="A28" s="123"/>
      <c r="B28" s="125" t="s">
        <v>45</v>
      </c>
      <c r="C28" s="126"/>
      <c r="D28" s="19" t="s">
        <v>46</v>
      </c>
      <c r="E28" s="97">
        <v>174.29750000000001</v>
      </c>
      <c r="F28" s="98">
        <v>265.93520000000001</v>
      </c>
      <c r="G28" s="98">
        <v>225.91370000000001</v>
      </c>
      <c r="H28" s="98">
        <v>219.82380000000001</v>
      </c>
      <c r="I28" s="98">
        <v>218.83959999999999</v>
      </c>
      <c r="J28" s="98">
        <v>205.7912</v>
      </c>
      <c r="K28" s="98">
        <v>210.7577</v>
      </c>
      <c r="L28" s="98">
        <v>173.87860000000001</v>
      </c>
      <c r="M28" s="98">
        <v>302.8399</v>
      </c>
      <c r="N28" s="98">
        <v>214.84880000000001</v>
      </c>
      <c r="O28" s="41">
        <f t="shared" si="0"/>
        <v>221.29260000000005</v>
      </c>
      <c r="P28" s="49">
        <f t="shared" si="1"/>
        <v>202.60531428571429</v>
      </c>
    </row>
    <row r="29" spans="1:16" ht="15.75" customHeight="1" x14ac:dyDescent="0.2">
      <c r="A29" s="122" t="s">
        <v>47</v>
      </c>
      <c r="B29" s="123"/>
      <c r="C29" s="121"/>
      <c r="D29" s="17" t="s">
        <v>48</v>
      </c>
      <c r="E29" s="13">
        <f t="shared" ref="E29:N29" si="3">E7+E13+E21</f>
        <v>3</v>
      </c>
      <c r="F29" s="13">
        <f t="shared" si="3"/>
        <v>4</v>
      </c>
      <c r="G29" s="13">
        <f t="shared" si="3"/>
        <v>3</v>
      </c>
      <c r="H29" s="13">
        <f t="shared" si="3"/>
        <v>3</v>
      </c>
      <c r="I29" s="13">
        <f t="shared" si="3"/>
        <v>3</v>
      </c>
      <c r="J29" s="13">
        <f t="shared" si="3"/>
        <v>4</v>
      </c>
      <c r="K29" s="13">
        <f t="shared" si="3"/>
        <v>3</v>
      </c>
      <c r="L29" s="13">
        <f t="shared" si="3"/>
        <v>2</v>
      </c>
      <c r="M29" s="13">
        <f t="shared" si="3"/>
        <v>5</v>
      </c>
      <c r="N29" s="13">
        <f t="shared" si="3"/>
        <v>4</v>
      </c>
      <c r="O29" s="38">
        <f t="shared" si="0"/>
        <v>3.4</v>
      </c>
      <c r="P29" s="45">
        <f t="shared" si="1"/>
        <v>3.1428571428571428</v>
      </c>
    </row>
    <row r="30" spans="1:16" ht="15.75" customHeight="1" x14ac:dyDescent="0.2">
      <c r="A30" s="119" t="s">
        <v>49</v>
      </c>
      <c r="B30" s="107"/>
      <c r="C30" s="108"/>
      <c r="D30" s="2" t="s">
        <v>50</v>
      </c>
      <c r="E30" s="11">
        <f t="shared" ref="E30:N30" si="4">E29/E33</f>
        <v>0.13043478260869565</v>
      </c>
      <c r="F30" s="3">
        <f t="shared" si="4"/>
        <v>0.16666666666666666</v>
      </c>
      <c r="G30" s="3">
        <f t="shared" si="4"/>
        <v>0.13636363636363635</v>
      </c>
      <c r="H30" s="3">
        <f t="shared" si="4"/>
        <v>0.13043478260869565</v>
      </c>
      <c r="I30" s="3">
        <f t="shared" si="4"/>
        <v>0.13043478260869565</v>
      </c>
      <c r="J30" s="3">
        <f t="shared" si="4"/>
        <v>0.15384615384615385</v>
      </c>
      <c r="K30" s="3">
        <f t="shared" si="4"/>
        <v>0.125</v>
      </c>
      <c r="L30" s="3">
        <f t="shared" si="4"/>
        <v>9.0909090909090912E-2</v>
      </c>
      <c r="M30" s="3">
        <f t="shared" si="4"/>
        <v>0.19230769230769232</v>
      </c>
      <c r="N30" s="3">
        <f t="shared" si="4"/>
        <v>0.16</v>
      </c>
      <c r="O30" s="42">
        <f t="shared" si="0"/>
        <v>0.14163975879193269</v>
      </c>
      <c r="P30" s="50">
        <f t="shared" si="1"/>
        <v>0.13157994179733309</v>
      </c>
    </row>
    <row r="31" spans="1:16" ht="15.75" customHeight="1" x14ac:dyDescent="0.2">
      <c r="A31" s="119" t="s">
        <v>51</v>
      </c>
      <c r="B31" s="107"/>
      <c r="C31" s="108"/>
      <c r="D31" s="2" t="s">
        <v>52</v>
      </c>
      <c r="E31" s="5">
        <f t="shared" ref="E31:N31" si="5">E14+E22</f>
        <v>0</v>
      </c>
      <c r="F31" s="5">
        <f t="shared" si="5"/>
        <v>1</v>
      </c>
      <c r="G31" s="5">
        <f t="shared" si="5"/>
        <v>1</v>
      </c>
      <c r="H31" s="5">
        <f t="shared" si="5"/>
        <v>0</v>
      </c>
      <c r="I31" s="5">
        <f t="shared" si="5"/>
        <v>0</v>
      </c>
      <c r="J31" s="5">
        <f t="shared" si="5"/>
        <v>0</v>
      </c>
      <c r="K31" s="5">
        <f t="shared" si="5"/>
        <v>1</v>
      </c>
      <c r="L31" s="5">
        <f t="shared" si="5"/>
        <v>0</v>
      </c>
      <c r="M31" s="5">
        <f t="shared" si="5"/>
        <v>1</v>
      </c>
      <c r="N31" s="5">
        <f t="shared" si="5"/>
        <v>0</v>
      </c>
      <c r="O31" s="39">
        <f t="shared" si="0"/>
        <v>0.4</v>
      </c>
      <c r="P31" s="46">
        <f t="shared" si="1"/>
        <v>0.14285714285714285</v>
      </c>
    </row>
    <row r="32" spans="1:16" ht="15.75" customHeight="1" x14ac:dyDescent="0.2">
      <c r="A32" s="119" t="s">
        <v>53</v>
      </c>
      <c r="B32" s="107"/>
      <c r="C32" s="108"/>
      <c r="D32" s="2" t="s">
        <v>54</v>
      </c>
      <c r="E32" s="3">
        <f t="shared" ref="E32:N32" si="6">E31/E34</f>
        <v>0</v>
      </c>
      <c r="F32" s="3">
        <f t="shared" si="6"/>
        <v>0.33333333333333331</v>
      </c>
      <c r="G32" s="3">
        <f t="shared" si="6"/>
        <v>0.5</v>
      </c>
      <c r="H32" s="3">
        <f t="shared" si="6"/>
        <v>0</v>
      </c>
      <c r="I32" s="3">
        <f t="shared" si="6"/>
        <v>0</v>
      </c>
      <c r="J32" s="3">
        <f t="shared" si="6"/>
        <v>0</v>
      </c>
      <c r="K32" s="3">
        <f t="shared" si="6"/>
        <v>0.25</v>
      </c>
      <c r="L32" s="3">
        <f t="shared" si="6"/>
        <v>0</v>
      </c>
      <c r="M32" s="3">
        <f t="shared" si="6"/>
        <v>0.25</v>
      </c>
      <c r="N32" s="3">
        <f t="shared" si="6"/>
        <v>0</v>
      </c>
      <c r="O32" s="42">
        <f t="shared" si="0"/>
        <v>0.13333333333333333</v>
      </c>
      <c r="P32" s="50">
        <f t="shared" si="1"/>
        <v>3.5714285714285712E-2</v>
      </c>
    </row>
    <row r="33" spans="1:16" ht="15.75" customHeight="1" x14ac:dyDescent="0.2">
      <c r="A33" s="119" t="s">
        <v>55</v>
      </c>
      <c r="B33" s="114"/>
      <c r="C33" s="101" t="s">
        <v>56</v>
      </c>
      <c r="D33" s="101" t="s">
        <v>57</v>
      </c>
      <c r="E33" s="5">
        <f t="shared" ref="E33:N33" si="7">E6+E12+E20</f>
        <v>23</v>
      </c>
      <c r="F33" s="5">
        <f t="shared" si="7"/>
        <v>24</v>
      </c>
      <c r="G33" s="5">
        <f t="shared" si="7"/>
        <v>22</v>
      </c>
      <c r="H33" s="5">
        <f t="shared" si="7"/>
        <v>23</v>
      </c>
      <c r="I33" s="5">
        <f t="shared" si="7"/>
        <v>23</v>
      </c>
      <c r="J33" s="5">
        <f t="shared" si="7"/>
        <v>26</v>
      </c>
      <c r="K33" s="5">
        <f t="shared" si="7"/>
        <v>24</v>
      </c>
      <c r="L33" s="5">
        <f t="shared" si="7"/>
        <v>22</v>
      </c>
      <c r="M33" s="5">
        <f t="shared" si="7"/>
        <v>26</v>
      </c>
      <c r="N33" s="5">
        <f t="shared" si="7"/>
        <v>25</v>
      </c>
      <c r="O33" s="39">
        <f t="shared" si="0"/>
        <v>23.8</v>
      </c>
      <c r="P33" s="46">
        <f t="shared" si="1"/>
        <v>23.714285714285715</v>
      </c>
    </row>
    <row r="34" spans="1:16" ht="15.75" customHeight="1" thickBot="1" x14ac:dyDescent="0.25">
      <c r="A34" s="120"/>
      <c r="B34" s="121"/>
      <c r="C34" s="23" t="s">
        <v>58</v>
      </c>
      <c r="D34" s="23" t="s">
        <v>59</v>
      </c>
      <c r="E34" s="24">
        <f t="shared" ref="E34:N34" si="8">E14+E15+E22+E23</f>
        <v>2</v>
      </c>
      <c r="F34" s="24">
        <f t="shared" si="8"/>
        <v>3</v>
      </c>
      <c r="G34" s="24">
        <f t="shared" si="8"/>
        <v>2</v>
      </c>
      <c r="H34" s="24">
        <f t="shared" si="8"/>
        <v>2</v>
      </c>
      <c r="I34" s="24">
        <f t="shared" si="8"/>
        <v>2</v>
      </c>
      <c r="J34" s="24">
        <f t="shared" si="8"/>
        <v>4</v>
      </c>
      <c r="K34" s="24">
        <f t="shared" si="8"/>
        <v>4</v>
      </c>
      <c r="L34" s="24">
        <f t="shared" si="8"/>
        <v>2</v>
      </c>
      <c r="M34" s="24">
        <f t="shared" si="8"/>
        <v>4</v>
      </c>
      <c r="N34" s="24">
        <f t="shared" si="8"/>
        <v>3</v>
      </c>
      <c r="O34" s="40">
        <f t="shared" si="0"/>
        <v>2.8</v>
      </c>
      <c r="P34" s="47">
        <f t="shared" si="1"/>
        <v>2.7142857142857144</v>
      </c>
    </row>
    <row r="35" spans="1:16" ht="15.75" customHeight="1" thickBot="1" x14ac:dyDescent="0.25">
      <c r="A35" s="116" t="s">
        <v>60</v>
      </c>
      <c r="B35" s="117"/>
      <c r="C35" s="118"/>
      <c r="D35" s="26" t="s">
        <v>61</v>
      </c>
      <c r="E35" s="27" t="b">
        <v>1</v>
      </c>
      <c r="F35" s="28" t="b">
        <v>0</v>
      </c>
      <c r="G35" s="28" t="b">
        <v>0</v>
      </c>
      <c r="H35" s="28" t="b">
        <v>1</v>
      </c>
      <c r="I35" s="28" t="b">
        <v>1</v>
      </c>
      <c r="J35" s="28" t="b">
        <v>1</v>
      </c>
      <c r="K35" s="28" t="b">
        <v>1</v>
      </c>
      <c r="L35" s="28" t="b">
        <v>1</v>
      </c>
      <c r="M35" s="28" t="b">
        <v>0</v>
      </c>
      <c r="N35" s="28" t="b">
        <v>1</v>
      </c>
      <c r="O35" s="51" t="s">
        <v>62</v>
      </c>
      <c r="P35" s="52">
        <f>COUNTIF(E35:N35,TRUE)/COUNT(E4:N4)</f>
        <v>0.7</v>
      </c>
    </row>
    <row r="36" spans="1:16" ht="15.75" customHeight="1" x14ac:dyDescent="0.2"/>
    <row r="37" spans="1:16" ht="15.75" customHeight="1" x14ac:dyDescent="0.2"/>
    <row r="38" spans="1:16" ht="15.75" customHeight="1" x14ac:dyDescent="0.2"/>
    <row r="39" spans="1:16" ht="15.75" customHeight="1" x14ac:dyDescent="0.2"/>
    <row r="40" spans="1:16" ht="15.75" customHeight="1" x14ac:dyDescent="0.2"/>
    <row r="41" spans="1:16" ht="15.75" customHeight="1" x14ac:dyDescent="0.2"/>
    <row r="42" spans="1:16" ht="15.75" customHeight="1" x14ac:dyDescent="0.2"/>
    <row r="43" spans="1:16" ht="15.75" customHeight="1" x14ac:dyDescent="0.2"/>
    <row r="44" spans="1:16" ht="15.75" customHeight="1" x14ac:dyDescent="0.2"/>
    <row r="45" spans="1:16" ht="15.75" customHeight="1" x14ac:dyDescent="0.2"/>
    <row r="46" spans="1:16" ht="15.75" customHeight="1" x14ac:dyDescent="0.2"/>
    <row r="47" spans="1:16" ht="15.75" customHeight="1" x14ac:dyDescent="0.2"/>
    <row r="48" spans="1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0">
    <mergeCell ref="A35:C35"/>
    <mergeCell ref="A1:C1"/>
    <mergeCell ref="D1:D4"/>
    <mergeCell ref="A2:C2"/>
    <mergeCell ref="A3:C3"/>
    <mergeCell ref="A4:C4"/>
    <mergeCell ref="A32:C32"/>
    <mergeCell ref="A33:B34"/>
    <mergeCell ref="E1:P1"/>
    <mergeCell ref="E2:P2"/>
    <mergeCell ref="E3:P3"/>
    <mergeCell ref="A30:C30"/>
    <mergeCell ref="A31:C31"/>
    <mergeCell ref="B5:B10"/>
    <mergeCell ref="B11:B18"/>
    <mergeCell ref="B19:B26"/>
    <mergeCell ref="A29:C29"/>
    <mergeCell ref="B27:C27"/>
    <mergeCell ref="A5:A28"/>
    <mergeCell ref="B28:C28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P1000"/>
  <sheetViews>
    <sheetView topLeftCell="E10" workbookViewId="0">
      <selection activeCell="N14" sqref="N14"/>
    </sheetView>
  </sheetViews>
  <sheetFormatPr baseColWidth="10" defaultColWidth="14.42578125" defaultRowHeight="15" customHeight="1" x14ac:dyDescent="0.2"/>
  <cols>
    <col min="4" max="4" width="95.7109375" style="100" customWidth="1"/>
  </cols>
  <sheetData>
    <row r="1" spans="1:16" ht="15.75" customHeight="1" x14ac:dyDescent="0.2">
      <c r="A1" s="106" t="s">
        <v>0</v>
      </c>
      <c r="B1" s="107"/>
      <c r="C1" s="108"/>
      <c r="D1" s="109" t="s">
        <v>1</v>
      </c>
      <c r="E1" s="131">
        <v>512</v>
      </c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8"/>
    </row>
    <row r="2" spans="1:16" ht="15.75" customHeight="1" x14ac:dyDescent="0.2">
      <c r="A2" s="106" t="s">
        <v>2</v>
      </c>
      <c r="B2" s="107"/>
      <c r="C2" s="108"/>
      <c r="D2" s="110"/>
      <c r="E2" s="132">
        <v>52</v>
      </c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8"/>
    </row>
    <row r="3" spans="1:16" ht="15.75" customHeight="1" thickBot="1" x14ac:dyDescent="0.25">
      <c r="A3" s="106" t="s">
        <v>3</v>
      </c>
      <c r="B3" s="107"/>
      <c r="C3" s="108"/>
      <c r="D3" s="110"/>
      <c r="E3" s="133">
        <v>2</v>
      </c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4"/>
    </row>
    <row r="4" spans="1:16" ht="15.75" customHeight="1" thickBot="1" x14ac:dyDescent="0.25">
      <c r="A4" s="112" t="s">
        <v>4</v>
      </c>
      <c r="B4" s="113"/>
      <c r="C4" s="114"/>
      <c r="D4" s="111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37" t="s">
        <v>5</v>
      </c>
      <c r="P4" s="43" t="s">
        <v>6</v>
      </c>
    </row>
    <row r="5" spans="1:16" ht="15.75" customHeight="1" x14ac:dyDescent="0.2">
      <c r="A5" s="124" t="s">
        <v>7</v>
      </c>
      <c r="B5" s="127" t="s">
        <v>8</v>
      </c>
      <c r="C5" s="14" t="s">
        <v>9</v>
      </c>
      <c r="D5" s="14" t="s">
        <v>10</v>
      </c>
      <c r="E5" s="15">
        <f>E2-E11-E19</f>
        <v>50</v>
      </c>
      <c r="F5" s="15">
        <f>E2-E11-E19</f>
        <v>50</v>
      </c>
      <c r="G5" s="15">
        <f>E2-E11-E19</f>
        <v>50</v>
      </c>
      <c r="H5" s="15">
        <f>E2-E11-E19</f>
        <v>50</v>
      </c>
      <c r="I5" s="15">
        <f>E2-E11-E19</f>
        <v>50</v>
      </c>
      <c r="J5" s="15">
        <f>E2-E11-E19</f>
        <v>50</v>
      </c>
      <c r="K5" s="15">
        <f>E2-E11-E19</f>
        <v>50</v>
      </c>
      <c r="L5" s="15">
        <f>E2-E11-E19</f>
        <v>50</v>
      </c>
      <c r="M5" s="15">
        <f>E2-E11-E19</f>
        <v>50</v>
      </c>
      <c r="N5" s="15">
        <f>E2-E11-E19</f>
        <v>50</v>
      </c>
      <c r="O5" s="38">
        <f t="shared" ref="O5:O34" si="0">AVERAGE(E5:N5)</f>
        <v>50</v>
      </c>
      <c r="P5" s="45">
        <f t="shared" ref="P5:P34" si="1">AVERAGEIF($E$35:$N$35, TRUE,E5:N5)</f>
        <v>50</v>
      </c>
    </row>
    <row r="6" spans="1:16" ht="15.75" customHeight="1" x14ac:dyDescent="0.2">
      <c r="A6" s="105"/>
      <c r="B6" s="128"/>
      <c r="C6" s="1" t="s">
        <v>11</v>
      </c>
      <c r="D6" s="1" t="s">
        <v>12</v>
      </c>
      <c r="E6" s="5">
        <v>55</v>
      </c>
      <c r="F6" s="5">
        <v>55</v>
      </c>
      <c r="G6" s="5">
        <v>58</v>
      </c>
      <c r="H6" s="5">
        <v>62</v>
      </c>
      <c r="I6" s="5">
        <v>56</v>
      </c>
      <c r="J6" s="5">
        <v>53</v>
      </c>
      <c r="K6" s="5">
        <v>56</v>
      </c>
      <c r="L6" s="5">
        <v>56</v>
      </c>
      <c r="M6" s="5">
        <v>55</v>
      </c>
      <c r="N6" s="5">
        <v>51</v>
      </c>
      <c r="O6" s="39">
        <f t="shared" si="0"/>
        <v>55.7</v>
      </c>
      <c r="P6" s="46">
        <f t="shared" si="1"/>
        <v>55.444444444444443</v>
      </c>
    </row>
    <row r="7" spans="1:16" ht="15.75" customHeight="1" x14ac:dyDescent="0.2">
      <c r="A7" s="105"/>
      <c r="B7" s="128"/>
      <c r="C7" s="1" t="s">
        <v>13</v>
      </c>
      <c r="D7" s="1" t="s">
        <v>14</v>
      </c>
      <c r="E7" s="5">
        <f t="shared" ref="E7:N7" si="2">E6-E5</f>
        <v>5</v>
      </c>
      <c r="F7" s="5">
        <f t="shared" si="2"/>
        <v>5</v>
      </c>
      <c r="G7" s="5">
        <f t="shared" si="2"/>
        <v>8</v>
      </c>
      <c r="H7" s="5">
        <f t="shared" si="2"/>
        <v>12</v>
      </c>
      <c r="I7" s="5">
        <f t="shared" si="2"/>
        <v>6</v>
      </c>
      <c r="J7" s="5">
        <f t="shared" si="2"/>
        <v>3</v>
      </c>
      <c r="K7" s="5">
        <f t="shared" si="2"/>
        <v>6</v>
      </c>
      <c r="L7" s="5">
        <f t="shared" si="2"/>
        <v>6</v>
      </c>
      <c r="M7" s="5">
        <f t="shared" si="2"/>
        <v>5</v>
      </c>
      <c r="N7" s="5">
        <f t="shared" si="2"/>
        <v>1</v>
      </c>
      <c r="O7" s="39">
        <f t="shared" si="0"/>
        <v>5.7</v>
      </c>
      <c r="P7" s="46">
        <f t="shared" si="1"/>
        <v>5.4444444444444446</v>
      </c>
    </row>
    <row r="8" spans="1:16" ht="15.75" customHeight="1" x14ac:dyDescent="0.2">
      <c r="A8" s="105"/>
      <c r="B8" s="128"/>
      <c r="C8" s="1" t="s">
        <v>15</v>
      </c>
      <c r="D8" s="1" t="s">
        <v>16</v>
      </c>
      <c r="E8" s="5">
        <v>156.60195900000011</v>
      </c>
      <c r="F8" s="89">
        <v>155.665175</v>
      </c>
      <c r="G8" s="89">
        <v>162.32771199999999</v>
      </c>
      <c r="H8" s="89">
        <v>176.70479200000011</v>
      </c>
      <c r="I8" s="89">
        <v>157.10671500000001</v>
      </c>
      <c r="J8" s="89">
        <v>149.52731700000001</v>
      </c>
      <c r="K8" s="89">
        <v>158.17291700000001</v>
      </c>
      <c r="L8" s="89">
        <v>158.25415899999999</v>
      </c>
      <c r="M8" s="89">
        <v>154.61946</v>
      </c>
      <c r="N8" s="89">
        <v>142.32589400000001</v>
      </c>
      <c r="O8" s="39">
        <f t="shared" si="0"/>
        <v>157.13061000000002</v>
      </c>
      <c r="P8" s="46">
        <f t="shared" si="1"/>
        <v>156.55315422222228</v>
      </c>
    </row>
    <row r="9" spans="1:16" ht="15.75" customHeight="1" x14ac:dyDescent="0.2">
      <c r="A9" s="105"/>
      <c r="B9" s="128"/>
      <c r="C9" s="1" t="s">
        <v>17</v>
      </c>
      <c r="D9" s="1" t="s">
        <v>18</v>
      </c>
      <c r="E9" s="89">
        <v>2.8473083454545458</v>
      </c>
      <c r="F9" s="89">
        <v>2.83027590909091</v>
      </c>
      <c r="G9" s="89">
        <v>2.7987536551724141</v>
      </c>
      <c r="H9" s="89">
        <v>2.8500772903225822</v>
      </c>
      <c r="I9" s="89">
        <v>2.8054770535714288</v>
      </c>
      <c r="J9" s="89">
        <v>2.8212701320754729</v>
      </c>
      <c r="K9" s="89">
        <v>2.824516375</v>
      </c>
      <c r="L9" s="89">
        <v>2.8259671250000009</v>
      </c>
      <c r="M9" s="89">
        <v>2.811262909090908</v>
      </c>
      <c r="N9" s="89">
        <v>2.790703803921569</v>
      </c>
      <c r="O9" s="39">
        <f t="shared" si="0"/>
        <v>2.820561259869983</v>
      </c>
      <c r="P9" s="46">
        <f t="shared" si="1"/>
        <v>2.8229843270586019</v>
      </c>
    </row>
    <row r="10" spans="1:16" ht="15.75" customHeight="1" thickBot="1" x14ac:dyDescent="0.25">
      <c r="A10" s="105"/>
      <c r="B10" s="129"/>
      <c r="C10" s="16" t="s">
        <v>19</v>
      </c>
      <c r="D10" s="16" t="s">
        <v>20</v>
      </c>
      <c r="E10" s="91">
        <v>0.44864720515729561</v>
      </c>
      <c r="F10" s="91">
        <v>0.44116221538510259</v>
      </c>
      <c r="G10" s="91">
        <v>0.42031165033460799</v>
      </c>
      <c r="H10" s="91">
        <v>0.44841621216668159</v>
      </c>
      <c r="I10" s="91">
        <v>0.426033223276368</v>
      </c>
      <c r="J10" s="91">
        <v>0.43637769861642878</v>
      </c>
      <c r="K10" s="91">
        <v>0.43663364785156672</v>
      </c>
      <c r="L10" s="91">
        <v>0.43557415182634363</v>
      </c>
      <c r="M10" s="91">
        <v>0.43142660442211389</v>
      </c>
      <c r="N10" s="91">
        <v>0.4148502956063076</v>
      </c>
      <c r="O10" s="93">
        <f t="shared" si="0"/>
        <v>0.43394329046428159</v>
      </c>
      <c r="P10" s="94">
        <f t="shared" si="1"/>
        <v>0.43545791714535642</v>
      </c>
    </row>
    <row r="11" spans="1:16" ht="15.75" customHeight="1" x14ac:dyDescent="0.2">
      <c r="A11" s="105"/>
      <c r="B11" s="127" t="s">
        <v>21</v>
      </c>
      <c r="C11" s="14" t="s">
        <v>9</v>
      </c>
      <c r="D11" s="14" t="s">
        <v>22</v>
      </c>
      <c r="E11" s="15">
        <f>E3-1</f>
        <v>1</v>
      </c>
      <c r="F11" s="15">
        <f>E3-1</f>
        <v>1</v>
      </c>
      <c r="G11" s="15">
        <f>E3-1</f>
        <v>1</v>
      </c>
      <c r="H11" s="15">
        <f>E3-1</f>
        <v>1</v>
      </c>
      <c r="I11" s="15">
        <f>E3-1</f>
        <v>1</v>
      </c>
      <c r="J11" s="15">
        <f>E3-1</f>
        <v>1</v>
      </c>
      <c r="K11" s="15">
        <f>E3-1</f>
        <v>1</v>
      </c>
      <c r="L11" s="15">
        <f>E3-1</f>
        <v>1</v>
      </c>
      <c r="M11" s="15">
        <f>E3-1</f>
        <v>1</v>
      </c>
      <c r="N11" s="15">
        <f>E3-1</f>
        <v>1</v>
      </c>
      <c r="O11" s="38">
        <f t="shared" si="0"/>
        <v>1</v>
      </c>
      <c r="P11" s="45">
        <f t="shared" si="1"/>
        <v>1</v>
      </c>
    </row>
    <row r="12" spans="1:16" ht="15.75" customHeight="1" x14ac:dyDescent="0.2">
      <c r="A12" s="105"/>
      <c r="B12" s="128"/>
      <c r="C12" s="1" t="s">
        <v>11</v>
      </c>
      <c r="D12" s="1" t="s">
        <v>23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39">
        <f t="shared" si="0"/>
        <v>1</v>
      </c>
      <c r="P12" s="46">
        <f t="shared" si="1"/>
        <v>1</v>
      </c>
    </row>
    <row r="13" spans="1:16" ht="15.75" customHeight="1" x14ac:dyDescent="0.2">
      <c r="A13" s="105"/>
      <c r="B13" s="128"/>
      <c r="C13" s="1" t="s">
        <v>24</v>
      </c>
      <c r="D13" s="1" t="s">
        <v>25</v>
      </c>
      <c r="E13" s="5">
        <v>0</v>
      </c>
      <c r="F13" s="5">
        <v>0</v>
      </c>
      <c r="G13" s="5">
        <v>1</v>
      </c>
      <c r="H13" s="5">
        <v>0</v>
      </c>
      <c r="I13" s="22">
        <v>0</v>
      </c>
      <c r="J13" s="5">
        <v>0</v>
      </c>
      <c r="K13" s="5">
        <v>0</v>
      </c>
      <c r="L13" s="5">
        <v>1</v>
      </c>
      <c r="M13" s="5">
        <v>0</v>
      </c>
      <c r="N13" s="5">
        <v>1</v>
      </c>
      <c r="O13" s="39">
        <f t="shared" si="0"/>
        <v>0.3</v>
      </c>
      <c r="P13" s="46">
        <f t="shared" si="1"/>
        <v>0.22222222222222221</v>
      </c>
    </row>
    <row r="14" spans="1:16" ht="15.75" customHeight="1" x14ac:dyDescent="0.2">
      <c r="A14" s="105"/>
      <c r="B14" s="128"/>
      <c r="C14" s="1" t="s">
        <v>26</v>
      </c>
      <c r="D14" s="1" t="s">
        <v>27</v>
      </c>
      <c r="E14" s="5">
        <v>1</v>
      </c>
      <c r="F14" s="5"/>
      <c r="G14" s="5"/>
      <c r="H14" s="5"/>
      <c r="I14" s="5"/>
      <c r="J14" s="5"/>
      <c r="K14" s="5"/>
      <c r="L14" s="5">
        <v>1</v>
      </c>
      <c r="M14" s="5"/>
      <c r="N14" s="5">
        <v>1</v>
      </c>
      <c r="O14" s="39">
        <f t="shared" si="0"/>
        <v>1</v>
      </c>
      <c r="P14" s="46">
        <f t="shared" si="1"/>
        <v>1</v>
      </c>
    </row>
    <row r="15" spans="1:16" ht="15.75" customHeight="1" x14ac:dyDescent="0.2">
      <c r="A15" s="105"/>
      <c r="B15" s="128"/>
      <c r="C15" s="1" t="s">
        <v>28</v>
      </c>
      <c r="D15" s="1" t="s">
        <v>29</v>
      </c>
      <c r="E15" s="5">
        <v>1</v>
      </c>
      <c r="F15" s="5">
        <v>1</v>
      </c>
      <c r="G15" s="5">
        <v>0</v>
      </c>
      <c r="H15" s="5">
        <v>1</v>
      </c>
      <c r="I15" s="5">
        <v>1</v>
      </c>
      <c r="J15" s="5">
        <v>1</v>
      </c>
      <c r="K15" s="5">
        <v>1</v>
      </c>
      <c r="L15" s="5">
        <v>0</v>
      </c>
      <c r="M15" s="5">
        <v>1</v>
      </c>
      <c r="N15" s="5">
        <v>0</v>
      </c>
      <c r="O15" s="39">
        <f t="shared" si="0"/>
        <v>0.7</v>
      </c>
      <c r="P15" s="46">
        <f t="shared" si="1"/>
        <v>0.77777777777777779</v>
      </c>
    </row>
    <row r="16" spans="1:16" ht="15.75" customHeight="1" x14ac:dyDescent="0.2">
      <c r="A16" s="105"/>
      <c r="B16" s="128"/>
      <c r="C16" s="1" t="s">
        <v>15</v>
      </c>
      <c r="D16" s="1" t="s">
        <v>30</v>
      </c>
      <c r="E16" s="89">
        <v>35.320920000000001</v>
      </c>
      <c r="F16" s="89">
        <v>34.650570000000002</v>
      </c>
      <c r="G16" s="89">
        <v>45.664670000000001</v>
      </c>
      <c r="H16" s="89">
        <v>34.66534</v>
      </c>
      <c r="I16" s="89">
        <v>34.732909999999997</v>
      </c>
      <c r="J16" s="89">
        <v>34.885739999999998</v>
      </c>
      <c r="K16" s="89">
        <v>33.85181</v>
      </c>
      <c r="L16" s="89">
        <v>45.661070000000002</v>
      </c>
      <c r="M16" s="89">
        <v>33.790280000000003</v>
      </c>
      <c r="N16" s="89">
        <v>45.663580000000003</v>
      </c>
      <c r="O16" s="39">
        <f t="shared" si="0"/>
        <v>37.888689000000007</v>
      </c>
      <c r="P16" s="46">
        <f t="shared" si="1"/>
        <v>37.024691111111117</v>
      </c>
    </row>
    <row r="17" spans="1:16" ht="15.75" customHeight="1" x14ac:dyDescent="0.2">
      <c r="A17" s="105"/>
      <c r="B17" s="128"/>
      <c r="C17" s="1" t="s">
        <v>17</v>
      </c>
      <c r="D17" s="1" t="s">
        <v>31</v>
      </c>
      <c r="E17" s="89">
        <v>35.320920000000001</v>
      </c>
      <c r="F17" s="89">
        <v>34.650570000000002</v>
      </c>
      <c r="G17" s="89">
        <v>45.664670000000001</v>
      </c>
      <c r="H17" s="89">
        <v>34.66534</v>
      </c>
      <c r="I17" s="89">
        <v>34.732909999999997</v>
      </c>
      <c r="J17" s="89">
        <v>34.885739999999998</v>
      </c>
      <c r="K17" s="89">
        <v>33.85181</v>
      </c>
      <c r="L17" s="89">
        <v>45.661070000000002</v>
      </c>
      <c r="M17" s="89">
        <v>33.790280000000003</v>
      </c>
      <c r="N17" s="89">
        <v>45.663580000000003</v>
      </c>
      <c r="O17" s="39">
        <f t="shared" si="0"/>
        <v>37.888689000000007</v>
      </c>
      <c r="P17" s="46">
        <f t="shared" si="1"/>
        <v>37.024691111111117</v>
      </c>
    </row>
    <row r="18" spans="1:16" ht="15.75" customHeight="1" thickBot="1" x14ac:dyDescent="0.25">
      <c r="A18" s="105"/>
      <c r="B18" s="129"/>
      <c r="C18" s="16" t="s">
        <v>19</v>
      </c>
      <c r="D18" s="16" t="s">
        <v>32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40">
        <f t="shared" si="0"/>
        <v>0</v>
      </c>
      <c r="P18" s="47">
        <f t="shared" si="1"/>
        <v>0</v>
      </c>
    </row>
    <row r="19" spans="1:16" ht="15.75" customHeight="1" x14ac:dyDescent="0.2">
      <c r="A19" s="105"/>
      <c r="B19" s="127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38">
        <f t="shared" si="0"/>
        <v>1</v>
      </c>
      <c r="P19" s="45">
        <f t="shared" si="1"/>
        <v>1</v>
      </c>
    </row>
    <row r="20" spans="1:16" ht="15.75" customHeight="1" x14ac:dyDescent="0.2">
      <c r="A20" s="105"/>
      <c r="B20" s="128"/>
      <c r="C20" s="1" t="s">
        <v>11</v>
      </c>
      <c r="D20" s="1" t="s">
        <v>36</v>
      </c>
      <c r="E20" s="5">
        <v>2</v>
      </c>
      <c r="F20" s="5">
        <v>2</v>
      </c>
      <c r="G20" s="5">
        <v>6</v>
      </c>
      <c r="H20" s="5">
        <v>4</v>
      </c>
      <c r="I20" s="5">
        <v>2</v>
      </c>
      <c r="J20" s="5">
        <v>2</v>
      </c>
      <c r="K20" s="5">
        <v>2</v>
      </c>
      <c r="L20" s="5">
        <v>3</v>
      </c>
      <c r="M20" s="5">
        <v>3</v>
      </c>
      <c r="N20" s="5">
        <v>2</v>
      </c>
      <c r="O20" s="39">
        <f t="shared" si="0"/>
        <v>2.8</v>
      </c>
      <c r="P20" s="46">
        <f t="shared" si="1"/>
        <v>2.4444444444444446</v>
      </c>
    </row>
    <row r="21" spans="1:16" ht="15.75" customHeight="1" x14ac:dyDescent="0.2">
      <c r="A21" s="105"/>
      <c r="B21" s="128"/>
      <c r="C21" s="1" t="s">
        <v>24</v>
      </c>
      <c r="D21" s="1" t="s">
        <v>37</v>
      </c>
      <c r="E21" s="12">
        <v>0</v>
      </c>
      <c r="F21" s="12">
        <v>0</v>
      </c>
      <c r="G21" s="12">
        <v>1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39">
        <f t="shared" si="0"/>
        <v>0.1</v>
      </c>
      <c r="P21" s="46">
        <f t="shared" si="1"/>
        <v>0</v>
      </c>
    </row>
    <row r="22" spans="1:16" ht="15.75" customHeight="1" x14ac:dyDescent="0.2">
      <c r="A22" s="105"/>
      <c r="B22" s="128"/>
      <c r="C22" s="1" t="s">
        <v>26</v>
      </c>
      <c r="D22" s="1" t="s">
        <v>38</v>
      </c>
      <c r="E22" s="5">
        <v>1</v>
      </c>
      <c r="F22" s="5"/>
      <c r="G22" s="5"/>
      <c r="H22" s="5"/>
      <c r="I22" s="5"/>
      <c r="J22" s="5"/>
      <c r="K22" s="5"/>
      <c r="L22" s="5"/>
      <c r="M22" s="5"/>
      <c r="N22" s="5"/>
      <c r="O22" s="39">
        <f t="shared" si="0"/>
        <v>1</v>
      </c>
      <c r="P22" s="46">
        <f t="shared" si="1"/>
        <v>1</v>
      </c>
    </row>
    <row r="23" spans="1:16" ht="15.75" customHeight="1" x14ac:dyDescent="0.2">
      <c r="A23" s="105"/>
      <c r="B23" s="128"/>
      <c r="C23" s="1" t="s">
        <v>28</v>
      </c>
      <c r="D23" s="1" t="s">
        <v>39</v>
      </c>
      <c r="E23" s="5">
        <v>2</v>
      </c>
      <c r="F23" s="5">
        <v>2</v>
      </c>
      <c r="G23" s="5">
        <v>5</v>
      </c>
      <c r="H23" s="5">
        <v>4</v>
      </c>
      <c r="I23" s="5">
        <v>2</v>
      </c>
      <c r="J23" s="5">
        <v>2</v>
      </c>
      <c r="K23" s="5">
        <v>2</v>
      </c>
      <c r="L23" s="5">
        <v>3</v>
      </c>
      <c r="M23" s="5">
        <v>3</v>
      </c>
      <c r="N23" s="5">
        <v>2</v>
      </c>
      <c r="O23" s="39">
        <f t="shared" si="0"/>
        <v>2.7</v>
      </c>
      <c r="P23" s="46">
        <f t="shared" si="1"/>
        <v>2.4444444444444446</v>
      </c>
    </row>
    <row r="24" spans="1:16" ht="15.75" customHeight="1" x14ac:dyDescent="0.2">
      <c r="A24" s="105"/>
      <c r="B24" s="128"/>
      <c r="C24" s="1" t="s">
        <v>15</v>
      </c>
      <c r="D24" s="1" t="s">
        <v>40</v>
      </c>
      <c r="E24" s="89">
        <v>68.773930000000007</v>
      </c>
      <c r="F24" s="89">
        <v>68.72363</v>
      </c>
      <c r="G24" s="89">
        <v>220.20667</v>
      </c>
      <c r="H24" s="89">
        <v>138.44274999999999</v>
      </c>
      <c r="I24" s="89">
        <v>71.065190000000001</v>
      </c>
      <c r="J24" s="89">
        <v>69.017220000000009</v>
      </c>
      <c r="K24" s="89">
        <v>69.150999999999996</v>
      </c>
      <c r="L24" s="89">
        <v>103.94678</v>
      </c>
      <c r="M24" s="89">
        <v>104.60608000000001</v>
      </c>
      <c r="N24" s="89">
        <v>70.675540000000012</v>
      </c>
      <c r="O24" s="39">
        <f t="shared" si="0"/>
        <v>98.460879000000006</v>
      </c>
      <c r="P24" s="46">
        <f t="shared" si="1"/>
        <v>84.933568888888885</v>
      </c>
    </row>
    <row r="25" spans="1:16" ht="15.75" customHeight="1" x14ac:dyDescent="0.2">
      <c r="A25" s="105"/>
      <c r="B25" s="128"/>
      <c r="C25" s="1" t="s">
        <v>17</v>
      </c>
      <c r="D25" s="1" t="s">
        <v>41</v>
      </c>
      <c r="E25" s="89">
        <v>34.386964999999996</v>
      </c>
      <c r="F25" s="89">
        <v>34.361815</v>
      </c>
      <c r="G25" s="89">
        <v>36.701111666666669</v>
      </c>
      <c r="H25" s="89">
        <v>34.610687499999997</v>
      </c>
      <c r="I25" s="89">
        <v>35.532595000000001</v>
      </c>
      <c r="J25" s="89">
        <v>34.508609999999997</v>
      </c>
      <c r="K25" s="89">
        <v>34.575499999999998</v>
      </c>
      <c r="L25" s="89">
        <v>34.648926666666682</v>
      </c>
      <c r="M25" s="89">
        <v>34.868693333333333</v>
      </c>
      <c r="N25" s="89">
        <v>35.337770000000013</v>
      </c>
      <c r="O25" s="39">
        <f t="shared" si="0"/>
        <v>34.953267416666677</v>
      </c>
      <c r="P25" s="46">
        <f t="shared" si="1"/>
        <v>34.759062500000006</v>
      </c>
    </row>
    <row r="26" spans="1:16" ht="15.75" customHeight="1" thickBot="1" x14ac:dyDescent="0.25">
      <c r="A26" s="105"/>
      <c r="B26" s="129"/>
      <c r="C26" s="16" t="s">
        <v>19</v>
      </c>
      <c r="D26" s="16" t="s">
        <v>42</v>
      </c>
      <c r="E26" s="95">
        <v>8.7009489425004125E-2</v>
      </c>
      <c r="F26" s="95">
        <v>0.1172170911172904</v>
      </c>
      <c r="G26" s="95">
        <v>4.3477374011658823</v>
      </c>
      <c r="H26" s="95">
        <v>0.35469860373515227</v>
      </c>
      <c r="I26" s="95">
        <v>0.57556370668241241</v>
      </c>
      <c r="J26" s="95">
        <v>0.19585443625305121</v>
      </c>
      <c r="K26" s="95">
        <v>0.1906784146147657</v>
      </c>
      <c r="L26" s="95">
        <v>0.14195335020115871</v>
      </c>
      <c r="M26" s="95">
        <v>0.22031033142667811</v>
      </c>
      <c r="N26" s="95">
        <v>1.1305788903035481</v>
      </c>
      <c r="O26" s="40">
        <f t="shared" si="0"/>
        <v>0.73616017149249424</v>
      </c>
      <c r="P26" s="47">
        <f t="shared" si="1"/>
        <v>0.33487381263989568</v>
      </c>
    </row>
    <row r="27" spans="1:16" ht="15.75" customHeight="1" thickBot="1" x14ac:dyDescent="0.25">
      <c r="A27" s="105"/>
      <c r="B27" s="130" t="s">
        <v>43</v>
      </c>
      <c r="C27" s="126"/>
      <c r="D27" s="19" t="s">
        <v>44</v>
      </c>
      <c r="E27" s="97">
        <v>260.69680899999997</v>
      </c>
      <c r="F27" s="98">
        <v>259.03937500000001</v>
      </c>
      <c r="G27" s="98">
        <v>428.19905200000011</v>
      </c>
      <c r="H27" s="98">
        <v>349.81288199999977</v>
      </c>
      <c r="I27" s="98">
        <v>262.9048150000001</v>
      </c>
      <c r="J27" s="98">
        <v>253.43027699999999</v>
      </c>
      <c r="K27" s="98">
        <v>261.17572699999999</v>
      </c>
      <c r="L27" s="98">
        <v>307.862009</v>
      </c>
      <c r="M27" s="98">
        <v>293.01582000000002</v>
      </c>
      <c r="N27" s="98">
        <v>258.66501399999999</v>
      </c>
      <c r="O27" s="44">
        <f t="shared" si="0"/>
        <v>293.48017799999997</v>
      </c>
      <c r="P27" s="48">
        <f t="shared" si="1"/>
        <v>278.51141422222219</v>
      </c>
    </row>
    <row r="28" spans="1:16" ht="15.75" customHeight="1" thickBot="1" x14ac:dyDescent="0.25">
      <c r="A28" s="123"/>
      <c r="B28" s="125" t="s">
        <v>45</v>
      </c>
      <c r="C28" s="126"/>
      <c r="D28" s="19" t="s">
        <v>46</v>
      </c>
      <c r="E28" s="97">
        <v>270.87020000000001</v>
      </c>
      <c r="F28" s="98">
        <v>269.34679999999997</v>
      </c>
      <c r="G28" s="98">
        <v>439.29509999999999</v>
      </c>
      <c r="H28" s="98">
        <v>361.14659999999998</v>
      </c>
      <c r="I28" s="98">
        <v>273.16419999999999</v>
      </c>
      <c r="J28" s="98">
        <v>263.38119999999998</v>
      </c>
      <c r="K28" s="98">
        <v>271.39600000000002</v>
      </c>
      <c r="L28" s="98">
        <v>318.31220000000002</v>
      </c>
      <c r="M28" s="98">
        <v>303.34859999999998</v>
      </c>
      <c r="N28" s="98">
        <v>268.27890000000002</v>
      </c>
      <c r="O28" s="41">
        <f t="shared" si="0"/>
        <v>303.85397999999998</v>
      </c>
      <c r="P28" s="49">
        <f t="shared" si="1"/>
        <v>288.8049666666667</v>
      </c>
    </row>
    <row r="29" spans="1:16" ht="15.75" customHeight="1" x14ac:dyDescent="0.2">
      <c r="A29" s="122" t="s">
        <v>47</v>
      </c>
      <c r="B29" s="123"/>
      <c r="C29" s="121"/>
      <c r="D29" s="17" t="s">
        <v>48</v>
      </c>
      <c r="E29" s="13">
        <f t="shared" ref="E29:N29" si="3">E7+E13+E21</f>
        <v>5</v>
      </c>
      <c r="F29" s="13">
        <f t="shared" si="3"/>
        <v>5</v>
      </c>
      <c r="G29" s="13">
        <f t="shared" si="3"/>
        <v>10</v>
      </c>
      <c r="H29" s="13">
        <f t="shared" si="3"/>
        <v>12</v>
      </c>
      <c r="I29" s="13">
        <f t="shared" si="3"/>
        <v>6</v>
      </c>
      <c r="J29" s="13">
        <f t="shared" si="3"/>
        <v>3</v>
      </c>
      <c r="K29" s="13">
        <f t="shared" si="3"/>
        <v>6</v>
      </c>
      <c r="L29" s="13">
        <f t="shared" si="3"/>
        <v>7</v>
      </c>
      <c r="M29" s="13">
        <f t="shared" si="3"/>
        <v>5</v>
      </c>
      <c r="N29" s="13">
        <f t="shared" si="3"/>
        <v>2</v>
      </c>
      <c r="O29" s="38">
        <f t="shared" si="0"/>
        <v>6.1</v>
      </c>
      <c r="P29" s="45">
        <f t="shared" si="1"/>
        <v>5.666666666666667</v>
      </c>
    </row>
    <row r="30" spans="1:16" ht="15.75" customHeight="1" x14ac:dyDescent="0.2">
      <c r="A30" s="119" t="s">
        <v>49</v>
      </c>
      <c r="B30" s="107"/>
      <c r="C30" s="108"/>
      <c r="D30" s="2" t="s">
        <v>50</v>
      </c>
      <c r="E30" s="11">
        <f t="shared" ref="E30:N30" si="4">E29/E33</f>
        <v>8.6206896551724144E-2</v>
      </c>
      <c r="F30" s="3">
        <f t="shared" si="4"/>
        <v>8.6206896551724144E-2</v>
      </c>
      <c r="G30" s="3">
        <f t="shared" si="4"/>
        <v>0.15384615384615385</v>
      </c>
      <c r="H30" s="3">
        <f t="shared" si="4"/>
        <v>0.17910447761194029</v>
      </c>
      <c r="I30" s="3">
        <f t="shared" si="4"/>
        <v>0.10169491525423729</v>
      </c>
      <c r="J30" s="3">
        <f t="shared" si="4"/>
        <v>5.3571428571428568E-2</v>
      </c>
      <c r="K30" s="3">
        <f t="shared" si="4"/>
        <v>0.10169491525423729</v>
      </c>
      <c r="L30" s="3">
        <f t="shared" si="4"/>
        <v>0.11666666666666667</v>
      </c>
      <c r="M30" s="3">
        <f t="shared" si="4"/>
        <v>8.4745762711864403E-2</v>
      </c>
      <c r="N30" s="3">
        <f t="shared" si="4"/>
        <v>3.7037037037037035E-2</v>
      </c>
      <c r="O30" s="42">
        <f t="shared" si="0"/>
        <v>0.10007751500570136</v>
      </c>
      <c r="P30" s="50">
        <f t="shared" si="1"/>
        <v>9.410322180120663E-2</v>
      </c>
    </row>
    <row r="31" spans="1:16" ht="15.75" customHeight="1" x14ac:dyDescent="0.2">
      <c r="A31" s="119" t="s">
        <v>51</v>
      </c>
      <c r="B31" s="107"/>
      <c r="C31" s="108"/>
      <c r="D31" s="2" t="s">
        <v>52</v>
      </c>
      <c r="E31" s="5">
        <f t="shared" ref="E31:N31" si="5">E14+E22</f>
        <v>2</v>
      </c>
      <c r="F31" s="5">
        <f t="shared" si="5"/>
        <v>0</v>
      </c>
      <c r="G31" s="5">
        <f t="shared" si="5"/>
        <v>0</v>
      </c>
      <c r="H31" s="5">
        <f t="shared" si="5"/>
        <v>0</v>
      </c>
      <c r="I31" s="5">
        <f t="shared" si="5"/>
        <v>0</v>
      </c>
      <c r="J31" s="5">
        <f t="shared" si="5"/>
        <v>0</v>
      </c>
      <c r="K31" s="5">
        <f t="shared" si="5"/>
        <v>0</v>
      </c>
      <c r="L31" s="5">
        <f t="shared" si="5"/>
        <v>1</v>
      </c>
      <c r="M31" s="5">
        <f t="shared" si="5"/>
        <v>0</v>
      </c>
      <c r="N31" s="5">
        <f t="shared" si="5"/>
        <v>1</v>
      </c>
      <c r="O31" s="39">
        <f t="shared" si="0"/>
        <v>0.4</v>
      </c>
      <c r="P31" s="46">
        <f t="shared" si="1"/>
        <v>0.44444444444444442</v>
      </c>
    </row>
    <row r="32" spans="1:16" ht="15.75" customHeight="1" x14ac:dyDescent="0.2">
      <c r="A32" s="119" t="s">
        <v>53</v>
      </c>
      <c r="B32" s="107"/>
      <c r="C32" s="108"/>
      <c r="D32" s="2" t="s">
        <v>54</v>
      </c>
      <c r="E32" s="3">
        <f t="shared" ref="E32:N32" si="6">E31/E34</f>
        <v>0.4</v>
      </c>
      <c r="F32" s="3">
        <f t="shared" si="6"/>
        <v>0</v>
      </c>
      <c r="G32" s="3">
        <f t="shared" si="6"/>
        <v>0</v>
      </c>
      <c r="H32" s="3">
        <f t="shared" si="6"/>
        <v>0</v>
      </c>
      <c r="I32" s="3">
        <f t="shared" si="6"/>
        <v>0</v>
      </c>
      <c r="J32" s="3">
        <f t="shared" si="6"/>
        <v>0</v>
      </c>
      <c r="K32" s="3">
        <f t="shared" si="6"/>
        <v>0</v>
      </c>
      <c r="L32" s="3">
        <f t="shared" si="6"/>
        <v>0.25</v>
      </c>
      <c r="M32" s="3">
        <f t="shared" si="6"/>
        <v>0</v>
      </c>
      <c r="N32" s="3">
        <f t="shared" si="6"/>
        <v>0.33333333333333331</v>
      </c>
      <c r="O32" s="42">
        <f t="shared" si="0"/>
        <v>9.8333333333333342E-2</v>
      </c>
      <c r="P32" s="50">
        <f t="shared" si="1"/>
        <v>0.10925925925925926</v>
      </c>
    </row>
    <row r="33" spans="1:16" ht="15.75" customHeight="1" x14ac:dyDescent="0.2">
      <c r="A33" s="119" t="s">
        <v>55</v>
      </c>
      <c r="B33" s="114"/>
      <c r="C33" s="101" t="s">
        <v>56</v>
      </c>
      <c r="D33" s="101" t="s">
        <v>57</v>
      </c>
      <c r="E33" s="5">
        <f t="shared" ref="E33:N33" si="7">E6+E12+E20</f>
        <v>58</v>
      </c>
      <c r="F33" s="5">
        <f t="shared" si="7"/>
        <v>58</v>
      </c>
      <c r="G33" s="5">
        <f t="shared" si="7"/>
        <v>65</v>
      </c>
      <c r="H33" s="5">
        <f t="shared" si="7"/>
        <v>67</v>
      </c>
      <c r="I33" s="5">
        <f t="shared" si="7"/>
        <v>59</v>
      </c>
      <c r="J33" s="5">
        <f t="shared" si="7"/>
        <v>56</v>
      </c>
      <c r="K33" s="5">
        <f t="shared" si="7"/>
        <v>59</v>
      </c>
      <c r="L33" s="5">
        <f t="shared" si="7"/>
        <v>60</v>
      </c>
      <c r="M33" s="5">
        <f t="shared" si="7"/>
        <v>59</v>
      </c>
      <c r="N33" s="5">
        <f t="shared" si="7"/>
        <v>54</v>
      </c>
      <c r="O33" s="39">
        <f t="shared" si="0"/>
        <v>59.5</v>
      </c>
      <c r="P33" s="46">
        <f t="shared" si="1"/>
        <v>58.888888888888886</v>
      </c>
    </row>
    <row r="34" spans="1:16" ht="15.75" customHeight="1" thickBot="1" x14ac:dyDescent="0.25">
      <c r="A34" s="120"/>
      <c r="B34" s="121"/>
      <c r="C34" s="23" t="s">
        <v>58</v>
      </c>
      <c r="D34" s="23" t="s">
        <v>59</v>
      </c>
      <c r="E34" s="24">
        <f t="shared" ref="E34:N34" si="8">E14+E15+E22+E23</f>
        <v>5</v>
      </c>
      <c r="F34" s="24">
        <f t="shared" si="8"/>
        <v>3</v>
      </c>
      <c r="G34" s="24">
        <f t="shared" si="8"/>
        <v>5</v>
      </c>
      <c r="H34" s="24">
        <f t="shared" si="8"/>
        <v>5</v>
      </c>
      <c r="I34" s="24">
        <f t="shared" si="8"/>
        <v>3</v>
      </c>
      <c r="J34" s="24">
        <f t="shared" si="8"/>
        <v>3</v>
      </c>
      <c r="K34" s="24">
        <f t="shared" si="8"/>
        <v>3</v>
      </c>
      <c r="L34" s="24">
        <f t="shared" si="8"/>
        <v>4</v>
      </c>
      <c r="M34" s="24">
        <f t="shared" si="8"/>
        <v>4</v>
      </c>
      <c r="N34" s="24">
        <f t="shared" si="8"/>
        <v>3</v>
      </c>
      <c r="O34" s="40">
        <f t="shared" si="0"/>
        <v>3.8</v>
      </c>
      <c r="P34" s="47">
        <f t="shared" si="1"/>
        <v>3.6666666666666665</v>
      </c>
    </row>
    <row r="35" spans="1:16" ht="15.75" customHeight="1" thickBot="1" x14ac:dyDescent="0.25">
      <c r="A35" s="116" t="s">
        <v>60</v>
      </c>
      <c r="B35" s="117"/>
      <c r="C35" s="118"/>
      <c r="D35" s="26" t="s">
        <v>61</v>
      </c>
      <c r="E35" s="27" t="b">
        <v>1</v>
      </c>
      <c r="F35" s="28" t="b">
        <v>1</v>
      </c>
      <c r="G35" s="28" t="b">
        <v>0</v>
      </c>
      <c r="H35" s="28" t="b">
        <v>1</v>
      </c>
      <c r="I35" s="28" t="b">
        <v>1</v>
      </c>
      <c r="J35" s="28" t="b">
        <v>1</v>
      </c>
      <c r="K35" s="28" t="b">
        <v>1</v>
      </c>
      <c r="L35" s="28" t="b">
        <v>1</v>
      </c>
      <c r="M35" s="28" t="b">
        <v>1</v>
      </c>
      <c r="N35" s="28" t="b">
        <v>1</v>
      </c>
      <c r="O35" s="51" t="s">
        <v>62</v>
      </c>
      <c r="P35" s="52">
        <f>COUNTIF(E35:N35,TRUE)/COUNT(E4:N4)</f>
        <v>0.9</v>
      </c>
    </row>
    <row r="36" spans="1:16" ht="15.75" customHeight="1" x14ac:dyDescent="0.2"/>
    <row r="37" spans="1:16" ht="15.75" customHeight="1" x14ac:dyDescent="0.2"/>
    <row r="38" spans="1:16" ht="15.75" customHeight="1" x14ac:dyDescent="0.2"/>
    <row r="39" spans="1:16" ht="15.75" customHeight="1" x14ac:dyDescent="0.2"/>
    <row r="40" spans="1:16" ht="15.75" customHeight="1" x14ac:dyDescent="0.2"/>
    <row r="41" spans="1:16" ht="15.75" customHeight="1" x14ac:dyDescent="0.2"/>
    <row r="42" spans="1:16" ht="15.75" customHeight="1" x14ac:dyDescent="0.2"/>
    <row r="43" spans="1:16" ht="15.75" customHeight="1" x14ac:dyDescent="0.2"/>
    <row r="44" spans="1:16" ht="15.75" customHeight="1" x14ac:dyDescent="0.2"/>
    <row r="45" spans="1:16" ht="15.75" customHeight="1" x14ac:dyDescent="0.2"/>
    <row r="46" spans="1:16" ht="15.75" customHeight="1" x14ac:dyDescent="0.2"/>
    <row r="47" spans="1:16" ht="15.75" customHeight="1" x14ac:dyDescent="0.2"/>
    <row r="48" spans="1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0">
    <mergeCell ref="A35:C35"/>
    <mergeCell ref="A1:C1"/>
    <mergeCell ref="D1:D4"/>
    <mergeCell ref="A2:C2"/>
    <mergeCell ref="A3:C3"/>
    <mergeCell ref="A32:C32"/>
    <mergeCell ref="A33:B34"/>
    <mergeCell ref="E1:P1"/>
    <mergeCell ref="E2:P2"/>
    <mergeCell ref="E3:P3"/>
    <mergeCell ref="A30:C30"/>
    <mergeCell ref="A31:C31"/>
    <mergeCell ref="A4:C4"/>
    <mergeCell ref="B5:B10"/>
    <mergeCell ref="B11:B18"/>
    <mergeCell ref="B19:B26"/>
    <mergeCell ref="A29:C29"/>
    <mergeCell ref="B27:C27"/>
    <mergeCell ref="A5:A28"/>
    <mergeCell ref="B28:C28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1000"/>
  <sheetViews>
    <sheetView topLeftCell="M4" workbookViewId="0">
      <selection activeCell="X22" sqref="X22"/>
    </sheetView>
  </sheetViews>
  <sheetFormatPr baseColWidth="10" defaultColWidth="14.42578125" defaultRowHeight="15" customHeight="1" x14ac:dyDescent="0.2"/>
  <cols>
    <col min="4" max="4" width="95.7109375" style="100" customWidth="1"/>
  </cols>
  <sheetData>
    <row r="1" spans="1:26" ht="15.75" customHeight="1" x14ac:dyDescent="0.2">
      <c r="A1" s="106" t="s">
        <v>0</v>
      </c>
      <c r="B1" s="107"/>
      <c r="C1" s="108"/>
      <c r="D1" s="109" t="s">
        <v>1</v>
      </c>
      <c r="E1" s="104">
        <v>77</v>
      </c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 spans="1:26" ht="15.75" customHeight="1" x14ac:dyDescent="0.2">
      <c r="A2" s="106" t="s">
        <v>2</v>
      </c>
      <c r="B2" s="107"/>
      <c r="C2" s="108"/>
      <c r="D2" s="110"/>
      <c r="E2" s="115">
        <v>7</v>
      </c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</row>
    <row r="3" spans="1:26" ht="15.75" customHeight="1" thickBot="1" x14ac:dyDescent="0.25">
      <c r="A3" s="106" t="s">
        <v>3</v>
      </c>
      <c r="B3" s="107"/>
      <c r="C3" s="108"/>
      <c r="D3" s="110"/>
      <c r="E3" s="115">
        <v>1</v>
      </c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</row>
    <row r="4" spans="1:26" ht="15.75" customHeight="1" thickBot="1" x14ac:dyDescent="0.25">
      <c r="A4" s="112" t="s">
        <v>4</v>
      </c>
      <c r="B4" s="113"/>
      <c r="C4" s="114"/>
      <c r="D4" s="111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4">
        <v>11</v>
      </c>
      <c r="P4" s="4">
        <v>12</v>
      </c>
      <c r="Q4" s="4">
        <v>13</v>
      </c>
      <c r="R4" s="4">
        <v>14</v>
      </c>
      <c r="S4" s="4">
        <v>15</v>
      </c>
      <c r="T4" s="4">
        <v>16</v>
      </c>
      <c r="U4" s="4">
        <v>17</v>
      </c>
      <c r="V4" s="4">
        <v>18</v>
      </c>
      <c r="W4" s="4">
        <v>19</v>
      </c>
      <c r="X4" s="30">
        <v>20</v>
      </c>
      <c r="Y4" s="37" t="s">
        <v>5</v>
      </c>
      <c r="Z4" s="43" t="s">
        <v>6</v>
      </c>
    </row>
    <row r="5" spans="1:26" ht="15.75" customHeight="1" x14ac:dyDescent="0.2">
      <c r="A5" s="124" t="s">
        <v>7</v>
      </c>
      <c r="B5" s="127" t="s">
        <v>8</v>
      </c>
      <c r="C5" s="14" t="s">
        <v>9</v>
      </c>
      <c r="D5" s="14" t="s">
        <v>10</v>
      </c>
      <c r="E5" s="15">
        <f>E2-E11-E19</f>
        <v>6</v>
      </c>
      <c r="F5" s="15">
        <f>E2-E11-E19</f>
        <v>6</v>
      </c>
      <c r="G5" s="15">
        <f>E2-E11-E19</f>
        <v>6</v>
      </c>
      <c r="H5" s="15">
        <f>E2-E11-E19</f>
        <v>6</v>
      </c>
      <c r="I5" s="15">
        <f>E2-E11-E19</f>
        <v>6</v>
      </c>
      <c r="J5" s="15">
        <f>E2-E11-E19</f>
        <v>6</v>
      </c>
      <c r="K5" s="15">
        <f>E2-E11-E19</f>
        <v>6</v>
      </c>
      <c r="L5" s="15">
        <f>E2-E11-E19</f>
        <v>6</v>
      </c>
      <c r="M5" s="15">
        <f>E2-E11-E19</f>
        <v>6</v>
      </c>
      <c r="N5" s="15">
        <f>E2-E11-E19</f>
        <v>6</v>
      </c>
      <c r="O5" s="15">
        <f>E2-E11-E19</f>
        <v>6</v>
      </c>
      <c r="P5" s="15">
        <f>E2-E11-E19</f>
        <v>6</v>
      </c>
      <c r="Q5" s="15">
        <f>E2-E11-E19</f>
        <v>6</v>
      </c>
      <c r="R5" s="15">
        <f>E2-E11-E19</f>
        <v>6</v>
      </c>
      <c r="S5" s="15">
        <f>E2-E11-E19</f>
        <v>6</v>
      </c>
      <c r="T5" s="15">
        <f>E2-E11-E19</f>
        <v>6</v>
      </c>
      <c r="U5" s="15">
        <f>E2-E11-E19</f>
        <v>6</v>
      </c>
      <c r="V5" s="15">
        <f>E2-E11-E19</f>
        <v>6</v>
      </c>
      <c r="W5" s="15">
        <f>E2-E11-E19</f>
        <v>6</v>
      </c>
      <c r="X5" s="31">
        <f>E2-E11-E19</f>
        <v>6</v>
      </c>
      <c r="Y5" s="38">
        <f t="shared" ref="Y5:Y34" si="0">AVERAGE(E5:X5)</f>
        <v>6</v>
      </c>
      <c r="Z5" s="45">
        <f t="shared" ref="Z5:Z34" si="1">AVERAGEIF($E$35:$X$35, TRUE,E5:X5)</f>
        <v>6</v>
      </c>
    </row>
    <row r="6" spans="1:26" ht="15.75" customHeight="1" x14ac:dyDescent="0.2">
      <c r="A6" s="105"/>
      <c r="B6" s="128"/>
      <c r="C6" s="1" t="s">
        <v>11</v>
      </c>
      <c r="D6" s="1" t="s">
        <v>12</v>
      </c>
      <c r="E6" s="5">
        <v>8</v>
      </c>
      <c r="F6" s="5">
        <v>8</v>
      </c>
      <c r="G6" s="5">
        <v>6</v>
      </c>
      <c r="H6" s="5">
        <v>10</v>
      </c>
      <c r="I6" s="5">
        <v>9</v>
      </c>
      <c r="J6" s="5">
        <v>8</v>
      </c>
      <c r="K6" s="5">
        <v>8</v>
      </c>
      <c r="L6" s="5">
        <v>6</v>
      </c>
      <c r="M6" s="5">
        <v>9</v>
      </c>
      <c r="N6" s="5">
        <v>7</v>
      </c>
      <c r="O6" s="5">
        <v>6</v>
      </c>
      <c r="P6" s="5">
        <v>6</v>
      </c>
      <c r="Q6" s="5">
        <v>7</v>
      </c>
      <c r="R6" s="5">
        <v>7</v>
      </c>
      <c r="S6" s="5">
        <v>6</v>
      </c>
      <c r="T6" s="5">
        <v>6</v>
      </c>
      <c r="U6" s="5">
        <v>9</v>
      </c>
      <c r="V6" s="5">
        <v>9</v>
      </c>
      <c r="W6" s="5">
        <v>6</v>
      </c>
      <c r="X6" s="32">
        <v>7</v>
      </c>
      <c r="Y6" s="39">
        <f t="shared" si="0"/>
        <v>7.4</v>
      </c>
      <c r="Z6" s="46">
        <f t="shared" si="1"/>
        <v>7.5</v>
      </c>
    </row>
    <row r="7" spans="1:26" ht="15.75" customHeight="1" x14ac:dyDescent="0.2">
      <c r="A7" s="105"/>
      <c r="B7" s="128"/>
      <c r="C7" s="1" t="s">
        <v>13</v>
      </c>
      <c r="D7" s="1" t="s">
        <v>14</v>
      </c>
      <c r="E7" s="5">
        <f t="shared" ref="E7:X7" si="2">E6-E5</f>
        <v>2</v>
      </c>
      <c r="F7" s="5">
        <f t="shared" si="2"/>
        <v>2</v>
      </c>
      <c r="G7" s="5">
        <f t="shared" si="2"/>
        <v>0</v>
      </c>
      <c r="H7" s="5">
        <f t="shared" si="2"/>
        <v>4</v>
      </c>
      <c r="I7" s="5">
        <f t="shared" si="2"/>
        <v>3</v>
      </c>
      <c r="J7" s="5">
        <f t="shared" si="2"/>
        <v>2</v>
      </c>
      <c r="K7" s="5">
        <f t="shared" si="2"/>
        <v>2</v>
      </c>
      <c r="L7" s="5">
        <f t="shared" si="2"/>
        <v>0</v>
      </c>
      <c r="M7" s="5">
        <f t="shared" si="2"/>
        <v>3</v>
      </c>
      <c r="N7" s="5">
        <f t="shared" si="2"/>
        <v>1</v>
      </c>
      <c r="O7" s="5">
        <f t="shared" si="2"/>
        <v>0</v>
      </c>
      <c r="P7" s="5">
        <f t="shared" si="2"/>
        <v>0</v>
      </c>
      <c r="Q7" s="5">
        <f t="shared" si="2"/>
        <v>1</v>
      </c>
      <c r="R7" s="5">
        <f t="shared" si="2"/>
        <v>1</v>
      </c>
      <c r="S7" s="5">
        <f t="shared" si="2"/>
        <v>0</v>
      </c>
      <c r="T7" s="5">
        <f t="shared" si="2"/>
        <v>0</v>
      </c>
      <c r="U7" s="5">
        <f t="shared" si="2"/>
        <v>3</v>
      </c>
      <c r="V7" s="5">
        <f t="shared" si="2"/>
        <v>3</v>
      </c>
      <c r="W7" s="5">
        <f t="shared" si="2"/>
        <v>0</v>
      </c>
      <c r="X7" s="32">
        <f t="shared" si="2"/>
        <v>1</v>
      </c>
      <c r="Y7" s="39">
        <f t="shared" si="0"/>
        <v>1.4</v>
      </c>
      <c r="Z7" s="46">
        <f t="shared" si="1"/>
        <v>1.5</v>
      </c>
    </row>
    <row r="8" spans="1:26" ht="15.75" customHeight="1" x14ac:dyDescent="0.2">
      <c r="A8" s="105"/>
      <c r="B8" s="128"/>
      <c r="C8" s="1" t="s">
        <v>15</v>
      </c>
      <c r="D8" s="1" t="s">
        <v>16</v>
      </c>
      <c r="E8" s="5">
        <v>21.581032</v>
      </c>
      <c r="F8" s="89">
        <v>22.589670000000002</v>
      </c>
      <c r="G8" s="89">
        <v>17.433928000000002</v>
      </c>
      <c r="H8" s="89">
        <v>27.734292</v>
      </c>
      <c r="I8" s="89">
        <v>25.161125999999999</v>
      </c>
      <c r="J8" s="89">
        <v>22.664138999999999</v>
      </c>
      <c r="K8" s="89">
        <v>22.591041000000001</v>
      </c>
      <c r="L8" s="89">
        <v>17.438247</v>
      </c>
      <c r="M8" s="89">
        <v>25.234297999999999</v>
      </c>
      <c r="N8" s="89">
        <v>20.012816999999998</v>
      </c>
      <c r="O8" s="5">
        <v>17.443356999999999</v>
      </c>
      <c r="P8" s="89">
        <v>16.439893999999999</v>
      </c>
      <c r="Q8" s="89">
        <v>19.084443</v>
      </c>
      <c r="R8" s="89">
        <v>20.015117</v>
      </c>
      <c r="S8" s="89">
        <v>17.441879</v>
      </c>
      <c r="T8" s="89">
        <v>17.514486999999999</v>
      </c>
      <c r="U8" s="89">
        <v>25.161984</v>
      </c>
      <c r="V8" s="89">
        <v>25.152218000000001</v>
      </c>
      <c r="W8" s="89">
        <v>17.509951999999998</v>
      </c>
      <c r="X8" s="90">
        <v>20.012656</v>
      </c>
      <c r="Y8" s="39">
        <f t="shared" si="0"/>
        <v>20.910828849999998</v>
      </c>
      <c r="Z8" s="46">
        <f t="shared" si="1"/>
        <v>21.172570928571425</v>
      </c>
    </row>
    <row r="9" spans="1:26" ht="15.75" customHeight="1" x14ac:dyDescent="0.2">
      <c r="A9" s="105"/>
      <c r="B9" s="128"/>
      <c r="C9" s="1" t="s">
        <v>17</v>
      </c>
      <c r="D9" s="1" t="s">
        <v>18</v>
      </c>
      <c r="E9" s="89">
        <v>2.6976290000000001</v>
      </c>
      <c r="F9" s="89">
        <v>2.8237087500000002</v>
      </c>
      <c r="G9" s="89">
        <v>2.9056546666666661</v>
      </c>
      <c r="H9" s="89">
        <v>2.7734291999999998</v>
      </c>
      <c r="I9" s="89">
        <v>2.7956806666666671</v>
      </c>
      <c r="J9" s="89">
        <v>2.8330173749999998</v>
      </c>
      <c r="K9" s="89">
        <v>2.8238801250000001</v>
      </c>
      <c r="L9" s="89">
        <v>2.9063745000000001</v>
      </c>
      <c r="M9" s="89">
        <v>2.8038108888888891</v>
      </c>
      <c r="N9" s="89">
        <v>2.8589738571428569</v>
      </c>
      <c r="O9" s="89">
        <v>2.9072261666666659</v>
      </c>
      <c r="P9" s="89">
        <v>2.7399823333333329</v>
      </c>
      <c r="Q9" s="89">
        <v>2.7263489999999999</v>
      </c>
      <c r="R9" s="89">
        <v>2.859302428571429</v>
      </c>
      <c r="S9" s="89">
        <v>2.9069798333333332</v>
      </c>
      <c r="T9" s="89">
        <v>2.9190811666666669</v>
      </c>
      <c r="U9" s="89">
        <v>2.795776</v>
      </c>
      <c r="V9" s="89">
        <v>2.7946908888888888</v>
      </c>
      <c r="W9" s="89">
        <v>2.9183253333333332</v>
      </c>
      <c r="X9" s="90">
        <v>2.8589508571428568</v>
      </c>
      <c r="Y9" s="39">
        <f t="shared" si="0"/>
        <v>2.8324411518650789</v>
      </c>
      <c r="Z9" s="46">
        <f t="shared" si="1"/>
        <v>2.8299095188208616</v>
      </c>
    </row>
    <row r="10" spans="1:26" ht="15.75" customHeight="1" thickBot="1" x14ac:dyDescent="0.25">
      <c r="A10" s="105"/>
      <c r="B10" s="129"/>
      <c r="C10" s="16" t="s">
        <v>19</v>
      </c>
      <c r="D10" s="16" t="s">
        <v>20</v>
      </c>
      <c r="E10" s="91">
        <v>0.35367316532640702</v>
      </c>
      <c r="F10" s="91">
        <v>0.46272512081572631</v>
      </c>
      <c r="G10" s="91">
        <v>0.51577836945365074</v>
      </c>
      <c r="H10" s="91">
        <v>0.42237145389805342</v>
      </c>
      <c r="I10" s="91">
        <v>0.44047582448160538</v>
      </c>
      <c r="J10" s="91">
        <v>0.47918823180247461</v>
      </c>
      <c r="K10" s="91">
        <v>0.46269547198637723</v>
      </c>
      <c r="L10" s="91">
        <v>0.51618173454656457</v>
      </c>
      <c r="M10" s="91">
        <v>0.43570298622009818</v>
      </c>
      <c r="N10" s="91">
        <v>0.48760795867870083</v>
      </c>
      <c r="O10" s="91">
        <v>0.51577945451071106</v>
      </c>
      <c r="P10" s="91">
        <v>0.40787539804046369</v>
      </c>
      <c r="Q10" s="91">
        <v>0.37480594401103079</v>
      </c>
      <c r="R10" s="91">
        <v>0.48805044308310908</v>
      </c>
      <c r="S10" s="91">
        <v>0.51702256729060347</v>
      </c>
      <c r="T10" s="91">
        <v>0.50775297009093567</v>
      </c>
      <c r="U10" s="91">
        <v>0.44069355989309628</v>
      </c>
      <c r="V10" s="91">
        <v>0.44084576125143943</v>
      </c>
      <c r="W10" s="91">
        <v>0.53563832357241448</v>
      </c>
      <c r="X10" s="92">
        <v>0.48875538355242298</v>
      </c>
      <c r="Y10" s="93">
        <f t="shared" si="0"/>
        <v>0.46468100612529417</v>
      </c>
      <c r="Z10" s="94">
        <f t="shared" si="1"/>
        <v>0.4624270873836136</v>
      </c>
    </row>
    <row r="11" spans="1:26" ht="15.75" customHeight="1" x14ac:dyDescent="0.2">
      <c r="A11" s="105"/>
      <c r="B11" s="127" t="s">
        <v>21</v>
      </c>
      <c r="C11" s="14" t="s">
        <v>9</v>
      </c>
      <c r="D11" s="14" t="s">
        <v>22</v>
      </c>
      <c r="E11" s="15">
        <f>E3-1</f>
        <v>0</v>
      </c>
      <c r="F11" s="15">
        <f>E3-1</f>
        <v>0</v>
      </c>
      <c r="G11" s="15">
        <f>E3-1</f>
        <v>0</v>
      </c>
      <c r="H11" s="15">
        <f>E3-1</f>
        <v>0</v>
      </c>
      <c r="I11" s="15">
        <f>E3-1</f>
        <v>0</v>
      </c>
      <c r="J11" s="15">
        <f>E3-1</f>
        <v>0</v>
      </c>
      <c r="K11" s="15">
        <f>E3-1</f>
        <v>0</v>
      </c>
      <c r="L11" s="15">
        <f>E3-1</f>
        <v>0</v>
      </c>
      <c r="M11" s="15">
        <f>E3-1</f>
        <v>0</v>
      </c>
      <c r="N11" s="15">
        <f>E3-1</f>
        <v>0</v>
      </c>
      <c r="O11" s="15">
        <f>E3-1</f>
        <v>0</v>
      </c>
      <c r="P11" s="15">
        <f>E3-1</f>
        <v>0</v>
      </c>
      <c r="Q11" s="15">
        <f>E3-1</f>
        <v>0</v>
      </c>
      <c r="R11" s="15">
        <f>E3-1</f>
        <v>0</v>
      </c>
      <c r="S11" s="15">
        <f>E3-1</f>
        <v>0</v>
      </c>
      <c r="T11" s="15">
        <f>E3-1</f>
        <v>0</v>
      </c>
      <c r="U11" s="15">
        <f>E3-1</f>
        <v>0</v>
      </c>
      <c r="V11" s="15">
        <f>E3-1</f>
        <v>0</v>
      </c>
      <c r="W11" s="15">
        <f>E3-1</f>
        <v>0</v>
      </c>
      <c r="X11" s="31">
        <f>E3-1</f>
        <v>0</v>
      </c>
      <c r="Y11" s="38">
        <f t="shared" si="0"/>
        <v>0</v>
      </c>
      <c r="Z11" s="45">
        <f t="shared" si="1"/>
        <v>0</v>
      </c>
    </row>
    <row r="12" spans="1:26" ht="15.75" customHeight="1" x14ac:dyDescent="0.2">
      <c r="A12" s="105"/>
      <c r="B12" s="128"/>
      <c r="C12" s="1" t="s">
        <v>11</v>
      </c>
      <c r="D12" s="1" t="s">
        <v>23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32">
        <v>0</v>
      </c>
      <c r="Y12" s="39">
        <f t="shared" si="0"/>
        <v>0</v>
      </c>
      <c r="Z12" s="46">
        <f t="shared" si="1"/>
        <v>0</v>
      </c>
    </row>
    <row r="13" spans="1:26" ht="15.75" customHeight="1" x14ac:dyDescent="0.2">
      <c r="A13" s="105"/>
      <c r="B13" s="128"/>
      <c r="C13" s="1" t="s">
        <v>24</v>
      </c>
      <c r="D13" s="1" t="s">
        <v>25</v>
      </c>
      <c r="E13" s="5">
        <v>0</v>
      </c>
      <c r="F13" s="5">
        <v>0</v>
      </c>
      <c r="G13" s="5">
        <v>0</v>
      </c>
      <c r="H13" s="5">
        <v>0</v>
      </c>
      <c r="I13" s="20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32">
        <v>0</v>
      </c>
      <c r="Y13" s="39">
        <f t="shared" si="0"/>
        <v>0</v>
      </c>
      <c r="Z13" s="46">
        <f t="shared" si="1"/>
        <v>0</v>
      </c>
    </row>
    <row r="14" spans="1:26" ht="15.75" customHeight="1" x14ac:dyDescent="0.2">
      <c r="A14" s="105"/>
      <c r="B14" s="128"/>
      <c r="C14" s="1" t="s">
        <v>26</v>
      </c>
      <c r="D14" s="1" t="s">
        <v>27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32"/>
      <c r="Y14" s="39" t="e">
        <f t="shared" si="0"/>
        <v>#DIV/0!</v>
      </c>
      <c r="Z14" s="46" t="e">
        <f t="shared" si="1"/>
        <v>#DIV/0!</v>
      </c>
    </row>
    <row r="15" spans="1:26" ht="15.75" customHeight="1" x14ac:dyDescent="0.2">
      <c r="A15" s="105"/>
      <c r="B15" s="128"/>
      <c r="C15" s="1" t="s">
        <v>28</v>
      </c>
      <c r="D15" s="1" t="s">
        <v>29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32">
        <v>0</v>
      </c>
      <c r="Y15" s="39">
        <f t="shared" si="0"/>
        <v>0</v>
      </c>
      <c r="Z15" s="46">
        <f t="shared" si="1"/>
        <v>0</v>
      </c>
    </row>
    <row r="16" spans="1:26" ht="15.75" customHeight="1" x14ac:dyDescent="0.2">
      <c r="A16" s="105"/>
      <c r="B16" s="128"/>
      <c r="C16" s="1" t="s">
        <v>15</v>
      </c>
      <c r="D16" s="1" t="s">
        <v>30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Q16" s="89">
        <v>0</v>
      </c>
      <c r="R16" s="89">
        <v>0</v>
      </c>
      <c r="S16" s="89">
        <v>0</v>
      </c>
      <c r="T16" s="89">
        <v>0</v>
      </c>
      <c r="U16" s="89">
        <v>0</v>
      </c>
      <c r="V16" s="89">
        <v>0</v>
      </c>
      <c r="W16" s="89">
        <v>0</v>
      </c>
      <c r="X16" s="90">
        <v>0</v>
      </c>
      <c r="Y16" s="39">
        <f t="shared" si="0"/>
        <v>0</v>
      </c>
      <c r="Z16" s="46">
        <f t="shared" si="1"/>
        <v>0</v>
      </c>
    </row>
    <row r="17" spans="1:26" ht="15.75" customHeight="1" x14ac:dyDescent="0.2">
      <c r="A17" s="105"/>
      <c r="B17" s="128"/>
      <c r="C17" s="1" t="s">
        <v>17</v>
      </c>
      <c r="D17" s="1" t="s">
        <v>31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0</v>
      </c>
      <c r="K17" s="89">
        <v>0</v>
      </c>
      <c r="L17" s="89">
        <v>0</v>
      </c>
      <c r="M17" s="89">
        <v>0</v>
      </c>
      <c r="N17" s="89">
        <v>0</v>
      </c>
      <c r="O17" s="89">
        <v>0</v>
      </c>
      <c r="P17" s="89">
        <v>0</v>
      </c>
      <c r="Q17" s="89">
        <v>0</v>
      </c>
      <c r="R17" s="89">
        <v>0</v>
      </c>
      <c r="S17" s="89">
        <v>0</v>
      </c>
      <c r="T17" s="89">
        <v>0</v>
      </c>
      <c r="U17" s="89">
        <v>0</v>
      </c>
      <c r="V17" s="89">
        <v>0</v>
      </c>
      <c r="W17" s="89">
        <v>0</v>
      </c>
      <c r="X17" s="90">
        <v>0</v>
      </c>
      <c r="Y17" s="39">
        <f t="shared" si="0"/>
        <v>0</v>
      </c>
      <c r="Z17" s="46">
        <f t="shared" si="1"/>
        <v>0</v>
      </c>
    </row>
    <row r="18" spans="1:26" ht="15.75" customHeight="1" thickBot="1" x14ac:dyDescent="0.25">
      <c r="A18" s="105"/>
      <c r="B18" s="129"/>
      <c r="C18" s="16" t="s">
        <v>19</v>
      </c>
      <c r="D18" s="16" t="s">
        <v>32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  <c r="T18" s="91">
        <v>0</v>
      </c>
      <c r="U18" s="91">
        <v>0</v>
      </c>
      <c r="V18" s="91">
        <v>0</v>
      </c>
      <c r="W18" s="91">
        <v>0</v>
      </c>
      <c r="X18" s="92">
        <v>0</v>
      </c>
      <c r="Y18" s="40">
        <f t="shared" si="0"/>
        <v>0</v>
      </c>
      <c r="Z18" s="47">
        <f t="shared" si="1"/>
        <v>0</v>
      </c>
    </row>
    <row r="19" spans="1:26" ht="15.75" customHeight="1" x14ac:dyDescent="0.2">
      <c r="A19" s="105"/>
      <c r="B19" s="127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15">
        <v>1</v>
      </c>
      <c r="P19" s="15">
        <v>1</v>
      </c>
      <c r="Q19" s="15">
        <v>1</v>
      </c>
      <c r="R19" s="15">
        <v>1</v>
      </c>
      <c r="S19" s="15">
        <v>1</v>
      </c>
      <c r="T19" s="15">
        <v>1</v>
      </c>
      <c r="U19" s="15">
        <v>1</v>
      </c>
      <c r="V19" s="15">
        <v>1</v>
      </c>
      <c r="W19" s="15">
        <v>1</v>
      </c>
      <c r="X19" s="31">
        <v>1</v>
      </c>
      <c r="Y19" s="38">
        <f t="shared" si="0"/>
        <v>1</v>
      </c>
      <c r="Z19" s="45">
        <f t="shared" si="1"/>
        <v>1</v>
      </c>
    </row>
    <row r="20" spans="1:26" ht="15.75" customHeight="1" x14ac:dyDescent="0.2">
      <c r="A20" s="105"/>
      <c r="B20" s="128"/>
      <c r="C20" s="1" t="s">
        <v>11</v>
      </c>
      <c r="D20" s="1" t="s">
        <v>36</v>
      </c>
      <c r="E20" s="5">
        <v>2</v>
      </c>
      <c r="F20" s="5">
        <v>3</v>
      </c>
      <c r="G20" s="5">
        <v>1</v>
      </c>
      <c r="H20" s="5">
        <v>4</v>
      </c>
      <c r="I20" s="5">
        <v>3</v>
      </c>
      <c r="J20" s="5">
        <v>2</v>
      </c>
      <c r="K20" s="5">
        <v>2</v>
      </c>
      <c r="L20" s="5">
        <v>1</v>
      </c>
      <c r="M20" s="5">
        <v>3</v>
      </c>
      <c r="N20" s="5">
        <v>2</v>
      </c>
      <c r="O20" s="5">
        <v>1</v>
      </c>
      <c r="P20" s="5">
        <v>1</v>
      </c>
      <c r="Q20" s="5">
        <v>3</v>
      </c>
      <c r="R20" s="5">
        <v>2</v>
      </c>
      <c r="S20" s="5">
        <v>2</v>
      </c>
      <c r="T20" s="5">
        <v>1</v>
      </c>
      <c r="U20" s="5">
        <v>5</v>
      </c>
      <c r="V20" s="5">
        <v>3</v>
      </c>
      <c r="W20" s="5">
        <v>2</v>
      </c>
      <c r="X20" s="32">
        <v>3</v>
      </c>
      <c r="Y20" s="39">
        <f t="shared" si="0"/>
        <v>2.2999999999999998</v>
      </c>
      <c r="Z20" s="46">
        <f t="shared" si="1"/>
        <v>2</v>
      </c>
    </row>
    <row r="21" spans="1:26" ht="15.75" customHeight="1" x14ac:dyDescent="0.2">
      <c r="A21" s="105"/>
      <c r="B21" s="128"/>
      <c r="C21" s="1" t="s">
        <v>24</v>
      </c>
      <c r="D21" s="1" t="s">
        <v>37</v>
      </c>
      <c r="E21" s="12">
        <v>0</v>
      </c>
      <c r="F21" s="12">
        <v>1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1</v>
      </c>
      <c r="R21" s="12">
        <v>0</v>
      </c>
      <c r="S21" s="12">
        <v>1</v>
      </c>
      <c r="T21" s="12">
        <v>0</v>
      </c>
      <c r="U21" s="12">
        <v>2</v>
      </c>
      <c r="V21" s="12">
        <v>0</v>
      </c>
      <c r="W21" s="12">
        <v>1</v>
      </c>
      <c r="X21" s="33">
        <v>1</v>
      </c>
      <c r="Y21" s="39">
        <f t="shared" si="0"/>
        <v>0.35</v>
      </c>
      <c r="Z21" s="46">
        <f t="shared" si="1"/>
        <v>0</v>
      </c>
    </row>
    <row r="22" spans="1:26" ht="15.75" customHeight="1" x14ac:dyDescent="0.2">
      <c r="A22" s="105"/>
      <c r="B22" s="128"/>
      <c r="C22" s="1" t="s">
        <v>26</v>
      </c>
      <c r="D22" s="1" t="s">
        <v>38</v>
      </c>
      <c r="E22" s="5"/>
      <c r="F22" s="5">
        <v>1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>
        <v>1</v>
      </c>
      <c r="R22" s="5"/>
      <c r="S22" s="5">
        <v>1</v>
      </c>
      <c r="T22" s="5"/>
      <c r="U22" s="5">
        <v>1</v>
      </c>
      <c r="V22" s="5"/>
      <c r="W22" s="5">
        <v>1</v>
      </c>
      <c r="X22" s="32">
        <v>1</v>
      </c>
      <c r="Y22" s="39">
        <f t="shared" si="0"/>
        <v>1</v>
      </c>
      <c r="Z22" s="46" t="e">
        <f t="shared" si="1"/>
        <v>#DIV/0!</v>
      </c>
    </row>
    <row r="23" spans="1:26" ht="15.75" customHeight="1" x14ac:dyDescent="0.2">
      <c r="A23" s="105"/>
      <c r="B23" s="128"/>
      <c r="C23" s="1" t="s">
        <v>28</v>
      </c>
      <c r="D23" s="1" t="s">
        <v>39</v>
      </c>
      <c r="E23" s="5">
        <v>2</v>
      </c>
      <c r="F23" s="5">
        <v>2</v>
      </c>
      <c r="G23" s="5">
        <v>1</v>
      </c>
      <c r="H23" s="5">
        <v>4</v>
      </c>
      <c r="I23" s="5">
        <v>3</v>
      </c>
      <c r="J23" s="5">
        <v>2</v>
      </c>
      <c r="K23" s="5">
        <v>2</v>
      </c>
      <c r="L23" s="5">
        <v>1</v>
      </c>
      <c r="M23" s="5">
        <v>3</v>
      </c>
      <c r="N23" s="5">
        <v>2</v>
      </c>
      <c r="O23" s="5">
        <v>1</v>
      </c>
      <c r="P23" s="5">
        <v>1</v>
      </c>
      <c r="Q23" s="5">
        <v>2</v>
      </c>
      <c r="R23" s="5">
        <v>2</v>
      </c>
      <c r="S23" s="5">
        <v>1</v>
      </c>
      <c r="T23" s="5">
        <v>1</v>
      </c>
      <c r="U23" s="5">
        <v>3</v>
      </c>
      <c r="V23" s="5">
        <v>3</v>
      </c>
      <c r="W23" s="5">
        <v>1</v>
      </c>
      <c r="X23" s="32">
        <v>2</v>
      </c>
      <c r="Y23" s="39">
        <f t="shared" si="0"/>
        <v>1.95</v>
      </c>
      <c r="Z23" s="46">
        <f t="shared" si="1"/>
        <v>2</v>
      </c>
    </row>
    <row r="24" spans="1:26" ht="15.75" customHeight="1" x14ac:dyDescent="0.2">
      <c r="A24" s="105"/>
      <c r="B24" s="128"/>
      <c r="C24" s="1" t="s">
        <v>15</v>
      </c>
      <c r="D24" s="1" t="s">
        <v>40</v>
      </c>
      <c r="E24" s="89">
        <v>70.940460000000002</v>
      </c>
      <c r="F24" s="89">
        <v>116.25288999999999</v>
      </c>
      <c r="G24" s="89">
        <v>34.850830000000002</v>
      </c>
      <c r="H24" s="89">
        <v>138.59242</v>
      </c>
      <c r="I24" s="89">
        <v>105.37475999999999</v>
      </c>
      <c r="J24" s="89">
        <v>70.324309999999997</v>
      </c>
      <c r="K24" s="89">
        <v>69.3232</v>
      </c>
      <c r="L24" s="89">
        <v>33.880360000000003</v>
      </c>
      <c r="M24" s="89">
        <v>106.43472</v>
      </c>
      <c r="N24" s="89">
        <v>69.959350000000001</v>
      </c>
      <c r="O24" s="89">
        <v>34.91339</v>
      </c>
      <c r="P24" s="89">
        <v>34.018079999999998</v>
      </c>
      <c r="Q24" s="89">
        <v>114.00382</v>
      </c>
      <c r="R24" s="89">
        <v>69.016950000000008</v>
      </c>
      <c r="S24" s="89">
        <v>80.853300000000004</v>
      </c>
      <c r="T24" s="89">
        <v>34.901850000000003</v>
      </c>
      <c r="U24" s="89">
        <v>195.46508</v>
      </c>
      <c r="V24" s="89">
        <v>104.3746</v>
      </c>
      <c r="W24" s="89">
        <v>80.66037</v>
      </c>
      <c r="X24" s="90">
        <v>114.95674</v>
      </c>
      <c r="Y24" s="39">
        <f t="shared" si="0"/>
        <v>83.954874000000018</v>
      </c>
      <c r="Z24" s="46">
        <f t="shared" si="1"/>
        <v>69.778948571428558</v>
      </c>
    </row>
    <row r="25" spans="1:26" ht="15.75" customHeight="1" x14ac:dyDescent="0.2">
      <c r="A25" s="105"/>
      <c r="B25" s="128"/>
      <c r="C25" s="1" t="s">
        <v>17</v>
      </c>
      <c r="D25" s="1" t="s">
        <v>41</v>
      </c>
      <c r="E25" s="89">
        <v>35.470230000000001</v>
      </c>
      <c r="F25" s="89">
        <v>38.750963333333338</v>
      </c>
      <c r="G25" s="89">
        <v>34.850830000000002</v>
      </c>
      <c r="H25" s="89">
        <v>34.648105000000001</v>
      </c>
      <c r="I25" s="89">
        <v>35.124920000000003</v>
      </c>
      <c r="J25" s="89">
        <v>35.162154999999998</v>
      </c>
      <c r="K25" s="89">
        <v>34.6616</v>
      </c>
      <c r="L25" s="89">
        <v>33.880360000000003</v>
      </c>
      <c r="M25" s="89">
        <v>35.478240000000007</v>
      </c>
      <c r="N25" s="89">
        <v>34.979675</v>
      </c>
      <c r="O25" s="89">
        <v>34.91339</v>
      </c>
      <c r="P25" s="89">
        <v>34.018079999999998</v>
      </c>
      <c r="Q25" s="89">
        <v>38.00127333333333</v>
      </c>
      <c r="R25" s="89">
        <v>34.508474999999997</v>
      </c>
      <c r="S25" s="89">
        <v>40.426650000000002</v>
      </c>
      <c r="T25" s="89">
        <v>34.901850000000003</v>
      </c>
      <c r="U25" s="89">
        <v>39.093015999999999</v>
      </c>
      <c r="V25" s="89">
        <v>34.791533333333341</v>
      </c>
      <c r="W25" s="89">
        <v>40.330185</v>
      </c>
      <c r="X25" s="90">
        <v>38.318913333333327</v>
      </c>
      <c r="Y25" s="39">
        <f t="shared" si="0"/>
        <v>36.115522216666662</v>
      </c>
      <c r="Z25" s="46">
        <f t="shared" si="1"/>
        <v>34.813531666666663</v>
      </c>
    </row>
    <row r="26" spans="1:26" ht="15.75" customHeight="1" thickBot="1" x14ac:dyDescent="0.25">
      <c r="A26" s="105"/>
      <c r="B26" s="129"/>
      <c r="C26" s="16" t="s">
        <v>19</v>
      </c>
      <c r="D26" s="16" t="s">
        <v>42</v>
      </c>
      <c r="E26" s="95">
        <v>5.3315851301456987E-3</v>
      </c>
      <c r="F26" s="95">
        <v>6.850801381921193</v>
      </c>
      <c r="G26" s="95">
        <v>0</v>
      </c>
      <c r="H26" s="95">
        <v>0.78810123987975089</v>
      </c>
      <c r="I26" s="95">
        <v>0.34672715022045719</v>
      </c>
      <c r="J26" s="95">
        <v>0.44351858636363628</v>
      </c>
      <c r="K26" s="95">
        <v>1.13876718682969</v>
      </c>
      <c r="L26" s="95">
        <v>0</v>
      </c>
      <c r="M26" s="95">
        <v>0.80691702200412208</v>
      </c>
      <c r="N26" s="95">
        <v>0.23215022733135671</v>
      </c>
      <c r="O26" s="95">
        <v>0</v>
      </c>
      <c r="P26" s="95">
        <v>0</v>
      </c>
      <c r="Q26" s="95">
        <v>6.6384955394828209</v>
      </c>
      <c r="R26" s="95">
        <v>0.8302494271301879</v>
      </c>
      <c r="S26" s="95">
        <v>7.4078062032021306</v>
      </c>
      <c r="T26" s="95">
        <v>0</v>
      </c>
      <c r="U26" s="95">
        <v>6.4675946173388148</v>
      </c>
      <c r="V26" s="95">
        <v>0.90133355614518884</v>
      </c>
      <c r="W26" s="95">
        <v>7.5410887603879848</v>
      </c>
      <c r="X26" s="96">
        <v>6.3644558030544376</v>
      </c>
      <c r="Y26" s="40">
        <f t="shared" si="0"/>
        <v>2.3381669143210959</v>
      </c>
      <c r="Z26" s="47">
        <f t="shared" si="1"/>
        <v>0.3923639986453239</v>
      </c>
    </row>
    <row r="27" spans="1:26" ht="15.75" customHeight="1" thickBot="1" x14ac:dyDescent="0.25">
      <c r="A27" s="105"/>
      <c r="B27" s="130" t="s">
        <v>43</v>
      </c>
      <c r="C27" s="126"/>
      <c r="D27" s="19" t="s">
        <v>44</v>
      </c>
      <c r="E27" s="97">
        <v>92.521491999999995</v>
      </c>
      <c r="F27" s="98">
        <v>138.84255999999999</v>
      </c>
      <c r="G27" s="98">
        <v>52.284757999999997</v>
      </c>
      <c r="H27" s="98">
        <v>166.32671199999999</v>
      </c>
      <c r="I27" s="98">
        <v>130.535886</v>
      </c>
      <c r="J27" s="98">
        <v>92.988449000000003</v>
      </c>
      <c r="K27" s="98">
        <v>91.914241000000004</v>
      </c>
      <c r="L27" s="98">
        <v>51.318607</v>
      </c>
      <c r="M27" s="98">
        <v>131.66901799999999</v>
      </c>
      <c r="N27" s="98">
        <v>89.972166999999999</v>
      </c>
      <c r="O27" s="98">
        <v>52.356746999999999</v>
      </c>
      <c r="P27" s="98">
        <v>50.457973999999993</v>
      </c>
      <c r="Q27" s="98">
        <v>133.08826300000001</v>
      </c>
      <c r="R27" s="98">
        <v>89.032067000000012</v>
      </c>
      <c r="S27" s="98">
        <v>98.295179000000005</v>
      </c>
      <c r="T27" s="98">
        <v>52.416337000000013</v>
      </c>
      <c r="U27" s="98">
        <v>220.62706399999999</v>
      </c>
      <c r="V27" s="98">
        <v>129.52681799999999</v>
      </c>
      <c r="W27" s="98">
        <v>98.170321999999999</v>
      </c>
      <c r="X27" s="99">
        <v>134.96939599999999</v>
      </c>
      <c r="Y27" s="44">
        <f t="shared" si="0"/>
        <v>104.86570285000001</v>
      </c>
      <c r="Z27" s="48">
        <f t="shared" si="1"/>
        <v>90.951519500000018</v>
      </c>
    </row>
    <row r="28" spans="1:26" ht="15.75" customHeight="1" thickBot="1" x14ac:dyDescent="0.25">
      <c r="A28" s="123"/>
      <c r="B28" s="125" t="s">
        <v>45</v>
      </c>
      <c r="C28" s="126"/>
      <c r="D28" s="19" t="s">
        <v>46</v>
      </c>
      <c r="E28" s="97">
        <v>94.034850000000006</v>
      </c>
      <c r="F28" s="98">
        <v>140.42150000000001</v>
      </c>
      <c r="G28" s="98">
        <v>53.40005</v>
      </c>
      <c r="H28" s="98">
        <v>168.39</v>
      </c>
      <c r="I28" s="98">
        <v>132.31639999999999</v>
      </c>
      <c r="J28" s="98">
        <v>94.452179999999998</v>
      </c>
      <c r="K28" s="98">
        <v>93.417730000000006</v>
      </c>
      <c r="L28" s="98">
        <v>52.39911</v>
      </c>
      <c r="M28" s="98">
        <v>133.45140000000001</v>
      </c>
      <c r="N28" s="98">
        <v>91.373109999999997</v>
      </c>
      <c r="O28" s="98">
        <v>53.516849999999998</v>
      </c>
      <c r="P28" s="98">
        <v>51.556519999999999</v>
      </c>
      <c r="Q28" s="98">
        <v>134.56630000000001</v>
      </c>
      <c r="R28" s="98">
        <v>90.483369999999994</v>
      </c>
      <c r="S28" s="98">
        <v>99.505529999999993</v>
      </c>
      <c r="T28" s="98">
        <v>53.520040000000002</v>
      </c>
      <c r="U28" s="98">
        <v>222.53540000000001</v>
      </c>
      <c r="V28" s="98">
        <v>131.3184</v>
      </c>
      <c r="W28" s="98">
        <v>99.387389999999996</v>
      </c>
      <c r="X28" s="99">
        <v>136.4195</v>
      </c>
      <c r="Y28" s="41">
        <f t="shared" si="0"/>
        <v>106.32328150000001</v>
      </c>
      <c r="Z28" s="49">
        <f t="shared" si="1"/>
        <v>92.402143571428567</v>
      </c>
    </row>
    <row r="29" spans="1:26" ht="15.75" customHeight="1" x14ac:dyDescent="0.2">
      <c r="A29" s="122" t="s">
        <v>47</v>
      </c>
      <c r="B29" s="123"/>
      <c r="C29" s="121"/>
      <c r="D29" s="17" t="s">
        <v>48</v>
      </c>
      <c r="E29" s="13">
        <f t="shared" ref="E29:X29" si="3">E7+E13+E21</f>
        <v>2</v>
      </c>
      <c r="F29" s="13">
        <f t="shared" si="3"/>
        <v>3</v>
      </c>
      <c r="G29" s="13">
        <f t="shared" si="3"/>
        <v>0</v>
      </c>
      <c r="H29" s="13">
        <f t="shared" si="3"/>
        <v>4</v>
      </c>
      <c r="I29" s="13">
        <f t="shared" si="3"/>
        <v>3</v>
      </c>
      <c r="J29" s="13">
        <f t="shared" si="3"/>
        <v>2</v>
      </c>
      <c r="K29" s="13">
        <f t="shared" si="3"/>
        <v>2</v>
      </c>
      <c r="L29" s="13">
        <f t="shared" si="3"/>
        <v>0</v>
      </c>
      <c r="M29" s="13">
        <f t="shared" si="3"/>
        <v>3</v>
      </c>
      <c r="N29" s="13">
        <f t="shared" si="3"/>
        <v>1</v>
      </c>
      <c r="O29" s="13">
        <f t="shared" si="3"/>
        <v>0</v>
      </c>
      <c r="P29" s="13">
        <f t="shared" si="3"/>
        <v>0</v>
      </c>
      <c r="Q29" s="13">
        <f t="shared" si="3"/>
        <v>2</v>
      </c>
      <c r="R29" s="13">
        <f t="shared" si="3"/>
        <v>1</v>
      </c>
      <c r="S29" s="13">
        <f t="shared" si="3"/>
        <v>1</v>
      </c>
      <c r="T29" s="13">
        <f t="shared" si="3"/>
        <v>0</v>
      </c>
      <c r="U29" s="13">
        <f t="shared" si="3"/>
        <v>5</v>
      </c>
      <c r="V29" s="13">
        <f t="shared" si="3"/>
        <v>3</v>
      </c>
      <c r="W29" s="13">
        <f t="shared" si="3"/>
        <v>1</v>
      </c>
      <c r="X29" s="34">
        <f t="shared" si="3"/>
        <v>2</v>
      </c>
      <c r="Y29" s="38">
        <f t="shared" si="0"/>
        <v>1.75</v>
      </c>
      <c r="Z29" s="45">
        <f t="shared" si="1"/>
        <v>1.5</v>
      </c>
    </row>
    <row r="30" spans="1:26" ht="15.75" customHeight="1" x14ac:dyDescent="0.2">
      <c r="A30" s="119" t="s">
        <v>49</v>
      </c>
      <c r="B30" s="107"/>
      <c r="C30" s="108"/>
      <c r="D30" s="2" t="s">
        <v>50</v>
      </c>
      <c r="E30" s="11">
        <f t="shared" ref="E30:X30" si="4">E29/E33</f>
        <v>0.2</v>
      </c>
      <c r="F30" s="3">
        <f t="shared" si="4"/>
        <v>0.27272727272727271</v>
      </c>
      <c r="G30" s="3">
        <f t="shared" si="4"/>
        <v>0</v>
      </c>
      <c r="H30" s="3">
        <f t="shared" si="4"/>
        <v>0.2857142857142857</v>
      </c>
      <c r="I30" s="3">
        <f t="shared" si="4"/>
        <v>0.25</v>
      </c>
      <c r="J30" s="3">
        <f t="shared" si="4"/>
        <v>0.2</v>
      </c>
      <c r="K30" s="3">
        <f t="shared" si="4"/>
        <v>0.2</v>
      </c>
      <c r="L30" s="3">
        <f t="shared" si="4"/>
        <v>0</v>
      </c>
      <c r="M30" s="3">
        <f t="shared" si="4"/>
        <v>0.25</v>
      </c>
      <c r="N30" s="3">
        <f t="shared" si="4"/>
        <v>0.1111111111111111</v>
      </c>
      <c r="O30" s="3">
        <f t="shared" si="4"/>
        <v>0</v>
      </c>
      <c r="P30" s="3">
        <f t="shared" si="4"/>
        <v>0</v>
      </c>
      <c r="Q30" s="3">
        <f t="shared" si="4"/>
        <v>0.2</v>
      </c>
      <c r="R30" s="3">
        <f t="shared" si="4"/>
        <v>0.1111111111111111</v>
      </c>
      <c r="S30" s="3">
        <f t="shared" si="4"/>
        <v>0.125</v>
      </c>
      <c r="T30" s="3">
        <f t="shared" si="4"/>
        <v>0</v>
      </c>
      <c r="U30" s="3">
        <f t="shared" si="4"/>
        <v>0.35714285714285715</v>
      </c>
      <c r="V30" s="3">
        <f t="shared" si="4"/>
        <v>0.25</v>
      </c>
      <c r="W30" s="3">
        <f t="shared" si="4"/>
        <v>0.125</v>
      </c>
      <c r="X30" s="35">
        <f t="shared" si="4"/>
        <v>0.2</v>
      </c>
      <c r="Y30" s="42">
        <f t="shared" si="0"/>
        <v>0.15689033189033191</v>
      </c>
      <c r="Z30" s="50">
        <f t="shared" si="1"/>
        <v>0.13270975056689344</v>
      </c>
    </row>
    <row r="31" spans="1:26" ht="15.75" customHeight="1" x14ac:dyDescent="0.2">
      <c r="A31" s="119" t="s">
        <v>51</v>
      </c>
      <c r="B31" s="107"/>
      <c r="C31" s="108"/>
      <c r="D31" s="2" t="s">
        <v>52</v>
      </c>
      <c r="E31" s="5">
        <f t="shared" ref="E31:X31" si="5">E14+E22</f>
        <v>0</v>
      </c>
      <c r="F31" s="5">
        <f t="shared" si="5"/>
        <v>1</v>
      </c>
      <c r="G31" s="5">
        <f t="shared" si="5"/>
        <v>0</v>
      </c>
      <c r="H31" s="5">
        <f t="shared" si="5"/>
        <v>0</v>
      </c>
      <c r="I31" s="5">
        <f t="shared" si="5"/>
        <v>0</v>
      </c>
      <c r="J31" s="5">
        <f t="shared" si="5"/>
        <v>0</v>
      </c>
      <c r="K31" s="5">
        <f t="shared" si="5"/>
        <v>0</v>
      </c>
      <c r="L31" s="5">
        <f t="shared" si="5"/>
        <v>0</v>
      </c>
      <c r="M31" s="5">
        <f t="shared" si="5"/>
        <v>0</v>
      </c>
      <c r="N31" s="5">
        <f t="shared" si="5"/>
        <v>0</v>
      </c>
      <c r="O31" s="5">
        <f t="shared" si="5"/>
        <v>0</v>
      </c>
      <c r="P31" s="5">
        <f t="shared" si="5"/>
        <v>0</v>
      </c>
      <c r="Q31" s="5">
        <f t="shared" si="5"/>
        <v>1</v>
      </c>
      <c r="R31" s="5">
        <f t="shared" si="5"/>
        <v>0</v>
      </c>
      <c r="S31" s="5">
        <f t="shared" si="5"/>
        <v>1</v>
      </c>
      <c r="T31" s="5">
        <f t="shared" si="5"/>
        <v>0</v>
      </c>
      <c r="U31" s="5">
        <f t="shared" si="5"/>
        <v>1</v>
      </c>
      <c r="V31" s="5">
        <f t="shared" si="5"/>
        <v>0</v>
      </c>
      <c r="W31" s="5">
        <f t="shared" si="5"/>
        <v>1</v>
      </c>
      <c r="X31" s="32">
        <f t="shared" si="5"/>
        <v>1</v>
      </c>
      <c r="Y31" s="39">
        <f t="shared" si="0"/>
        <v>0.3</v>
      </c>
      <c r="Z31" s="46">
        <f t="shared" si="1"/>
        <v>0</v>
      </c>
    </row>
    <row r="32" spans="1:26" ht="15.75" customHeight="1" x14ac:dyDescent="0.2">
      <c r="A32" s="119" t="s">
        <v>53</v>
      </c>
      <c r="B32" s="107"/>
      <c r="C32" s="108"/>
      <c r="D32" s="2" t="s">
        <v>54</v>
      </c>
      <c r="E32" s="3">
        <f t="shared" ref="E32:X32" si="6">E31/E34</f>
        <v>0</v>
      </c>
      <c r="F32" s="3">
        <f t="shared" si="6"/>
        <v>0.33333333333333331</v>
      </c>
      <c r="G32" s="3">
        <f t="shared" si="6"/>
        <v>0</v>
      </c>
      <c r="H32" s="3">
        <f t="shared" si="6"/>
        <v>0</v>
      </c>
      <c r="I32" s="3">
        <f t="shared" si="6"/>
        <v>0</v>
      </c>
      <c r="J32" s="3">
        <f t="shared" si="6"/>
        <v>0</v>
      </c>
      <c r="K32" s="3">
        <f t="shared" si="6"/>
        <v>0</v>
      </c>
      <c r="L32" s="3">
        <f t="shared" si="6"/>
        <v>0</v>
      </c>
      <c r="M32" s="3">
        <f t="shared" si="6"/>
        <v>0</v>
      </c>
      <c r="N32" s="3">
        <f t="shared" si="6"/>
        <v>0</v>
      </c>
      <c r="O32" s="3">
        <f t="shared" si="6"/>
        <v>0</v>
      </c>
      <c r="P32" s="3">
        <f t="shared" si="6"/>
        <v>0</v>
      </c>
      <c r="Q32" s="3">
        <f t="shared" si="6"/>
        <v>0.33333333333333331</v>
      </c>
      <c r="R32" s="3">
        <f t="shared" si="6"/>
        <v>0</v>
      </c>
      <c r="S32" s="3">
        <f t="shared" si="6"/>
        <v>0.5</v>
      </c>
      <c r="T32" s="3">
        <f t="shared" si="6"/>
        <v>0</v>
      </c>
      <c r="U32" s="3">
        <f t="shared" si="6"/>
        <v>0.25</v>
      </c>
      <c r="V32" s="3">
        <f t="shared" si="6"/>
        <v>0</v>
      </c>
      <c r="W32" s="3">
        <f t="shared" si="6"/>
        <v>0.5</v>
      </c>
      <c r="X32" s="35">
        <f t="shared" si="6"/>
        <v>0.33333333333333331</v>
      </c>
      <c r="Y32" s="42">
        <f t="shared" si="0"/>
        <v>0.1125</v>
      </c>
      <c r="Z32" s="50">
        <f t="shared" si="1"/>
        <v>0</v>
      </c>
    </row>
    <row r="33" spans="1:26" ht="15.75" customHeight="1" x14ac:dyDescent="0.2">
      <c r="A33" s="119" t="s">
        <v>55</v>
      </c>
      <c r="B33" s="114"/>
      <c r="C33" s="101" t="s">
        <v>56</v>
      </c>
      <c r="D33" s="101" t="s">
        <v>57</v>
      </c>
      <c r="E33" s="5">
        <f t="shared" ref="E33:X33" si="7">E6+E12+E20</f>
        <v>10</v>
      </c>
      <c r="F33" s="5">
        <f t="shared" si="7"/>
        <v>11</v>
      </c>
      <c r="G33" s="5">
        <f t="shared" si="7"/>
        <v>7</v>
      </c>
      <c r="H33" s="5">
        <f t="shared" si="7"/>
        <v>14</v>
      </c>
      <c r="I33" s="5">
        <f t="shared" si="7"/>
        <v>12</v>
      </c>
      <c r="J33" s="5">
        <f t="shared" si="7"/>
        <v>10</v>
      </c>
      <c r="K33" s="5">
        <f t="shared" si="7"/>
        <v>10</v>
      </c>
      <c r="L33" s="5">
        <f t="shared" si="7"/>
        <v>7</v>
      </c>
      <c r="M33" s="5">
        <f t="shared" si="7"/>
        <v>12</v>
      </c>
      <c r="N33" s="5">
        <f t="shared" si="7"/>
        <v>9</v>
      </c>
      <c r="O33" s="5">
        <f t="shared" si="7"/>
        <v>7</v>
      </c>
      <c r="P33" s="5">
        <f t="shared" si="7"/>
        <v>7</v>
      </c>
      <c r="Q33" s="5">
        <f t="shared" si="7"/>
        <v>10</v>
      </c>
      <c r="R33" s="5">
        <f t="shared" si="7"/>
        <v>9</v>
      </c>
      <c r="S33" s="5">
        <f t="shared" si="7"/>
        <v>8</v>
      </c>
      <c r="T33" s="5">
        <f t="shared" si="7"/>
        <v>7</v>
      </c>
      <c r="U33" s="5">
        <f t="shared" si="7"/>
        <v>14</v>
      </c>
      <c r="V33" s="5">
        <f t="shared" si="7"/>
        <v>12</v>
      </c>
      <c r="W33" s="5">
        <f t="shared" si="7"/>
        <v>8</v>
      </c>
      <c r="X33" s="32">
        <f t="shared" si="7"/>
        <v>10</v>
      </c>
      <c r="Y33" s="39">
        <f t="shared" si="0"/>
        <v>9.6999999999999993</v>
      </c>
      <c r="Z33" s="46">
        <f t="shared" si="1"/>
        <v>9.5</v>
      </c>
    </row>
    <row r="34" spans="1:26" ht="15.75" customHeight="1" thickBot="1" x14ac:dyDescent="0.25">
      <c r="A34" s="120"/>
      <c r="B34" s="121"/>
      <c r="C34" s="23" t="s">
        <v>58</v>
      </c>
      <c r="D34" s="23" t="s">
        <v>59</v>
      </c>
      <c r="E34" s="24">
        <f t="shared" ref="E34:X34" si="8">E14+E15+E22+E23</f>
        <v>2</v>
      </c>
      <c r="F34" s="24">
        <f t="shared" si="8"/>
        <v>3</v>
      </c>
      <c r="G34" s="24">
        <f t="shared" si="8"/>
        <v>1</v>
      </c>
      <c r="H34" s="24">
        <f t="shared" si="8"/>
        <v>4</v>
      </c>
      <c r="I34" s="24">
        <f t="shared" si="8"/>
        <v>3</v>
      </c>
      <c r="J34" s="24">
        <f t="shared" si="8"/>
        <v>2</v>
      </c>
      <c r="K34" s="24">
        <f t="shared" si="8"/>
        <v>2</v>
      </c>
      <c r="L34" s="24">
        <f t="shared" si="8"/>
        <v>1</v>
      </c>
      <c r="M34" s="24">
        <f t="shared" si="8"/>
        <v>3</v>
      </c>
      <c r="N34" s="24">
        <f t="shared" si="8"/>
        <v>2</v>
      </c>
      <c r="O34" s="24">
        <f t="shared" si="8"/>
        <v>1</v>
      </c>
      <c r="P34" s="24">
        <f t="shared" si="8"/>
        <v>1</v>
      </c>
      <c r="Q34" s="24">
        <f t="shared" si="8"/>
        <v>3</v>
      </c>
      <c r="R34" s="24">
        <f t="shared" si="8"/>
        <v>2</v>
      </c>
      <c r="S34" s="24">
        <f t="shared" si="8"/>
        <v>2</v>
      </c>
      <c r="T34" s="24">
        <f t="shared" si="8"/>
        <v>1</v>
      </c>
      <c r="U34" s="24">
        <f t="shared" si="8"/>
        <v>4</v>
      </c>
      <c r="V34" s="24">
        <f t="shared" si="8"/>
        <v>3</v>
      </c>
      <c r="W34" s="24">
        <f t="shared" si="8"/>
        <v>2</v>
      </c>
      <c r="X34" s="36">
        <f t="shared" si="8"/>
        <v>3</v>
      </c>
      <c r="Y34" s="40">
        <f t="shared" si="0"/>
        <v>2.25</v>
      </c>
      <c r="Z34" s="47">
        <f t="shared" si="1"/>
        <v>2</v>
      </c>
    </row>
    <row r="35" spans="1:26" ht="15.75" customHeight="1" thickBot="1" x14ac:dyDescent="0.25">
      <c r="A35" s="116" t="s">
        <v>60</v>
      </c>
      <c r="B35" s="117"/>
      <c r="C35" s="118"/>
      <c r="D35" s="26" t="s">
        <v>61</v>
      </c>
      <c r="E35" s="27" t="b">
        <v>1</v>
      </c>
      <c r="F35" s="28" t="b">
        <v>0</v>
      </c>
      <c r="G35" s="28" t="b">
        <v>1</v>
      </c>
      <c r="H35" s="28" t="b">
        <v>1</v>
      </c>
      <c r="I35" s="28" t="b">
        <v>1</v>
      </c>
      <c r="J35" s="28" t="b">
        <v>1</v>
      </c>
      <c r="K35" s="28" t="b">
        <v>1</v>
      </c>
      <c r="L35" s="28" t="b">
        <v>1</v>
      </c>
      <c r="M35" s="28" t="b">
        <v>1</v>
      </c>
      <c r="N35" s="28" t="b">
        <v>1</v>
      </c>
      <c r="O35" s="28" t="b">
        <v>1</v>
      </c>
      <c r="P35" s="28" t="b">
        <v>1</v>
      </c>
      <c r="Q35" s="28" t="b">
        <v>0</v>
      </c>
      <c r="R35" s="28" t="b">
        <v>1</v>
      </c>
      <c r="S35" s="28" t="b">
        <v>0</v>
      </c>
      <c r="T35" s="28" t="b">
        <v>1</v>
      </c>
      <c r="U35" s="28" t="b">
        <v>0</v>
      </c>
      <c r="V35" s="28" t="b">
        <v>1</v>
      </c>
      <c r="W35" s="28" t="b">
        <v>0</v>
      </c>
      <c r="X35" s="29" t="b">
        <v>0</v>
      </c>
      <c r="Y35" s="51" t="s">
        <v>62</v>
      </c>
      <c r="Z35" s="52">
        <f>COUNTIF(E35:X35,TRUE)/COUNT(E4:X4)</f>
        <v>0.7</v>
      </c>
    </row>
    <row r="36" spans="1:26" ht="15.75" customHeight="1" x14ac:dyDescent="0.2"/>
    <row r="37" spans="1:26" ht="15.75" customHeight="1" x14ac:dyDescent="0.2"/>
    <row r="38" spans="1:26" ht="15.75" customHeight="1" x14ac:dyDescent="0.2"/>
    <row r="39" spans="1:26" ht="15.75" customHeight="1" x14ac:dyDescent="0.2"/>
    <row r="40" spans="1:26" ht="15.75" customHeight="1" x14ac:dyDescent="0.2"/>
    <row r="41" spans="1:26" ht="15.75" customHeight="1" x14ac:dyDescent="0.2"/>
    <row r="42" spans="1:26" ht="15.75" customHeight="1" x14ac:dyDescent="0.2"/>
    <row r="43" spans="1:26" ht="15.75" customHeight="1" x14ac:dyDescent="0.2"/>
    <row r="44" spans="1:26" ht="15.75" customHeight="1" x14ac:dyDescent="0.2"/>
    <row r="45" spans="1:26" ht="15.75" customHeight="1" x14ac:dyDescent="0.2"/>
    <row r="46" spans="1:26" ht="15.75" customHeight="1" x14ac:dyDescent="0.2"/>
    <row r="47" spans="1:26" ht="15.75" customHeight="1" x14ac:dyDescent="0.2"/>
    <row r="48" spans="1:2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0">
    <mergeCell ref="A35:C35"/>
    <mergeCell ref="A1:C1"/>
    <mergeCell ref="D1:D4"/>
    <mergeCell ref="A2:C2"/>
    <mergeCell ref="A3:C3"/>
    <mergeCell ref="A4:C4"/>
    <mergeCell ref="A31:C31"/>
    <mergeCell ref="A32:C32"/>
    <mergeCell ref="A33:B34"/>
    <mergeCell ref="E1:Z1"/>
    <mergeCell ref="E2:Z2"/>
    <mergeCell ref="E3:Z3"/>
    <mergeCell ref="A29:C29"/>
    <mergeCell ref="A30:C30"/>
    <mergeCell ref="A5:A28"/>
    <mergeCell ref="B28:C28"/>
    <mergeCell ref="B5:B10"/>
    <mergeCell ref="B11:B18"/>
    <mergeCell ref="B19:B26"/>
    <mergeCell ref="B27:C2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Case 77 FER 0</vt:lpstr>
      <vt:lpstr>Case 150 FER 0</vt:lpstr>
      <vt:lpstr>Case 231 FER 0</vt:lpstr>
      <vt:lpstr>Case 512 FER 0</vt:lpstr>
      <vt:lpstr>Case 77 FER 10</vt:lpstr>
      <vt:lpstr>Case 150 FER 10</vt:lpstr>
      <vt:lpstr>Case 231 FER 10</vt:lpstr>
      <vt:lpstr>Case 512 FER 10</vt:lpstr>
      <vt:lpstr>Case 77 FER 20</vt:lpstr>
      <vt:lpstr>Case 150 FER 20</vt:lpstr>
      <vt:lpstr>Case 231 FER 20</vt:lpstr>
      <vt:lpstr>Case 512 FER 20</vt:lpstr>
      <vt:lpstr>Summary</vt:lpstr>
      <vt:lpstr>Figures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Wytus</cp:lastModifiedBy>
  <dcterms:created xsi:type="dcterms:W3CDTF">2021-04-07T16:28:00Z</dcterms:created>
  <dcterms:modified xsi:type="dcterms:W3CDTF">2021-06-06T01:47:26Z</dcterms:modified>
</cp:coreProperties>
</file>