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enk/Documents/GitHub/electronic-projects/lt1115-phono-mm-mc/measurements/"/>
    </mc:Choice>
  </mc:AlternateContent>
  <xr:revisionPtr revIDLastSave="0" documentId="13_ncr:1_{1D778B11-F537-7F43-8A19-BE58E40B3D94}" xr6:coauthVersionLast="47" xr6:coauthVersionMax="47" xr10:uidLastSave="{00000000-0000-0000-0000-000000000000}"/>
  <bookViews>
    <workbookView xWindow="760" yWindow="780" windowWidth="28040" windowHeight="16420" activeTab="3" xr2:uid="{FC4D13F7-8D67-8143-BB8E-7AF9C7783FCE}"/>
  </bookViews>
  <sheets>
    <sheet name="2021.04.07" sheetId="1" r:id="rId1"/>
    <sheet name="2021.04.08" sheetId="3" r:id="rId2"/>
    <sheet name="2025.09.07 V6" sheetId="5" r:id="rId3"/>
    <sheet name="Mastere Calc" sheetId="4" r:id="rId4"/>
  </sheets>
  <definedNames>
    <definedName name="_xlnm.Print_Area" localSheetId="1">'2021.04.08'!$A$1:$L$86</definedName>
    <definedName name="_xlnm.Print_Area" localSheetId="2">'2025.09.07 V6'!$A$1:$L$86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6" i="5" l="1"/>
  <c r="K86" i="5" s="1"/>
  <c r="C86" i="5"/>
  <c r="D86" i="5" s="1"/>
  <c r="J85" i="5"/>
  <c r="K85" i="5" s="1"/>
  <c r="C85" i="5"/>
  <c r="D85" i="5" s="1"/>
  <c r="J84" i="5"/>
  <c r="K84" i="5" s="1"/>
  <c r="C84" i="5"/>
  <c r="D84" i="5" s="1"/>
  <c r="J83" i="5"/>
  <c r="K83" i="5" s="1"/>
  <c r="M83" i="5" s="1"/>
  <c r="N83" i="5" s="1"/>
  <c r="C83" i="5"/>
  <c r="D83" i="5" s="1"/>
  <c r="J82" i="5"/>
  <c r="K82" i="5" s="1"/>
  <c r="M82" i="5" s="1"/>
  <c r="N82" i="5" s="1"/>
  <c r="C82" i="5"/>
  <c r="D82" i="5" s="1"/>
  <c r="J81" i="5"/>
  <c r="K81" i="5" s="1"/>
  <c r="C81" i="5"/>
  <c r="D81" i="5" s="1"/>
  <c r="J80" i="5"/>
  <c r="K80" i="5" s="1"/>
  <c r="C80" i="5"/>
  <c r="D80" i="5" s="1"/>
  <c r="J79" i="5"/>
  <c r="K79" i="5" s="1"/>
  <c r="M79" i="5" s="1"/>
  <c r="N79" i="5" s="1"/>
  <c r="C79" i="5"/>
  <c r="D79" i="5" s="1"/>
  <c r="J78" i="5"/>
  <c r="K78" i="5" s="1"/>
  <c r="C78" i="5"/>
  <c r="D78" i="5" s="1"/>
  <c r="J77" i="5"/>
  <c r="K77" i="5" s="1"/>
  <c r="C77" i="5"/>
  <c r="D77" i="5" s="1"/>
  <c r="J76" i="5"/>
  <c r="K76" i="5" s="1"/>
  <c r="C76" i="5"/>
  <c r="D76" i="5" s="1"/>
  <c r="J75" i="5"/>
  <c r="K75" i="5" s="1"/>
  <c r="C75" i="5"/>
  <c r="D75" i="5" s="1"/>
  <c r="J74" i="5"/>
  <c r="K74" i="5" s="1"/>
  <c r="C74" i="5"/>
  <c r="D74" i="5" s="1"/>
  <c r="J73" i="5"/>
  <c r="K73" i="5" s="1"/>
  <c r="M73" i="5" s="1"/>
  <c r="N73" i="5" s="1"/>
  <c r="C73" i="5"/>
  <c r="D73" i="5" s="1"/>
  <c r="K72" i="5"/>
  <c r="M72" i="5" s="1"/>
  <c r="N72" i="5" s="1"/>
  <c r="J72" i="5"/>
  <c r="C72" i="5"/>
  <c r="D72" i="5" s="1"/>
  <c r="J71" i="5"/>
  <c r="K71" i="5" s="1"/>
  <c r="M71" i="5" s="1"/>
  <c r="N71" i="5" s="1"/>
  <c r="C71" i="5"/>
  <c r="D71" i="5" s="1"/>
  <c r="J70" i="5"/>
  <c r="K70" i="5" s="1"/>
  <c r="M70" i="5" s="1"/>
  <c r="N70" i="5" s="1"/>
  <c r="C70" i="5"/>
  <c r="D70" i="5" s="1"/>
  <c r="J69" i="5"/>
  <c r="K69" i="5" s="1"/>
  <c r="C69" i="5"/>
  <c r="D69" i="5" s="1"/>
  <c r="J68" i="5"/>
  <c r="K68" i="5" s="1"/>
  <c r="C68" i="5"/>
  <c r="D68" i="5" s="1"/>
  <c r="J67" i="5"/>
  <c r="K67" i="5" s="1"/>
  <c r="C67" i="5"/>
  <c r="D67" i="5" s="1"/>
  <c r="J66" i="5"/>
  <c r="K66" i="5" s="1"/>
  <c r="M66" i="5" s="1"/>
  <c r="N66" i="5" s="1"/>
  <c r="D66" i="5"/>
  <c r="C66" i="5"/>
  <c r="J65" i="5"/>
  <c r="K65" i="5" s="1"/>
  <c r="C65" i="5"/>
  <c r="D65" i="5" s="1"/>
  <c r="J64" i="5"/>
  <c r="K64" i="5" s="1"/>
  <c r="C64" i="5"/>
  <c r="D64" i="5" s="1"/>
  <c r="J63" i="5"/>
  <c r="K63" i="5" s="1"/>
  <c r="C63" i="5"/>
  <c r="D63" i="5" s="1"/>
  <c r="J62" i="5"/>
  <c r="K62" i="5" s="1"/>
  <c r="M62" i="5" s="1"/>
  <c r="N62" i="5" s="1"/>
  <c r="C62" i="5"/>
  <c r="D62" i="5" s="1"/>
  <c r="J61" i="5"/>
  <c r="K61" i="5" s="1"/>
  <c r="M61" i="5" s="1"/>
  <c r="N61" i="5" s="1"/>
  <c r="C61" i="5"/>
  <c r="D61" i="5" s="1"/>
  <c r="J60" i="5"/>
  <c r="K60" i="5" s="1"/>
  <c r="C60" i="5"/>
  <c r="D60" i="5" s="1"/>
  <c r="K59" i="5"/>
  <c r="J59" i="5"/>
  <c r="C59" i="5"/>
  <c r="D59" i="5" s="1"/>
  <c r="J58" i="5"/>
  <c r="K58" i="5" s="1"/>
  <c r="M58" i="5" s="1"/>
  <c r="N58" i="5" s="1"/>
  <c r="C58" i="5"/>
  <c r="D58" i="5" s="1"/>
  <c r="J57" i="5"/>
  <c r="K57" i="5" s="1"/>
  <c r="C57" i="5"/>
  <c r="D57" i="5" s="1"/>
  <c r="J56" i="5"/>
  <c r="K56" i="5" s="1"/>
  <c r="M56" i="5" s="1"/>
  <c r="N56" i="5" s="1"/>
  <c r="C56" i="5"/>
  <c r="D56" i="5" s="1"/>
  <c r="J55" i="5"/>
  <c r="K55" i="5" s="1"/>
  <c r="C55" i="5"/>
  <c r="D55" i="5" s="1"/>
  <c r="J54" i="5"/>
  <c r="K54" i="5" s="1"/>
  <c r="C54" i="5"/>
  <c r="D54" i="5" s="1"/>
  <c r="J53" i="5"/>
  <c r="K53" i="5" s="1"/>
  <c r="C53" i="5"/>
  <c r="D53" i="5" s="1"/>
  <c r="J52" i="5"/>
  <c r="K52" i="5" s="1"/>
  <c r="M52" i="5" s="1"/>
  <c r="N52" i="5" s="1"/>
  <c r="C52" i="5"/>
  <c r="D52" i="5" s="1"/>
  <c r="J51" i="5"/>
  <c r="K51" i="5" s="1"/>
  <c r="C51" i="5"/>
  <c r="D51" i="5" s="1"/>
  <c r="J50" i="5"/>
  <c r="K50" i="5" s="1"/>
  <c r="M50" i="5" s="1"/>
  <c r="N50" i="5" s="1"/>
  <c r="C50" i="5"/>
  <c r="D50" i="5" s="1"/>
  <c r="J49" i="5"/>
  <c r="K49" i="5" s="1"/>
  <c r="M49" i="5" s="1"/>
  <c r="N49" i="5" s="1"/>
  <c r="C49" i="5"/>
  <c r="D49" i="5" s="1"/>
  <c r="J48" i="5"/>
  <c r="K48" i="5" s="1"/>
  <c r="M48" i="5" s="1"/>
  <c r="N48" i="5" s="1"/>
  <c r="C48" i="5"/>
  <c r="D48" i="5" s="1"/>
  <c r="J47" i="5"/>
  <c r="K47" i="5" s="1"/>
  <c r="C47" i="5"/>
  <c r="D47" i="5" s="1"/>
  <c r="J46" i="5"/>
  <c r="K46" i="5" s="1"/>
  <c r="M46" i="5" s="1"/>
  <c r="N46" i="5" s="1"/>
  <c r="C46" i="5"/>
  <c r="D46" i="5" s="1"/>
  <c r="J45" i="5"/>
  <c r="K45" i="5" s="1"/>
  <c r="C45" i="5"/>
  <c r="D45" i="5" s="1"/>
  <c r="J44" i="5"/>
  <c r="K44" i="5" s="1"/>
  <c r="M44" i="5" s="1"/>
  <c r="N44" i="5" s="1"/>
  <c r="C44" i="5"/>
  <c r="D44" i="5" s="1"/>
  <c r="J43" i="5"/>
  <c r="K43" i="5" s="1"/>
  <c r="C43" i="5"/>
  <c r="D43" i="5" s="1"/>
  <c r="K42" i="5"/>
  <c r="M42" i="5" s="1"/>
  <c r="N42" i="5" s="1"/>
  <c r="J42" i="5"/>
  <c r="C42" i="5"/>
  <c r="D42" i="5" s="1"/>
  <c r="J41" i="5"/>
  <c r="K41" i="5" s="1"/>
  <c r="M41" i="5" s="1"/>
  <c r="N41" i="5" s="1"/>
  <c r="C41" i="5"/>
  <c r="D41" i="5" s="1"/>
  <c r="J40" i="5"/>
  <c r="K40" i="5" s="1"/>
  <c r="M40" i="5" s="1"/>
  <c r="N40" i="5" s="1"/>
  <c r="C40" i="5"/>
  <c r="D40" i="5" s="1"/>
  <c r="J39" i="5"/>
  <c r="K39" i="5" s="1"/>
  <c r="M39" i="5" s="1"/>
  <c r="N39" i="5" s="1"/>
  <c r="C39" i="5"/>
  <c r="D39" i="5" s="1"/>
  <c r="K38" i="5"/>
  <c r="M38" i="5" s="1"/>
  <c r="N38" i="5" s="1"/>
  <c r="J38" i="5"/>
  <c r="C38" i="5"/>
  <c r="D38" i="5" s="1"/>
  <c r="J37" i="5"/>
  <c r="K37" i="5" s="1"/>
  <c r="M37" i="5" s="1"/>
  <c r="N37" i="5" s="1"/>
  <c r="C37" i="5"/>
  <c r="D37" i="5" s="1"/>
  <c r="J36" i="5"/>
  <c r="K36" i="5" s="1"/>
  <c r="C36" i="5"/>
  <c r="D36" i="5" s="1"/>
  <c r="J35" i="5"/>
  <c r="K35" i="5" s="1"/>
  <c r="M35" i="5" s="1"/>
  <c r="N35" i="5" s="1"/>
  <c r="C35" i="5"/>
  <c r="D35" i="5" s="1"/>
  <c r="J34" i="5"/>
  <c r="K34" i="5" s="1"/>
  <c r="C34" i="5"/>
  <c r="D34" i="5" s="1"/>
  <c r="J33" i="5"/>
  <c r="K33" i="5" s="1"/>
  <c r="M33" i="5" s="1"/>
  <c r="N33" i="5" s="1"/>
  <c r="C33" i="5"/>
  <c r="D33" i="5" s="1"/>
  <c r="J32" i="5"/>
  <c r="K32" i="5" s="1"/>
  <c r="C32" i="5"/>
  <c r="D32" i="5" s="1"/>
  <c r="J31" i="5"/>
  <c r="K31" i="5" s="1"/>
  <c r="M31" i="5" s="1"/>
  <c r="N31" i="5" s="1"/>
  <c r="C31" i="5"/>
  <c r="D31" i="5" s="1"/>
  <c r="J30" i="5"/>
  <c r="K30" i="5" s="1"/>
  <c r="M30" i="5" s="1"/>
  <c r="N30" i="5" s="1"/>
  <c r="C30" i="5"/>
  <c r="D30" i="5" s="1"/>
  <c r="J29" i="5"/>
  <c r="K29" i="5" s="1"/>
  <c r="M29" i="5" s="1"/>
  <c r="N29" i="5" s="1"/>
  <c r="C29" i="5"/>
  <c r="D29" i="5" s="1"/>
  <c r="J28" i="5"/>
  <c r="K28" i="5" s="1"/>
  <c r="M28" i="5" s="1"/>
  <c r="N28" i="5" s="1"/>
  <c r="C28" i="5"/>
  <c r="D28" i="5" s="1"/>
  <c r="J27" i="5"/>
  <c r="K27" i="5" s="1"/>
  <c r="C27" i="5"/>
  <c r="D27" i="5" s="1"/>
  <c r="J26" i="5"/>
  <c r="K26" i="5" s="1"/>
  <c r="M26" i="5" s="1"/>
  <c r="N26" i="5" s="1"/>
  <c r="C26" i="5"/>
  <c r="D26" i="5" s="1"/>
  <c r="J25" i="5"/>
  <c r="K25" i="5" s="1"/>
  <c r="C25" i="5"/>
  <c r="D25" i="5" s="1"/>
  <c r="J24" i="5"/>
  <c r="K24" i="5" s="1"/>
  <c r="M24" i="5" s="1"/>
  <c r="N24" i="5" s="1"/>
  <c r="C24" i="5"/>
  <c r="D24" i="5" s="1"/>
  <c r="J23" i="5"/>
  <c r="K23" i="5" s="1"/>
  <c r="C23" i="5"/>
  <c r="D23" i="5" s="1"/>
  <c r="J22" i="5"/>
  <c r="K22" i="5" s="1"/>
  <c r="M22" i="5" s="1"/>
  <c r="N22" i="5" s="1"/>
  <c r="C22" i="5"/>
  <c r="D22" i="5" s="1"/>
  <c r="J21" i="5"/>
  <c r="K21" i="5" s="1"/>
  <c r="M21" i="5" s="1"/>
  <c r="N21" i="5" s="1"/>
  <c r="C21" i="5"/>
  <c r="D21" i="5" s="1"/>
  <c r="J20" i="5"/>
  <c r="K20" i="5" s="1"/>
  <c r="M20" i="5" s="1"/>
  <c r="N20" i="5" s="1"/>
  <c r="C20" i="5"/>
  <c r="D20" i="5" s="1"/>
  <c r="J19" i="5"/>
  <c r="K19" i="5" s="1"/>
  <c r="M19" i="5" s="1"/>
  <c r="N19" i="5" s="1"/>
  <c r="C19" i="5"/>
  <c r="D19" i="5" s="1"/>
  <c r="J18" i="5"/>
  <c r="K18" i="5" s="1"/>
  <c r="M18" i="5" s="1"/>
  <c r="N18" i="5" s="1"/>
  <c r="C18" i="5"/>
  <c r="D18" i="5" s="1"/>
  <c r="J17" i="5"/>
  <c r="K17" i="5" s="1"/>
  <c r="M17" i="5" s="1"/>
  <c r="N17" i="5" s="1"/>
  <c r="C17" i="5"/>
  <c r="D17" i="5" s="1"/>
  <c r="J16" i="5"/>
  <c r="K16" i="5" s="1"/>
  <c r="C16" i="5"/>
  <c r="D16" i="5" s="1"/>
  <c r="J15" i="5"/>
  <c r="K15" i="5" s="1"/>
  <c r="M15" i="5" s="1"/>
  <c r="N15" i="5" s="1"/>
  <c r="C15" i="5"/>
  <c r="D15" i="5" s="1"/>
  <c r="J14" i="5"/>
  <c r="K14" i="5" s="1"/>
  <c r="C14" i="5"/>
  <c r="D14" i="5" s="1"/>
  <c r="J13" i="5"/>
  <c r="K13" i="5" s="1"/>
  <c r="M13" i="5" s="1"/>
  <c r="N13" i="5" s="1"/>
  <c r="C13" i="5"/>
  <c r="D13" i="5" s="1"/>
  <c r="K12" i="5"/>
  <c r="J12" i="5"/>
  <c r="C12" i="5"/>
  <c r="D12" i="5" s="1"/>
  <c r="J11" i="5"/>
  <c r="K11" i="5" s="1"/>
  <c r="M11" i="5" s="1"/>
  <c r="N11" i="5" s="1"/>
  <c r="C11" i="5"/>
  <c r="D11" i="5" s="1"/>
  <c r="J10" i="5"/>
  <c r="K10" i="5" s="1"/>
  <c r="M10" i="5" s="1"/>
  <c r="N10" i="5" s="1"/>
  <c r="C10" i="5"/>
  <c r="D10" i="5" s="1"/>
  <c r="J9" i="5"/>
  <c r="K9" i="5" s="1"/>
  <c r="M9" i="5" s="1"/>
  <c r="N9" i="5" s="1"/>
  <c r="C9" i="5"/>
  <c r="D9" i="5" s="1"/>
  <c r="J8" i="5"/>
  <c r="K8" i="5" s="1"/>
  <c r="M8" i="5" s="1"/>
  <c r="N8" i="5" s="1"/>
  <c r="C8" i="5"/>
  <c r="D8" i="5" s="1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" i="3"/>
  <c r="D14" i="3"/>
  <c r="D15" i="3"/>
  <c r="D16" i="3"/>
  <c r="D19" i="3"/>
  <c r="D22" i="3"/>
  <c r="D23" i="3"/>
  <c r="D24" i="3"/>
  <c r="D27" i="3"/>
  <c r="D30" i="3"/>
  <c r="D31" i="3"/>
  <c r="D32" i="3"/>
  <c r="D35" i="3"/>
  <c r="D38" i="3"/>
  <c r="D39" i="3"/>
  <c r="D40" i="3"/>
  <c r="D43" i="3"/>
  <c r="D46" i="3"/>
  <c r="D47" i="3"/>
  <c r="D48" i="3"/>
  <c r="D51" i="3"/>
  <c r="D54" i="3"/>
  <c r="D55" i="3"/>
  <c r="D56" i="3"/>
  <c r="D59" i="3"/>
  <c r="D62" i="3"/>
  <c r="D63" i="3"/>
  <c r="D64" i="3"/>
  <c r="D67" i="3"/>
  <c r="D70" i="3"/>
  <c r="D71" i="3"/>
  <c r="D72" i="3"/>
  <c r="D75" i="3"/>
  <c r="D78" i="3"/>
  <c r="D79" i="3"/>
  <c r="D80" i="3"/>
  <c r="D83" i="3"/>
  <c r="D86" i="3"/>
  <c r="C9" i="3"/>
  <c r="D9" i="3" s="1"/>
  <c r="C10" i="3"/>
  <c r="D10" i="3" s="1"/>
  <c r="C11" i="3"/>
  <c r="D11" i="3" s="1"/>
  <c r="C12" i="3"/>
  <c r="D12" i="3" s="1"/>
  <c r="C13" i="3"/>
  <c r="D13" i="3" s="1"/>
  <c r="C14" i="3"/>
  <c r="C15" i="3"/>
  <c r="C16" i="3"/>
  <c r="C17" i="3"/>
  <c r="D17" i="3" s="1"/>
  <c r="C18" i="3"/>
  <c r="D18" i="3" s="1"/>
  <c r="C19" i="3"/>
  <c r="C20" i="3"/>
  <c r="D20" i="3" s="1"/>
  <c r="C21" i="3"/>
  <c r="D21" i="3" s="1"/>
  <c r="C22" i="3"/>
  <c r="C23" i="3"/>
  <c r="C24" i="3"/>
  <c r="C25" i="3"/>
  <c r="D25" i="3" s="1"/>
  <c r="C26" i="3"/>
  <c r="D26" i="3" s="1"/>
  <c r="C27" i="3"/>
  <c r="C28" i="3"/>
  <c r="D28" i="3" s="1"/>
  <c r="C29" i="3"/>
  <c r="D29" i="3" s="1"/>
  <c r="C30" i="3"/>
  <c r="C31" i="3"/>
  <c r="C32" i="3"/>
  <c r="C33" i="3"/>
  <c r="D33" i="3" s="1"/>
  <c r="C34" i="3"/>
  <c r="D34" i="3" s="1"/>
  <c r="C35" i="3"/>
  <c r="C36" i="3"/>
  <c r="D36" i="3" s="1"/>
  <c r="C37" i="3"/>
  <c r="D37" i="3" s="1"/>
  <c r="C38" i="3"/>
  <c r="C39" i="3"/>
  <c r="C40" i="3"/>
  <c r="C41" i="3"/>
  <c r="D41" i="3" s="1"/>
  <c r="C42" i="3"/>
  <c r="D42" i="3" s="1"/>
  <c r="C43" i="3"/>
  <c r="C44" i="3"/>
  <c r="D44" i="3" s="1"/>
  <c r="C45" i="3"/>
  <c r="D45" i="3" s="1"/>
  <c r="C46" i="3"/>
  <c r="C47" i="3"/>
  <c r="C48" i="3"/>
  <c r="C49" i="3"/>
  <c r="D49" i="3" s="1"/>
  <c r="C50" i="3"/>
  <c r="D50" i="3" s="1"/>
  <c r="C51" i="3"/>
  <c r="C52" i="3"/>
  <c r="D52" i="3" s="1"/>
  <c r="C53" i="3"/>
  <c r="D53" i="3" s="1"/>
  <c r="C54" i="3"/>
  <c r="C55" i="3"/>
  <c r="C56" i="3"/>
  <c r="C57" i="3"/>
  <c r="D57" i="3" s="1"/>
  <c r="C58" i="3"/>
  <c r="D58" i="3" s="1"/>
  <c r="C59" i="3"/>
  <c r="C60" i="3"/>
  <c r="D60" i="3" s="1"/>
  <c r="C61" i="3"/>
  <c r="D61" i="3" s="1"/>
  <c r="C62" i="3"/>
  <c r="C63" i="3"/>
  <c r="C64" i="3"/>
  <c r="C65" i="3"/>
  <c r="D65" i="3" s="1"/>
  <c r="C66" i="3"/>
  <c r="D66" i="3" s="1"/>
  <c r="C67" i="3"/>
  <c r="C68" i="3"/>
  <c r="D68" i="3" s="1"/>
  <c r="C69" i="3"/>
  <c r="D69" i="3" s="1"/>
  <c r="C70" i="3"/>
  <c r="C71" i="3"/>
  <c r="C72" i="3"/>
  <c r="C73" i="3"/>
  <c r="D73" i="3" s="1"/>
  <c r="C74" i="3"/>
  <c r="D74" i="3" s="1"/>
  <c r="C75" i="3"/>
  <c r="C76" i="3"/>
  <c r="D76" i="3" s="1"/>
  <c r="C77" i="3"/>
  <c r="D77" i="3" s="1"/>
  <c r="C78" i="3"/>
  <c r="C79" i="3"/>
  <c r="C80" i="3"/>
  <c r="C81" i="3"/>
  <c r="D81" i="3" s="1"/>
  <c r="C82" i="3"/>
  <c r="D82" i="3" s="1"/>
  <c r="C83" i="3"/>
  <c r="C84" i="3"/>
  <c r="D84" i="3" s="1"/>
  <c r="C85" i="3"/>
  <c r="D85" i="3" s="1"/>
  <c r="C86" i="3"/>
  <c r="C8" i="3"/>
  <c r="D8" i="3" s="1"/>
  <c r="K13" i="3"/>
  <c r="M13" i="3" s="1"/>
  <c r="N13" i="3" s="1"/>
  <c r="K14" i="3"/>
  <c r="M14" i="3" s="1"/>
  <c r="N14" i="3" s="1"/>
  <c r="K17" i="3"/>
  <c r="M17" i="3" s="1"/>
  <c r="N17" i="3" s="1"/>
  <c r="K21" i="3"/>
  <c r="M21" i="3" s="1"/>
  <c r="N21" i="3" s="1"/>
  <c r="K22" i="3"/>
  <c r="M22" i="3" s="1"/>
  <c r="N22" i="3" s="1"/>
  <c r="K25" i="3"/>
  <c r="M25" i="3" s="1"/>
  <c r="N25" i="3" s="1"/>
  <c r="K28" i="3"/>
  <c r="M28" i="3" s="1"/>
  <c r="N28" i="3" s="1"/>
  <c r="K30" i="3"/>
  <c r="M30" i="3" s="1"/>
  <c r="N30" i="3" s="1"/>
  <c r="K32" i="3"/>
  <c r="K33" i="3"/>
  <c r="M33" i="3" s="1"/>
  <c r="N33" i="3" s="1"/>
  <c r="K36" i="3"/>
  <c r="M36" i="3" s="1"/>
  <c r="N36" i="3" s="1"/>
  <c r="K38" i="3"/>
  <c r="M38" i="3" s="1"/>
  <c r="N38" i="3" s="1"/>
  <c r="K40" i="3"/>
  <c r="K41" i="3"/>
  <c r="M41" i="3" s="1"/>
  <c r="N41" i="3" s="1"/>
  <c r="K44" i="3"/>
  <c r="M44" i="3" s="1"/>
  <c r="N44" i="3" s="1"/>
  <c r="K46" i="3"/>
  <c r="M46" i="3" s="1"/>
  <c r="N46" i="3" s="1"/>
  <c r="K48" i="3"/>
  <c r="K49" i="3"/>
  <c r="M49" i="3" s="1"/>
  <c r="N49" i="3" s="1"/>
  <c r="K52" i="3"/>
  <c r="M52" i="3" s="1"/>
  <c r="N52" i="3" s="1"/>
  <c r="K54" i="3"/>
  <c r="M54" i="3" s="1"/>
  <c r="N54" i="3" s="1"/>
  <c r="K56" i="3"/>
  <c r="K57" i="3"/>
  <c r="M57" i="3" s="1"/>
  <c r="N57" i="3" s="1"/>
  <c r="K60" i="3"/>
  <c r="M60" i="3" s="1"/>
  <c r="N60" i="3" s="1"/>
  <c r="K62" i="3"/>
  <c r="M62" i="3" s="1"/>
  <c r="N62" i="3" s="1"/>
  <c r="K64" i="3"/>
  <c r="K65" i="3"/>
  <c r="M65" i="3" s="1"/>
  <c r="N65" i="3" s="1"/>
  <c r="K68" i="3"/>
  <c r="M68" i="3" s="1"/>
  <c r="N68" i="3" s="1"/>
  <c r="K70" i="3"/>
  <c r="M70" i="3" s="1"/>
  <c r="N70" i="3" s="1"/>
  <c r="K72" i="3"/>
  <c r="K73" i="3"/>
  <c r="M73" i="3" s="1"/>
  <c r="N73" i="3" s="1"/>
  <c r="K76" i="3"/>
  <c r="M76" i="3" s="1"/>
  <c r="N76" i="3" s="1"/>
  <c r="K78" i="3"/>
  <c r="M78" i="3" s="1"/>
  <c r="N78" i="3" s="1"/>
  <c r="K80" i="3"/>
  <c r="K81" i="3"/>
  <c r="M81" i="3" s="1"/>
  <c r="N81" i="3" s="1"/>
  <c r="K84" i="3"/>
  <c r="M84" i="3" s="1"/>
  <c r="N84" i="3" s="1"/>
  <c r="K86" i="3"/>
  <c r="M86" i="3" s="1"/>
  <c r="N86" i="3" s="1"/>
  <c r="K8" i="3"/>
  <c r="M8" i="3" s="1"/>
  <c r="N8" i="3" s="1"/>
  <c r="J27" i="3"/>
  <c r="K27" i="3" s="1"/>
  <c r="M27" i="3" s="1"/>
  <c r="N27" i="3" s="1"/>
  <c r="J28" i="3"/>
  <c r="J29" i="3"/>
  <c r="K29" i="3" s="1"/>
  <c r="M29" i="3" s="1"/>
  <c r="N29" i="3" s="1"/>
  <c r="J30" i="3"/>
  <c r="J31" i="3"/>
  <c r="K31" i="3" s="1"/>
  <c r="M31" i="3" s="1"/>
  <c r="N31" i="3" s="1"/>
  <c r="J32" i="3"/>
  <c r="J33" i="3"/>
  <c r="J34" i="3"/>
  <c r="K34" i="3" s="1"/>
  <c r="M34" i="3" s="1"/>
  <c r="N34" i="3" s="1"/>
  <c r="J35" i="3"/>
  <c r="K35" i="3" s="1"/>
  <c r="M35" i="3" s="1"/>
  <c r="N35" i="3" s="1"/>
  <c r="J36" i="3"/>
  <c r="J37" i="3"/>
  <c r="K37" i="3" s="1"/>
  <c r="M37" i="3" s="1"/>
  <c r="N37" i="3" s="1"/>
  <c r="J38" i="3"/>
  <c r="J39" i="3"/>
  <c r="K39" i="3" s="1"/>
  <c r="M39" i="3" s="1"/>
  <c r="N39" i="3" s="1"/>
  <c r="J40" i="3"/>
  <c r="J41" i="3"/>
  <c r="J42" i="3"/>
  <c r="K42" i="3" s="1"/>
  <c r="M42" i="3" s="1"/>
  <c r="N42" i="3" s="1"/>
  <c r="J43" i="3"/>
  <c r="K43" i="3" s="1"/>
  <c r="M43" i="3" s="1"/>
  <c r="N43" i="3" s="1"/>
  <c r="J44" i="3"/>
  <c r="J45" i="3"/>
  <c r="K45" i="3" s="1"/>
  <c r="M45" i="3" s="1"/>
  <c r="N45" i="3" s="1"/>
  <c r="J46" i="3"/>
  <c r="J47" i="3"/>
  <c r="K47" i="3" s="1"/>
  <c r="M47" i="3" s="1"/>
  <c r="N47" i="3" s="1"/>
  <c r="J48" i="3"/>
  <c r="J49" i="3"/>
  <c r="J50" i="3"/>
  <c r="K50" i="3" s="1"/>
  <c r="M50" i="3" s="1"/>
  <c r="N50" i="3" s="1"/>
  <c r="J51" i="3"/>
  <c r="K51" i="3" s="1"/>
  <c r="M51" i="3" s="1"/>
  <c r="N51" i="3" s="1"/>
  <c r="J52" i="3"/>
  <c r="J53" i="3"/>
  <c r="K53" i="3" s="1"/>
  <c r="M53" i="3" s="1"/>
  <c r="N53" i="3" s="1"/>
  <c r="J54" i="3"/>
  <c r="J55" i="3"/>
  <c r="K55" i="3" s="1"/>
  <c r="M55" i="3" s="1"/>
  <c r="N55" i="3" s="1"/>
  <c r="J56" i="3"/>
  <c r="J57" i="3"/>
  <c r="J58" i="3"/>
  <c r="K58" i="3" s="1"/>
  <c r="M58" i="3" s="1"/>
  <c r="N58" i="3" s="1"/>
  <c r="J59" i="3"/>
  <c r="K59" i="3" s="1"/>
  <c r="M59" i="3" s="1"/>
  <c r="N59" i="3" s="1"/>
  <c r="J60" i="3"/>
  <c r="J61" i="3"/>
  <c r="K61" i="3" s="1"/>
  <c r="M61" i="3" s="1"/>
  <c r="N61" i="3" s="1"/>
  <c r="J62" i="3"/>
  <c r="J63" i="3"/>
  <c r="K63" i="3" s="1"/>
  <c r="M63" i="3" s="1"/>
  <c r="N63" i="3" s="1"/>
  <c r="J64" i="3"/>
  <c r="J65" i="3"/>
  <c r="J66" i="3"/>
  <c r="K66" i="3" s="1"/>
  <c r="M66" i="3" s="1"/>
  <c r="N66" i="3" s="1"/>
  <c r="J67" i="3"/>
  <c r="K67" i="3" s="1"/>
  <c r="M67" i="3" s="1"/>
  <c r="N67" i="3" s="1"/>
  <c r="J68" i="3"/>
  <c r="J69" i="3"/>
  <c r="K69" i="3" s="1"/>
  <c r="M69" i="3" s="1"/>
  <c r="N69" i="3" s="1"/>
  <c r="J70" i="3"/>
  <c r="J71" i="3"/>
  <c r="K71" i="3" s="1"/>
  <c r="M71" i="3" s="1"/>
  <c r="N71" i="3" s="1"/>
  <c r="J72" i="3"/>
  <c r="J73" i="3"/>
  <c r="J74" i="3"/>
  <c r="K74" i="3" s="1"/>
  <c r="M74" i="3" s="1"/>
  <c r="N74" i="3" s="1"/>
  <c r="J75" i="3"/>
  <c r="K75" i="3" s="1"/>
  <c r="M75" i="3" s="1"/>
  <c r="N75" i="3" s="1"/>
  <c r="J76" i="3"/>
  <c r="J77" i="3"/>
  <c r="K77" i="3" s="1"/>
  <c r="M77" i="3" s="1"/>
  <c r="N77" i="3" s="1"/>
  <c r="J78" i="3"/>
  <c r="J79" i="3"/>
  <c r="K79" i="3" s="1"/>
  <c r="M79" i="3" s="1"/>
  <c r="N79" i="3" s="1"/>
  <c r="J80" i="3"/>
  <c r="J81" i="3"/>
  <c r="J82" i="3"/>
  <c r="K82" i="3" s="1"/>
  <c r="M82" i="3" s="1"/>
  <c r="N82" i="3" s="1"/>
  <c r="J83" i="3"/>
  <c r="K83" i="3" s="1"/>
  <c r="M83" i="3" s="1"/>
  <c r="N83" i="3" s="1"/>
  <c r="J84" i="3"/>
  <c r="J85" i="3"/>
  <c r="K85" i="3" s="1"/>
  <c r="M85" i="3" s="1"/>
  <c r="N85" i="3" s="1"/>
  <c r="J86" i="3"/>
  <c r="J12" i="3"/>
  <c r="K12" i="3" s="1"/>
  <c r="M12" i="3" s="1"/>
  <c r="N12" i="3" s="1"/>
  <c r="J13" i="3"/>
  <c r="J14" i="3"/>
  <c r="J15" i="3"/>
  <c r="K15" i="3" s="1"/>
  <c r="M15" i="3" s="1"/>
  <c r="N15" i="3" s="1"/>
  <c r="J16" i="3"/>
  <c r="K16" i="3" s="1"/>
  <c r="M16" i="3" s="1"/>
  <c r="N16" i="3" s="1"/>
  <c r="J17" i="3"/>
  <c r="J18" i="3"/>
  <c r="K18" i="3" s="1"/>
  <c r="M18" i="3" s="1"/>
  <c r="N18" i="3" s="1"/>
  <c r="J19" i="3"/>
  <c r="K19" i="3" s="1"/>
  <c r="M19" i="3" s="1"/>
  <c r="N19" i="3" s="1"/>
  <c r="J20" i="3"/>
  <c r="K20" i="3" s="1"/>
  <c r="M20" i="3" s="1"/>
  <c r="N20" i="3" s="1"/>
  <c r="J21" i="3"/>
  <c r="J22" i="3"/>
  <c r="J23" i="3"/>
  <c r="K23" i="3" s="1"/>
  <c r="M23" i="3" s="1"/>
  <c r="N23" i="3" s="1"/>
  <c r="J24" i="3"/>
  <c r="K24" i="3" s="1"/>
  <c r="M24" i="3" s="1"/>
  <c r="N24" i="3" s="1"/>
  <c r="J25" i="3"/>
  <c r="J26" i="3"/>
  <c r="K26" i="3" s="1"/>
  <c r="M26" i="3" s="1"/>
  <c r="N26" i="3" s="1"/>
  <c r="J9" i="3"/>
  <c r="K9" i="3" s="1"/>
  <c r="M9" i="3" s="1"/>
  <c r="N9" i="3" s="1"/>
  <c r="J10" i="3"/>
  <c r="K10" i="3" s="1"/>
  <c r="M10" i="3" s="1"/>
  <c r="N10" i="3" s="1"/>
  <c r="J11" i="3"/>
  <c r="K11" i="3" s="1"/>
  <c r="M11" i="3" s="1"/>
  <c r="N11" i="3" s="1"/>
  <c r="J8" i="3"/>
  <c r="H83" i="4"/>
  <c r="G83" i="4"/>
  <c r="F83" i="4"/>
  <c r="E83" i="4"/>
  <c r="B83" i="4"/>
  <c r="C83" i="4" s="1"/>
  <c r="H82" i="4"/>
  <c r="G82" i="4"/>
  <c r="B82" i="4" s="1"/>
  <c r="C82" i="4" s="1"/>
  <c r="F82" i="4"/>
  <c r="E82" i="4"/>
  <c r="H81" i="4"/>
  <c r="G81" i="4"/>
  <c r="F81" i="4"/>
  <c r="B81" i="4" s="1"/>
  <c r="C81" i="4" s="1"/>
  <c r="E81" i="4"/>
  <c r="H80" i="4"/>
  <c r="G80" i="4"/>
  <c r="F80" i="4"/>
  <c r="B80" i="4" s="1"/>
  <c r="C80" i="4" s="1"/>
  <c r="E80" i="4"/>
  <c r="H79" i="4"/>
  <c r="G79" i="4"/>
  <c r="F79" i="4"/>
  <c r="E79" i="4"/>
  <c r="B79" i="4"/>
  <c r="C79" i="4" s="1"/>
  <c r="H78" i="4"/>
  <c r="G78" i="4"/>
  <c r="B78" i="4" s="1"/>
  <c r="C78" i="4" s="1"/>
  <c r="F78" i="4"/>
  <c r="E78" i="4"/>
  <c r="H77" i="4"/>
  <c r="G77" i="4"/>
  <c r="F77" i="4"/>
  <c r="B77" i="4" s="1"/>
  <c r="C77" i="4" s="1"/>
  <c r="E77" i="4"/>
  <c r="H76" i="4"/>
  <c r="G76" i="4"/>
  <c r="F76" i="4"/>
  <c r="B76" i="4" s="1"/>
  <c r="C76" i="4" s="1"/>
  <c r="E76" i="4"/>
  <c r="H75" i="4"/>
  <c r="G75" i="4"/>
  <c r="F75" i="4"/>
  <c r="E75" i="4"/>
  <c r="B75" i="4"/>
  <c r="C75" i="4" s="1"/>
  <c r="H74" i="4"/>
  <c r="G74" i="4"/>
  <c r="B74" i="4" s="1"/>
  <c r="C74" i="4" s="1"/>
  <c r="F74" i="4"/>
  <c r="E74" i="4"/>
  <c r="H73" i="4"/>
  <c r="G73" i="4"/>
  <c r="F73" i="4"/>
  <c r="B73" i="4" s="1"/>
  <c r="C73" i="4" s="1"/>
  <c r="E73" i="4"/>
  <c r="H72" i="4"/>
  <c r="G72" i="4"/>
  <c r="F72" i="4"/>
  <c r="B72" i="4" s="1"/>
  <c r="C72" i="4" s="1"/>
  <c r="E72" i="4"/>
  <c r="H71" i="4"/>
  <c r="G71" i="4"/>
  <c r="F71" i="4"/>
  <c r="E71" i="4"/>
  <c r="B71" i="4"/>
  <c r="C71" i="4" s="1"/>
  <c r="H70" i="4"/>
  <c r="G70" i="4"/>
  <c r="B70" i="4" s="1"/>
  <c r="C70" i="4" s="1"/>
  <c r="F70" i="4"/>
  <c r="E70" i="4"/>
  <c r="H69" i="4"/>
  <c r="G69" i="4"/>
  <c r="F69" i="4"/>
  <c r="B69" i="4" s="1"/>
  <c r="C69" i="4" s="1"/>
  <c r="E69" i="4"/>
  <c r="H68" i="4"/>
  <c r="G68" i="4"/>
  <c r="F68" i="4"/>
  <c r="B68" i="4" s="1"/>
  <c r="C68" i="4" s="1"/>
  <c r="E68" i="4"/>
  <c r="H67" i="4"/>
  <c r="G67" i="4"/>
  <c r="F67" i="4"/>
  <c r="E67" i="4"/>
  <c r="B67" i="4"/>
  <c r="C67" i="4" s="1"/>
  <c r="H66" i="4"/>
  <c r="G66" i="4"/>
  <c r="B66" i="4" s="1"/>
  <c r="C66" i="4" s="1"/>
  <c r="F66" i="4"/>
  <c r="E66" i="4"/>
  <c r="H65" i="4"/>
  <c r="G65" i="4"/>
  <c r="F65" i="4"/>
  <c r="B65" i="4" s="1"/>
  <c r="C65" i="4" s="1"/>
  <c r="E65" i="4"/>
  <c r="H64" i="4"/>
  <c r="G64" i="4"/>
  <c r="F64" i="4"/>
  <c r="B64" i="4" s="1"/>
  <c r="C64" i="4" s="1"/>
  <c r="E64" i="4"/>
  <c r="H63" i="4"/>
  <c r="G63" i="4"/>
  <c r="F63" i="4"/>
  <c r="E63" i="4"/>
  <c r="B63" i="4"/>
  <c r="C63" i="4" s="1"/>
  <c r="H62" i="4"/>
  <c r="G62" i="4"/>
  <c r="B62" i="4" s="1"/>
  <c r="C62" i="4" s="1"/>
  <c r="F62" i="4"/>
  <c r="E62" i="4"/>
  <c r="H61" i="4"/>
  <c r="G61" i="4"/>
  <c r="F61" i="4"/>
  <c r="B61" i="4" s="1"/>
  <c r="C61" i="4" s="1"/>
  <c r="E61" i="4"/>
  <c r="H60" i="4"/>
  <c r="G60" i="4"/>
  <c r="F60" i="4"/>
  <c r="B60" i="4" s="1"/>
  <c r="C60" i="4" s="1"/>
  <c r="E60" i="4"/>
  <c r="H59" i="4"/>
  <c r="G59" i="4"/>
  <c r="F59" i="4"/>
  <c r="E59" i="4"/>
  <c r="B59" i="4"/>
  <c r="C59" i="4" s="1"/>
  <c r="H58" i="4"/>
  <c r="G58" i="4"/>
  <c r="B58" i="4" s="1"/>
  <c r="C58" i="4" s="1"/>
  <c r="F58" i="4"/>
  <c r="E58" i="4"/>
  <c r="H57" i="4"/>
  <c r="G57" i="4"/>
  <c r="F57" i="4"/>
  <c r="B57" i="4" s="1"/>
  <c r="C57" i="4" s="1"/>
  <c r="E57" i="4"/>
  <c r="H56" i="4"/>
  <c r="G56" i="4"/>
  <c r="F56" i="4"/>
  <c r="B56" i="4" s="1"/>
  <c r="C56" i="4" s="1"/>
  <c r="E56" i="4"/>
  <c r="H55" i="4"/>
  <c r="G55" i="4"/>
  <c r="F55" i="4"/>
  <c r="E55" i="4"/>
  <c r="B55" i="4"/>
  <c r="C55" i="4" s="1"/>
  <c r="H54" i="4"/>
  <c r="G54" i="4"/>
  <c r="B54" i="4" s="1"/>
  <c r="C54" i="4" s="1"/>
  <c r="F54" i="4"/>
  <c r="E54" i="4"/>
  <c r="H53" i="4"/>
  <c r="G53" i="4"/>
  <c r="F53" i="4"/>
  <c r="B53" i="4" s="1"/>
  <c r="C53" i="4" s="1"/>
  <c r="E53" i="4"/>
  <c r="H52" i="4"/>
  <c r="G52" i="4"/>
  <c r="F52" i="4"/>
  <c r="B52" i="4" s="1"/>
  <c r="C52" i="4" s="1"/>
  <c r="E52" i="4"/>
  <c r="H51" i="4"/>
  <c r="G51" i="4"/>
  <c r="F51" i="4"/>
  <c r="E51" i="4"/>
  <c r="B51" i="4"/>
  <c r="C51" i="4" s="1"/>
  <c r="H50" i="4"/>
  <c r="G50" i="4"/>
  <c r="B50" i="4" s="1"/>
  <c r="C50" i="4" s="1"/>
  <c r="F50" i="4"/>
  <c r="E50" i="4"/>
  <c r="H49" i="4"/>
  <c r="G49" i="4"/>
  <c r="F49" i="4"/>
  <c r="B49" i="4" s="1"/>
  <c r="C49" i="4" s="1"/>
  <c r="E49" i="4"/>
  <c r="H48" i="4"/>
  <c r="G48" i="4"/>
  <c r="F48" i="4"/>
  <c r="B48" i="4" s="1"/>
  <c r="C48" i="4" s="1"/>
  <c r="E48" i="4"/>
  <c r="H47" i="4"/>
  <c r="G47" i="4"/>
  <c r="F47" i="4"/>
  <c r="E47" i="4"/>
  <c r="B47" i="4"/>
  <c r="C47" i="4" s="1"/>
  <c r="H46" i="4"/>
  <c r="G46" i="4"/>
  <c r="B46" i="4" s="1"/>
  <c r="C46" i="4" s="1"/>
  <c r="F46" i="4"/>
  <c r="E46" i="4"/>
  <c r="H45" i="4"/>
  <c r="G45" i="4"/>
  <c r="F45" i="4"/>
  <c r="B45" i="4" s="1"/>
  <c r="C45" i="4" s="1"/>
  <c r="E45" i="4"/>
  <c r="H44" i="4"/>
  <c r="G44" i="4"/>
  <c r="F44" i="4"/>
  <c r="B44" i="4" s="1"/>
  <c r="C44" i="4" s="1"/>
  <c r="E44" i="4"/>
  <c r="H43" i="4"/>
  <c r="G43" i="4"/>
  <c r="F43" i="4"/>
  <c r="E43" i="4"/>
  <c r="B43" i="4"/>
  <c r="C43" i="4" s="1"/>
  <c r="H42" i="4"/>
  <c r="G42" i="4"/>
  <c r="B42" i="4" s="1"/>
  <c r="C42" i="4" s="1"/>
  <c r="F42" i="4"/>
  <c r="E42" i="4"/>
  <c r="H41" i="4"/>
  <c r="G41" i="4"/>
  <c r="F41" i="4"/>
  <c r="B41" i="4" s="1"/>
  <c r="C41" i="4" s="1"/>
  <c r="E41" i="4"/>
  <c r="H40" i="4"/>
  <c r="G40" i="4"/>
  <c r="F40" i="4"/>
  <c r="B40" i="4" s="1"/>
  <c r="C40" i="4" s="1"/>
  <c r="E40" i="4"/>
  <c r="H39" i="4"/>
  <c r="G39" i="4"/>
  <c r="F39" i="4"/>
  <c r="E39" i="4"/>
  <c r="B39" i="4"/>
  <c r="C39" i="4" s="1"/>
  <c r="H38" i="4"/>
  <c r="G38" i="4"/>
  <c r="B38" i="4" s="1"/>
  <c r="C38" i="4" s="1"/>
  <c r="F38" i="4"/>
  <c r="E38" i="4"/>
  <c r="H37" i="4"/>
  <c r="G37" i="4"/>
  <c r="F37" i="4"/>
  <c r="B37" i="4" s="1"/>
  <c r="C37" i="4" s="1"/>
  <c r="E37" i="4"/>
  <c r="H36" i="4"/>
  <c r="G36" i="4"/>
  <c r="F36" i="4"/>
  <c r="B36" i="4" s="1"/>
  <c r="C36" i="4" s="1"/>
  <c r="E36" i="4"/>
  <c r="H35" i="4"/>
  <c r="G35" i="4"/>
  <c r="F35" i="4"/>
  <c r="E35" i="4"/>
  <c r="B35" i="4"/>
  <c r="C35" i="4" s="1"/>
  <c r="H34" i="4"/>
  <c r="G34" i="4"/>
  <c r="F34" i="4"/>
  <c r="E34" i="4"/>
  <c r="B34" i="4"/>
  <c r="C34" i="4" s="1"/>
  <c r="H33" i="4"/>
  <c r="G33" i="4"/>
  <c r="F33" i="4"/>
  <c r="B33" i="4" s="1"/>
  <c r="C33" i="4" s="1"/>
  <c r="E33" i="4"/>
  <c r="H32" i="4"/>
  <c r="G32" i="4"/>
  <c r="F32" i="4"/>
  <c r="B32" i="4" s="1"/>
  <c r="C32" i="4" s="1"/>
  <c r="E32" i="4"/>
  <c r="H31" i="4"/>
  <c r="G31" i="4"/>
  <c r="F31" i="4"/>
  <c r="E31" i="4"/>
  <c r="B31" i="4"/>
  <c r="C31" i="4" s="1"/>
  <c r="H30" i="4"/>
  <c r="G30" i="4"/>
  <c r="B30" i="4" s="1"/>
  <c r="C30" i="4" s="1"/>
  <c r="F30" i="4"/>
  <c r="E30" i="4"/>
  <c r="H29" i="4"/>
  <c r="G29" i="4"/>
  <c r="F29" i="4"/>
  <c r="B29" i="4" s="1"/>
  <c r="C29" i="4" s="1"/>
  <c r="E29" i="4"/>
  <c r="H28" i="4"/>
  <c r="G28" i="4"/>
  <c r="F28" i="4"/>
  <c r="B28" i="4" s="1"/>
  <c r="C28" i="4" s="1"/>
  <c r="E28" i="4"/>
  <c r="H27" i="4"/>
  <c r="G27" i="4"/>
  <c r="F27" i="4"/>
  <c r="E27" i="4"/>
  <c r="B27" i="4"/>
  <c r="C27" i="4" s="1"/>
  <c r="H26" i="4"/>
  <c r="G26" i="4"/>
  <c r="B26" i="4" s="1"/>
  <c r="C26" i="4" s="1"/>
  <c r="F26" i="4"/>
  <c r="E26" i="4"/>
  <c r="H25" i="4"/>
  <c r="G25" i="4"/>
  <c r="F25" i="4"/>
  <c r="B25" i="4" s="1"/>
  <c r="C25" i="4" s="1"/>
  <c r="E25" i="4"/>
  <c r="H24" i="4"/>
  <c r="G24" i="4"/>
  <c r="F24" i="4"/>
  <c r="B24" i="4" s="1"/>
  <c r="C24" i="4" s="1"/>
  <c r="E24" i="4"/>
  <c r="H23" i="4"/>
  <c r="G23" i="4"/>
  <c r="F23" i="4"/>
  <c r="E23" i="4"/>
  <c r="C23" i="4"/>
  <c r="B23" i="4"/>
  <c r="H22" i="4"/>
  <c r="G22" i="4"/>
  <c r="B22" i="4" s="1"/>
  <c r="C22" i="4" s="1"/>
  <c r="F22" i="4"/>
  <c r="E22" i="4"/>
  <c r="H21" i="4"/>
  <c r="G21" i="4"/>
  <c r="F21" i="4"/>
  <c r="B21" i="4" s="1"/>
  <c r="C21" i="4" s="1"/>
  <c r="E21" i="4"/>
  <c r="H20" i="4"/>
  <c r="G20" i="4"/>
  <c r="F20" i="4"/>
  <c r="B20" i="4" s="1"/>
  <c r="C20" i="4" s="1"/>
  <c r="E20" i="4"/>
  <c r="H19" i="4"/>
  <c r="G19" i="4"/>
  <c r="F19" i="4"/>
  <c r="E19" i="4"/>
  <c r="C19" i="4"/>
  <c r="B19" i="4"/>
  <c r="H18" i="4"/>
  <c r="G18" i="4"/>
  <c r="B18" i="4" s="1"/>
  <c r="C18" i="4" s="1"/>
  <c r="F18" i="4"/>
  <c r="E18" i="4"/>
  <c r="H17" i="4"/>
  <c r="G17" i="4"/>
  <c r="F17" i="4"/>
  <c r="B17" i="4" s="1"/>
  <c r="C17" i="4" s="1"/>
  <c r="E17" i="4"/>
  <c r="H16" i="4"/>
  <c r="G16" i="4"/>
  <c r="F16" i="4"/>
  <c r="B16" i="4" s="1"/>
  <c r="C16" i="4" s="1"/>
  <c r="E16" i="4"/>
  <c r="H15" i="4"/>
  <c r="G15" i="4"/>
  <c r="F15" i="4"/>
  <c r="E15" i="4"/>
  <c r="B15" i="4"/>
  <c r="C15" i="4" s="1"/>
  <c r="H14" i="4"/>
  <c r="G14" i="4"/>
  <c r="F14" i="4"/>
  <c r="B14" i="4" s="1"/>
  <c r="C14" i="4" s="1"/>
  <c r="E14" i="4"/>
  <c r="H13" i="4"/>
  <c r="G13" i="4"/>
  <c r="F13" i="4"/>
  <c r="B13" i="4" s="1"/>
  <c r="C13" i="4" s="1"/>
  <c r="E13" i="4"/>
  <c r="H12" i="4"/>
  <c r="G12" i="4"/>
  <c r="F12" i="4"/>
  <c r="B12" i="4" s="1"/>
  <c r="C12" i="4" s="1"/>
  <c r="E12" i="4"/>
  <c r="H11" i="4"/>
  <c r="G11" i="4"/>
  <c r="F11" i="4"/>
  <c r="E11" i="4"/>
  <c r="B11" i="4"/>
  <c r="C11" i="4" s="1"/>
  <c r="H10" i="4"/>
  <c r="G10" i="4"/>
  <c r="F10" i="4"/>
  <c r="B10" i="4" s="1"/>
  <c r="C10" i="4" s="1"/>
  <c r="E10" i="4"/>
  <c r="H9" i="4"/>
  <c r="G9" i="4"/>
  <c r="F9" i="4"/>
  <c r="B9" i="4" s="1"/>
  <c r="C9" i="4" s="1"/>
  <c r="E9" i="4"/>
  <c r="H8" i="4"/>
  <c r="G8" i="4"/>
  <c r="F8" i="4"/>
  <c r="B8" i="4" s="1"/>
  <c r="C8" i="4" s="1"/>
  <c r="E8" i="4"/>
  <c r="H7" i="4"/>
  <c r="G7" i="4"/>
  <c r="F7" i="4"/>
  <c r="E7" i="4"/>
  <c r="B7" i="4"/>
  <c r="C7" i="4" s="1"/>
  <c r="H6" i="4"/>
  <c r="G6" i="4"/>
  <c r="F6" i="4"/>
  <c r="B6" i="4" s="1"/>
  <c r="C6" i="4" s="1"/>
  <c r="E6" i="4"/>
  <c r="H5" i="4"/>
  <c r="G5" i="4"/>
  <c r="F5" i="4"/>
  <c r="B5" i="4" s="1"/>
  <c r="C5" i="4" s="1"/>
  <c r="E5" i="4"/>
  <c r="F9" i="1"/>
  <c r="F8" i="1"/>
  <c r="F18" i="1"/>
  <c r="D13" i="1"/>
  <c r="D12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D24" i="1"/>
  <c r="D23" i="1"/>
  <c r="D22" i="1"/>
  <c r="D21" i="1"/>
  <c r="D20" i="1"/>
  <c r="D19" i="1"/>
  <c r="C24" i="1"/>
  <c r="C23" i="1"/>
  <c r="C22" i="1"/>
  <c r="C21" i="1"/>
  <c r="C20" i="1"/>
  <c r="C19" i="1"/>
  <c r="D18" i="1"/>
  <c r="D17" i="1"/>
  <c r="D16" i="1"/>
  <c r="D15" i="1"/>
  <c r="D14" i="1"/>
  <c r="D11" i="1"/>
  <c r="D10" i="1"/>
  <c r="D9" i="1"/>
  <c r="D8" i="1"/>
  <c r="C15" i="1"/>
  <c r="C16" i="1"/>
  <c r="C17" i="1"/>
  <c r="C18" i="1"/>
  <c r="C14" i="1"/>
  <c r="C9" i="1"/>
  <c r="C10" i="1"/>
  <c r="C11" i="1"/>
  <c r="C12" i="1"/>
  <c r="C13" i="1"/>
  <c r="C8" i="1"/>
  <c r="F17" i="5" l="1"/>
  <c r="G17" i="5" s="1"/>
  <c r="F25" i="5"/>
  <c r="G25" i="5" s="1"/>
  <c r="M54" i="5"/>
  <c r="N54" i="5" s="1"/>
  <c r="M80" i="5"/>
  <c r="N80" i="5" s="1"/>
  <c r="M68" i="5"/>
  <c r="N68" i="5" s="1"/>
  <c r="M85" i="5"/>
  <c r="N85" i="5" s="1"/>
  <c r="M64" i="5"/>
  <c r="N64" i="5" s="1"/>
  <c r="M81" i="5"/>
  <c r="N81" i="5" s="1"/>
  <c r="P17" i="5"/>
  <c r="M60" i="5"/>
  <c r="N60" i="5" s="1"/>
  <c r="M69" i="5"/>
  <c r="N69" i="5" s="1"/>
  <c r="F14" i="5"/>
  <c r="G14" i="5" s="1"/>
  <c r="F76" i="5"/>
  <c r="G76" i="5" s="1"/>
  <c r="F8" i="5"/>
  <c r="G8" i="5" s="1"/>
  <c r="P8" i="5" s="1"/>
  <c r="F67" i="5"/>
  <c r="G67" i="5" s="1"/>
  <c r="F56" i="5"/>
  <c r="G56" i="5" s="1"/>
  <c r="P56" i="5" s="1"/>
  <c r="F85" i="5"/>
  <c r="G85" i="5" s="1"/>
  <c r="P85" i="5" s="1"/>
  <c r="F34" i="5"/>
  <c r="G34" i="5" s="1"/>
  <c r="P34" i="5" s="1"/>
  <c r="F59" i="5"/>
  <c r="G59" i="5" s="1"/>
  <c r="F35" i="5"/>
  <c r="G35" i="5" s="1"/>
  <c r="P35" i="5" s="1"/>
  <c r="F15" i="5"/>
  <c r="G15" i="5" s="1"/>
  <c r="P15" i="5" s="1"/>
  <c r="F19" i="5"/>
  <c r="G19" i="5" s="1"/>
  <c r="P19" i="5" s="1"/>
  <c r="F36" i="5"/>
  <c r="G36" i="5" s="1"/>
  <c r="F44" i="5"/>
  <c r="G44" i="5" s="1"/>
  <c r="P44" i="5" s="1"/>
  <c r="F65" i="5"/>
  <c r="G65" i="5" s="1"/>
  <c r="F69" i="5"/>
  <c r="G69" i="5" s="1"/>
  <c r="F77" i="5"/>
  <c r="G77" i="5" s="1"/>
  <c r="F58" i="5"/>
  <c r="G58" i="5" s="1"/>
  <c r="P58" i="5" s="1"/>
  <c r="F75" i="5"/>
  <c r="G75" i="5" s="1"/>
  <c r="P75" i="5" s="1"/>
  <c r="F27" i="5"/>
  <c r="G27" i="5" s="1"/>
  <c r="F39" i="5"/>
  <c r="G39" i="5" s="1"/>
  <c r="P39" i="5" s="1"/>
  <c r="F48" i="5"/>
  <c r="G48" i="5" s="1"/>
  <c r="P48" i="5" s="1"/>
  <c r="F28" i="5"/>
  <c r="G28" i="5" s="1"/>
  <c r="P28" i="5" s="1"/>
  <c r="F57" i="5"/>
  <c r="G57" i="5" s="1"/>
  <c r="F86" i="5"/>
  <c r="G86" i="5" s="1"/>
  <c r="F66" i="5"/>
  <c r="G66" i="5" s="1"/>
  <c r="P66" i="5" s="1"/>
  <c r="F78" i="5"/>
  <c r="G78" i="5" s="1"/>
  <c r="F49" i="5"/>
  <c r="G49" i="5" s="1"/>
  <c r="P49" i="5" s="1"/>
  <c r="F38" i="5"/>
  <c r="G38" i="5" s="1"/>
  <c r="P38" i="5" s="1"/>
  <c r="F29" i="5"/>
  <c r="G29" i="5" s="1"/>
  <c r="P29" i="5" s="1"/>
  <c r="F18" i="5"/>
  <c r="G18" i="5" s="1"/>
  <c r="P18" i="5" s="1"/>
  <c r="F9" i="5"/>
  <c r="G9" i="5" s="1"/>
  <c r="P9" i="5" s="1"/>
  <c r="F68" i="5"/>
  <c r="G68" i="5" s="1"/>
  <c r="P68" i="5" s="1"/>
  <c r="F46" i="5"/>
  <c r="G46" i="5" s="1"/>
  <c r="P46" i="5" s="1"/>
  <c r="F79" i="5"/>
  <c r="G79" i="5" s="1"/>
  <c r="P79" i="5" s="1"/>
  <c r="F26" i="5"/>
  <c r="G26" i="5" s="1"/>
  <c r="P26" i="5" s="1"/>
  <c r="F47" i="5"/>
  <c r="G47" i="5" s="1"/>
  <c r="P47" i="5" s="1"/>
  <c r="F16" i="5"/>
  <c r="G16" i="5" s="1"/>
  <c r="F24" i="5"/>
  <c r="G24" i="5" s="1"/>
  <c r="P24" i="5" s="1"/>
  <c r="F37" i="5"/>
  <c r="G37" i="5" s="1"/>
  <c r="P37" i="5" s="1"/>
  <c r="F45" i="5"/>
  <c r="G45" i="5" s="1"/>
  <c r="F33" i="5"/>
  <c r="G33" i="5" s="1"/>
  <c r="P33" i="5" s="1"/>
  <c r="F81" i="5"/>
  <c r="G81" i="5" s="1"/>
  <c r="F50" i="5"/>
  <c r="G50" i="5" s="1"/>
  <c r="P50" i="5" s="1"/>
  <c r="F10" i="5"/>
  <c r="G10" i="5" s="1"/>
  <c r="P10" i="5" s="1"/>
  <c r="F71" i="5"/>
  <c r="G71" i="5" s="1"/>
  <c r="P71" i="5" s="1"/>
  <c r="F61" i="5"/>
  <c r="G61" i="5" s="1"/>
  <c r="P61" i="5" s="1"/>
  <c r="M16" i="5"/>
  <c r="N16" i="5" s="1"/>
  <c r="F22" i="5"/>
  <c r="G22" i="5" s="1"/>
  <c r="P22" i="5" s="1"/>
  <c r="M27" i="5"/>
  <c r="N27" i="5" s="1"/>
  <c r="M36" i="5"/>
  <c r="N36" i="5" s="1"/>
  <c r="F42" i="5"/>
  <c r="G42" i="5" s="1"/>
  <c r="P42" i="5" s="1"/>
  <c r="M47" i="5"/>
  <c r="N47" i="5" s="1"/>
  <c r="M51" i="5"/>
  <c r="N51" i="5" s="1"/>
  <c r="M53" i="5"/>
  <c r="N53" i="5" s="1"/>
  <c r="F60" i="5"/>
  <c r="G60" i="5" s="1"/>
  <c r="F62" i="5"/>
  <c r="G62" i="5" s="1"/>
  <c r="P62" i="5" s="1"/>
  <c r="M74" i="5"/>
  <c r="N74" i="5" s="1"/>
  <c r="M76" i="5"/>
  <c r="N76" i="5" s="1"/>
  <c r="M78" i="5"/>
  <c r="N78" i="5" s="1"/>
  <c r="F23" i="5"/>
  <c r="G23" i="5" s="1"/>
  <c r="F43" i="5"/>
  <c r="G43" i="5" s="1"/>
  <c r="F63" i="5"/>
  <c r="G63" i="5" s="1"/>
  <c r="F80" i="5"/>
  <c r="G80" i="5" s="1"/>
  <c r="P80" i="5" s="1"/>
  <c r="F82" i="5"/>
  <c r="G82" i="5" s="1"/>
  <c r="P82" i="5" s="1"/>
  <c r="F30" i="5"/>
  <c r="G30" i="5" s="1"/>
  <c r="P30" i="5" s="1"/>
  <c r="F21" i="5"/>
  <c r="G21" i="5" s="1"/>
  <c r="P21" i="5" s="1"/>
  <c r="M75" i="5"/>
  <c r="N75" i="5" s="1"/>
  <c r="M77" i="5"/>
  <c r="N77" i="5" s="1"/>
  <c r="F51" i="5"/>
  <c r="G51" i="5" s="1"/>
  <c r="P51" i="5" s="1"/>
  <c r="M65" i="5"/>
  <c r="N65" i="5" s="1"/>
  <c r="M67" i="5"/>
  <c r="N67" i="5" s="1"/>
  <c r="F64" i="5"/>
  <c r="G64" i="5" s="1"/>
  <c r="P64" i="5" s="1"/>
  <c r="F83" i="5"/>
  <c r="G83" i="5" s="1"/>
  <c r="P83" i="5" s="1"/>
  <c r="F54" i="5"/>
  <c r="G54" i="5" s="1"/>
  <c r="P54" i="5" s="1"/>
  <c r="F41" i="5"/>
  <c r="G41" i="5" s="1"/>
  <c r="P41" i="5" s="1"/>
  <c r="F73" i="5"/>
  <c r="G73" i="5" s="1"/>
  <c r="P73" i="5" s="1"/>
  <c r="F12" i="5"/>
  <c r="G12" i="5" s="1"/>
  <c r="M12" i="5"/>
  <c r="N12" i="5" s="1"/>
  <c r="M14" i="5"/>
  <c r="N14" i="5" s="1"/>
  <c r="F20" i="5"/>
  <c r="G20" i="5" s="1"/>
  <c r="P20" i="5" s="1"/>
  <c r="M23" i="5"/>
  <c r="N23" i="5" s="1"/>
  <c r="M32" i="5"/>
  <c r="N32" i="5" s="1"/>
  <c r="M34" i="5"/>
  <c r="N34" i="5" s="1"/>
  <c r="F40" i="5"/>
  <c r="G40" i="5" s="1"/>
  <c r="P40" i="5" s="1"/>
  <c r="M43" i="5"/>
  <c r="N43" i="5" s="1"/>
  <c r="F53" i="5"/>
  <c r="G53" i="5" s="1"/>
  <c r="P53" i="5" s="1"/>
  <c r="F55" i="5"/>
  <c r="G55" i="5" s="1"/>
  <c r="M63" i="5"/>
  <c r="N63" i="5" s="1"/>
  <c r="F70" i="5"/>
  <c r="G70" i="5" s="1"/>
  <c r="P70" i="5" s="1"/>
  <c r="F72" i="5"/>
  <c r="G72" i="5" s="1"/>
  <c r="P72" i="5" s="1"/>
  <c r="F84" i="5"/>
  <c r="G84" i="5" s="1"/>
  <c r="F13" i="5"/>
  <c r="G13" i="5" s="1"/>
  <c r="P13" i="5" s="1"/>
  <c r="F52" i="5"/>
  <c r="G52" i="5" s="1"/>
  <c r="P52" i="5" s="1"/>
  <c r="F32" i="5"/>
  <c r="G32" i="5" s="1"/>
  <c r="P32" i="5" s="1"/>
  <c r="F11" i="5"/>
  <c r="G11" i="5" s="1"/>
  <c r="P11" i="5" s="1"/>
  <c r="M25" i="5"/>
  <c r="N25" i="5" s="1"/>
  <c r="P25" i="5" s="1"/>
  <c r="F31" i="5"/>
  <c r="G31" i="5" s="1"/>
  <c r="P31" i="5" s="1"/>
  <c r="M45" i="5"/>
  <c r="N45" i="5" s="1"/>
  <c r="M55" i="5"/>
  <c r="N55" i="5" s="1"/>
  <c r="M57" i="5"/>
  <c r="N57" i="5" s="1"/>
  <c r="M59" i="5"/>
  <c r="N59" i="5" s="1"/>
  <c r="F74" i="5"/>
  <c r="G74" i="5" s="1"/>
  <c r="M84" i="5"/>
  <c r="N84" i="5" s="1"/>
  <c r="M86" i="5"/>
  <c r="N86" i="5" s="1"/>
  <c r="M80" i="3"/>
  <c r="N80" i="3" s="1"/>
  <c r="M72" i="3"/>
  <c r="N72" i="3" s="1"/>
  <c r="M64" i="3"/>
  <c r="N64" i="3" s="1"/>
  <c r="M56" i="3"/>
  <c r="N56" i="3" s="1"/>
  <c r="M48" i="3"/>
  <c r="N48" i="3" s="1"/>
  <c r="M40" i="3"/>
  <c r="N40" i="3" s="1"/>
  <c r="M32" i="3"/>
  <c r="N32" i="3" s="1"/>
  <c r="P60" i="5" l="1"/>
  <c r="P69" i="5"/>
  <c r="P65" i="5"/>
  <c r="P67" i="5"/>
  <c r="P59" i="5"/>
  <c r="P57" i="5"/>
  <c r="P81" i="5"/>
  <c r="P27" i="5"/>
  <c r="P55" i="5"/>
  <c r="P78" i="5"/>
  <c r="P77" i="5"/>
  <c r="P63" i="5"/>
  <c r="P12" i="5"/>
  <c r="P16" i="5"/>
  <c r="P74" i="5"/>
  <c r="P84" i="5"/>
  <c r="P43" i="5"/>
  <c r="P36" i="5"/>
  <c r="P76" i="5"/>
  <c r="P86" i="5"/>
  <c r="P23" i="5"/>
  <c r="P45" i="5"/>
  <c r="P14" i="5"/>
</calcChain>
</file>

<file path=xl/sharedStrings.xml><?xml version="1.0" encoding="utf-8"?>
<sst xmlns="http://schemas.openxmlformats.org/spreadsheetml/2006/main" count="77" uniqueCount="43">
  <si>
    <t>Hz</t>
  </si>
  <si>
    <t>Input</t>
  </si>
  <si>
    <t>PCB1 mVeff</t>
  </si>
  <si>
    <t>PCB2 mVeff</t>
  </si>
  <si>
    <t>PCB1 Gain</t>
  </si>
  <si>
    <t>mVeff</t>
  </si>
  <si>
    <t>PCB1 Gain dB</t>
  </si>
  <si>
    <t>Ref RIAA</t>
  </si>
  <si>
    <t>Ref RIAA with gain 1kHz</t>
  </si>
  <si>
    <t>RIAA Reproduction Curve</t>
  </si>
  <si>
    <t>Curves</t>
  </si>
  <si>
    <t>Time Constants</t>
  </si>
  <si>
    <t>Frequency</t>
  </si>
  <si>
    <t>RIAA</t>
  </si>
  <si>
    <t>IEC</t>
  </si>
  <si>
    <t>t1=3180us</t>
  </si>
  <si>
    <t>t2=318us</t>
  </si>
  <si>
    <t>t3=75us</t>
  </si>
  <si>
    <t>t4=7950us</t>
  </si>
  <si>
    <t>Generator:</t>
  </si>
  <si>
    <t>Voltmeter</t>
  </si>
  <si>
    <t>Supply</t>
  </si>
  <si>
    <t>+-15V</t>
  </si>
  <si>
    <t>B&amp;K Sin Generator</t>
  </si>
  <si>
    <t>Fluke 8920A</t>
  </si>
  <si>
    <t>Ref RIAA 
with gain 1kHz</t>
  </si>
  <si>
    <t>PCB1
mVeff</t>
  </si>
  <si>
    <t>Ref RIAA
dB</t>
  </si>
  <si>
    <t>PCB2
mVeff</t>
  </si>
  <si>
    <t>PCB2 AV</t>
  </si>
  <si>
    <t>PCB2 AV
 dB</t>
  </si>
  <si>
    <t>Deviation Ref
dB</t>
  </si>
  <si>
    <t>PCB1
AV</t>
  </si>
  <si>
    <t>PCB1
AV dB</t>
  </si>
  <si>
    <t>Diff 1/2</t>
  </si>
  <si>
    <t>Date</t>
  </si>
  <si>
    <t>09.04.2021</t>
  </si>
  <si>
    <t>07.09.2025</t>
  </si>
  <si>
    <t>Version</t>
  </si>
  <si>
    <t>V6</t>
  </si>
  <si>
    <t>47k//10pF</t>
  </si>
  <si>
    <t>Mode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</si>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</sst>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24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2" fontId="0" fillId="0" borderId="0" xfId="0" applyNumberFormat="1"/>
    <xf numFmtId="0" fontId="2" fillId="0" borderId="0" xfId="1"/>
    <xf numFmtId="0" fontId="2" fillId="0" borderId="5" xfId="1" applyBorder="1"/>
    <xf numFmtId="0" fontId="2" fillId="0" borderId="6" xfId="1" applyBorder="1"/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6" fillId="0" borderId="0" xfId="1" applyFont="1"/>
    <xf numFmtId="0" fontId="1" fillId="0" borderId="1" xfId="1" applyFont="1" applyBorder="1"/>
    <xf numFmtId="2" fontId="2" fillId="0" borderId="1" xfId="1" applyNumberFormat="1" applyBorder="1"/>
    <xf numFmtId="0" fontId="2" fillId="0" borderId="1" xfId="1" applyBorder="1"/>
    <xf numFmtId="0" fontId="7" fillId="0" borderId="0" xfId="0" applyFont="1"/>
    <xf numFmtId="0" fontId="7" fillId="0" borderId="0" xfId="0" quotePrefix="1" applyFont="1"/>
    <xf numFmtId="0" fontId="7" fillId="0" borderId="0" xfId="0" applyFont="1" applyAlignment="1">
      <alignment wrapText="1"/>
    </xf>
    <xf numFmtId="0" fontId="2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2" fontId="7" fillId="0" borderId="0" xfId="0" applyNumberFormat="1" applyFont="1" applyAlignment="1">
      <alignment horizontal="center"/>
    </xf>
    <xf numFmtId="14" fontId="7" fillId="0" borderId="0" xfId="0" quotePrefix="1" applyNumberFormat="1" applyFont="1" applyAlignment="1">
      <alignment horizontal="left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2">
    <cellStyle name="Normal" xfId="0" builtinId="0"/>
    <cellStyle name="Normal 2" xfId="1" xr:uid="{3527418D-3A1B-5F43-B355-E68D1A7911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'2021.04.07'!$A$8:$A$42</c:f>
              <c:numCache>
                <c:formatCode>General</c:formatCode>
                <c:ptCount val="3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11000</c:v>
                </c:pt>
                <c:pt idx="21">
                  <c:v>12000</c:v>
                </c:pt>
                <c:pt idx="22">
                  <c:v>13000</c:v>
                </c:pt>
                <c:pt idx="23">
                  <c:v>14000</c:v>
                </c:pt>
                <c:pt idx="24">
                  <c:v>15000</c:v>
                </c:pt>
                <c:pt idx="25">
                  <c:v>16000</c:v>
                </c:pt>
                <c:pt idx="26">
                  <c:v>17000</c:v>
                </c:pt>
                <c:pt idx="27">
                  <c:v>18000</c:v>
                </c:pt>
                <c:pt idx="28">
                  <c:v>19000</c:v>
                </c:pt>
                <c:pt idx="29">
                  <c:v>20000</c:v>
                </c:pt>
                <c:pt idx="30">
                  <c:v>21000</c:v>
                </c:pt>
                <c:pt idx="31">
                  <c:v>22000</c:v>
                </c:pt>
                <c:pt idx="32">
                  <c:v>23000</c:v>
                </c:pt>
                <c:pt idx="33">
                  <c:v>24000</c:v>
                </c:pt>
                <c:pt idx="34">
                  <c:v>25000</c:v>
                </c:pt>
              </c:numCache>
            </c:numRef>
          </c:xVal>
          <c:yVal>
            <c:numRef>
              <c:f>'2021.04.07'!$D$8:$D$42</c:f>
              <c:numCache>
                <c:formatCode>0.00</c:formatCode>
                <c:ptCount val="35"/>
                <c:pt idx="0">
                  <c:v>73.460418142577922</c:v>
                </c:pt>
                <c:pt idx="1">
                  <c:v>69.628852570046092</c:v>
                </c:pt>
                <c:pt idx="2">
                  <c:v>64.730745229773873</c:v>
                </c:pt>
                <c:pt idx="3">
                  <c:v>62.007410902351261</c:v>
                </c:pt>
                <c:pt idx="4">
                  <c:v>60.315575127780818</c:v>
                </c:pt>
                <c:pt idx="5">
                  <c:v>59.18082784642187</c:v>
                </c:pt>
                <c:pt idx="6">
                  <c:v>58.329078970998502</c:v>
                </c:pt>
                <c:pt idx="7">
                  <c:v>57.763589878366503</c:v>
                </c:pt>
                <c:pt idx="8">
                  <c:v>57.27834753915721</c:v>
                </c:pt>
                <c:pt idx="9">
                  <c:v>56.877108452463219</c:v>
                </c:pt>
                <c:pt idx="10">
                  <c:v>56.521496054016531</c:v>
                </c:pt>
                <c:pt idx="11">
                  <c:v>53.856938385544602</c:v>
                </c:pt>
                <c:pt idx="12">
                  <c:v>51.663975479372453</c:v>
                </c:pt>
                <c:pt idx="13">
                  <c:v>49.771014330008889</c:v>
                </c:pt>
                <c:pt idx="14">
                  <c:v>48.130803608679102</c:v>
                </c:pt>
                <c:pt idx="15">
                  <c:v>46.769129872092094</c:v>
                </c:pt>
                <c:pt idx="16">
                  <c:v>45.529236083464887</c:v>
                </c:pt>
                <c:pt idx="17">
                  <c:v>44.407392649027891</c:v>
                </c:pt>
                <c:pt idx="18">
                  <c:v>43.422823020567648</c:v>
                </c:pt>
                <c:pt idx="19">
                  <c:v>42.548575557031974</c:v>
                </c:pt>
                <c:pt idx="20">
                  <c:v>41.748529140725708</c:v>
                </c:pt>
                <c:pt idx="21">
                  <c:v>41.007595125229159</c:v>
                </c:pt>
                <c:pt idx="22">
                  <c:v>40.323947070248778</c:v>
                </c:pt>
                <c:pt idx="23">
                  <c:v>39.690546266875856</c:v>
                </c:pt>
                <c:pt idx="24">
                  <c:v>39.094495819581262</c:v>
                </c:pt>
                <c:pt idx="25">
                  <c:v>38.526848932513104</c:v>
                </c:pt>
                <c:pt idx="26">
                  <c:v>37.996410048541925</c:v>
                </c:pt>
                <c:pt idx="27">
                  <c:v>37.501225267834002</c:v>
                </c:pt>
                <c:pt idx="28">
                  <c:v>37.025166974381506</c:v>
                </c:pt>
                <c:pt idx="29">
                  <c:v>36.573197930706399</c:v>
                </c:pt>
                <c:pt idx="30">
                  <c:v>36.137160590376347</c:v>
                </c:pt>
                <c:pt idx="31">
                  <c:v>35.735028442911222</c:v>
                </c:pt>
                <c:pt idx="32">
                  <c:v>35.32825694224799</c:v>
                </c:pt>
                <c:pt idx="33">
                  <c:v>34.948236157728466</c:v>
                </c:pt>
                <c:pt idx="34">
                  <c:v>34.583295793855399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D-2E4E-B735-1695A525A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42480"/>
        <c:axId val="948744128"/>
      </c:scatterChart>
      <c:valAx>
        <c:axId val="948742480"/>
        <c:scaling>
          <c:logBase val="10"/>
          <c:orientation val="minMax"/>
          <c:max val="25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744128"/>
        <c:crosses val="autoZero"/>
        <c:crossBetween val="midCat"/>
      </c:valAx>
      <c:valAx>
        <c:axId val="948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74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PCB2 RIAA</a:t>
            </a:r>
            <a:r>
              <a:rPr lang="en-GB" baseline="0"/>
              <a:t> measurement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'2021.04.08'!$A$8:$A$86</c:f>
              <c:numCache>
                <c:formatCode>General</c:formatCode>
                <c:ptCount val="7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31.5</c:v>
                </c:pt>
                <c:pt idx="5">
                  <c:v>35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63</c:v>
                </c:pt>
                <c:pt idx="11">
                  <c:v>70</c:v>
                </c:pt>
                <c:pt idx="12">
                  <c:v>80</c:v>
                </c:pt>
                <c:pt idx="13">
                  <c:v>89</c:v>
                </c:pt>
                <c:pt idx="14">
                  <c:v>100</c:v>
                </c:pt>
                <c:pt idx="15">
                  <c:v>110</c:v>
                </c:pt>
                <c:pt idx="16">
                  <c:v>125</c:v>
                </c:pt>
                <c:pt idx="17">
                  <c:v>140</c:v>
                </c:pt>
                <c:pt idx="18">
                  <c:v>160</c:v>
                </c:pt>
                <c:pt idx="19">
                  <c:v>190</c:v>
                </c:pt>
                <c:pt idx="20">
                  <c:v>200</c:v>
                </c:pt>
                <c:pt idx="21">
                  <c:v>240</c:v>
                </c:pt>
                <c:pt idx="22">
                  <c:v>250</c:v>
                </c:pt>
                <c:pt idx="23">
                  <c:v>315</c:v>
                </c:pt>
                <c:pt idx="24">
                  <c:v>340</c:v>
                </c:pt>
                <c:pt idx="25">
                  <c:v>380</c:v>
                </c:pt>
                <c:pt idx="26">
                  <c:v>400</c:v>
                </c:pt>
                <c:pt idx="27">
                  <c:v>430</c:v>
                </c:pt>
                <c:pt idx="28">
                  <c:v>480</c:v>
                </c:pt>
                <c:pt idx="29">
                  <c:v>500</c:v>
                </c:pt>
                <c:pt idx="30">
                  <c:v>540</c:v>
                </c:pt>
                <c:pt idx="31">
                  <c:v>610</c:v>
                </c:pt>
                <c:pt idx="32">
                  <c:v>630</c:v>
                </c:pt>
                <c:pt idx="33">
                  <c:v>680</c:v>
                </c:pt>
                <c:pt idx="34">
                  <c:v>760</c:v>
                </c:pt>
                <c:pt idx="35">
                  <c:v>800</c:v>
                </c:pt>
                <c:pt idx="36">
                  <c:v>850</c:v>
                </c:pt>
                <c:pt idx="37">
                  <c:v>950</c:v>
                </c:pt>
                <c:pt idx="38">
                  <c:v>1000</c:v>
                </c:pt>
                <c:pt idx="39">
                  <c:v>1100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1500</c:v>
                </c:pt>
                <c:pt idx="44">
                  <c:v>1600</c:v>
                </c:pt>
                <c:pt idx="45">
                  <c:v>1700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2400</c:v>
                </c:pt>
                <c:pt idx="50">
                  <c:v>2500</c:v>
                </c:pt>
                <c:pt idx="51">
                  <c:v>2700</c:v>
                </c:pt>
                <c:pt idx="52">
                  <c:v>3000</c:v>
                </c:pt>
                <c:pt idx="53">
                  <c:v>3150</c:v>
                </c:pt>
                <c:pt idx="54">
                  <c:v>3400</c:v>
                </c:pt>
                <c:pt idx="55">
                  <c:v>3800</c:v>
                </c:pt>
                <c:pt idx="56">
                  <c:v>4000</c:v>
                </c:pt>
                <c:pt idx="57">
                  <c:v>4300</c:v>
                </c:pt>
                <c:pt idx="58">
                  <c:v>4800</c:v>
                </c:pt>
                <c:pt idx="59">
                  <c:v>5000</c:v>
                </c:pt>
                <c:pt idx="60">
                  <c:v>5400</c:v>
                </c:pt>
                <c:pt idx="61">
                  <c:v>6100</c:v>
                </c:pt>
                <c:pt idx="62">
                  <c:v>6300</c:v>
                </c:pt>
                <c:pt idx="63">
                  <c:v>6800</c:v>
                </c:pt>
                <c:pt idx="64">
                  <c:v>7600</c:v>
                </c:pt>
                <c:pt idx="65">
                  <c:v>8000</c:v>
                </c:pt>
                <c:pt idx="66">
                  <c:v>8500</c:v>
                </c:pt>
                <c:pt idx="67">
                  <c:v>9500</c:v>
                </c:pt>
                <c:pt idx="68">
                  <c:v>10000</c:v>
                </c:pt>
                <c:pt idx="69">
                  <c:v>11000</c:v>
                </c:pt>
                <c:pt idx="70">
                  <c:v>12000</c:v>
                </c:pt>
                <c:pt idx="71">
                  <c:v>12500</c:v>
                </c:pt>
                <c:pt idx="72">
                  <c:v>13000</c:v>
                </c:pt>
                <c:pt idx="73">
                  <c:v>15000</c:v>
                </c:pt>
                <c:pt idx="74">
                  <c:v>16000</c:v>
                </c:pt>
                <c:pt idx="75">
                  <c:v>17000</c:v>
                </c:pt>
                <c:pt idx="76">
                  <c:v>19000</c:v>
                </c:pt>
                <c:pt idx="77">
                  <c:v>20000</c:v>
                </c:pt>
                <c:pt idx="78">
                  <c:v>21000</c:v>
                </c:pt>
              </c:numCache>
            </c:numRef>
          </c:xVal>
          <c:yVal>
            <c:numRef>
              <c:f>'2021.04.08'!$K$8:$K$86</c:f>
              <c:numCache>
                <c:formatCode>0.00</c:formatCode>
                <c:ptCount val="79"/>
                <c:pt idx="0">
                  <c:v>75.749209490368301</c:v>
                </c:pt>
                <c:pt idx="1">
                  <c:v>75.635107493049375</c:v>
                </c:pt>
                <c:pt idx="2">
                  <c:v>75.4464341344584</c:v>
                </c:pt>
                <c:pt idx="3">
                  <c:v>75.238556768410575</c:v>
                </c:pt>
                <c:pt idx="4">
                  <c:v>74.979257225123234</c:v>
                </c:pt>
                <c:pt idx="5">
                  <c:v>74.695996591776947</c:v>
                </c:pt>
                <c:pt idx="6">
                  <c:v>74.286595194904663</c:v>
                </c:pt>
                <c:pt idx="7">
                  <c:v>73.96201091246779</c:v>
                </c:pt>
                <c:pt idx="8">
                  <c:v>73.460418142577922</c:v>
                </c:pt>
                <c:pt idx="9">
                  <c:v>73.025560279962875</c:v>
                </c:pt>
                <c:pt idx="10">
                  <c:v>72.340006822417976</c:v>
                </c:pt>
                <c:pt idx="11">
                  <c:v>71.77663451188414</c:v>
                </c:pt>
                <c:pt idx="12">
                  <c:v>71.004567061101881</c:v>
                </c:pt>
                <c:pt idx="13">
                  <c:v>70.343917958999484</c:v>
                </c:pt>
                <c:pt idx="14">
                  <c:v>69.571329911876873</c:v>
                </c:pt>
                <c:pt idx="15">
                  <c:v>68.943160626844389</c:v>
                </c:pt>
                <c:pt idx="16">
                  <c:v>68.062410423516354</c:v>
                </c:pt>
                <c:pt idx="17">
                  <c:v>67.272239597842884</c:v>
                </c:pt>
                <c:pt idx="18">
                  <c:v>66.319406909138351</c:v>
                </c:pt>
                <c:pt idx="19">
                  <c:v>65.105450102066115</c:v>
                </c:pt>
                <c:pt idx="20">
                  <c:v>64.690345670253734</c:v>
                </c:pt>
                <c:pt idx="21">
                  <c:v>63.428678018860161</c:v>
                </c:pt>
                <c:pt idx="22">
                  <c:v>63.155177720937274</c:v>
                </c:pt>
                <c:pt idx="23">
                  <c:v>61.662882862861046</c:v>
                </c:pt>
                <c:pt idx="24">
                  <c:v>61.198837761239098</c:v>
                </c:pt>
                <c:pt idx="25">
                  <c:v>60.563288388489397</c:v>
                </c:pt>
                <c:pt idx="26">
                  <c:v>60.282006430392414</c:v>
                </c:pt>
                <c:pt idx="27">
                  <c:v>59.895138891752566</c:v>
                </c:pt>
                <c:pt idx="28">
                  <c:v>59.341594682889948</c:v>
                </c:pt>
                <c:pt idx="29">
                  <c:v>59.152145741201906</c:v>
                </c:pt>
                <c:pt idx="30">
                  <c:v>58.80036310015327</c:v>
                </c:pt>
                <c:pt idx="31">
                  <c:v>58.276277047674334</c:v>
                </c:pt>
                <c:pt idx="32">
                  <c:v>58.148227215491715</c:v>
                </c:pt>
                <c:pt idx="33">
                  <c:v>57.853020677546006</c:v>
                </c:pt>
                <c:pt idx="34">
                  <c:v>57.443125454965852</c:v>
                </c:pt>
                <c:pt idx="35">
                  <c:v>57.254550566359498</c:v>
                </c:pt>
                <c:pt idx="36">
                  <c:v>57.049599872737133</c:v>
                </c:pt>
                <c:pt idx="37">
                  <c:v>56.675687493129573</c:v>
                </c:pt>
                <c:pt idx="38">
                  <c:v>56.508522355356462</c:v>
                </c:pt>
                <c:pt idx="39">
                  <c:v>56.191194292705347</c:v>
                </c:pt>
                <c:pt idx="40">
                  <c:v>55.889760933183396</c:v>
                </c:pt>
                <c:pt idx="41">
                  <c:v>55.749209490368301</c:v>
                </c:pt>
                <c:pt idx="42">
                  <c:v>55.620738772422634</c:v>
                </c:pt>
                <c:pt idx="43">
                  <c:v>55.086966714220374</c:v>
                </c:pt>
                <c:pt idx="44">
                  <c:v>54.838781554583981</c:v>
                </c:pt>
                <c:pt idx="45">
                  <c:v>54.583295793855406</c:v>
                </c:pt>
                <c:pt idx="46">
                  <c:v>54.117274245678388</c:v>
                </c:pt>
                <c:pt idx="47">
                  <c:v>53.874538978472941</c:v>
                </c:pt>
                <c:pt idx="48">
                  <c:v>53.642901527476639</c:v>
                </c:pt>
                <c:pt idx="49">
                  <c:v>52.967200219618633</c:v>
                </c:pt>
                <c:pt idx="50">
                  <c:v>52.749794590250218</c:v>
                </c:pt>
                <c:pt idx="51">
                  <c:v>52.319001033128025</c:v>
                </c:pt>
                <c:pt idx="52">
                  <c:v>51.68662448735062</c:v>
                </c:pt>
                <c:pt idx="53">
                  <c:v>51.387478192300918</c:v>
                </c:pt>
                <c:pt idx="54">
                  <c:v>50.906142329316481</c:v>
                </c:pt>
                <c:pt idx="55">
                  <c:v>50.157117433916618</c:v>
                </c:pt>
                <c:pt idx="56">
                  <c:v>49.799169588496696</c:v>
                </c:pt>
                <c:pt idx="57">
                  <c:v>49.307657028968364</c:v>
                </c:pt>
                <c:pt idx="58">
                  <c:v>48.497632732621341</c:v>
                </c:pt>
                <c:pt idx="59">
                  <c:v>48.19866246662589</c:v>
                </c:pt>
                <c:pt idx="60">
                  <c:v>47.60422483423212</c:v>
                </c:pt>
                <c:pt idx="61">
                  <c:v>46.689075023018617</c:v>
                </c:pt>
                <c:pt idx="62">
                  <c:v>46.402925722221084</c:v>
                </c:pt>
                <c:pt idx="63">
                  <c:v>45.800692227250359</c:v>
                </c:pt>
                <c:pt idx="64">
                  <c:v>44.88059178060044</c:v>
                </c:pt>
                <c:pt idx="65">
                  <c:v>44.464725462059953</c:v>
                </c:pt>
                <c:pt idx="66">
                  <c:v>43.962139977468027</c:v>
                </c:pt>
                <c:pt idx="67">
                  <c:v>43.03964790914948</c:v>
                </c:pt>
                <c:pt idx="68">
                  <c:v>42.606675369900124</c:v>
                </c:pt>
                <c:pt idx="69">
                  <c:v>41.805161058626325</c:v>
                </c:pt>
                <c:pt idx="70">
                  <c:v>41.069252098509104</c:v>
                </c:pt>
                <c:pt idx="71">
                  <c:v>40.716596505056557</c:v>
                </c:pt>
                <c:pt idx="72">
                  <c:v>40.382325808941459</c:v>
                </c:pt>
                <c:pt idx="73">
                  <c:v>39.152145741201906</c:v>
                </c:pt>
                <c:pt idx="74">
                  <c:v>38.58837851428585</c:v>
                </c:pt>
                <c:pt idx="75">
                  <c:v>38.061799739838868</c:v>
                </c:pt>
                <c:pt idx="76">
                  <c:v>37.086120836021614</c:v>
                </c:pt>
                <c:pt idx="77">
                  <c:v>36.637395485610035</c:v>
                </c:pt>
                <c:pt idx="78">
                  <c:v>36.204650359901677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3C-7C43-92B3-8F9500A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42480"/>
        <c:axId val="948744128"/>
      </c:scatterChart>
      <c:valAx>
        <c:axId val="948742480"/>
        <c:scaling>
          <c:logBase val="10"/>
          <c:orientation val="minMax"/>
          <c:max val="21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744128"/>
        <c:crosses val="autoZero"/>
        <c:crossBetween val="midCat"/>
      </c:valAx>
      <c:valAx>
        <c:axId val="94874412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74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PCB2 RIAA deviation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'2021.04.08'!$A$8:$A$86</c:f>
              <c:numCache>
                <c:formatCode>General</c:formatCode>
                <c:ptCount val="7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31.5</c:v>
                </c:pt>
                <c:pt idx="5">
                  <c:v>35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63</c:v>
                </c:pt>
                <c:pt idx="11">
                  <c:v>70</c:v>
                </c:pt>
                <c:pt idx="12">
                  <c:v>80</c:v>
                </c:pt>
                <c:pt idx="13">
                  <c:v>89</c:v>
                </c:pt>
                <c:pt idx="14">
                  <c:v>100</c:v>
                </c:pt>
                <c:pt idx="15">
                  <c:v>110</c:v>
                </c:pt>
                <c:pt idx="16">
                  <c:v>125</c:v>
                </c:pt>
                <c:pt idx="17">
                  <c:v>140</c:v>
                </c:pt>
                <c:pt idx="18">
                  <c:v>160</c:v>
                </c:pt>
                <c:pt idx="19">
                  <c:v>190</c:v>
                </c:pt>
                <c:pt idx="20">
                  <c:v>200</c:v>
                </c:pt>
                <c:pt idx="21">
                  <c:v>240</c:v>
                </c:pt>
                <c:pt idx="22">
                  <c:v>250</c:v>
                </c:pt>
                <c:pt idx="23">
                  <c:v>315</c:v>
                </c:pt>
                <c:pt idx="24">
                  <c:v>340</c:v>
                </c:pt>
                <c:pt idx="25">
                  <c:v>380</c:v>
                </c:pt>
                <c:pt idx="26">
                  <c:v>400</c:v>
                </c:pt>
                <c:pt idx="27">
                  <c:v>430</c:v>
                </c:pt>
                <c:pt idx="28">
                  <c:v>480</c:v>
                </c:pt>
                <c:pt idx="29">
                  <c:v>500</c:v>
                </c:pt>
                <c:pt idx="30">
                  <c:v>540</c:v>
                </c:pt>
                <c:pt idx="31">
                  <c:v>610</c:v>
                </c:pt>
                <c:pt idx="32">
                  <c:v>630</c:v>
                </c:pt>
                <c:pt idx="33">
                  <c:v>680</c:v>
                </c:pt>
                <c:pt idx="34">
                  <c:v>760</c:v>
                </c:pt>
                <c:pt idx="35">
                  <c:v>800</c:v>
                </c:pt>
                <c:pt idx="36">
                  <c:v>850</c:v>
                </c:pt>
                <c:pt idx="37">
                  <c:v>950</c:v>
                </c:pt>
                <c:pt idx="38">
                  <c:v>1000</c:v>
                </c:pt>
                <c:pt idx="39">
                  <c:v>1100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1500</c:v>
                </c:pt>
                <c:pt idx="44">
                  <c:v>1600</c:v>
                </c:pt>
                <c:pt idx="45">
                  <c:v>1700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2400</c:v>
                </c:pt>
                <c:pt idx="50">
                  <c:v>2500</c:v>
                </c:pt>
                <c:pt idx="51">
                  <c:v>2700</c:v>
                </c:pt>
                <c:pt idx="52">
                  <c:v>3000</c:v>
                </c:pt>
                <c:pt idx="53">
                  <c:v>3150</c:v>
                </c:pt>
                <c:pt idx="54">
                  <c:v>3400</c:v>
                </c:pt>
                <c:pt idx="55">
                  <c:v>3800</c:v>
                </c:pt>
                <c:pt idx="56">
                  <c:v>4000</c:v>
                </c:pt>
                <c:pt idx="57">
                  <c:v>4300</c:v>
                </c:pt>
                <c:pt idx="58">
                  <c:v>4800</c:v>
                </c:pt>
                <c:pt idx="59">
                  <c:v>5000</c:v>
                </c:pt>
                <c:pt idx="60">
                  <c:v>5400</c:v>
                </c:pt>
                <c:pt idx="61">
                  <c:v>6100</c:v>
                </c:pt>
                <c:pt idx="62">
                  <c:v>6300</c:v>
                </c:pt>
                <c:pt idx="63">
                  <c:v>6800</c:v>
                </c:pt>
                <c:pt idx="64">
                  <c:v>7600</c:v>
                </c:pt>
                <c:pt idx="65">
                  <c:v>8000</c:v>
                </c:pt>
                <c:pt idx="66">
                  <c:v>8500</c:v>
                </c:pt>
                <c:pt idx="67">
                  <c:v>9500</c:v>
                </c:pt>
                <c:pt idx="68">
                  <c:v>10000</c:v>
                </c:pt>
                <c:pt idx="69">
                  <c:v>11000</c:v>
                </c:pt>
                <c:pt idx="70">
                  <c:v>12000</c:v>
                </c:pt>
                <c:pt idx="71">
                  <c:v>12500</c:v>
                </c:pt>
                <c:pt idx="72">
                  <c:v>13000</c:v>
                </c:pt>
                <c:pt idx="73">
                  <c:v>15000</c:v>
                </c:pt>
                <c:pt idx="74">
                  <c:v>16000</c:v>
                </c:pt>
                <c:pt idx="75">
                  <c:v>17000</c:v>
                </c:pt>
                <c:pt idx="76">
                  <c:v>19000</c:v>
                </c:pt>
                <c:pt idx="77">
                  <c:v>20000</c:v>
                </c:pt>
                <c:pt idx="78">
                  <c:v>21000</c:v>
                </c:pt>
              </c:numCache>
            </c:numRef>
          </c:xVal>
          <c:yVal>
            <c:numRef>
              <c:f>'2021.04.08'!$N$8:$N$86</c:f>
              <c:numCache>
                <c:formatCode>0.00</c:formatCode>
                <c:ptCount val="79"/>
                <c:pt idx="0">
                  <c:v>-3.3461235145239243E-2</c:v>
                </c:pt>
                <c:pt idx="1">
                  <c:v>-2.5133009792071448E-2</c:v>
                </c:pt>
                <c:pt idx="2">
                  <c:v>-1.5917235816989006E-2</c:v>
                </c:pt>
                <c:pt idx="3">
                  <c:v>-1.1186531065103367E-2</c:v>
                </c:pt>
                <c:pt idx="4">
                  <c:v>-7.2452511466707392E-3</c:v>
                </c:pt>
                <c:pt idx="5">
                  <c:v>-1.4467870786898374E-2</c:v>
                </c:pt>
                <c:pt idx="6">
                  <c:v>-1.3916392250294507E-2</c:v>
                </c:pt>
                <c:pt idx="7">
                  <c:v>-2.2753466670017986E-3</c:v>
                </c:pt>
                <c:pt idx="8">
                  <c:v>6.2296399612016273E-3</c:v>
                </c:pt>
                <c:pt idx="9">
                  <c:v>-3.9045502627317319E-3</c:v>
                </c:pt>
                <c:pt idx="10">
                  <c:v>-2.0200038934037323E-2</c:v>
                </c:pt>
                <c:pt idx="11">
                  <c:v>-1.5001996149342389E-2</c:v>
                </c:pt>
                <c:pt idx="12">
                  <c:v>-9.9570066194107909E-3</c:v>
                </c:pt>
                <c:pt idx="13">
                  <c:v>-9.9329079202785664E-3</c:v>
                </c:pt>
                <c:pt idx="14">
                  <c:v>-2.5652408938469762E-2</c:v>
                </c:pt>
                <c:pt idx="15">
                  <c:v>-1.2488073607096695E-2</c:v>
                </c:pt>
                <c:pt idx="16">
                  <c:v>-8.7917297410129436E-3</c:v>
                </c:pt>
                <c:pt idx="17">
                  <c:v>1.3965225352237098E-3</c:v>
                </c:pt>
                <c:pt idx="18">
                  <c:v>1.8348195529771516E-3</c:v>
                </c:pt>
                <c:pt idx="19">
                  <c:v>1.4435458182058269E-2</c:v>
                </c:pt>
                <c:pt idx="20">
                  <c:v>-3.7675371214042741E-2</c:v>
                </c:pt>
                <c:pt idx="21">
                  <c:v>-3.3307918505026457E-2</c:v>
                </c:pt>
                <c:pt idx="22">
                  <c:v>-3.0311603684699762E-2</c:v>
                </c:pt>
                <c:pt idx="23">
                  <c:v>-2.4628520997366898E-2</c:v>
                </c:pt>
                <c:pt idx="24">
                  <c:v>-2.3793449809916822E-2</c:v>
                </c:pt>
                <c:pt idx="25">
                  <c:v>-1.3547794709830363E-2</c:v>
                </c:pt>
                <c:pt idx="26">
                  <c:v>-1.024029624909728E-2</c:v>
                </c:pt>
                <c:pt idx="27">
                  <c:v>-1.059471565049952E-2</c:v>
                </c:pt>
                <c:pt idx="28">
                  <c:v>-9.890097472043724E-3</c:v>
                </c:pt>
                <c:pt idx="29">
                  <c:v>-3.9791722112494377E-3</c:v>
                </c:pt>
                <c:pt idx="30">
                  <c:v>-2.3544744194952116E-3</c:v>
                </c:pt>
                <c:pt idx="31">
                  <c:v>-4.7295442278911803E-3</c:v>
                </c:pt>
                <c:pt idx="32">
                  <c:v>-1.9829992510627115E-3</c:v>
                </c:pt>
                <c:pt idx="33">
                  <c:v>1.4192548827829388E-3</c:v>
                </c:pt>
                <c:pt idx="34">
                  <c:v>2.0002649325254751E-3</c:v>
                </c:pt>
                <c:pt idx="35">
                  <c:v>-5.3779889903731171E-3</c:v>
                </c:pt>
                <c:pt idx="36">
                  <c:v>-1.3669336022841261E-3</c:v>
                </c:pt>
                <c:pt idx="37">
                  <c:v>-2.2771240983531227E-3</c:v>
                </c:pt>
                <c:pt idx="38">
                  <c:v>-2.6645352591003757E-15</c:v>
                </c:pt>
                <c:pt idx="39">
                  <c:v>-2.9006017464204836E-3</c:v>
                </c:pt>
                <c:pt idx="40">
                  <c:v>-1.3726957453046307E-2</c:v>
                </c:pt>
                <c:pt idx="41">
                  <c:v>-1.5516459896676049E-2</c:v>
                </c:pt>
                <c:pt idx="42">
                  <c:v>-8.6629264059041589E-3</c:v>
                </c:pt>
                <c:pt idx="43">
                  <c:v>-2.6268088368588849E-2</c:v>
                </c:pt>
                <c:pt idx="44">
                  <c:v>-2.7113402690936095E-2</c:v>
                </c:pt>
                <c:pt idx="45">
                  <c:v>-4.0348778382989225E-2</c:v>
                </c:pt>
                <c:pt idx="46">
                  <c:v>-3.3878560710936867E-2</c:v>
                </c:pt>
                <c:pt idx="47">
                  <c:v>-4.5442468860573904E-2</c:v>
                </c:pt>
                <c:pt idx="48">
                  <c:v>-4.8959248637126418E-2</c:v>
                </c:pt>
                <c:pt idx="49">
                  <c:v>-5.7689262169003275E-2</c:v>
                </c:pt>
                <c:pt idx="50">
                  <c:v>-5.8479840645352166E-2</c:v>
                </c:pt>
                <c:pt idx="51">
                  <c:v>-6.4640780750806037E-2</c:v>
                </c:pt>
                <c:pt idx="52">
                  <c:v>-8.1750864363947073E-2</c:v>
                </c:pt>
                <c:pt idx="53">
                  <c:v>-8.3059720103735302E-2</c:v>
                </c:pt>
                <c:pt idx="54">
                  <c:v>-8.2423899650099663E-2</c:v>
                </c:pt>
                <c:pt idx="55">
                  <c:v>-9.7012424324619317E-2</c:v>
                </c:pt>
                <c:pt idx="56">
                  <c:v>-0.10412400795472987</c:v>
                </c:pt>
                <c:pt idx="57">
                  <c:v>-8.8925211833230655E-2</c:v>
                </c:pt>
                <c:pt idx="58">
                  <c:v>-0.10343607657377074</c:v>
                </c:pt>
                <c:pt idx="59">
                  <c:v>-0.1002322432919982</c:v>
                </c:pt>
                <c:pt idx="60">
                  <c:v>-0.1157179989010686</c:v>
                </c:pt>
                <c:pt idx="61">
                  <c:v>-9.1757017388413686E-2</c:v>
                </c:pt>
                <c:pt idx="62">
                  <c:v>-0.12529003005901984</c:v>
                </c:pt>
                <c:pt idx="63">
                  <c:v>-0.12347799264301607</c:v>
                </c:pt>
                <c:pt idx="64">
                  <c:v>-0.15041948404383909</c:v>
                </c:pt>
                <c:pt idx="65">
                  <c:v>-0.14968094255323905</c:v>
                </c:pt>
                <c:pt idx="66">
                  <c:v>-0.15649549063790857</c:v>
                </c:pt>
                <c:pt idx="67">
                  <c:v>-0.161049578131232</c:v>
                </c:pt>
                <c:pt idx="68">
                  <c:v>-0.16750453228861772</c:v>
                </c:pt>
                <c:pt idx="69">
                  <c:v>-0.17190166895116477</c:v>
                </c:pt>
                <c:pt idx="70">
                  <c:v>-0.17558141028070118</c:v>
                </c:pt>
                <c:pt idx="71">
                  <c:v>-0.18341341018856738</c:v>
                </c:pt>
                <c:pt idx="72">
                  <c:v>-0.18568621427264453</c:v>
                </c:pt>
                <c:pt idx="73">
                  <c:v>-0.19946949675347625</c:v>
                </c:pt>
                <c:pt idx="74">
                  <c:v>-0.21241446023019606</c:v>
                </c:pt>
                <c:pt idx="75">
                  <c:v>-0.22051545629306446</c:v>
                </c:pt>
                <c:pt idx="76">
                  <c:v>-0.24266816340332298</c:v>
                </c:pt>
                <c:pt idx="77">
                  <c:v>-0.25079501277290461</c:v>
                </c:pt>
                <c:pt idx="78">
                  <c:v>-0.26400127389461403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F9-DA4E-B558-87019A6CE01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'2021.04.08'!$A$8:$A$86</c:f>
              <c:numCache>
                <c:formatCode>General</c:formatCode>
                <c:ptCount val="7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31.5</c:v>
                </c:pt>
                <c:pt idx="5">
                  <c:v>35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63</c:v>
                </c:pt>
                <c:pt idx="11">
                  <c:v>70</c:v>
                </c:pt>
                <c:pt idx="12">
                  <c:v>80</c:v>
                </c:pt>
                <c:pt idx="13">
                  <c:v>89</c:v>
                </c:pt>
                <c:pt idx="14">
                  <c:v>100</c:v>
                </c:pt>
                <c:pt idx="15">
                  <c:v>110</c:v>
                </c:pt>
                <c:pt idx="16">
                  <c:v>125</c:v>
                </c:pt>
                <c:pt idx="17">
                  <c:v>140</c:v>
                </c:pt>
                <c:pt idx="18">
                  <c:v>160</c:v>
                </c:pt>
                <c:pt idx="19">
                  <c:v>190</c:v>
                </c:pt>
                <c:pt idx="20">
                  <c:v>200</c:v>
                </c:pt>
                <c:pt idx="21">
                  <c:v>240</c:v>
                </c:pt>
                <c:pt idx="22">
                  <c:v>250</c:v>
                </c:pt>
                <c:pt idx="23">
                  <c:v>315</c:v>
                </c:pt>
                <c:pt idx="24">
                  <c:v>340</c:v>
                </c:pt>
                <c:pt idx="25">
                  <c:v>380</c:v>
                </c:pt>
                <c:pt idx="26">
                  <c:v>400</c:v>
                </c:pt>
                <c:pt idx="27">
                  <c:v>430</c:v>
                </c:pt>
                <c:pt idx="28">
                  <c:v>480</c:v>
                </c:pt>
                <c:pt idx="29">
                  <c:v>500</c:v>
                </c:pt>
                <c:pt idx="30">
                  <c:v>540</c:v>
                </c:pt>
                <c:pt idx="31">
                  <c:v>610</c:v>
                </c:pt>
                <c:pt idx="32">
                  <c:v>630</c:v>
                </c:pt>
                <c:pt idx="33">
                  <c:v>680</c:v>
                </c:pt>
                <c:pt idx="34">
                  <c:v>760</c:v>
                </c:pt>
                <c:pt idx="35">
                  <c:v>800</c:v>
                </c:pt>
                <c:pt idx="36">
                  <c:v>850</c:v>
                </c:pt>
                <c:pt idx="37">
                  <c:v>950</c:v>
                </c:pt>
                <c:pt idx="38">
                  <c:v>1000</c:v>
                </c:pt>
                <c:pt idx="39">
                  <c:v>1100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1500</c:v>
                </c:pt>
                <c:pt idx="44">
                  <c:v>1600</c:v>
                </c:pt>
                <c:pt idx="45">
                  <c:v>1700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2400</c:v>
                </c:pt>
                <c:pt idx="50">
                  <c:v>2500</c:v>
                </c:pt>
                <c:pt idx="51">
                  <c:v>2700</c:v>
                </c:pt>
                <c:pt idx="52">
                  <c:v>3000</c:v>
                </c:pt>
                <c:pt idx="53">
                  <c:v>3150</c:v>
                </c:pt>
                <c:pt idx="54">
                  <c:v>3400</c:v>
                </c:pt>
                <c:pt idx="55">
                  <c:v>3800</c:v>
                </c:pt>
                <c:pt idx="56">
                  <c:v>4000</c:v>
                </c:pt>
                <c:pt idx="57">
                  <c:v>4300</c:v>
                </c:pt>
                <c:pt idx="58">
                  <c:v>4800</c:v>
                </c:pt>
                <c:pt idx="59">
                  <c:v>5000</c:v>
                </c:pt>
                <c:pt idx="60">
                  <c:v>5400</c:v>
                </c:pt>
                <c:pt idx="61">
                  <c:v>6100</c:v>
                </c:pt>
                <c:pt idx="62">
                  <c:v>6300</c:v>
                </c:pt>
                <c:pt idx="63">
                  <c:v>6800</c:v>
                </c:pt>
                <c:pt idx="64">
                  <c:v>7600</c:v>
                </c:pt>
                <c:pt idx="65">
                  <c:v>8000</c:v>
                </c:pt>
                <c:pt idx="66">
                  <c:v>8500</c:v>
                </c:pt>
                <c:pt idx="67">
                  <c:v>9500</c:v>
                </c:pt>
                <c:pt idx="68">
                  <c:v>10000</c:v>
                </c:pt>
                <c:pt idx="69">
                  <c:v>11000</c:v>
                </c:pt>
                <c:pt idx="70">
                  <c:v>12000</c:v>
                </c:pt>
                <c:pt idx="71">
                  <c:v>12500</c:v>
                </c:pt>
                <c:pt idx="72">
                  <c:v>13000</c:v>
                </c:pt>
                <c:pt idx="73">
                  <c:v>15000</c:v>
                </c:pt>
                <c:pt idx="74">
                  <c:v>16000</c:v>
                </c:pt>
                <c:pt idx="75">
                  <c:v>17000</c:v>
                </c:pt>
                <c:pt idx="76">
                  <c:v>19000</c:v>
                </c:pt>
                <c:pt idx="77">
                  <c:v>20000</c:v>
                </c:pt>
                <c:pt idx="78">
                  <c:v>21000</c:v>
                </c:pt>
              </c:numCache>
            </c:numRef>
          </c:xVal>
          <c:yVal>
            <c:numRef>
              <c:f>'2021.04.08'!$N$8:$N$86</c:f>
              <c:numCache>
                <c:formatCode>0.00</c:formatCode>
                <c:ptCount val="79"/>
                <c:pt idx="0">
                  <c:v>-3.3461235145239243E-2</c:v>
                </c:pt>
                <c:pt idx="1">
                  <c:v>-2.5133009792071448E-2</c:v>
                </c:pt>
                <c:pt idx="2">
                  <c:v>-1.5917235816989006E-2</c:v>
                </c:pt>
                <c:pt idx="3">
                  <c:v>-1.1186531065103367E-2</c:v>
                </c:pt>
                <c:pt idx="4">
                  <c:v>-7.2452511466707392E-3</c:v>
                </c:pt>
                <c:pt idx="5">
                  <c:v>-1.4467870786898374E-2</c:v>
                </c:pt>
                <c:pt idx="6">
                  <c:v>-1.3916392250294507E-2</c:v>
                </c:pt>
                <c:pt idx="7">
                  <c:v>-2.2753466670017986E-3</c:v>
                </c:pt>
                <c:pt idx="8">
                  <c:v>6.2296399612016273E-3</c:v>
                </c:pt>
                <c:pt idx="9">
                  <c:v>-3.9045502627317319E-3</c:v>
                </c:pt>
                <c:pt idx="10">
                  <c:v>-2.0200038934037323E-2</c:v>
                </c:pt>
                <c:pt idx="11">
                  <c:v>-1.5001996149342389E-2</c:v>
                </c:pt>
                <c:pt idx="12">
                  <c:v>-9.9570066194107909E-3</c:v>
                </c:pt>
                <c:pt idx="13">
                  <c:v>-9.9329079202785664E-3</c:v>
                </c:pt>
                <c:pt idx="14">
                  <c:v>-2.5652408938469762E-2</c:v>
                </c:pt>
                <c:pt idx="15">
                  <c:v>-1.2488073607096695E-2</c:v>
                </c:pt>
                <c:pt idx="16">
                  <c:v>-8.7917297410129436E-3</c:v>
                </c:pt>
                <c:pt idx="17">
                  <c:v>1.3965225352237098E-3</c:v>
                </c:pt>
                <c:pt idx="18">
                  <c:v>1.8348195529771516E-3</c:v>
                </c:pt>
                <c:pt idx="19">
                  <c:v>1.4435458182058269E-2</c:v>
                </c:pt>
                <c:pt idx="20">
                  <c:v>-3.7675371214042741E-2</c:v>
                </c:pt>
                <c:pt idx="21">
                  <c:v>-3.3307918505026457E-2</c:v>
                </c:pt>
                <c:pt idx="22">
                  <c:v>-3.0311603684699762E-2</c:v>
                </c:pt>
                <c:pt idx="23">
                  <c:v>-2.4628520997366898E-2</c:v>
                </c:pt>
                <c:pt idx="24">
                  <c:v>-2.3793449809916822E-2</c:v>
                </c:pt>
                <c:pt idx="25">
                  <c:v>-1.3547794709830363E-2</c:v>
                </c:pt>
                <c:pt idx="26">
                  <c:v>-1.024029624909728E-2</c:v>
                </c:pt>
                <c:pt idx="27">
                  <c:v>-1.059471565049952E-2</c:v>
                </c:pt>
                <c:pt idx="28">
                  <c:v>-9.890097472043724E-3</c:v>
                </c:pt>
                <c:pt idx="29">
                  <c:v>-3.9791722112494377E-3</c:v>
                </c:pt>
                <c:pt idx="30">
                  <c:v>-2.3544744194952116E-3</c:v>
                </c:pt>
                <c:pt idx="31">
                  <c:v>-4.7295442278911803E-3</c:v>
                </c:pt>
                <c:pt idx="32">
                  <c:v>-1.9829992510627115E-3</c:v>
                </c:pt>
                <c:pt idx="33">
                  <c:v>1.4192548827829388E-3</c:v>
                </c:pt>
                <c:pt idx="34">
                  <c:v>2.0002649325254751E-3</c:v>
                </c:pt>
                <c:pt idx="35">
                  <c:v>-5.3779889903731171E-3</c:v>
                </c:pt>
                <c:pt idx="36">
                  <c:v>-1.3669336022841261E-3</c:v>
                </c:pt>
                <c:pt idx="37">
                  <c:v>-2.2771240983531227E-3</c:v>
                </c:pt>
                <c:pt idx="38">
                  <c:v>-2.6645352591003757E-15</c:v>
                </c:pt>
                <c:pt idx="39">
                  <c:v>-2.9006017464204836E-3</c:v>
                </c:pt>
                <c:pt idx="40">
                  <c:v>-1.3726957453046307E-2</c:v>
                </c:pt>
                <c:pt idx="41">
                  <c:v>-1.5516459896676049E-2</c:v>
                </c:pt>
                <c:pt idx="42">
                  <c:v>-8.6629264059041589E-3</c:v>
                </c:pt>
                <c:pt idx="43">
                  <c:v>-2.6268088368588849E-2</c:v>
                </c:pt>
                <c:pt idx="44">
                  <c:v>-2.7113402690936095E-2</c:v>
                </c:pt>
                <c:pt idx="45">
                  <c:v>-4.0348778382989225E-2</c:v>
                </c:pt>
                <c:pt idx="46">
                  <c:v>-3.3878560710936867E-2</c:v>
                </c:pt>
                <c:pt idx="47">
                  <c:v>-4.5442468860573904E-2</c:v>
                </c:pt>
                <c:pt idx="48">
                  <c:v>-4.8959248637126418E-2</c:v>
                </c:pt>
                <c:pt idx="49">
                  <c:v>-5.7689262169003275E-2</c:v>
                </c:pt>
                <c:pt idx="50">
                  <c:v>-5.8479840645352166E-2</c:v>
                </c:pt>
                <c:pt idx="51">
                  <c:v>-6.4640780750806037E-2</c:v>
                </c:pt>
                <c:pt idx="52">
                  <c:v>-8.1750864363947073E-2</c:v>
                </c:pt>
                <c:pt idx="53">
                  <c:v>-8.3059720103735302E-2</c:v>
                </c:pt>
                <c:pt idx="54">
                  <c:v>-8.2423899650099663E-2</c:v>
                </c:pt>
                <c:pt idx="55">
                  <c:v>-9.7012424324619317E-2</c:v>
                </c:pt>
                <c:pt idx="56">
                  <c:v>-0.10412400795472987</c:v>
                </c:pt>
                <c:pt idx="57">
                  <c:v>-8.8925211833230655E-2</c:v>
                </c:pt>
                <c:pt idx="58">
                  <c:v>-0.10343607657377074</c:v>
                </c:pt>
                <c:pt idx="59">
                  <c:v>-0.1002322432919982</c:v>
                </c:pt>
                <c:pt idx="60">
                  <c:v>-0.1157179989010686</c:v>
                </c:pt>
                <c:pt idx="61">
                  <c:v>-9.1757017388413686E-2</c:v>
                </c:pt>
                <c:pt idx="62">
                  <c:v>-0.12529003005901984</c:v>
                </c:pt>
                <c:pt idx="63">
                  <c:v>-0.12347799264301607</c:v>
                </c:pt>
                <c:pt idx="64">
                  <c:v>-0.15041948404383909</c:v>
                </c:pt>
                <c:pt idx="65">
                  <c:v>-0.14968094255323905</c:v>
                </c:pt>
                <c:pt idx="66">
                  <c:v>-0.15649549063790857</c:v>
                </c:pt>
                <c:pt idx="67">
                  <c:v>-0.161049578131232</c:v>
                </c:pt>
                <c:pt idx="68">
                  <c:v>-0.16750453228861772</c:v>
                </c:pt>
                <c:pt idx="69">
                  <c:v>-0.17190166895116477</c:v>
                </c:pt>
                <c:pt idx="70">
                  <c:v>-0.17558141028070118</c:v>
                </c:pt>
                <c:pt idx="71">
                  <c:v>-0.18341341018856738</c:v>
                </c:pt>
                <c:pt idx="72">
                  <c:v>-0.18568621427264453</c:v>
                </c:pt>
                <c:pt idx="73">
                  <c:v>-0.19946949675347625</c:v>
                </c:pt>
                <c:pt idx="74">
                  <c:v>-0.21241446023019606</c:v>
                </c:pt>
                <c:pt idx="75">
                  <c:v>-0.22051545629306446</c:v>
                </c:pt>
                <c:pt idx="76">
                  <c:v>-0.24266816340332298</c:v>
                </c:pt>
                <c:pt idx="77">
                  <c:v>-0.25079501277290461</c:v>
                </c:pt>
                <c:pt idx="78">
                  <c:v>-0.26400127389461403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F9-DA4E-B558-87019A6C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491968"/>
        <c:axId val="2080888096"/>
      </c:scatterChart>
      <c:valAx>
        <c:axId val="2080491968"/>
        <c:scaling>
          <c:logBase val="10"/>
          <c:orientation val="minMax"/>
          <c:max val="21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80888096"/>
        <c:crosses val="autoZero"/>
        <c:crossBetween val="midCat"/>
      </c:valAx>
      <c:valAx>
        <c:axId val="20808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804919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</a:t>
            </a:r>
            <a:r>
              <a:rPr lang="en-GB" baseline="0"/>
              <a:t> PCB1 to PCB2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'2021.04.08'!$A$8:$A$86</c:f>
              <c:numCache>
                <c:formatCode>General</c:formatCode>
                <c:ptCount val="7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31.5</c:v>
                </c:pt>
                <c:pt idx="5">
                  <c:v>35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63</c:v>
                </c:pt>
                <c:pt idx="11">
                  <c:v>70</c:v>
                </c:pt>
                <c:pt idx="12">
                  <c:v>80</c:v>
                </c:pt>
                <c:pt idx="13">
                  <c:v>89</c:v>
                </c:pt>
                <c:pt idx="14">
                  <c:v>100</c:v>
                </c:pt>
                <c:pt idx="15">
                  <c:v>110</c:v>
                </c:pt>
                <c:pt idx="16">
                  <c:v>125</c:v>
                </c:pt>
                <c:pt idx="17">
                  <c:v>140</c:v>
                </c:pt>
                <c:pt idx="18">
                  <c:v>160</c:v>
                </c:pt>
                <c:pt idx="19">
                  <c:v>190</c:v>
                </c:pt>
                <c:pt idx="20">
                  <c:v>200</c:v>
                </c:pt>
                <c:pt idx="21">
                  <c:v>240</c:v>
                </c:pt>
                <c:pt idx="22">
                  <c:v>250</c:v>
                </c:pt>
                <c:pt idx="23">
                  <c:v>315</c:v>
                </c:pt>
                <c:pt idx="24">
                  <c:v>340</c:v>
                </c:pt>
                <c:pt idx="25">
                  <c:v>380</c:v>
                </c:pt>
                <c:pt idx="26">
                  <c:v>400</c:v>
                </c:pt>
                <c:pt idx="27">
                  <c:v>430</c:v>
                </c:pt>
                <c:pt idx="28">
                  <c:v>480</c:v>
                </c:pt>
                <c:pt idx="29">
                  <c:v>500</c:v>
                </c:pt>
                <c:pt idx="30">
                  <c:v>540</c:v>
                </c:pt>
                <c:pt idx="31">
                  <c:v>610</c:v>
                </c:pt>
                <c:pt idx="32">
                  <c:v>630</c:v>
                </c:pt>
                <c:pt idx="33">
                  <c:v>680</c:v>
                </c:pt>
                <c:pt idx="34">
                  <c:v>760</c:v>
                </c:pt>
                <c:pt idx="35">
                  <c:v>800</c:v>
                </c:pt>
                <c:pt idx="36">
                  <c:v>850</c:v>
                </c:pt>
                <c:pt idx="37">
                  <c:v>950</c:v>
                </c:pt>
                <c:pt idx="38">
                  <c:v>1000</c:v>
                </c:pt>
                <c:pt idx="39">
                  <c:v>1100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1500</c:v>
                </c:pt>
                <c:pt idx="44">
                  <c:v>1600</c:v>
                </c:pt>
                <c:pt idx="45">
                  <c:v>1700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2400</c:v>
                </c:pt>
                <c:pt idx="50">
                  <c:v>2500</c:v>
                </c:pt>
                <c:pt idx="51">
                  <c:v>2700</c:v>
                </c:pt>
                <c:pt idx="52">
                  <c:v>3000</c:v>
                </c:pt>
                <c:pt idx="53">
                  <c:v>3150</c:v>
                </c:pt>
                <c:pt idx="54">
                  <c:v>3400</c:v>
                </c:pt>
                <c:pt idx="55">
                  <c:v>3800</c:v>
                </c:pt>
                <c:pt idx="56">
                  <c:v>4000</c:v>
                </c:pt>
                <c:pt idx="57">
                  <c:v>4300</c:v>
                </c:pt>
                <c:pt idx="58">
                  <c:v>4800</c:v>
                </c:pt>
                <c:pt idx="59">
                  <c:v>5000</c:v>
                </c:pt>
                <c:pt idx="60">
                  <c:v>5400</c:v>
                </c:pt>
                <c:pt idx="61">
                  <c:v>6100</c:v>
                </c:pt>
                <c:pt idx="62">
                  <c:v>6300</c:v>
                </c:pt>
                <c:pt idx="63">
                  <c:v>6800</c:v>
                </c:pt>
                <c:pt idx="64">
                  <c:v>7600</c:v>
                </c:pt>
                <c:pt idx="65">
                  <c:v>8000</c:v>
                </c:pt>
                <c:pt idx="66">
                  <c:v>8500</c:v>
                </c:pt>
                <c:pt idx="67">
                  <c:v>9500</c:v>
                </c:pt>
                <c:pt idx="68">
                  <c:v>10000</c:v>
                </c:pt>
                <c:pt idx="69">
                  <c:v>11000</c:v>
                </c:pt>
                <c:pt idx="70">
                  <c:v>12000</c:v>
                </c:pt>
                <c:pt idx="71">
                  <c:v>12500</c:v>
                </c:pt>
                <c:pt idx="72">
                  <c:v>13000</c:v>
                </c:pt>
                <c:pt idx="73">
                  <c:v>15000</c:v>
                </c:pt>
                <c:pt idx="74">
                  <c:v>16000</c:v>
                </c:pt>
                <c:pt idx="75">
                  <c:v>17000</c:v>
                </c:pt>
                <c:pt idx="76">
                  <c:v>19000</c:v>
                </c:pt>
                <c:pt idx="77">
                  <c:v>20000</c:v>
                </c:pt>
                <c:pt idx="78">
                  <c:v>21000</c:v>
                </c:pt>
              </c:numCache>
            </c:numRef>
          </c:xVal>
          <c:yVal>
            <c:numRef>
              <c:f>'2021.04.08'!$P$8:$P$86</c:f>
              <c:numCache>
                <c:formatCode>0.00</c:formatCode>
                <c:ptCount val="79"/>
                <c:pt idx="0">
                  <c:v>-2.0061328296968384E-2</c:v>
                </c:pt>
                <c:pt idx="1">
                  <c:v>-1.2973698660069033E-2</c:v>
                </c:pt>
                <c:pt idx="2">
                  <c:v>-1.2973698660069033E-2</c:v>
                </c:pt>
                <c:pt idx="3">
                  <c:v>-1.2973698660069033E-2</c:v>
                </c:pt>
                <c:pt idx="4">
                  <c:v>-1.2973698660069033E-2</c:v>
                </c:pt>
                <c:pt idx="5">
                  <c:v>3.0077035265847485E-3</c:v>
                </c:pt>
                <c:pt idx="6">
                  <c:v>3.7782634044205565E-3</c:v>
                </c:pt>
                <c:pt idx="7">
                  <c:v>-1.2973698660069033E-2</c:v>
                </c:pt>
                <c:pt idx="8">
                  <c:v>-1.2973698660069033E-2</c:v>
                </c:pt>
                <c:pt idx="9">
                  <c:v>6.3928414435210357E-3</c:v>
                </c:pt>
                <c:pt idx="10">
                  <c:v>2.8886091456804763E-2</c:v>
                </c:pt>
                <c:pt idx="11">
                  <c:v>9.3838159699473067E-3</c:v>
                </c:pt>
                <c:pt idx="12">
                  <c:v>1.1459199695558198E-2</c:v>
                </c:pt>
                <c:pt idx="13">
                  <c:v>1.3387139898192402E-2</c:v>
                </c:pt>
                <c:pt idx="14">
                  <c:v>4.4548959509150166E-2</c:v>
                </c:pt>
                <c:pt idx="15">
                  <c:v>1.7992072597131425E-2</c:v>
                </c:pt>
                <c:pt idx="16">
                  <c:v>2.1290210222339567E-2</c:v>
                </c:pt>
                <c:pt idx="17">
                  <c:v>2.4546401315042488E-2</c:v>
                </c:pt>
                <c:pt idx="18">
                  <c:v>2.8886091456804763E-2</c:v>
                </c:pt>
                <c:pt idx="19">
                  <c:v>3.5147696657510608E-2</c:v>
                </c:pt>
                <c:pt idx="20">
                  <c:v>3.7496458670013055E-2</c:v>
                </c:pt>
                <c:pt idx="21">
                  <c:v>3.3724745212765583E-2</c:v>
                </c:pt>
                <c:pt idx="22">
                  <c:v>3.5214439572904155E-2</c:v>
                </c:pt>
                <c:pt idx="23">
                  <c:v>3.7089204416012933E-2</c:v>
                </c:pt>
                <c:pt idx="24">
                  <c:v>3.2304716495083596E-2</c:v>
                </c:pt>
                <c:pt idx="25">
                  <c:v>2.76336199855578E-2</c:v>
                </c:pt>
                <c:pt idx="26">
                  <c:v>2.8966941196294727E-2</c:v>
                </c:pt>
                <c:pt idx="27">
                  <c:v>2.2120852670930446E-2</c:v>
                </c:pt>
                <c:pt idx="28">
                  <c:v>2.4425238076837275E-2</c:v>
                </c:pt>
                <c:pt idx="29">
                  <c:v>2.5248099597988016E-2</c:v>
                </c:pt>
                <c:pt idx="30">
                  <c:v>1.6891853874724916E-2</c:v>
                </c:pt>
                <c:pt idx="31">
                  <c:v>1.8745957910994093E-2</c:v>
                </c:pt>
                <c:pt idx="32">
                  <c:v>1.9216170071338468E-2</c:v>
                </c:pt>
                <c:pt idx="33">
                  <c:v>9.2408649527939701E-3</c:v>
                </c:pt>
                <c:pt idx="34">
                  <c:v>1.0312882682057989E-2</c:v>
                </c:pt>
                <c:pt idx="35">
                  <c:v>1.0823274137642613E-2</c:v>
                </c:pt>
                <c:pt idx="36">
                  <c:v>1.1390664126288641E-2</c:v>
                </c:pt>
                <c:pt idx="37">
                  <c:v>-2.4711815898825762E-4</c:v>
                </c:pt>
                <c:pt idx="38">
                  <c:v>0</c:v>
                </c:pt>
                <c:pt idx="39">
                  <c:v>4.8236853626804077E-4</c:v>
                </c:pt>
                <c:pt idx="40">
                  <c:v>9.5716180501881354E-4</c:v>
                </c:pt>
                <c:pt idx="41">
                  <c:v>1.1842337949872217E-3</c:v>
                </c:pt>
                <c:pt idx="42">
                  <c:v>-1.2973698660069033E-2</c:v>
                </c:pt>
                <c:pt idx="43">
                  <c:v>-1.2973698660069033E-2</c:v>
                </c:pt>
                <c:pt idx="44">
                  <c:v>-1.2973698660069033E-2</c:v>
                </c:pt>
                <c:pt idx="45">
                  <c:v>-1.2973698660069033E-2</c:v>
                </c:pt>
                <c:pt idx="46">
                  <c:v>-3.0088757671734356E-2</c:v>
                </c:pt>
                <c:pt idx="47">
                  <c:v>-3.0574291588408187E-2</c:v>
                </c:pt>
                <c:pt idx="48">
                  <c:v>-3.1050478624962352E-2</c:v>
                </c:pt>
                <c:pt idx="49">
                  <c:v>-3.2514515986306947E-2</c:v>
                </c:pt>
                <c:pt idx="50">
                  <c:v>-3.301036184297601E-2</c:v>
                </c:pt>
                <c:pt idx="51">
                  <c:v>-3.4030411125399951E-2</c:v>
                </c:pt>
                <c:pt idx="52">
                  <c:v>-3.5622706638235968E-2</c:v>
                </c:pt>
                <c:pt idx="53">
                  <c:v>-3.6417409621087415E-2</c:v>
                </c:pt>
                <c:pt idx="54">
                  <c:v>-6.260748879295619E-2</c:v>
                </c:pt>
                <c:pt idx="55">
                  <c:v>-3.9990484479247357E-2</c:v>
                </c:pt>
                <c:pt idx="56">
                  <c:v>-4.1128957147876122E-2</c:v>
                </c:pt>
                <c:pt idx="57">
                  <c:v>-7.2670769649313627E-2</c:v>
                </c:pt>
                <c:pt idx="58">
                  <c:v>-4.568895254525529E-2</c:v>
                </c:pt>
                <c:pt idx="59">
                  <c:v>-4.6836859048966062E-2</c:v>
                </c:pt>
                <c:pt idx="60">
                  <c:v>-4.924051392944051E-2</c:v>
                </c:pt>
                <c:pt idx="61">
                  <c:v>-5.3279523366576598E-2</c:v>
                </c:pt>
                <c:pt idx="62">
                  <c:v>-5.4632721625921477E-2</c:v>
                </c:pt>
                <c:pt idx="63">
                  <c:v>-1.2973698660069033E-2</c:v>
                </c:pt>
                <c:pt idx="64">
                  <c:v>-4.2736913292820589E-2</c:v>
                </c:pt>
                <c:pt idx="65">
                  <c:v>-4.4199219304644544E-2</c:v>
                </c:pt>
                <c:pt idx="66">
                  <c:v>-4.053922366235696E-2</c:v>
                </c:pt>
                <c:pt idx="67">
                  <c:v>-3.7492810603367843E-2</c:v>
                </c:pt>
                <c:pt idx="68">
                  <c:v>-3.2297154100483283E-2</c:v>
                </c:pt>
                <c:pt idx="69">
                  <c:v>-2.7097099557309434E-2</c:v>
                </c:pt>
                <c:pt idx="70">
                  <c:v>-2.0656927500780853E-2</c:v>
                </c:pt>
                <c:pt idx="71">
                  <c:v>-1.2973698660069033E-2</c:v>
                </c:pt>
                <c:pt idx="72">
                  <c:v>-1.2973698660069033E-2</c:v>
                </c:pt>
                <c:pt idx="73">
                  <c:v>-3.4024694402745581E-3</c:v>
                </c:pt>
                <c:pt idx="74">
                  <c:v>7.4396823880817919E-3</c:v>
                </c:pt>
                <c:pt idx="75">
                  <c:v>1.95374670746844E-2</c:v>
                </c:pt>
                <c:pt idx="76">
                  <c:v>7.1649416711103697E-2</c:v>
                </c:pt>
                <c:pt idx="77">
                  <c:v>5.0752850132219862E-2</c:v>
                </c:pt>
                <c:pt idx="78">
                  <c:v>6.7327856076659032E-2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6-6E46-8523-DD0B02CE1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491968"/>
        <c:axId val="2080888096"/>
      </c:scatterChart>
      <c:valAx>
        <c:axId val="2080491968"/>
        <c:scaling>
          <c:logBase val="10"/>
          <c:orientation val="minMax"/>
          <c:max val="21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80888096"/>
        <c:crosses val="autoZero"/>
        <c:crossBetween val="midCat"/>
      </c:valAx>
      <c:valAx>
        <c:axId val="20808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804919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PCB1 RIAA</a:t>
            </a:r>
            <a:r>
              <a:rPr lang="en-GB" baseline="0"/>
              <a:t> measurement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'2025.09.07 V6'!$A$8:$A$86</c:f>
              <c:numCache>
                <c:formatCode>General</c:formatCode>
                <c:ptCount val="7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31.5</c:v>
                </c:pt>
                <c:pt idx="5">
                  <c:v>35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63</c:v>
                </c:pt>
                <c:pt idx="11">
                  <c:v>70</c:v>
                </c:pt>
                <c:pt idx="12">
                  <c:v>80</c:v>
                </c:pt>
                <c:pt idx="13">
                  <c:v>89</c:v>
                </c:pt>
                <c:pt idx="14">
                  <c:v>100</c:v>
                </c:pt>
                <c:pt idx="15">
                  <c:v>110</c:v>
                </c:pt>
                <c:pt idx="16">
                  <c:v>125</c:v>
                </c:pt>
                <c:pt idx="17">
                  <c:v>140</c:v>
                </c:pt>
                <c:pt idx="18">
                  <c:v>160</c:v>
                </c:pt>
                <c:pt idx="19">
                  <c:v>190</c:v>
                </c:pt>
                <c:pt idx="20">
                  <c:v>200</c:v>
                </c:pt>
                <c:pt idx="21">
                  <c:v>240</c:v>
                </c:pt>
                <c:pt idx="22">
                  <c:v>250</c:v>
                </c:pt>
                <c:pt idx="23">
                  <c:v>315</c:v>
                </c:pt>
                <c:pt idx="24">
                  <c:v>340</c:v>
                </c:pt>
                <c:pt idx="25">
                  <c:v>380</c:v>
                </c:pt>
                <c:pt idx="26">
                  <c:v>400</c:v>
                </c:pt>
                <c:pt idx="27">
                  <c:v>430</c:v>
                </c:pt>
                <c:pt idx="28">
                  <c:v>480</c:v>
                </c:pt>
                <c:pt idx="29">
                  <c:v>500</c:v>
                </c:pt>
                <c:pt idx="30">
                  <c:v>540</c:v>
                </c:pt>
                <c:pt idx="31">
                  <c:v>610</c:v>
                </c:pt>
                <c:pt idx="32">
                  <c:v>630</c:v>
                </c:pt>
                <c:pt idx="33">
                  <c:v>680</c:v>
                </c:pt>
                <c:pt idx="34">
                  <c:v>760</c:v>
                </c:pt>
                <c:pt idx="35">
                  <c:v>800</c:v>
                </c:pt>
                <c:pt idx="36">
                  <c:v>850</c:v>
                </c:pt>
                <c:pt idx="37">
                  <c:v>950</c:v>
                </c:pt>
                <c:pt idx="38">
                  <c:v>1000</c:v>
                </c:pt>
                <c:pt idx="39">
                  <c:v>1100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1500</c:v>
                </c:pt>
                <c:pt idx="44">
                  <c:v>1600</c:v>
                </c:pt>
                <c:pt idx="45">
                  <c:v>1700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2400</c:v>
                </c:pt>
                <c:pt idx="50">
                  <c:v>2500</c:v>
                </c:pt>
                <c:pt idx="51">
                  <c:v>2700</c:v>
                </c:pt>
                <c:pt idx="52">
                  <c:v>3000</c:v>
                </c:pt>
                <c:pt idx="53">
                  <c:v>3150</c:v>
                </c:pt>
                <c:pt idx="54">
                  <c:v>3400</c:v>
                </c:pt>
                <c:pt idx="55">
                  <c:v>3800</c:v>
                </c:pt>
                <c:pt idx="56">
                  <c:v>4000</c:v>
                </c:pt>
                <c:pt idx="57">
                  <c:v>4300</c:v>
                </c:pt>
                <c:pt idx="58">
                  <c:v>4800</c:v>
                </c:pt>
                <c:pt idx="59">
                  <c:v>5000</c:v>
                </c:pt>
                <c:pt idx="60">
                  <c:v>5400</c:v>
                </c:pt>
                <c:pt idx="61">
                  <c:v>6100</c:v>
                </c:pt>
                <c:pt idx="62">
                  <c:v>6300</c:v>
                </c:pt>
                <c:pt idx="63">
                  <c:v>6800</c:v>
                </c:pt>
                <c:pt idx="64">
                  <c:v>7600</c:v>
                </c:pt>
                <c:pt idx="65">
                  <c:v>8000</c:v>
                </c:pt>
                <c:pt idx="66">
                  <c:v>8500</c:v>
                </c:pt>
                <c:pt idx="67">
                  <c:v>9500</c:v>
                </c:pt>
                <c:pt idx="68">
                  <c:v>10000</c:v>
                </c:pt>
                <c:pt idx="69">
                  <c:v>11000</c:v>
                </c:pt>
                <c:pt idx="70">
                  <c:v>12000</c:v>
                </c:pt>
                <c:pt idx="71">
                  <c:v>12500</c:v>
                </c:pt>
                <c:pt idx="72">
                  <c:v>13000</c:v>
                </c:pt>
                <c:pt idx="73">
                  <c:v>15000</c:v>
                </c:pt>
                <c:pt idx="74">
                  <c:v>16000</c:v>
                </c:pt>
                <c:pt idx="75">
                  <c:v>17000</c:v>
                </c:pt>
                <c:pt idx="76">
                  <c:v>19000</c:v>
                </c:pt>
                <c:pt idx="77">
                  <c:v>20000</c:v>
                </c:pt>
                <c:pt idx="78">
                  <c:v>21000</c:v>
                </c:pt>
              </c:numCache>
            </c:numRef>
          </c:xVal>
          <c:yVal>
            <c:numRef>
              <c:f>'2025.09.07 V6'!$D$8:$D$86</c:f>
              <c:numCache>
                <c:formatCode>0.00</c:formatCode>
                <c:ptCount val="79"/>
                <c:pt idx="0">
                  <c:v>79.285192603936977</c:v>
                </c:pt>
                <c:pt idx="1">
                  <c:v>79.180827846421863</c:v>
                </c:pt>
                <c:pt idx="2">
                  <c:v>78.987800132898258</c:v>
                </c:pt>
                <c:pt idx="3">
                  <c:v>78.78039552897333</c:v>
                </c:pt>
                <c:pt idx="4">
                  <c:v>78.516551492494841</c:v>
                </c:pt>
                <c:pt idx="5">
                  <c:v>78.244441130648312</c:v>
                </c:pt>
                <c:pt idx="6">
                  <c:v>77.841892053809602</c:v>
                </c:pt>
                <c:pt idx="7">
                  <c:v>77.512798740083369</c:v>
                </c:pt>
                <c:pt idx="8">
                  <c:v>77.000665153795381</c:v>
                </c:pt>
                <c:pt idx="9">
                  <c:v>76.573197930706399</c:v>
                </c:pt>
                <c:pt idx="10">
                  <c:v>75.903691793648477</c:v>
                </c:pt>
                <c:pt idx="11">
                  <c:v>75.343117321643604</c:v>
                </c:pt>
                <c:pt idx="12">
                  <c:v>74.567075640424576</c:v>
                </c:pt>
                <c:pt idx="13">
                  <c:v>73.909633529803955</c:v>
                </c:pt>
                <c:pt idx="14">
                  <c:v>73.160227933142252</c:v>
                </c:pt>
                <c:pt idx="15">
                  <c:v>72.506249019233479</c:v>
                </c:pt>
                <c:pt idx="16">
                  <c:v>71.64126725823418</c:v>
                </c:pt>
                <c:pt idx="17">
                  <c:v>70.831584878931608</c:v>
                </c:pt>
                <c:pt idx="18">
                  <c:v>69.883091880368852</c:v>
                </c:pt>
                <c:pt idx="19">
                  <c:v>68.659385817488115</c:v>
                </c:pt>
                <c:pt idx="20">
                  <c:v>68.29946695941635</c:v>
                </c:pt>
                <c:pt idx="21">
                  <c:v>67.043650362227254</c:v>
                </c:pt>
                <c:pt idx="22">
                  <c:v>66.769129872092094</c:v>
                </c:pt>
                <c:pt idx="23">
                  <c:v>65.296356460190722</c:v>
                </c:pt>
                <c:pt idx="24">
                  <c:v>64.765941357507884</c:v>
                </c:pt>
                <c:pt idx="25">
                  <c:v>64.125720888248651</c:v>
                </c:pt>
                <c:pt idx="26">
                  <c:v>63.840191853073406</c:v>
                </c:pt>
                <c:pt idx="27">
                  <c:v>63.452058624197193</c:v>
                </c:pt>
                <c:pt idx="28">
                  <c:v>62.897708365742844</c:v>
                </c:pt>
                <c:pt idx="29">
                  <c:v>62.702653027535497</c:v>
                </c:pt>
                <c:pt idx="30">
                  <c:v>62.352053833801683</c:v>
                </c:pt>
                <c:pt idx="31">
                  <c:v>61.826303193944455</c:v>
                </c:pt>
                <c:pt idx="32">
                  <c:v>61.691525558686621</c:v>
                </c:pt>
                <c:pt idx="33">
                  <c:v>61.393361938231912</c:v>
                </c:pt>
                <c:pt idx="34">
                  <c:v>60.984360453403632</c:v>
                </c:pt>
                <c:pt idx="35">
                  <c:v>60.796211082967005</c:v>
                </c:pt>
                <c:pt idx="36">
                  <c:v>60.587675553704194</c:v>
                </c:pt>
                <c:pt idx="37">
                  <c:v>60.205999132796244</c:v>
                </c:pt>
                <c:pt idx="38">
                  <c:v>60.034674256180011</c:v>
                </c:pt>
                <c:pt idx="39">
                  <c:v>59.717507146167875</c:v>
                </c:pt>
                <c:pt idx="40">
                  <c:v>59.425516974762104</c:v>
                </c:pt>
                <c:pt idx="41">
                  <c:v>59.285192603936984</c:v>
                </c:pt>
                <c:pt idx="42">
                  <c:v>59.142563953536261</c:v>
                </c:pt>
                <c:pt idx="43">
                  <c:v>58.618980623350453</c:v>
                </c:pt>
                <c:pt idx="44">
                  <c:v>58.360606735697608</c:v>
                </c:pt>
                <c:pt idx="45">
                  <c:v>58.115917607357375</c:v>
                </c:pt>
                <c:pt idx="46">
                  <c:v>57.639099426792015</c:v>
                </c:pt>
                <c:pt idx="47">
                  <c:v>57.396364159586561</c:v>
                </c:pt>
                <c:pt idx="48">
                  <c:v>57.17074395139278</c:v>
                </c:pt>
                <c:pt idx="49">
                  <c:v>56.495529249510916</c:v>
                </c:pt>
                <c:pt idx="50">
                  <c:v>56.271619771363845</c:v>
                </c:pt>
                <c:pt idx="51">
                  <c:v>55.833812980402364</c:v>
                </c:pt>
                <c:pt idx="52">
                  <c:v>55.20844966846424</c:v>
                </c:pt>
                <c:pt idx="53">
                  <c:v>54.917103903474576</c:v>
                </c:pt>
                <c:pt idx="54">
                  <c:v>54.419714883074789</c:v>
                </c:pt>
                <c:pt idx="55">
                  <c:v>53.678942615030245</c:v>
                </c:pt>
                <c:pt idx="56">
                  <c:v>53.330359611097613</c:v>
                </c:pt>
                <c:pt idx="57">
                  <c:v>52.809628739408438</c:v>
                </c:pt>
                <c:pt idx="58">
                  <c:v>52.019457913734968</c:v>
                </c:pt>
                <c:pt idx="59">
                  <c:v>51.709214590170014</c:v>
                </c:pt>
                <c:pt idx="60">
                  <c:v>51.126050015345747</c:v>
                </c:pt>
                <c:pt idx="61">
                  <c:v>50.184050446622059</c:v>
                </c:pt>
                <c:pt idx="62">
                  <c:v>49.938592961464295</c:v>
                </c:pt>
                <c:pt idx="63">
                  <c:v>49.337352407082193</c:v>
                </c:pt>
                <c:pt idx="64">
                  <c:v>48.432078537396627</c:v>
                </c:pt>
                <c:pt idx="65">
                  <c:v>48.028010815630886</c:v>
                </c:pt>
                <c:pt idx="66">
                  <c:v>47.531539141130239</c:v>
                </c:pt>
                <c:pt idx="67">
                  <c:v>46.60827546698382</c:v>
                </c:pt>
                <c:pt idx="68">
                  <c:v>46.149920758264258</c:v>
                </c:pt>
                <c:pt idx="69">
                  <c:v>45.390258884358332</c:v>
                </c:pt>
                <c:pt idx="70">
                  <c:v>44.578268119893764</c:v>
                </c:pt>
                <c:pt idx="71">
                  <c:v>44.227751058737176</c:v>
                </c:pt>
                <c:pt idx="72">
                  <c:v>43.895835154438494</c:v>
                </c:pt>
                <c:pt idx="73">
                  <c:v>42.657995398889661</c:v>
                </c:pt>
                <c:pt idx="74">
                  <c:v>42.096568073073108</c:v>
                </c:pt>
                <c:pt idx="75">
                  <c:v>41.569136361065858</c:v>
                </c:pt>
                <c:pt idx="76">
                  <c:v>40.595789416637118</c:v>
                </c:pt>
                <c:pt idx="77">
                  <c:v>40.146419058454896</c:v>
                </c:pt>
                <c:pt idx="78">
                  <c:v>39.708529481660037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5-2B4B-9BA4-10BDF5DB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42480"/>
        <c:axId val="948744128"/>
      </c:scatterChart>
      <c:valAx>
        <c:axId val="948742480"/>
        <c:scaling>
          <c:logBase val="10"/>
          <c:orientation val="minMax"/>
          <c:max val="21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744128"/>
        <c:crosses val="autoZero"/>
        <c:crossBetween val="midCat"/>
      </c:valAx>
      <c:valAx>
        <c:axId val="94874412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74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PCB1 RIAA deviation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'2025.09.07 V6'!$A$8:$A$86</c:f>
              <c:numCache>
                <c:formatCode>General</c:formatCode>
                <c:ptCount val="7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31.5</c:v>
                </c:pt>
                <c:pt idx="5">
                  <c:v>35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63</c:v>
                </c:pt>
                <c:pt idx="11">
                  <c:v>70</c:v>
                </c:pt>
                <c:pt idx="12">
                  <c:v>80</c:v>
                </c:pt>
                <c:pt idx="13">
                  <c:v>89</c:v>
                </c:pt>
                <c:pt idx="14">
                  <c:v>100</c:v>
                </c:pt>
                <c:pt idx="15">
                  <c:v>110</c:v>
                </c:pt>
                <c:pt idx="16">
                  <c:v>125</c:v>
                </c:pt>
                <c:pt idx="17">
                  <c:v>140</c:v>
                </c:pt>
                <c:pt idx="18">
                  <c:v>160</c:v>
                </c:pt>
                <c:pt idx="19">
                  <c:v>190</c:v>
                </c:pt>
                <c:pt idx="20">
                  <c:v>200</c:v>
                </c:pt>
                <c:pt idx="21">
                  <c:v>240</c:v>
                </c:pt>
                <c:pt idx="22">
                  <c:v>250</c:v>
                </c:pt>
                <c:pt idx="23">
                  <c:v>315</c:v>
                </c:pt>
                <c:pt idx="24">
                  <c:v>340</c:v>
                </c:pt>
                <c:pt idx="25">
                  <c:v>380</c:v>
                </c:pt>
                <c:pt idx="26">
                  <c:v>400</c:v>
                </c:pt>
                <c:pt idx="27">
                  <c:v>430</c:v>
                </c:pt>
                <c:pt idx="28">
                  <c:v>480</c:v>
                </c:pt>
                <c:pt idx="29">
                  <c:v>500</c:v>
                </c:pt>
                <c:pt idx="30">
                  <c:v>540</c:v>
                </c:pt>
                <c:pt idx="31">
                  <c:v>610</c:v>
                </c:pt>
                <c:pt idx="32">
                  <c:v>630</c:v>
                </c:pt>
                <c:pt idx="33">
                  <c:v>680</c:v>
                </c:pt>
                <c:pt idx="34">
                  <c:v>760</c:v>
                </c:pt>
                <c:pt idx="35">
                  <c:v>800</c:v>
                </c:pt>
                <c:pt idx="36">
                  <c:v>850</c:v>
                </c:pt>
                <c:pt idx="37">
                  <c:v>950</c:v>
                </c:pt>
                <c:pt idx="38">
                  <c:v>1000</c:v>
                </c:pt>
                <c:pt idx="39">
                  <c:v>1100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1500</c:v>
                </c:pt>
                <c:pt idx="44">
                  <c:v>1600</c:v>
                </c:pt>
                <c:pt idx="45">
                  <c:v>1700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2400</c:v>
                </c:pt>
                <c:pt idx="50">
                  <c:v>2500</c:v>
                </c:pt>
                <c:pt idx="51">
                  <c:v>2700</c:v>
                </c:pt>
                <c:pt idx="52">
                  <c:v>3000</c:v>
                </c:pt>
                <c:pt idx="53">
                  <c:v>3150</c:v>
                </c:pt>
                <c:pt idx="54">
                  <c:v>3400</c:v>
                </c:pt>
                <c:pt idx="55">
                  <c:v>3800</c:v>
                </c:pt>
                <c:pt idx="56">
                  <c:v>4000</c:v>
                </c:pt>
                <c:pt idx="57">
                  <c:v>4300</c:v>
                </c:pt>
                <c:pt idx="58">
                  <c:v>4800</c:v>
                </c:pt>
                <c:pt idx="59">
                  <c:v>5000</c:v>
                </c:pt>
                <c:pt idx="60">
                  <c:v>5400</c:v>
                </c:pt>
                <c:pt idx="61">
                  <c:v>6100</c:v>
                </c:pt>
                <c:pt idx="62">
                  <c:v>6300</c:v>
                </c:pt>
                <c:pt idx="63">
                  <c:v>6800</c:v>
                </c:pt>
                <c:pt idx="64">
                  <c:v>7600</c:v>
                </c:pt>
                <c:pt idx="65">
                  <c:v>8000</c:v>
                </c:pt>
                <c:pt idx="66">
                  <c:v>8500</c:v>
                </c:pt>
                <c:pt idx="67">
                  <c:v>9500</c:v>
                </c:pt>
                <c:pt idx="68">
                  <c:v>10000</c:v>
                </c:pt>
                <c:pt idx="69">
                  <c:v>11000</c:v>
                </c:pt>
                <c:pt idx="70">
                  <c:v>12000</c:v>
                </c:pt>
                <c:pt idx="71">
                  <c:v>12500</c:v>
                </c:pt>
                <c:pt idx="72">
                  <c:v>13000</c:v>
                </c:pt>
                <c:pt idx="73">
                  <c:v>15000</c:v>
                </c:pt>
                <c:pt idx="74">
                  <c:v>16000</c:v>
                </c:pt>
                <c:pt idx="75">
                  <c:v>17000</c:v>
                </c:pt>
                <c:pt idx="76">
                  <c:v>19000</c:v>
                </c:pt>
                <c:pt idx="77">
                  <c:v>20000</c:v>
                </c:pt>
                <c:pt idx="78">
                  <c:v>21000</c:v>
                </c:pt>
              </c:numCache>
            </c:numRef>
          </c:xVal>
          <c:yVal>
            <c:numRef>
              <c:f>'2025.09.07 V6'!$N$8:$N$86</c:f>
              <c:numCache>
                <c:formatCode>0.00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A-764E-80CE-7F0B71BC5451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'2025.09.07 V6'!$A$8:$A$86</c:f>
              <c:numCache>
                <c:formatCode>General</c:formatCode>
                <c:ptCount val="7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31.5</c:v>
                </c:pt>
                <c:pt idx="5">
                  <c:v>35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63</c:v>
                </c:pt>
                <c:pt idx="11">
                  <c:v>70</c:v>
                </c:pt>
                <c:pt idx="12">
                  <c:v>80</c:v>
                </c:pt>
                <c:pt idx="13">
                  <c:v>89</c:v>
                </c:pt>
                <c:pt idx="14">
                  <c:v>100</c:v>
                </c:pt>
                <c:pt idx="15">
                  <c:v>110</c:v>
                </c:pt>
                <c:pt idx="16">
                  <c:v>125</c:v>
                </c:pt>
                <c:pt idx="17">
                  <c:v>140</c:v>
                </c:pt>
                <c:pt idx="18">
                  <c:v>160</c:v>
                </c:pt>
                <c:pt idx="19">
                  <c:v>190</c:v>
                </c:pt>
                <c:pt idx="20">
                  <c:v>200</c:v>
                </c:pt>
                <c:pt idx="21">
                  <c:v>240</c:v>
                </c:pt>
                <c:pt idx="22">
                  <c:v>250</c:v>
                </c:pt>
                <c:pt idx="23">
                  <c:v>315</c:v>
                </c:pt>
                <c:pt idx="24">
                  <c:v>340</c:v>
                </c:pt>
                <c:pt idx="25">
                  <c:v>380</c:v>
                </c:pt>
                <c:pt idx="26">
                  <c:v>400</c:v>
                </c:pt>
                <c:pt idx="27">
                  <c:v>430</c:v>
                </c:pt>
                <c:pt idx="28">
                  <c:v>480</c:v>
                </c:pt>
                <c:pt idx="29">
                  <c:v>500</c:v>
                </c:pt>
                <c:pt idx="30">
                  <c:v>540</c:v>
                </c:pt>
                <c:pt idx="31">
                  <c:v>610</c:v>
                </c:pt>
                <c:pt idx="32">
                  <c:v>630</c:v>
                </c:pt>
                <c:pt idx="33">
                  <c:v>680</c:v>
                </c:pt>
                <c:pt idx="34">
                  <c:v>760</c:v>
                </c:pt>
                <c:pt idx="35">
                  <c:v>800</c:v>
                </c:pt>
                <c:pt idx="36">
                  <c:v>850</c:v>
                </c:pt>
                <c:pt idx="37">
                  <c:v>950</c:v>
                </c:pt>
                <c:pt idx="38">
                  <c:v>1000</c:v>
                </c:pt>
                <c:pt idx="39">
                  <c:v>1100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1500</c:v>
                </c:pt>
                <c:pt idx="44">
                  <c:v>1600</c:v>
                </c:pt>
                <c:pt idx="45">
                  <c:v>1700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2400</c:v>
                </c:pt>
                <c:pt idx="50">
                  <c:v>2500</c:v>
                </c:pt>
                <c:pt idx="51">
                  <c:v>2700</c:v>
                </c:pt>
                <c:pt idx="52">
                  <c:v>3000</c:v>
                </c:pt>
                <c:pt idx="53">
                  <c:v>3150</c:v>
                </c:pt>
                <c:pt idx="54">
                  <c:v>3400</c:v>
                </c:pt>
                <c:pt idx="55">
                  <c:v>3800</c:v>
                </c:pt>
                <c:pt idx="56">
                  <c:v>4000</c:v>
                </c:pt>
                <c:pt idx="57">
                  <c:v>4300</c:v>
                </c:pt>
                <c:pt idx="58">
                  <c:v>4800</c:v>
                </c:pt>
                <c:pt idx="59">
                  <c:v>5000</c:v>
                </c:pt>
                <c:pt idx="60">
                  <c:v>5400</c:v>
                </c:pt>
                <c:pt idx="61">
                  <c:v>6100</c:v>
                </c:pt>
                <c:pt idx="62">
                  <c:v>6300</c:v>
                </c:pt>
                <c:pt idx="63">
                  <c:v>6800</c:v>
                </c:pt>
                <c:pt idx="64">
                  <c:v>7600</c:v>
                </c:pt>
                <c:pt idx="65">
                  <c:v>8000</c:v>
                </c:pt>
                <c:pt idx="66">
                  <c:v>8500</c:v>
                </c:pt>
                <c:pt idx="67">
                  <c:v>9500</c:v>
                </c:pt>
                <c:pt idx="68">
                  <c:v>10000</c:v>
                </c:pt>
                <c:pt idx="69">
                  <c:v>11000</c:v>
                </c:pt>
                <c:pt idx="70">
                  <c:v>12000</c:v>
                </c:pt>
                <c:pt idx="71">
                  <c:v>12500</c:v>
                </c:pt>
                <c:pt idx="72">
                  <c:v>13000</c:v>
                </c:pt>
                <c:pt idx="73">
                  <c:v>15000</c:v>
                </c:pt>
                <c:pt idx="74">
                  <c:v>16000</c:v>
                </c:pt>
                <c:pt idx="75">
                  <c:v>17000</c:v>
                </c:pt>
                <c:pt idx="76">
                  <c:v>19000</c:v>
                </c:pt>
                <c:pt idx="77">
                  <c:v>20000</c:v>
                </c:pt>
                <c:pt idx="78">
                  <c:v>21000</c:v>
                </c:pt>
              </c:numCache>
            </c:numRef>
          </c:xVal>
          <c:yVal>
            <c:numRef>
              <c:f>'2025.09.07 V6'!$G$8:$G$86</c:f>
              <c:numCache>
                <c:formatCode>0.00</c:formatCode>
                <c:ptCount val="79"/>
                <c:pt idx="0">
                  <c:v>-2.3630022400112694E-2</c:v>
                </c:pt>
                <c:pt idx="1">
                  <c:v>-5.5645572431330947E-3</c:v>
                </c:pt>
                <c:pt idx="2">
                  <c:v>-7.0313820068079735E-4</c:v>
                </c:pt>
                <c:pt idx="3">
                  <c:v>4.5003286741014392E-3</c:v>
                </c:pt>
                <c:pt idx="4">
                  <c:v>3.8971154013864862E-3</c:v>
                </c:pt>
                <c:pt idx="5">
                  <c:v>7.824767260917298E-3</c:v>
                </c:pt>
                <c:pt idx="6">
                  <c:v>1.5228565831094443E-2</c:v>
                </c:pt>
                <c:pt idx="7">
                  <c:v>2.2360580125027951E-2</c:v>
                </c:pt>
                <c:pt idx="8">
                  <c:v>2.0324750355111831E-2</c:v>
                </c:pt>
                <c:pt idx="9">
                  <c:v>1.7581199657243474E-2</c:v>
                </c:pt>
                <c:pt idx="10">
                  <c:v>1.7333031472913873E-2</c:v>
                </c:pt>
                <c:pt idx="11">
                  <c:v>2.5328912786571678E-2</c:v>
                </c:pt>
                <c:pt idx="12">
                  <c:v>2.6399671879735465E-2</c:v>
                </c:pt>
                <c:pt idx="13">
                  <c:v>2.9630762060643079E-2</c:v>
                </c:pt>
                <c:pt idx="14">
                  <c:v>3.7093711503359827E-2</c:v>
                </c:pt>
                <c:pt idx="15">
                  <c:v>2.4448417958444324E-2</c:v>
                </c:pt>
                <c:pt idx="16">
                  <c:v>4.3913204153263052E-2</c:v>
                </c:pt>
                <c:pt idx="17">
                  <c:v>3.458990280039842E-2</c:v>
                </c:pt>
                <c:pt idx="18">
                  <c:v>3.9367889959928348E-2</c:v>
                </c:pt>
                <c:pt idx="19">
                  <c:v>4.2219272780508632E-2</c:v>
                </c:pt>
                <c:pt idx="20">
                  <c:v>4.5294017125023345E-2</c:v>
                </c:pt>
                <c:pt idx="21">
                  <c:v>5.5512524038516808E-2</c:v>
                </c:pt>
                <c:pt idx="22">
                  <c:v>5.7488646646570274E-2</c:v>
                </c:pt>
                <c:pt idx="23">
                  <c:v>8.2693175508759431E-2</c:v>
                </c:pt>
                <c:pt idx="24">
                  <c:v>1.7158245635320313E-2</c:v>
                </c:pt>
                <c:pt idx="25">
                  <c:v>2.2732804225873871E-2</c:v>
                </c:pt>
                <c:pt idx="26">
                  <c:v>2.1793225608345512E-2</c:v>
                </c:pt>
                <c:pt idx="27">
                  <c:v>2.017311597057736E-2</c:v>
                </c:pt>
                <c:pt idx="28">
                  <c:v>2.0071684557302572E-2</c:v>
                </c:pt>
                <c:pt idx="29">
                  <c:v>2.0376213298792134E-2</c:v>
                </c:pt>
                <c:pt idx="30">
                  <c:v>2.3184358405369032E-2</c:v>
                </c:pt>
                <c:pt idx="31">
                  <c:v>1.9144701218679616E-2</c:v>
                </c:pt>
                <c:pt idx="32">
                  <c:v>1.5163443120293163E-2</c:v>
                </c:pt>
                <c:pt idx="33">
                  <c:v>1.5608614745139748E-2</c:v>
                </c:pt>
                <c:pt idx="34">
                  <c:v>1.7083362546755687E-2</c:v>
                </c:pt>
                <c:pt idx="35">
                  <c:v>1.0130626793584563E-2</c:v>
                </c:pt>
                <c:pt idx="36">
                  <c:v>1.0556846541227793E-2</c:v>
                </c:pt>
                <c:pt idx="37">
                  <c:v>1.8826147447682517E-3</c:v>
                </c:pt>
                <c:pt idx="38">
                  <c:v>-2.6645352591003757E-15</c:v>
                </c:pt>
                <c:pt idx="39">
                  <c:v>-2.7396491074419549E-3</c:v>
                </c:pt>
                <c:pt idx="40">
                  <c:v>-4.1228166978881653E-3</c:v>
                </c:pt>
                <c:pt idx="41">
                  <c:v>-5.6852471515423941E-3</c:v>
                </c:pt>
                <c:pt idx="42">
                  <c:v>-1.2989646115826758E-2</c:v>
                </c:pt>
                <c:pt idx="43">
                  <c:v>-2.0406080062059573E-2</c:v>
                </c:pt>
                <c:pt idx="44">
                  <c:v>-3.1440122400858694E-2</c:v>
                </c:pt>
                <c:pt idx="45">
                  <c:v>-3.3878865704570105E-2</c:v>
                </c:pt>
                <c:pt idx="46">
                  <c:v>-3.8205280420859467E-2</c:v>
                </c:pt>
                <c:pt idx="47">
                  <c:v>-4.9769188570503609E-2</c:v>
                </c:pt>
                <c:pt idx="48">
                  <c:v>-4.7268725544534984E-2</c:v>
                </c:pt>
                <c:pt idx="49">
                  <c:v>-5.5512133100269256E-2</c:v>
                </c:pt>
                <c:pt idx="50">
                  <c:v>-6.2806560355274765E-2</c:v>
                </c:pt>
                <c:pt idx="51">
                  <c:v>-7.5980734300016728E-2</c:v>
                </c:pt>
                <c:pt idx="52">
                  <c:v>-8.6077584073876778E-2</c:v>
                </c:pt>
                <c:pt idx="53">
                  <c:v>-7.9585909753626893E-2</c:v>
                </c:pt>
                <c:pt idx="54">
                  <c:v>-9.5003246715340772E-2</c:v>
                </c:pt>
                <c:pt idx="55">
                  <c:v>-0.10133914403454192</c:v>
                </c:pt>
                <c:pt idx="56">
                  <c:v>-9.9085886177362248E-2</c:v>
                </c:pt>
                <c:pt idx="57">
                  <c:v>-0.11310540221670617</c:v>
                </c:pt>
                <c:pt idx="58">
                  <c:v>-0.10776279628369334</c:v>
                </c:pt>
                <c:pt idx="59">
                  <c:v>-0.11583202057142472</c:v>
                </c:pt>
                <c:pt idx="60">
                  <c:v>-0.1200447186109912</c:v>
                </c:pt>
                <c:pt idx="61">
                  <c:v>-0.12293349460852099</c:v>
                </c:pt>
                <c:pt idx="62">
                  <c:v>-0.11577469163935916</c:v>
                </c:pt>
                <c:pt idx="63">
                  <c:v>-0.11296971363473141</c:v>
                </c:pt>
                <c:pt idx="64">
                  <c:v>-0.12508462807120146</c:v>
                </c:pt>
                <c:pt idx="65">
                  <c:v>-0.11254748980585561</c:v>
                </c:pt>
                <c:pt idx="66">
                  <c:v>-0.11324822779924659</c:v>
                </c:pt>
                <c:pt idx="67">
                  <c:v>-0.11857392112044174</c:v>
                </c:pt>
                <c:pt idx="68">
                  <c:v>-0.15041104474803291</c:v>
                </c:pt>
                <c:pt idx="69">
                  <c:v>-0.11295574404270781</c:v>
                </c:pt>
                <c:pt idx="70">
                  <c:v>-0.19271728971959057</c:v>
                </c:pt>
                <c:pt idx="71">
                  <c:v>-0.19841075733149793</c:v>
                </c:pt>
                <c:pt idx="72">
                  <c:v>-0.19832876959915957</c:v>
                </c:pt>
                <c:pt idx="73">
                  <c:v>-0.21977173988927134</c:v>
                </c:pt>
                <c:pt idx="74">
                  <c:v>-0.2303768022664876</c:v>
                </c:pt>
                <c:pt idx="75">
                  <c:v>-0.23933073588962372</c:v>
                </c:pt>
                <c:pt idx="76">
                  <c:v>-0.25915148361136886</c:v>
                </c:pt>
                <c:pt idx="77">
                  <c:v>-0.26792334075159374</c:v>
                </c:pt>
                <c:pt idx="78">
                  <c:v>-0.28627405295980424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A-764E-80CE-7F0B71BC5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491968"/>
        <c:axId val="2080888096"/>
      </c:scatterChart>
      <c:valAx>
        <c:axId val="2080491968"/>
        <c:scaling>
          <c:logBase val="10"/>
          <c:orientation val="minMax"/>
          <c:max val="21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80888096"/>
        <c:crosses val="autoZero"/>
        <c:crossBetween val="midCat"/>
      </c:valAx>
      <c:valAx>
        <c:axId val="20808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804919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</a:t>
            </a:r>
            <a:r>
              <a:rPr lang="en-GB" baseline="0"/>
              <a:t> PCB1 to PCB2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'2025.09.07 V6'!$A$8:$A$86</c:f>
              <c:numCache>
                <c:formatCode>General</c:formatCode>
                <c:ptCount val="7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31.5</c:v>
                </c:pt>
                <c:pt idx="5">
                  <c:v>35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63</c:v>
                </c:pt>
                <c:pt idx="11">
                  <c:v>70</c:v>
                </c:pt>
                <c:pt idx="12">
                  <c:v>80</c:v>
                </c:pt>
                <c:pt idx="13">
                  <c:v>89</c:v>
                </c:pt>
                <c:pt idx="14">
                  <c:v>100</c:v>
                </c:pt>
                <c:pt idx="15">
                  <c:v>110</c:v>
                </c:pt>
                <c:pt idx="16">
                  <c:v>125</c:v>
                </c:pt>
                <c:pt idx="17">
                  <c:v>140</c:v>
                </c:pt>
                <c:pt idx="18">
                  <c:v>160</c:v>
                </c:pt>
                <c:pt idx="19">
                  <c:v>190</c:v>
                </c:pt>
                <c:pt idx="20">
                  <c:v>200</c:v>
                </c:pt>
                <c:pt idx="21">
                  <c:v>240</c:v>
                </c:pt>
                <c:pt idx="22">
                  <c:v>250</c:v>
                </c:pt>
                <c:pt idx="23">
                  <c:v>315</c:v>
                </c:pt>
                <c:pt idx="24">
                  <c:v>340</c:v>
                </c:pt>
                <c:pt idx="25">
                  <c:v>380</c:v>
                </c:pt>
                <c:pt idx="26">
                  <c:v>400</c:v>
                </c:pt>
                <c:pt idx="27">
                  <c:v>430</c:v>
                </c:pt>
                <c:pt idx="28">
                  <c:v>480</c:v>
                </c:pt>
                <c:pt idx="29">
                  <c:v>500</c:v>
                </c:pt>
                <c:pt idx="30">
                  <c:v>540</c:v>
                </c:pt>
                <c:pt idx="31">
                  <c:v>610</c:v>
                </c:pt>
                <c:pt idx="32">
                  <c:v>630</c:v>
                </c:pt>
                <c:pt idx="33">
                  <c:v>680</c:v>
                </c:pt>
                <c:pt idx="34">
                  <c:v>760</c:v>
                </c:pt>
                <c:pt idx="35">
                  <c:v>800</c:v>
                </c:pt>
                <c:pt idx="36">
                  <c:v>850</c:v>
                </c:pt>
                <c:pt idx="37">
                  <c:v>950</c:v>
                </c:pt>
                <c:pt idx="38">
                  <c:v>1000</c:v>
                </c:pt>
                <c:pt idx="39">
                  <c:v>1100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1500</c:v>
                </c:pt>
                <c:pt idx="44">
                  <c:v>1600</c:v>
                </c:pt>
                <c:pt idx="45">
                  <c:v>1700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2400</c:v>
                </c:pt>
                <c:pt idx="50">
                  <c:v>2500</c:v>
                </c:pt>
                <c:pt idx="51">
                  <c:v>2700</c:v>
                </c:pt>
                <c:pt idx="52">
                  <c:v>3000</c:v>
                </c:pt>
                <c:pt idx="53">
                  <c:v>3150</c:v>
                </c:pt>
                <c:pt idx="54">
                  <c:v>3400</c:v>
                </c:pt>
                <c:pt idx="55">
                  <c:v>3800</c:v>
                </c:pt>
                <c:pt idx="56">
                  <c:v>4000</c:v>
                </c:pt>
                <c:pt idx="57">
                  <c:v>4300</c:v>
                </c:pt>
                <c:pt idx="58">
                  <c:v>4800</c:v>
                </c:pt>
                <c:pt idx="59">
                  <c:v>5000</c:v>
                </c:pt>
                <c:pt idx="60">
                  <c:v>5400</c:v>
                </c:pt>
                <c:pt idx="61">
                  <c:v>6100</c:v>
                </c:pt>
                <c:pt idx="62">
                  <c:v>6300</c:v>
                </c:pt>
                <c:pt idx="63">
                  <c:v>6800</c:v>
                </c:pt>
                <c:pt idx="64">
                  <c:v>7600</c:v>
                </c:pt>
                <c:pt idx="65">
                  <c:v>8000</c:v>
                </c:pt>
                <c:pt idx="66">
                  <c:v>8500</c:v>
                </c:pt>
                <c:pt idx="67">
                  <c:v>9500</c:v>
                </c:pt>
                <c:pt idx="68">
                  <c:v>10000</c:v>
                </c:pt>
                <c:pt idx="69">
                  <c:v>11000</c:v>
                </c:pt>
                <c:pt idx="70">
                  <c:v>12000</c:v>
                </c:pt>
                <c:pt idx="71">
                  <c:v>12500</c:v>
                </c:pt>
                <c:pt idx="72">
                  <c:v>13000</c:v>
                </c:pt>
                <c:pt idx="73">
                  <c:v>15000</c:v>
                </c:pt>
                <c:pt idx="74">
                  <c:v>16000</c:v>
                </c:pt>
                <c:pt idx="75">
                  <c:v>17000</c:v>
                </c:pt>
                <c:pt idx="76">
                  <c:v>19000</c:v>
                </c:pt>
                <c:pt idx="77">
                  <c:v>20000</c:v>
                </c:pt>
                <c:pt idx="78">
                  <c:v>21000</c:v>
                </c:pt>
              </c:numCache>
            </c:numRef>
          </c:xVal>
          <c:yVal>
            <c:numRef>
              <c:f>'2025.09.07 V6'!$P$8:$P$86</c:f>
              <c:numCache>
                <c:formatCode>0.00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0-344F-9BCF-1E7504320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491968"/>
        <c:axId val="2080888096"/>
      </c:scatterChart>
      <c:valAx>
        <c:axId val="2080491968"/>
        <c:scaling>
          <c:logBase val="10"/>
          <c:orientation val="minMax"/>
          <c:max val="21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80888096"/>
        <c:crosses val="autoZero"/>
        <c:crossBetween val="midCat"/>
      </c:valAx>
      <c:valAx>
        <c:axId val="20808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804919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8</xdr:row>
      <xdr:rowOff>127000</xdr:rowOff>
    </xdr:from>
    <xdr:to>
      <xdr:col>15</xdr:col>
      <xdr:colOff>292100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806450</xdr:colOff>
      <xdr:row>2</xdr:row>
      <xdr:rowOff>190500</xdr:rowOff>
    </xdr:from>
    <xdr:to>
      <xdr:col>25</xdr:col>
      <xdr:colOff>469900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247650</xdr:colOff>
      <xdr:row>27</xdr:row>
      <xdr:rowOff>76200</xdr:rowOff>
    </xdr:from>
    <xdr:to>
      <xdr:col>24</xdr:col>
      <xdr:colOff>673100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74</xdr:row>
      <xdr:rowOff>0</xdr:rowOff>
    </xdr:from>
    <xdr:to>
      <xdr:col>25</xdr:col>
      <xdr:colOff>425450</xdr:colOff>
      <xdr:row>98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F0906D-C8FD-4342-8BD0-684C43DE7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806450</xdr:colOff>
      <xdr:row>2</xdr:row>
      <xdr:rowOff>190500</xdr:rowOff>
    </xdr:from>
    <xdr:to>
      <xdr:col>25</xdr:col>
      <xdr:colOff>469900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F0CAE-3E0A-174A-8D51-403B37C6D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247650</xdr:colOff>
      <xdr:row>27</xdr:row>
      <xdr:rowOff>76200</xdr:rowOff>
    </xdr:from>
    <xdr:to>
      <xdr:col>24</xdr:col>
      <xdr:colOff>673100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8054CB-71F5-EB4B-8502-09F63888D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74</xdr:row>
      <xdr:rowOff>0</xdr:rowOff>
    </xdr:from>
    <xdr:to>
      <xdr:col>25</xdr:col>
      <xdr:colOff>425450</xdr:colOff>
      <xdr:row>98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C2E016-A407-9F4C-90FA-03881A9A6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</xdr:row>
      <xdr:rowOff>419100</xdr:rowOff>
    </xdr:from>
    <xdr:to>
      <xdr:col>6</xdr:col>
      <xdr:colOff>520700</xdr:colOff>
      <xdr:row>1</xdr:row>
      <xdr:rowOff>889000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12800"/>
          <a:ext cx="51308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1231900</xdr:rowOff>
        </xdr:from>
        <xdr:to>
          <xdr:col>7</xdr:col>
          <xdr:colOff>901700</xdr:colOff>
          <xdr:row>1</xdr:row>
          <xdr:rowOff>1689100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4575-4D0C-8046-A104-B74501F224D9}">
  <dimension ref="A4:G42"/>
  <sheetViews>
    <sheetView workbookViewId="0">
      <selection activeCell="E11" sqref="E11"/>
    </sheetView>
  </sheetViews>
  <sheetFormatPr baseColWidth="10" defaultRowHeight="16" x14ac:dyDescent="0.2"/>
  <cols>
    <col min="2" max="2" width="15.83203125" customWidth="1"/>
    <col min="3" max="3" width="15.33203125" customWidth="1"/>
    <col min="4" max="4" width="15.5" customWidth="1"/>
    <col min="6" max="6" width="26" customWidth="1"/>
  </cols>
  <sheetData>
    <row r="4" spans="1:7" x14ac:dyDescent="0.2">
      <c r="F4" t="s">
        <v>5</v>
      </c>
    </row>
    <row r="5" spans="1:7" x14ac:dyDescent="0.2">
      <c r="E5" t="s">
        <v>1</v>
      </c>
      <c r="F5">
        <v>1</v>
      </c>
    </row>
    <row r="7" spans="1:7" x14ac:dyDescent="0.2">
      <c r="A7" t="s">
        <v>0</v>
      </c>
      <c r="B7" t="s">
        <v>2</v>
      </c>
      <c r="C7" t="s">
        <v>4</v>
      </c>
      <c r="D7" t="s">
        <v>6</v>
      </c>
      <c r="E7" t="s">
        <v>7</v>
      </c>
      <c r="F7" t="s">
        <v>8</v>
      </c>
      <c r="G7" t="s">
        <v>3</v>
      </c>
    </row>
    <row r="8" spans="1:7" x14ac:dyDescent="0.2">
      <c r="A8">
        <v>50</v>
      </c>
      <c r="B8">
        <v>4710</v>
      </c>
      <c r="C8">
        <f>B8/F5</f>
        <v>4710</v>
      </c>
      <c r="D8" s="1">
        <f>20*LOG(B8/F5)</f>
        <v>73.460418142577922</v>
      </c>
      <c r="E8">
        <v>17.03</v>
      </c>
      <c r="F8" s="1">
        <f>F18+E8</f>
        <v>73.551496054016525</v>
      </c>
      <c r="G8">
        <v>4700</v>
      </c>
    </row>
    <row r="9" spans="1:7" x14ac:dyDescent="0.2">
      <c r="A9">
        <v>100</v>
      </c>
      <c r="B9">
        <v>3030</v>
      </c>
      <c r="C9">
        <f>B9/F5</f>
        <v>3030</v>
      </c>
      <c r="D9" s="1">
        <f>20*LOG(B9/F5)</f>
        <v>69.628852570046092</v>
      </c>
      <c r="E9">
        <v>13.18</v>
      </c>
      <c r="F9" s="1">
        <f>E9+F18</f>
        <v>69.70149605401653</v>
      </c>
      <c r="G9">
        <v>3010</v>
      </c>
    </row>
    <row r="10" spans="1:7" x14ac:dyDescent="0.2">
      <c r="A10">
        <v>200</v>
      </c>
      <c r="B10">
        <v>1724</v>
      </c>
      <c r="C10">
        <f>B10/F5</f>
        <v>1724</v>
      </c>
      <c r="D10" s="1">
        <f>20*LOG(B10/F5)</f>
        <v>64.730745229773873</v>
      </c>
      <c r="E10">
        <v>8.31</v>
      </c>
      <c r="G10">
        <v>1713</v>
      </c>
    </row>
    <row r="11" spans="1:7" x14ac:dyDescent="0.2">
      <c r="A11">
        <v>300</v>
      </c>
      <c r="B11">
        <v>1260</v>
      </c>
      <c r="C11">
        <f>B11/F5</f>
        <v>1260</v>
      </c>
      <c r="D11" s="1">
        <f>20*LOG(B11/F5)</f>
        <v>62.007410902351261</v>
      </c>
      <c r="G11">
        <v>1252</v>
      </c>
    </row>
    <row r="12" spans="1:7" x14ac:dyDescent="0.2">
      <c r="A12">
        <v>400</v>
      </c>
      <c r="B12">
        <v>1037</v>
      </c>
      <c r="C12">
        <f>B12/F5</f>
        <v>1037</v>
      </c>
      <c r="D12" s="1">
        <f>20*LOG10(B12/F5)</f>
        <v>60.315575127780818</v>
      </c>
      <c r="G12">
        <v>1031</v>
      </c>
    </row>
    <row r="13" spans="1:7" x14ac:dyDescent="0.2">
      <c r="A13">
        <v>500</v>
      </c>
      <c r="B13">
        <v>910</v>
      </c>
      <c r="C13">
        <f>B13/F5</f>
        <v>910</v>
      </c>
      <c r="D13" s="1">
        <f>20*LOG(B13/F5)</f>
        <v>59.18082784642187</v>
      </c>
      <c r="G13">
        <v>905</v>
      </c>
    </row>
    <row r="14" spans="1:7" x14ac:dyDescent="0.2">
      <c r="A14">
        <v>600</v>
      </c>
      <c r="B14">
        <v>825</v>
      </c>
      <c r="C14">
        <f>B14/F5</f>
        <v>825</v>
      </c>
      <c r="D14" s="1">
        <f>20*LOG(B14/F5)</f>
        <v>58.329078970998502</v>
      </c>
      <c r="G14">
        <v>825</v>
      </c>
    </row>
    <row r="15" spans="1:7" x14ac:dyDescent="0.2">
      <c r="A15">
        <v>700</v>
      </c>
      <c r="B15">
        <v>773</v>
      </c>
      <c r="C15">
        <f>B15/F5</f>
        <v>773</v>
      </c>
      <c r="D15" s="1">
        <f>20*LOG(B15/F5)</f>
        <v>57.763589878366503</v>
      </c>
      <c r="G15">
        <v>770</v>
      </c>
    </row>
    <row r="16" spans="1:7" x14ac:dyDescent="0.2">
      <c r="A16">
        <v>800</v>
      </c>
      <c r="B16">
        <v>731</v>
      </c>
      <c r="C16">
        <f>B16/F5</f>
        <v>731</v>
      </c>
      <c r="D16" s="1">
        <f>20*LOG(B16/F5)</f>
        <v>57.27834753915721</v>
      </c>
      <c r="G16">
        <v>728</v>
      </c>
    </row>
    <row r="17" spans="1:7" x14ac:dyDescent="0.2">
      <c r="A17">
        <v>900</v>
      </c>
      <c r="B17">
        <v>698</v>
      </c>
      <c r="C17">
        <f>B17/F5</f>
        <v>698</v>
      </c>
      <c r="D17" s="1">
        <f>20*LOG(B17/F5)</f>
        <v>56.877108452463219</v>
      </c>
      <c r="G17">
        <v>695</v>
      </c>
    </row>
    <row r="18" spans="1:7" x14ac:dyDescent="0.2">
      <c r="A18">
        <v>1000</v>
      </c>
      <c r="B18">
        <v>670</v>
      </c>
      <c r="C18">
        <f>B18/F5</f>
        <v>670</v>
      </c>
      <c r="D18" s="1">
        <f>20*LOG(B18/F5)</f>
        <v>56.521496054016531</v>
      </c>
      <c r="E18" s="1">
        <v>0.09</v>
      </c>
      <c r="F18" s="1">
        <f>D18</f>
        <v>56.521496054016531</v>
      </c>
      <c r="G18">
        <v>668</v>
      </c>
    </row>
    <row r="19" spans="1:7" x14ac:dyDescent="0.2">
      <c r="A19">
        <v>2000</v>
      </c>
      <c r="B19">
        <v>493</v>
      </c>
      <c r="C19">
        <f>B19/F5</f>
        <v>493</v>
      </c>
      <c r="D19" s="1">
        <f>20*LOG(B19/F5)</f>
        <v>53.856938385544602</v>
      </c>
      <c r="G19">
        <v>493</v>
      </c>
    </row>
    <row r="20" spans="1:7" x14ac:dyDescent="0.2">
      <c r="A20">
        <v>3000</v>
      </c>
      <c r="B20">
        <v>383</v>
      </c>
      <c r="C20">
        <f>B20/F5</f>
        <v>383</v>
      </c>
      <c r="D20" s="1">
        <f>20*LOG(B20/F5)</f>
        <v>51.663975479372453</v>
      </c>
      <c r="G20">
        <v>384</v>
      </c>
    </row>
    <row r="21" spans="1:7" x14ac:dyDescent="0.2">
      <c r="A21">
        <v>4000</v>
      </c>
      <c r="B21">
        <v>308</v>
      </c>
      <c r="C21">
        <f>B21/F5</f>
        <v>308</v>
      </c>
      <c r="D21" s="1">
        <f>20*LOG(B21/F5)</f>
        <v>49.771014330008889</v>
      </c>
      <c r="G21">
        <v>309</v>
      </c>
    </row>
    <row r="22" spans="1:7" x14ac:dyDescent="0.2">
      <c r="A22">
        <v>5000</v>
      </c>
      <c r="B22">
        <v>255</v>
      </c>
      <c r="C22">
        <f>B22/F5</f>
        <v>255</v>
      </c>
      <c r="D22" s="1">
        <f>20*LOG(B22/F5)</f>
        <v>48.130803608679102</v>
      </c>
      <c r="G22">
        <v>256</v>
      </c>
    </row>
    <row r="23" spans="1:7" x14ac:dyDescent="0.2">
      <c r="A23">
        <v>6000</v>
      </c>
      <c r="B23">
        <v>218</v>
      </c>
      <c r="C23">
        <f>B23/F5</f>
        <v>218</v>
      </c>
      <c r="D23" s="1">
        <f>20*LOG(B23/F5)</f>
        <v>46.769129872092094</v>
      </c>
      <c r="G23">
        <v>218</v>
      </c>
    </row>
    <row r="24" spans="1:7" x14ac:dyDescent="0.2">
      <c r="A24">
        <v>7000</v>
      </c>
      <c r="B24">
        <v>189</v>
      </c>
      <c r="C24">
        <f>B24/F5</f>
        <v>189</v>
      </c>
      <c r="D24" s="1">
        <f>20*LOG(B24/F5)</f>
        <v>45.529236083464887</v>
      </c>
      <c r="G24">
        <v>190</v>
      </c>
    </row>
    <row r="25" spans="1:7" x14ac:dyDescent="0.2">
      <c r="A25">
        <v>8000</v>
      </c>
      <c r="B25">
        <v>166.1</v>
      </c>
      <c r="C25">
        <f>B25/F5</f>
        <v>166.1</v>
      </c>
      <c r="D25" s="1">
        <f>20*LOG(B25/F5)</f>
        <v>44.407392649027891</v>
      </c>
      <c r="G25">
        <v>166.8</v>
      </c>
    </row>
    <row r="26" spans="1:7" x14ac:dyDescent="0.2">
      <c r="A26">
        <v>9000</v>
      </c>
      <c r="B26">
        <v>148.30000000000001</v>
      </c>
      <c r="C26">
        <f>B26/F5</f>
        <v>148.30000000000001</v>
      </c>
      <c r="D26" s="1">
        <f>20*LOG(B26/F5)</f>
        <v>43.422823020567648</v>
      </c>
      <c r="G26">
        <v>149.19999999999999</v>
      </c>
    </row>
    <row r="27" spans="1:7" x14ac:dyDescent="0.2">
      <c r="A27">
        <v>10000</v>
      </c>
      <c r="B27">
        <v>134.1</v>
      </c>
      <c r="C27">
        <f>B27/F5</f>
        <v>134.1</v>
      </c>
      <c r="D27" s="1">
        <f>20*LOG(B27/F5)</f>
        <v>42.548575557031974</v>
      </c>
      <c r="G27">
        <v>134.80000000000001</v>
      </c>
    </row>
    <row r="28" spans="1:7" x14ac:dyDescent="0.2">
      <c r="A28">
        <v>11000</v>
      </c>
      <c r="B28">
        <v>122.3</v>
      </c>
      <c r="C28">
        <f>B28/F5</f>
        <v>122.3</v>
      </c>
      <c r="D28" s="1">
        <f>20*LOG(B28/F5)</f>
        <v>41.748529140725708</v>
      </c>
      <c r="G28">
        <v>122.9</v>
      </c>
    </row>
    <row r="29" spans="1:7" x14ac:dyDescent="0.2">
      <c r="A29">
        <v>12000</v>
      </c>
      <c r="B29">
        <v>112.3</v>
      </c>
      <c r="C29">
        <f>B29/F5</f>
        <v>112.3</v>
      </c>
      <c r="D29" s="1">
        <f>20*LOG(B29/F5)</f>
        <v>41.007595125229159</v>
      </c>
      <c r="G29">
        <v>112.8</v>
      </c>
    </row>
    <row r="30" spans="1:7" x14ac:dyDescent="0.2">
      <c r="A30">
        <v>13000</v>
      </c>
      <c r="B30">
        <v>103.8</v>
      </c>
      <c r="C30">
        <f>B30/F5</f>
        <v>103.8</v>
      </c>
      <c r="D30" s="1">
        <f>20*LOG(B30/F5)</f>
        <v>40.323947070248778</v>
      </c>
      <c r="G30">
        <v>104.3</v>
      </c>
    </row>
    <row r="31" spans="1:7" x14ac:dyDescent="0.2">
      <c r="A31">
        <v>14000</v>
      </c>
      <c r="B31">
        <v>96.5</v>
      </c>
      <c r="C31">
        <f>B31/F5</f>
        <v>96.5</v>
      </c>
      <c r="D31" s="1">
        <f>20*LOG(B31/F5)</f>
        <v>39.690546266875856</v>
      </c>
      <c r="G31">
        <v>96.9</v>
      </c>
    </row>
    <row r="32" spans="1:7" x14ac:dyDescent="0.2">
      <c r="A32">
        <v>15000</v>
      </c>
      <c r="B32">
        <v>90.1</v>
      </c>
      <c r="C32">
        <f>B32/F5</f>
        <v>90.1</v>
      </c>
      <c r="D32" s="1">
        <f>20*LOG(B32/F5)</f>
        <v>39.094495819581262</v>
      </c>
      <c r="G32">
        <v>90.5</v>
      </c>
    </row>
    <row r="33" spans="1:7" x14ac:dyDescent="0.2">
      <c r="A33">
        <v>16000</v>
      </c>
      <c r="B33">
        <v>84.4</v>
      </c>
      <c r="C33">
        <f>B33/F5</f>
        <v>84.4</v>
      </c>
      <c r="D33" s="1">
        <f>20*LOG(B33/F5)</f>
        <v>38.526848932513104</v>
      </c>
      <c r="G33">
        <v>84.8</v>
      </c>
    </row>
    <row r="34" spans="1:7" x14ac:dyDescent="0.2">
      <c r="A34">
        <v>17000</v>
      </c>
      <c r="B34">
        <v>79.400000000000006</v>
      </c>
      <c r="C34">
        <f>B34/F5</f>
        <v>79.400000000000006</v>
      </c>
      <c r="D34" s="1">
        <f>20*LOG(B34/F5)</f>
        <v>37.996410048541925</v>
      </c>
      <c r="G34">
        <v>79.8</v>
      </c>
    </row>
    <row r="35" spans="1:7" x14ac:dyDescent="0.2">
      <c r="A35">
        <v>18000</v>
      </c>
      <c r="B35">
        <v>75</v>
      </c>
      <c r="C35">
        <f>B35/F5</f>
        <v>75</v>
      </c>
      <c r="D35" s="1">
        <f>20*LOG(B35/F5)</f>
        <v>37.501225267834002</v>
      </c>
      <c r="G35">
        <v>75.3</v>
      </c>
    </row>
    <row r="36" spans="1:7" x14ac:dyDescent="0.2">
      <c r="A36">
        <v>19000</v>
      </c>
      <c r="B36">
        <v>71</v>
      </c>
      <c r="C36">
        <f>B36/F5</f>
        <v>71</v>
      </c>
      <c r="D36" s="1">
        <f>20*LOG(B36/F5)</f>
        <v>37.025166974381506</v>
      </c>
      <c r="G36">
        <v>71.3</v>
      </c>
    </row>
    <row r="37" spans="1:7" x14ac:dyDescent="0.2">
      <c r="A37">
        <v>20000</v>
      </c>
      <c r="B37">
        <v>67.400000000000006</v>
      </c>
      <c r="C37">
        <f>B37/F5</f>
        <v>67.400000000000006</v>
      </c>
      <c r="D37" s="1">
        <f>20*LOG(B37/F5)</f>
        <v>36.573197930706399</v>
      </c>
      <c r="G37">
        <v>67.7</v>
      </c>
    </row>
    <row r="38" spans="1:7" x14ac:dyDescent="0.2">
      <c r="A38">
        <v>21000</v>
      </c>
      <c r="B38">
        <v>64.099999999999994</v>
      </c>
      <c r="C38">
        <f>B38/F5</f>
        <v>64.099999999999994</v>
      </c>
      <c r="D38" s="1">
        <f>20*LOG(B38/F5)</f>
        <v>36.137160590376347</v>
      </c>
      <c r="G38">
        <v>64.400000000000006</v>
      </c>
    </row>
    <row r="39" spans="1:7" x14ac:dyDescent="0.2">
      <c r="A39">
        <v>22000</v>
      </c>
      <c r="B39">
        <v>61.2</v>
      </c>
      <c r="C39">
        <f>B39/F5</f>
        <v>61.2</v>
      </c>
      <c r="D39" s="1">
        <f>20*LOG(B39/F5)</f>
        <v>35.735028442911222</v>
      </c>
      <c r="G39">
        <v>61.4</v>
      </c>
    </row>
    <row r="40" spans="1:7" x14ac:dyDescent="0.2">
      <c r="A40">
        <v>23000</v>
      </c>
      <c r="B40">
        <v>58.4</v>
      </c>
      <c r="C40">
        <f>B40/F5</f>
        <v>58.4</v>
      </c>
      <c r="D40" s="1">
        <f>20*LOG(B40/F5)</f>
        <v>35.32825694224799</v>
      </c>
      <c r="G40">
        <v>58.7</v>
      </c>
    </row>
    <row r="41" spans="1:7" x14ac:dyDescent="0.2">
      <c r="A41">
        <v>24000</v>
      </c>
      <c r="B41">
        <v>55.9</v>
      </c>
      <c r="C41">
        <f>B41/F5</f>
        <v>55.9</v>
      </c>
      <c r="D41" s="1">
        <f>20*LOG(B41/F5)</f>
        <v>34.948236157728466</v>
      </c>
      <c r="G41">
        <v>56.2</v>
      </c>
    </row>
    <row r="42" spans="1:7" x14ac:dyDescent="0.2">
      <c r="A42">
        <v>25000</v>
      </c>
      <c r="B42">
        <v>53.6</v>
      </c>
      <c r="C42">
        <f>B42/F5</f>
        <v>53.6</v>
      </c>
      <c r="D42" s="1">
        <f>20*LOG(B42/F5)</f>
        <v>34.583295793855399</v>
      </c>
      <c r="G42">
        <v>63.9</v>
      </c>
    </row>
  </sheetData>
  <printOptions gridLines="1"/>
  <pageMargins left="0.7" right="0.7" top="0.75" bottom="0.75" header="0.3" footer="0.3"/>
  <pageSetup paperSize="9" orientation="portrait" horizontalDpi="0" verticalDpi="0"/>
  <headerFooter>
    <oddHeader>&amp;F</oddHeader>
    <oddFooter>&amp;A&amp;RPage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1C258-CB28-5443-A2E9-9219A72FD72E}">
  <dimension ref="A1:P86"/>
  <sheetViews>
    <sheetView topLeftCell="A16" workbookViewId="0">
      <selection activeCell="I4" sqref="I4"/>
    </sheetView>
  </sheetViews>
  <sheetFormatPr baseColWidth="10" defaultRowHeight="16" x14ac:dyDescent="0.2"/>
  <cols>
    <col min="1" max="1" width="8.33203125" style="11" customWidth="1"/>
    <col min="2" max="6" width="6.5" style="11" customWidth="1"/>
    <col min="7" max="7" width="6.5" style="15" customWidth="1"/>
    <col min="8" max="8" width="5.5" style="15" customWidth="1"/>
    <col min="9" max="12" width="6.5" style="15" customWidth="1"/>
    <col min="13" max="14" width="6.5" customWidth="1"/>
  </cols>
  <sheetData>
    <row r="1" spans="1:16" x14ac:dyDescent="0.2">
      <c r="A1" s="11" t="s">
        <v>19</v>
      </c>
      <c r="B1" s="11" t="s">
        <v>23</v>
      </c>
      <c r="H1" s="15" t="s">
        <v>35</v>
      </c>
      <c r="I1" s="18" t="s">
        <v>36</v>
      </c>
      <c r="J1" s="18"/>
    </row>
    <row r="2" spans="1:16" x14ac:dyDescent="0.2">
      <c r="A2" s="11" t="s">
        <v>20</v>
      </c>
      <c r="B2" s="11" t="s">
        <v>24</v>
      </c>
    </row>
    <row r="3" spans="1:16" x14ac:dyDescent="0.2">
      <c r="A3" s="11" t="s">
        <v>21</v>
      </c>
      <c r="B3" s="12" t="s">
        <v>22</v>
      </c>
    </row>
    <row r="4" spans="1:16" x14ac:dyDescent="0.2">
      <c r="A4" s="11" t="s">
        <v>1</v>
      </c>
      <c r="B4" s="11">
        <v>1</v>
      </c>
      <c r="C4" s="11" t="s">
        <v>5</v>
      </c>
      <c r="F4" s="11" t="s">
        <v>5</v>
      </c>
    </row>
    <row r="5" spans="1:16" x14ac:dyDescent="0.2">
      <c r="E5" s="11" t="s">
        <v>1</v>
      </c>
      <c r="F5" s="11">
        <v>1</v>
      </c>
    </row>
    <row r="7" spans="1:16" ht="75" x14ac:dyDescent="0.2">
      <c r="A7" s="11" t="s">
        <v>0</v>
      </c>
      <c r="B7" s="13" t="s">
        <v>26</v>
      </c>
      <c r="C7" s="13" t="s">
        <v>32</v>
      </c>
      <c r="D7" s="13" t="s">
        <v>33</v>
      </c>
      <c r="E7" s="13" t="s">
        <v>27</v>
      </c>
      <c r="F7" s="16" t="s">
        <v>25</v>
      </c>
      <c r="G7" s="16" t="s">
        <v>31</v>
      </c>
      <c r="I7" s="16" t="s">
        <v>28</v>
      </c>
      <c r="J7" s="16" t="s">
        <v>29</v>
      </c>
      <c r="K7" s="16" t="s">
        <v>30</v>
      </c>
      <c r="L7" s="16" t="s">
        <v>27</v>
      </c>
      <c r="M7" s="16" t="s">
        <v>25</v>
      </c>
      <c r="N7" s="16" t="s">
        <v>31</v>
      </c>
      <c r="O7" s="16"/>
      <c r="P7" s="16" t="s">
        <v>34</v>
      </c>
    </row>
    <row r="8" spans="1:16" x14ac:dyDescent="0.2">
      <c r="A8" s="14">
        <v>20</v>
      </c>
      <c r="B8" s="11">
        <v>6125</v>
      </c>
      <c r="C8" s="11">
        <f>B8/B$4</f>
        <v>6125</v>
      </c>
      <c r="D8" s="17">
        <f>20*LOG(C8/B$4)</f>
        <v>75.742121860731402</v>
      </c>
      <c r="E8" s="17">
        <v>19.363129951115113</v>
      </c>
      <c r="F8" s="17">
        <f>D8-(D$46-E$46)</f>
        <v>19.309607387672905</v>
      </c>
      <c r="G8" s="17">
        <f>F8-E8</f>
        <v>-5.3522563442207627E-2</v>
      </c>
      <c r="I8" s="15">
        <v>6130</v>
      </c>
      <c r="J8" s="15">
        <f t="shared" ref="J8:J39" si="0">I8/B$4</f>
        <v>6130</v>
      </c>
      <c r="K8" s="17">
        <f t="shared" ref="K8:K39" si="1">20*LOG(J8/B$4)</f>
        <v>75.749209490368301</v>
      </c>
      <c r="L8" s="17">
        <v>19.363129951115113</v>
      </c>
      <c r="M8" s="17">
        <f t="shared" ref="M8:M39" si="2">K8-(K$46-L$46)</f>
        <v>19.329668715969873</v>
      </c>
      <c r="N8" s="17">
        <f>M8-L8</f>
        <v>-3.3461235145239243E-2</v>
      </c>
      <c r="O8" s="1"/>
      <c r="P8" s="1">
        <f>G8-N8</f>
        <v>-2.0061328296968384E-2</v>
      </c>
    </row>
    <row r="9" spans="1:16" x14ac:dyDescent="0.2">
      <c r="A9" s="14">
        <v>22</v>
      </c>
      <c r="B9" s="11">
        <v>6050</v>
      </c>
      <c r="C9" s="11">
        <f t="shared" ref="C9:C72" si="3">B9/B$4</f>
        <v>6050</v>
      </c>
      <c r="D9" s="17">
        <f t="shared" ref="D9:D72" si="4">20*LOG(C9/B$4)</f>
        <v>75.635107493049375</v>
      </c>
      <c r="E9" s="17">
        <v>19.240699728443019</v>
      </c>
      <c r="F9" s="17">
        <f t="shared" ref="F9:F72" si="5">D9-(D$46-E$46)</f>
        <v>19.202593019990879</v>
      </c>
      <c r="G9" s="17">
        <f t="shared" ref="G9:G72" si="6">F9-E9</f>
        <v>-3.8106708452140481E-2</v>
      </c>
      <c r="I9" s="15">
        <v>6050</v>
      </c>
      <c r="J9" s="15">
        <f t="shared" si="0"/>
        <v>6050</v>
      </c>
      <c r="K9" s="17">
        <f t="shared" si="1"/>
        <v>75.635107493049375</v>
      </c>
      <c r="L9" s="17">
        <v>19.240699728443019</v>
      </c>
      <c r="M9" s="17">
        <f t="shared" si="2"/>
        <v>19.215566718650948</v>
      </c>
      <c r="N9" s="17">
        <f t="shared" ref="N9:N72" si="7">M9-L9</f>
        <v>-2.5133009792071448E-2</v>
      </c>
      <c r="O9" s="1"/>
      <c r="P9" s="1">
        <f t="shared" ref="P9:P72" si="8">G9-N9</f>
        <v>-1.2973698660069033E-2</v>
      </c>
    </row>
    <row r="10" spans="1:16" x14ac:dyDescent="0.2">
      <c r="A10" s="14">
        <v>25</v>
      </c>
      <c r="B10" s="11">
        <v>5920</v>
      </c>
      <c r="C10" s="11">
        <f t="shared" si="3"/>
        <v>5920</v>
      </c>
      <c r="D10" s="17">
        <f t="shared" si="4"/>
        <v>75.4464341344584</v>
      </c>
      <c r="E10" s="17">
        <v>19.042810595876961</v>
      </c>
      <c r="F10" s="17">
        <f t="shared" si="5"/>
        <v>19.013919661399903</v>
      </c>
      <c r="G10" s="17">
        <f t="shared" si="6"/>
        <v>-2.8890934477058039E-2</v>
      </c>
      <c r="I10" s="15">
        <v>5920</v>
      </c>
      <c r="J10" s="15">
        <f t="shared" si="0"/>
        <v>5920</v>
      </c>
      <c r="K10" s="17">
        <f t="shared" si="1"/>
        <v>75.4464341344584</v>
      </c>
      <c r="L10" s="17">
        <v>19.042810595876961</v>
      </c>
      <c r="M10" s="17">
        <f t="shared" si="2"/>
        <v>19.026893360059972</v>
      </c>
      <c r="N10" s="17">
        <f t="shared" si="7"/>
        <v>-1.5917235816989006E-2</v>
      </c>
      <c r="O10" s="1"/>
      <c r="P10" s="1">
        <f t="shared" si="8"/>
        <v>-1.2973698660069033E-2</v>
      </c>
    </row>
    <row r="11" spans="1:16" x14ac:dyDescent="0.2">
      <c r="A11" s="14">
        <v>28</v>
      </c>
      <c r="B11" s="11">
        <v>5780</v>
      </c>
      <c r="C11" s="11">
        <f t="shared" si="3"/>
        <v>5780</v>
      </c>
      <c r="D11" s="17">
        <f t="shared" si="4"/>
        <v>75.238556768410575</v>
      </c>
      <c r="E11" s="17">
        <v>18.830202525077251</v>
      </c>
      <c r="F11" s="17">
        <f t="shared" si="5"/>
        <v>18.806042295352078</v>
      </c>
      <c r="G11" s="17">
        <f t="shared" si="6"/>
        <v>-2.41602297251724E-2</v>
      </c>
      <c r="I11" s="15">
        <v>5780</v>
      </c>
      <c r="J11" s="15">
        <f t="shared" si="0"/>
        <v>5780</v>
      </c>
      <c r="K11" s="17">
        <f t="shared" si="1"/>
        <v>75.238556768410575</v>
      </c>
      <c r="L11" s="17">
        <v>18.830202525077251</v>
      </c>
      <c r="M11" s="17">
        <f t="shared" si="2"/>
        <v>18.819015994012148</v>
      </c>
      <c r="N11" s="17">
        <f t="shared" si="7"/>
        <v>-1.1186531065103367E-2</v>
      </c>
      <c r="O11" s="1"/>
      <c r="P11" s="1">
        <f t="shared" si="8"/>
        <v>-1.2973698660069033E-2</v>
      </c>
    </row>
    <row r="12" spans="1:16" x14ac:dyDescent="0.2">
      <c r="A12" s="14">
        <v>31.5</v>
      </c>
      <c r="B12" s="11">
        <v>5610</v>
      </c>
      <c r="C12" s="11">
        <f t="shared" si="3"/>
        <v>5610</v>
      </c>
      <c r="D12" s="17">
        <f t="shared" si="4"/>
        <v>74.979257225123234</v>
      </c>
      <c r="E12" s="17">
        <v>18.566961701871477</v>
      </c>
      <c r="F12" s="17">
        <f t="shared" si="5"/>
        <v>18.546742752064738</v>
      </c>
      <c r="G12" s="17">
        <f t="shared" si="6"/>
        <v>-2.0218949806739772E-2</v>
      </c>
      <c r="I12" s="15">
        <v>5610</v>
      </c>
      <c r="J12" s="15">
        <f t="shared" si="0"/>
        <v>5610</v>
      </c>
      <c r="K12" s="17">
        <f t="shared" si="1"/>
        <v>74.979257225123234</v>
      </c>
      <c r="L12" s="17">
        <v>18.566961701871477</v>
      </c>
      <c r="M12" s="17">
        <f t="shared" si="2"/>
        <v>18.559716450724807</v>
      </c>
      <c r="N12" s="17">
        <f t="shared" si="7"/>
        <v>-7.2452511466707392E-3</v>
      </c>
      <c r="O12" s="1"/>
      <c r="P12" s="1">
        <f t="shared" si="8"/>
        <v>-1.2973698660069033E-2</v>
      </c>
    </row>
    <row r="13" spans="1:16" x14ac:dyDescent="0.2">
      <c r="A13" s="14">
        <v>35</v>
      </c>
      <c r="B13" s="11">
        <v>5440</v>
      </c>
      <c r="C13" s="11">
        <f t="shared" si="3"/>
        <v>5440</v>
      </c>
      <c r="D13" s="17">
        <f t="shared" si="4"/>
        <v>74.7119779939636</v>
      </c>
      <c r="E13" s="17">
        <v>18.290923688165417</v>
      </c>
      <c r="F13" s="17">
        <f t="shared" si="5"/>
        <v>18.279463520905104</v>
      </c>
      <c r="G13" s="17">
        <f t="shared" si="6"/>
        <v>-1.1460167260313625E-2</v>
      </c>
      <c r="I13" s="15">
        <v>5430</v>
      </c>
      <c r="J13" s="15">
        <f t="shared" si="0"/>
        <v>5430</v>
      </c>
      <c r="K13" s="17">
        <f t="shared" si="1"/>
        <v>74.695996591776947</v>
      </c>
      <c r="L13" s="17">
        <v>18.290923688165417</v>
      </c>
      <c r="M13" s="17">
        <f t="shared" si="2"/>
        <v>18.276455817378519</v>
      </c>
      <c r="N13" s="17">
        <f t="shared" si="7"/>
        <v>-1.4467870786898374E-2</v>
      </c>
      <c r="O13" s="1"/>
      <c r="P13" s="1">
        <f t="shared" si="8"/>
        <v>3.0077035265847485E-3</v>
      </c>
    </row>
    <row r="14" spans="1:16" x14ac:dyDescent="0.2">
      <c r="A14" s="14">
        <v>40</v>
      </c>
      <c r="B14" s="11">
        <v>5190</v>
      </c>
      <c r="C14" s="11">
        <f t="shared" si="3"/>
        <v>5190</v>
      </c>
      <c r="D14" s="17">
        <f t="shared" si="4"/>
        <v>74.303347156969153</v>
      </c>
      <c r="E14" s="17">
        <v>17.88097081275653</v>
      </c>
      <c r="F14" s="17">
        <f t="shared" si="5"/>
        <v>17.870832683910656</v>
      </c>
      <c r="G14" s="17">
        <f t="shared" si="6"/>
        <v>-1.013812884587395E-2</v>
      </c>
      <c r="I14" s="15">
        <v>5180</v>
      </c>
      <c r="J14" s="15">
        <f t="shared" si="0"/>
        <v>5180</v>
      </c>
      <c r="K14" s="17">
        <f t="shared" si="1"/>
        <v>74.286595194904663</v>
      </c>
      <c r="L14" s="17">
        <v>17.88097081275653</v>
      </c>
      <c r="M14" s="17">
        <f t="shared" si="2"/>
        <v>17.867054420506236</v>
      </c>
      <c r="N14" s="17">
        <f t="shared" si="7"/>
        <v>-1.3916392250294507E-2</v>
      </c>
      <c r="O14" s="1"/>
      <c r="P14" s="1">
        <f t="shared" si="8"/>
        <v>3.7782634044205565E-3</v>
      </c>
    </row>
    <row r="15" spans="1:16" x14ac:dyDescent="0.2">
      <c r="A15" s="14">
        <v>44</v>
      </c>
      <c r="B15" s="11">
        <v>4990</v>
      </c>
      <c r="C15" s="11">
        <f t="shared" si="3"/>
        <v>4990</v>
      </c>
      <c r="D15" s="17">
        <f t="shared" si="4"/>
        <v>73.96201091246779</v>
      </c>
      <c r="E15" s="17">
        <v>17.544745484736364</v>
      </c>
      <c r="F15" s="17">
        <f t="shared" si="5"/>
        <v>17.529496439409293</v>
      </c>
      <c r="G15" s="17">
        <f t="shared" si="6"/>
        <v>-1.5249045327070831E-2</v>
      </c>
      <c r="I15" s="15">
        <v>4990</v>
      </c>
      <c r="J15" s="15">
        <f t="shared" si="0"/>
        <v>4990</v>
      </c>
      <c r="K15" s="17">
        <f t="shared" si="1"/>
        <v>73.96201091246779</v>
      </c>
      <c r="L15" s="17">
        <v>17.544745484736364</v>
      </c>
      <c r="M15" s="17">
        <f t="shared" si="2"/>
        <v>17.542470138069362</v>
      </c>
      <c r="N15" s="17">
        <f t="shared" si="7"/>
        <v>-2.2753466670017986E-3</v>
      </c>
      <c r="O15" s="1"/>
      <c r="P15" s="1">
        <f t="shared" si="8"/>
        <v>-1.2973698660069033E-2</v>
      </c>
    </row>
    <row r="16" spans="1:16" x14ac:dyDescent="0.2">
      <c r="A16" s="14">
        <v>50</v>
      </c>
      <c r="B16" s="11">
        <v>4710</v>
      </c>
      <c r="C16" s="11">
        <f t="shared" si="3"/>
        <v>4710</v>
      </c>
      <c r="D16" s="17">
        <f t="shared" si="4"/>
        <v>73.460418142577922</v>
      </c>
      <c r="E16" s="17">
        <v>17.034647728218292</v>
      </c>
      <c r="F16" s="17">
        <f t="shared" si="5"/>
        <v>17.027903669519425</v>
      </c>
      <c r="G16" s="17">
        <f t="shared" si="6"/>
        <v>-6.7440586988674056E-3</v>
      </c>
      <c r="I16" s="15">
        <v>4710</v>
      </c>
      <c r="J16" s="15">
        <f t="shared" si="0"/>
        <v>4710</v>
      </c>
      <c r="K16" s="17">
        <f t="shared" si="1"/>
        <v>73.460418142577922</v>
      </c>
      <c r="L16" s="17">
        <v>17.034647728218292</v>
      </c>
      <c r="M16" s="17">
        <f t="shared" si="2"/>
        <v>17.040877368179494</v>
      </c>
      <c r="N16" s="17">
        <f t="shared" si="7"/>
        <v>6.2296399612016273E-3</v>
      </c>
      <c r="O16" s="1"/>
      <c r="P16" s="1">
        <f t="shared" si="8"/>
        <v>-1.2973698660069033E-2</v>
      </c>
    </row>
    <row r="17" spans="1:16" x14ac:dyDescent="0.2">
      <c r="A17" s="14">
        <v>55</v>
      </c>
      <c r="B17" s="11">
        <v>4490</v>
      </c>
      <c r="C17" s="11">
        <f t="shared" si="3"/>
        <v>4490</v>
      </c>
      <c r="D17" s="17">
        <f t="shared" si="4"/>
        <v>73.044926820066465</v>
      </c>
      <c r="E17" s="17">
        <v>16.609924055827179</v>
      </c>
      <c r="F17" s="17">
        <f t="shared" si="5"/>
        <v>16.612412347007968</v>
      </c>
      <c r="G17" s="17">
        <f t="shared" si="6"/>
        <v>2.4882911807893038E-3</v>
      </c>
      <c r="I17" s="15">
        <v>4480</v>
      </c>
      <c r="J17" s="15">
        <f t="shared" si="0"/>
        <v>4480</v>
      </c>
      <c r="K17" s="17">
        <f t="shared" si="1"/>
        <v>73.025560279962875</v>
      </c>
      <c r="L17" s="17">
        <v>16.609924055827179</v>
      </c>
      <c r="M17" s="17">
        <f t="shared" si="2"/>
        <v>16.606019505564447</v>
      </c>
      <c r="N17" s="17">
        <f t="shared" si="7"/>
        <v>-3.9045502627317319E-3</v>
      </c>
      <c r="O17" s="1"/>
      <c r="P17" s="1">
        <f t="shared" si="8"/>
        <v>6.3928414435210357E-3</v>
      </c>
    </row>
    <row r="18" spans="1:16" x14ac:dyDescent="0.2">
      <c r="A18" s="14">
        <v>63</v>
      </c>
      <c r="B18" s="11">
        <v>4160</v>
      </c>
      <c r="C18" s="11">
        <f t="shared" si="3"/>
        <v>4160</v>
      </c>
      <c r="D18" s="17">
        <f t="shared" si="4"/>
        <v>72.38186661253485</v>
      </c>
      <c r="E18" s="17">
        <v>15.940666086953586</v>
      </c>
      <c r="F18" s="17">
        <f t="shared" si="5"/>
        <v>15.949352139476353</v>
      </c>
      <c r="G18" s="17">
        <f t="shared" si="6"/>
        <v>8.6860525227674401E-3</v>
      </c>
      <c r="I18" s="15">
        <v>4140</v>
      </c>
      <c r="J18" s="15">
        <f t="shared" si="0"/>
        <v>4140</v>
      </c>
      <c r="K18" s="17">
        <f t="shared" si="1"/>
        <v>72.340006822417976</v>
      </c>
      <c r="L18" s="17">
        <v>15.940666086953586</v>
      </c>
      <c r="M18" s="17">
        <f t="shared" si="2"/>
        <v>15.920466048019549</v>
      </c>
      <c r="N18" s="17">
        <f t="shared" si="7"/>
        <v>-2.0200038934037323E-2</v>
      </c>
      <c r="O18" s="1"/>
      <c r="P18" s="1">
        <f t="shared" si="8"/>
        <v>2.8886091456804763E-2</v>
      </c>
    </row>
    <row r="19" spans="1:16" x14ac:dyDescent="0.2">
      <c r="A19" s="14">
        <v>70</v>
      </c>
      <c r="B19" s="11">
        <v>3890</v>
      </c>
      <c r="C19" s="11">
        <f t="shared" si="3"/>
        <v>3890</v>
      </c>
      <c r="D19" s="17">
        <f t="shared" si="4"/>
        <v>71.798992026514156</v>
      </c>
      <c r="E19" s="17">
        <v>15.372095733635055</v>
      </c>
      <c r="F19" s="17">
        <f t="shared" si="5"/>
        <v>15.36647755345566</v>
      </c>
      <c r="G19" s="17">
        <f t="shared" si="6"/>
        <v>-5.6181801793950825E-3</v>
      </c>
      <c r="I19" s="15">
        <v>3880</v>
      </c>
      <c r="J19" s="15">
        <f t="shared" si="0"/>
        <v>3880</v>
      </c>
      <c r="K19" s="17">
        <f t="shared" si="1"/>
        <v>71.77663451188414</v>
      </c>
      <c r="L19" s="17">
        <v>15.372095733635055</v>
      </c>
      <c r="M19" s="17">
        <f t="shared" si="2"/>
        <v>15.357093737485712</v>
      </c>
      <c r="N19" s="17">
        <f t="shared" si="7"/>
        <v>-1.5001996149342389E-2</v>
      </c>
      <c r="O19" s="1"/>
      <c r="P19" s="1">
        <f t="shared" si="8"/>
        <v>9.3838159699473067E-3</v>
      </c>
    </row>
    <row r="20" spans="1:16" x14ac:dyDescent="0.2">
      <c r="A20" s="14">
        <v>80</v>
      </c>
      <c r="B20" s="11">
        <v>3560</v>
      </c>
      <c r="C20" s="11">
        <f t="shared" si="3"/>
        <v>3560</v>
      </c>
      <c r="D20" s="17">
        <f t="shared" si="4"/>
        <v>71.028999959457508</v>
      </c>
      <c r="E20" s="17">
        <v>14.594983293322864</v>
      </c>
      <c r="F20" s="17">
        <f t="shared" si="5"/>
        <v>14.596485486399011</v>
      </c>
      <c r="G20" s="17">
        <f t="shared" si="6"/>
        <v>1.5021930761474067E-3</v>
      </c>
      <c r="I20" s="15">
        <v>3550</v>
      </c>
      <c r="J20" s="15">
        <f t="shared" si="0"/>
        <v>3550</v>
      </c>
      <c r="K20" s="17">
        <f t="shared" si="1"/>
        <v>71.004567061101881</v>
      </c>
      <c r="L20" s="17">
        <v>14.594983293322864</v>
      </c>
      <c r="M20" s="17">
        <f t="shared" si="2"/>
        <v>14.585026286703453</v>
      </c>
      <c r="N20" s="17">
        <f t="shared" si="7"/>
        <v>-9.9570066194107909E-3</v>
      </c>
      <c r="O20" s="1"/>
      <c r="P20" s="1">
        <f t="shared" si="8"/>
        <v>1.1459199695558198E-2</v>
      </c>
    </row>
    <row r="21" spans="1:16" x14ac:dyDescent="0.2">
      <c r="A21" s="14">
        <v>89</v>
      </c>
      <c r="B21" s="11">
        <v>3300</v>
      </c>
      <c r="C21" s="11">
        <f t="shared" si="3"/>
        <v>3300</v>
      </c>
      <c r="D21" s="17">
        <f t="shared" si="4"/>
        <v>70.370278797557745</v>
      </c>
      <c r="E21" s="17">
        <v>13.934310092521335</v>
      </c>
      <c r="F21" s="17">
        <f t="shared" si="5"/>
        <v>13.937764324499248</v>
      </c>
      <c r="G21" s="17">
        <f t="shared" si="6"/>
        <v>3.4542319779138353E-3</v>
      </c>
      <c r="I21" s="15">
        <v>3290</v>
      </c>
      <c r="J21" s="15">
        <f t="shared" si="0"/>
        <v>3290</v>
      </c>
      <c r="K21" s="17">
        <f t="shared" si="1"/>
        <v>70.343917958999484</v>
      </c>
      <c r="L21" s="17">
        <v>13.934310092521335</v>
      </c>
      <c r="M21" s="17">
        <f t="shared" si="2"/>
        <v>13.924377184601056</v>
      </c>
      <c r="N21" s="17">
        <f t="shared" si="7"/>
        <v>-9.9329079202785664E-3</v>
      </c>
      <c r="O21" s="1"/>
      <c r="P21" s="1">
        <f t="shared" si="8"/>
        <v>1.3387139898192402E-2</v>
      </c>
    </row>
    <row r="22" spans="1:16" x14ac:dyDescent="0.2">
      <c r="A22" s="14">
        <v>100</v>
      </c>
      <c r="B22" s="11">
        <v>3030</v>
      </c>
      <c r="C22" s="11">
        <f t="shared" si="3"/>
        <v>3030</v>
      </c>
      <c r="D22" s="17">
        <f t="shared" si="4"/>
        <v>69.628852570046092</v>
      </c>
      <c r="E22" s="17">
        <v>13.177441546416915</v>
      </c>
      <c r="F22" s="17">
        <f t="shared" si="5"/>
        <v>13.196338096987596</v>
      </c>
      <c r="G22" s="17">
        <f t="shared" si="6"/>
        <v>1.8896550570680404E-2</v>
      </c>
      <c r="I22" s="15">
        <v>3010</v>
      </c>
      <c r="J22" s="15">
        <f t="shared" si="0"/>
        <v>3010</v>
      </c>
      <c r="K22" s="17">
        <f t="shared" si="1"/>
        <v>69.571329911876873</v>
      </c>
      <c r="L22" s="17">
        <v>13.177441546416915</v>
      </c>
      <c r="M22" s="17">
        <f t="shared" si="2"/>
        <v>13.151789137478445</v>
      </c>
      <c r="N22" s="17">
        <f t="shared" si="7"/>
        <v>-2.5652408938469762E-2</v>
      </c>
      <c r="O22" s="1"/>
      <c r="P22" s="1">
        <f t="shared" si="8"/>
        <v>4.4548959509150166E-2</v>
      </c>
    </row>
    <row r="23" spans="1:16" x14ac:dyDescent="0.2">
      <c r="A23" s="14">
        <v>110</v>
      </c>
      <c r="B23" s="11">
        <v>2810</v>
      </c>
      <c r="C23" s="11">
        <f t="shared" si="3"/>
        <v>2810</v>
      </c>
      <c r="D23" s="17">
        <f t="shared" si="4"/>
        <v>68.974126398101589</v>
      </c>
      <c r="E23" s="17">
        <v>12.536107926053058</v>
      </c>
      <c r="F23" s="17">
        <f t="shared" si="5"/>
        <v>12.541611925043092</v>
      </c>
      <c r="G23" s="17">
        <f t="shared" si="6"/>
        <v>5.5039989900347308E-3</v>
      </c>
      <c r="I23" s="15">
        <v>2800</v>
      </c>
      <c r="J23" s="15">
        <f t="shared" si="0"/>
        <v>2800</v>
      </c>
      <c r="K23" s="17">
        <f t="shared" si="1"/>
        <v>68.943160626844389</v>
      </c>
      <c r="L23" s="17">
        <v>12.536107926053058</v>
      </c>
      <c r="M23" s="17">
        <f t="shared" si="2"/>
        <v>12.523619852445961</v>
      </c>
      <c r="N23" s="17">
        <f t="shared" si="7"/>
        <v>-1.2488073607096695E-2</v>
      </c>
      <c r="O23" s="1"/>
      <c r="P23" s="1">
        <f t="shared" si="8"/>
        <v>1.7992072597131425E-2</v>
      </c>
    </row>
    <row r="24" spans="1:16" x14ac:dyDescent="0.2">
      <c r="A24" s="14">
        <v>125</v>
      </c>
      <c r="B24" s="11">
        <v>2540</v>
      </c>
      <c r="C24" s="11">
        <f t="shared" si="3"/>
        <v>2540</v>
      </c>
      <c r="D24" s="17">
        <f t="shared" si="4"/>
        <v>68.096674332398763</v>
      </c>
      <c r="E24" s="17">
        <v>11.65166137885894</v>
      </c>
      <c r="F24" s="17">
        <f t="shared" si="5"/>
        <v>11.664159859340266</v>
      </c>
      <c r="G24" s="17">
        <f t="shared" si="6"/>
        <v>1.2498480481326624E-2</v>
      </c>
      <c r="I24" s="15">
        <v>2530</v>
      </c>
      <c r="J24" s="15">
        <f t="shared" si="0"/>
        <v>2530</v>
      </c>
      <c r="K24" s="17">
        <f t="shared" si="1"/>
        <v>68.062410423516354</v>
      </c>
      <c r="L24" s="17">
        <v>11.65166137885894</v>
      </c>
      <c r="M24" s="17">
        <f t="shared" si="2"/>
        <v>11.642869649117927</v>
      </c>
      <c r="N24" s="17">
        <f t="shared" si="7"/>
        <v>-8.7917297410129436E-3</v>
      </c>
      <c r="O24" s="1"/>
      <c r="P24" s="1">
        <f t="shared" si="8"/>
        <v>2.1290210222339567E-2</v>
      </c>
    </row>
    <row r="25" spans="1:16" x14ac:dyDescent="0.2">
      <c r="A25" s="14">
        <v>140</v>
      </c>
      <c r="B25" s="11">
        <v>2320</v>
      </c>
      <c r="C25" s="11">
        <f t="shared" si="3"/>
        <v>2320</v>
      </c>
      <c r="D25" s="17">
        <f t="shared" si="4"/>
        <v>67.309759697817995</v>
      </c>
      <c r="E25" s="17">
        <v>10.851302300909232</v>
      </c>
      <c r="F25" s="17">
        <f t="shared" si="5"/>
        <v>10.877245224759498</v>
      </c>
      <c r="G25" s="17">
        <f t="shared" si="6"/>
        <v>2.5942923850266197E-2</v>
      </c>
      <c r="I25" s="15">
        <v>2310</v>
      </c>
      <c r="J25" s="15">
        <f t="shared" si="0"/>
        <v>2310</v>
      </c>
      <c r="K25" s="17">
        <f t="shared" si="1"/>
        <v>67.272239597842884</v>
      </c>
      <c r="L25" s="17">
        <v>10.851302300909232</v>
      </c>
      <c r="M25" s="17">
        <f t="shared" si="2"/>
        <v>10.852698823444456</v>
      </c>
      <c r="N25" s="17">
        <f t="shared" si="7"/>
        <v>1.3965225352237098E-3</v>
      </c>
      <c r="O25" s="1"/>
      <c r="P25" s="1">
        <f t="shared" si="8"/>
        <v>2.4546401315042488E-2</v>
      </c>
    </row>
    <row r="26" spans="1:16" x14ac:dyDescent="0.2">
      <c r="A26" s="14">
        <v>160</v>
      </c>
      <c r="B26" s="11">
        <v>2080</v>
      </c>
      <c r="C26" s="11">
        <f t="shared" si="3"/>
        <v>2080</v>
      </c>
      <c r="D26" s="17">
        <f t="shared" si="4"/>
        <v>66.361266699255225</v>
      </c>
      <c r="E26" s="17">
        <v>9.8980313151869463</v>
      </c>
      <c r="F26" s="17">
        <f t="shared" si="5"/>
        <v>9.9287522261967283</v>
      </c>
      <c r="G26" s="17">
        <f t="shared" si="6"/>
        <v>3.0720911009781915E-2</v>
      </c>
      <c r="I26" s="15">
        <v>2070</v>
      </c>
      <c r="J26" s="15">
        <f t="shared" si="0"/>
        <v>2070</v>
      </c>
      <c r="K26" s="17">
        <f t="shared" si="1"/>
        <v>66.319406909138351</v>
      </c>
      <c r="L26" s="17">
        <v>9.8980313151869463</v>
      </c>
      <c r="M26" s="17">
        <f t="shared" si="2"/>
        <v>9.8998661347399235</v>
      </c>
      <c r="N26" s="17">
        <f t="shared" si="7"/>
        <v>1.8348195529771516E-3</v>
      </c>
      <c r="O26" s="1"/>
      <c r="P26" s="1">
        <f t="shared" si="8"/>
        <v>2.8886091456804763E-2</v>
      </c>
    </row>
    <row r="27" spans="1:16" x14ac:dyDescent="0.2">
      <c r="A27" s="14">
        <v>190</v>
      </c>
      <c r="B27" s="11">
        <v>1810</v>
      </c>
      <c r="C27" s="11">
        <f t="shared" si="3"/>
        <v>1810</v>
      </c>
      <c r="D27" s="17">
        <f t="shared" si="4"/>
        <v>65.153571497383695</v>
      </c>
      <c r="E27" s="17">
        <v>8.671473869485629</v>
      </c>
      <c r="F27" s="17">
        <f t="shared" si="5"/>
        <v>8.7210570243251979</v>
      </c>
      <c r="G27" s="17">
        <f t="shared" si="6"/>
        <v>4.9583154839568877E-2</v>
      </c>
      <c r="I27" s="15">
        <v>1800</v>
      </c>
      <c r="J27" s="15">
        <f t="shared" si="0"/>
        <v>1800</v>
      </c>
      <c r="K27" s="17">
        <f t="shared" si="1"/>
        <v>65.105450102066115</v>
      </c>
      <c r="L27" s="17">
        <v>8.671473869485629</v>
      </c>
      <c r="M27" s="17">
        <f t="shared" si="2"/>
        <v>8.6859093276676873</v>
      </c>
      <c r="N27" s="17">
        <f t="shared" si="7"/>
        <v>1.4435458182058269E-2</v>
      </c>
      <c r="O27" s="1"/>
      <c r="P27" s="1">
        <f t="shared" si="8"/>
        <v>3.5147696657510608E-2</v>
      </c>
    </row>
    <row r="28" spans="1:16" x14ac:dyDescent="0.2">
      <c r="A28" s="14">
        <v>200</v>
      </c>
      <c r="B28" s="11">
        <v>1726</v>
      </c>
      <c r="C28" s="11">
        <f t="shared" si="3"/>
        <v>1726</v>
      </c>
      <c r="D28" s="17">
        <f t="shared" si="4"/>
        <v>64.740815827583816</v>
      </c>
      <c r="E28" s="17">
        <v>8.3084802670693492</v>
      </c>
      <c r="F28" s="17">
        <f t="shared" si="5"/>
        <v>8.3083013545253195</v>
      </c>
      <c r="G28" s="17">
        <f t="shared" si="6"/>
        <v>-1.7891254402968571E-4</v>
      </c>
      <c r="I28" s="15">
        <v>1716</v>
      </c>
      <c r="J28" s="15">
        <f t="shared" si="0"/>
        <v>1716</v>
      </c>
      <c r="K28" s="17">
        <f t="shared" si="1"/>
        <v>64.690345670253734</v>
      </c>
      <c r="L28" s="17">
        <v>8.3084802670693492</v>
      </c>
      <c r="M28" s="17">
        <f t="shared" si="2"/>
        <v>8.2708048958553064</v>
      </c>
      <c r="N28" s="17">
        <f t="shared" si="7"/>
        <v>-3.7675371214042741E-2</v>
      </c>
      <c r="O28" s="1"/>
      <c r="P28" s="1">
        <f t="shared" si="8"/>
        <v>3.7496458670013055E-2</v>
      </c>
    </row>
    <row r="29" spans="1:16" x14ac:dyDescent="0.2">
      <c r="A29" s="14">
        <v>240</v>
      </c>
      <c r="B29" s="11">
        <v>1492</v>
      </c>
      <c r="C29" s="11">
        <f t="shared" si="3"/>
        <v>1492</v>
      </c>
      <c r="D29" s="17">
        <f t="shared" si="4"/>
        <v>63.475376462732996</v>
      </c>
      <c r="E29" s="17">
        <v>7.0424451629667599</v>
      </c>
      <c r="F29" s="17">
        <f t="shared" si="5"/>
        <v>7.0428619896744991</v>
      </c>
      <c r="G29" s="17">
        <f t="shared" si="6"/>
        <v>4.1682670773912633E-4</v>
      </c>
      <c r="I29" s="15">
        <v>1484</v>
      </c>
      <c r="J29" s="15">
        <f t="shared" si="0"/>
        <v>1484</v>
      </c>
      <c r="K29" s="17">
        <f t="shared" si="1"/>
        <v>63.428678018860161</v>
      </c>
      <c r="L29" s="17">
        <v>7.0424451629667599</v>
      </c>
      <c r="M29" s="17">
        <f t="shared" si="2"/>
        <v>7.0091372444617335</v>
      </c>
      <c r="N29" s="17">
        <f t="shared" si="7"/>
        <v>-3.3307918505026457E-2</v>
      </c>
      <c r="O29" s="1"/>
      <c r="P29" s="1">
        <f t="shared" si="8"/>
        <v>3.3724745212765583E-2</v>
      </c>
    </row>
    <row r="30" spans="1:16" x14ac:dyDescent="0.2">
      <c r="A30" s="14">
        <v>250</v>
      </c>
      <c r="B30" s="11">
        <v>1446</v>
      </c>
      <c r="C30" s="11">
        <f t="shared" si="3"/>
        <v>1446</v>
      </c>
      <c r="D30" s="17">
        <f t="shared" si="4"/>
        <v>63.203365859170248</v>
      </c>
      <c r="E30" s="17">
        <v>6.7659485502235466</v>
      </c>
      <c r="F30" s="17">
        <f t="shared" si="5"/>
        <v>6.770851386111751</v>
      </c>
      <c r="G30" s="17">
        <f t="shared" si="6"/>
        <v>4.9028358882043932E-3</v>
      </c>
      <c r="I30" s="15">
        <v>1438</v>
      </c>
      <c r="J30" s="15">
        <f t="shared" si="0"/>
        <v>1438</v>
      </c>
      <c r="K30" s="17">
        <f t="shared" si="1"/>
        <v>63.155177720937274</v>
      </c>
      <c r="L30" s="17">
        <v>6.7659485502235466</v>
      </c>
      <c r="M30" s="17">
        <f t="shared" si="2"/>
        <v>6.7356369465388468</v>
      </c>
      <c r="N30" s="17">
        <f t="shared" si="7"/>
        <v>-3.0311603684699762E-2</v>
      </c>
      <c r="O30" s="1"/>
      <c r="P30" s="1">
        <f t="shared" si="8"/>
        <v>3.5214439572904155E-2</v>
      </c>
    </row>
    <row r="31" spans="1:16" x14ac:dyDescent="0.2">
      <c r="A31" s="14">
        <v>315</v>
      </c>
      <c r="B31" s="11">
        <v>1218</v>
      </c>
      <c r="C31" s="11">
        <f t="shared" si="3"/>
        <v>1218</v>
      </c>
      <c r="D31" s="17">
        <f t="shared" si="4"/>
        <v>61.712945765937128</v>
      </c>
      <c r="E31" s="17">
        <v>5.2679706094599856</v>
      </c>
      <c r="F31" s="17">
        <f t="shared" si="5"/>
        <v>5.2804312928786317</v>
      </c>
      <c r="G31" s="17">
        <f t="shared" si="6"/>
        <v>1.2460683418646035E-2</v>
      </c>
      <c r="I31" s="15">
        <v>1211</v>
      </c>
      <c r="J31" s="15">
        <f t="shared" si="0"/>
        <v>1211</v>
      </c>
      <c r="K31" s="17">
        <f t="shared" si="1"/>
        <v>61.662882862861046</v>
      </c>
      <c r="L31" s="17">
        <v>5.2679706094599856</v>
      </c>
      <c r="M31" s="17">
        <f t="shared" si="2"/>
        <v>5.2433420884626187</v>
      </c>
      <c r="N31" s="17">
        <f t="shared" si="7"/>
        <v>-2.4628520997366898E-2</v>
      </c>
      <c r="O31" s="1"/>
      <c r="P31" s="1">
        <f t="shared" si="8"/>
        <v>3.7089204416012933E-2</v>
      </c>
    </row>
    <row r="32" spans="1:16" x14ac:dyDescent="0.2">
      <c r="A32" s="14">
        <v>340</v>
      </c>
      <c r="B32" s="11">
        <v>1154</v>
      </c>
      <c r="C32" s="11">
        <f t="shared" si="3"/>
        <v>1154</v>
      </c>
      <c r="D32" s="17">
        <f t="shared" si="4"/>
        <v>61.24411617639425</v>
      </c>
      <c r="E32" s="17">
        <v>4.8030904366505869</v>
      </c>
      <c r="F32" s="17">
        <f t="shared" si="5"/>
        <v>4.8116017033357537</v>
      </c>
      <c r="G32" s="17">
        <f t="shared" si="6"/>
        <v>8.511266685166774E-3</v>
      </c>
      <c r="I32" s="15">
        <v>1148</v>
      </c>
      <c r="J32" s="15">
        <f t="shared" si="0"/>
        <v>1148</v>
      </c>
      <c r="K32" s="17">
        <f t="shared" si="1"/>
        <v>61.198837761239098</v>
      </c>
      <c r="L32" s="17">
        <v>4.8030904366505869</v>
      </c>
      <c r="M32" s="17">
        <f t="shared" si="2"/>
        <v>4.7792969868406701</v>
      </c>
      <c r="N32" s="17">
        <f t="shared" si="7"/>
        <v>-2.3793449809916822E-2</v>
      </c>
      <c r="O32" s="1"/>
      <c r="P32" s="1">
        <f t="shared" si="8"/>
        <v>3.2304716495083596E-2</v>
      </c>
    </row>
    <row r="33" spans="1:16" x14ac:dyDescent="0.2">
      <c r="A33" s="14">
        <v>380</v>
      </c>
      <c r="B33" s="11">
        <v>1072</v>
      </c>
      <c r="C33" s="11">
        <f t="shared" si="3"/>
        <v>1072</v>
      </c>
      <c r="D33" s="17">
        <f t="shared" si="4"/>
        <v>60.603895707135024</v>
      </c>
      <c r="E33" s="17">
        <v>4.1572954088007998</v>
      </c>
      <c r="F33" s="17">
        <f t="shared" si="5"/>
        <v>4.1713812340765273</v>
      </c>
      <c r="G33" s="17">
        <f t="shared" si="6"/>
        <v>1.4085825275727437E-2</v>
      </c>
      <c r="I33" s="15">
        <v>1067</v>
      </c>
      <c r="J33" s="15">
        <f t="shared" si="0"/>
        <v>1067</v>
      </c>
      <c r="K33" s="17">
        <f t="shared" si="1"/>
        <v>60.563288388489397</v>
      </c>
      <c r="L33" s="17">
        <v>4.1572954088007998</v>
      </c>
      <c r="M33" s="17">
        <f t="shared" si="2"/>
        <v>4.1437476140909695</v>
      </c>
      <c r="N33" s="17">
        <f t="shared" si="7"/>
        <v>-1.3547794709830363E-2</v>
      </c>
      <c r="O33" s="1"/>
      <c r="P33" s="1">
        <f t="shared" si="8"/>
        <v>2.76336199855578E-2</v>
      </c>
    </row>
    <row r="34" spans="1:16" x14ac:dyDescent="0.2">
      <c r="A34" s="14">
        <v>400</v>
      </c>
      <c r="B34" s="11">
        <v>1038</v>
      </c>
      <c r="C34" s="11">
        <f t="shared" si="3"/>
        <v>1038</v>
      </c>
      <c r="D34" s="17">
        <f t="shared" si="4"/>
        <v>60.323947070248778</v>
      </c>
      <c r="E34" s="17">
        <v>3.8727059522430838</v>
      </c>
      <c r="F34" s="17">
        <f t="shared" si="5"/>
        <v>3.8914325971902812</v>
      </c>
      <c r="G34" s="17">
        <f t="shared" si="6"/>
        <v>1.8726644947197446E-2</v>
      </c>
      <c r="I34" s="15">
        <v>1033</v>
      </c>
      <c r="J34" s="15">
        <f t="shared" si="0"/>
        <v>1033</v>
      </c>
      <c r="K34" s="17">
        <f t="shared" si="1"/>
        <v>60.282006430392414</v>
      </c>
      <c r="L34" s="17">
        <v>3.8727059522430838</v>
      </c>
      <c r="M34" s="17">
        <f t="shared" si="2"/>
        <v>3.8624656559939865</v>
      </c>
      <c r="N34" s="17">
        <f t="shared" si="7"/>
        <v>-1.024029624909728E-2</v>
      </c>
      <c r="O34" s="1"/>
      <c r="P34" s="1">
        <f t="shared" si="8"/>
        <v>2.8966941196294727E-2</v>
      </c>
    </row>
    <row r="35" spans="1:16" x14ac:dyDescent="0.2">
      <c r="A35" s="14">
        <v>430</v>
      </c>
      <c r="B35" s="11">
        <v>992</v>
      </c>
      <c r="C35" s="11">
        <f t="shared" si="3"/>
        <v>992</v>
      </c>
      <c r="D35" s="17">
        <f t="shared" si="4"/>
        <v>59.930233443083566</v>
      </c>
      <c r="E35" s="17">
        <v>3.4861928330046381</v>
      </c>
      <c r="F35" s="17">
        <f t="shared" si="5"/>
        <v>3.497718970025069</v>
      </c>
      <c r="G35" s="17">
        <f t="shared" si="6"/>
        <v>1.1526137020430927E-2</v>
      </c>
      <c r="I35" s="15">
        <v>988</v>
      </c>
      <c r="J35" s="15">
        <f t="shared" si="0"/>
        <v>988</v>
      </c>
      <c r="K35" s="17">
        <f t="shared" si="1"/>
        <v>59.895138891752566</v>
      </c>
      <c r="L35" s="17">
        <v>3.4861928330046381</v>
      </c>
      <c r="M35" s="17">
        <f t="shared" si="2"/>
        <v>3.4755981173541386</v>
      </c>
      <c r="N35" s="17">
        <f t="shared" si="7"/>
        <v>-1.059471565049952E-2</v>
      </c>
      <c r="O35" s="1"/>
      <c r="P35" s="1">
        <f t="shared" si="8"/>
        <v>2.2120852670930446E-2</v>
      </c>
    </row>
    <row r="36" spans="1:16" x14ac:dyDescent="0.2">
      <c r="A36" s="14">
        <v>480</v>
      </c>
      <c r="B36" s="11">
        <v>931</v>
      </c>
      <c r="C36" s="11">
        <f t="shared" si="3"/>
        <v>931</v>
      </c>
      <c r="D36" s="17">
        <f t="shared" si="4"/>
        <v>59.378993619626854</v>
      </c>
      <c r="E36" s="17">
        <v>2.931944005963564</v>
      </c>
      <c r="F36" s="17">
        <f t="shared" si="5"/>
        <v>2.9464791465683575</v>
      </c>
      <c r="G36" s="17">
        <f t="shared" si="6"/>
        <v>1.4535140604793551E-2</v>
      </c>
      <c r="I36" s="15">
        <v>927</v>
      </c>
      <c r="J36" s="15">
        <f t="shared" si="0"/>
        <v>927</v>
      </c>
      <c r="K36" s="17">
        <f t="shared" si="1"/>
        <v>59.341594682889948</v>
      </c>
      <c r="L36" s="17">
        <v>2.931944005963564</v>
      </c>
      <c r="M36" s="17">
        <f t="shared" si="2"/>
        <v>2.9220539084915202</v>
      </c>
      <c r="N36" s="17">
        <f t="shared" si="7"/>
        <v>-9.890097472043724E-3</v>
      </c>
      <c r="O36" s="1"/>
      <c r="P36" s="1">
        <f t="shared" si="8"/>
        <v>2.4425238076837275E-2</v>
      </c>
    </row>
    <row r="37" spans="1:16" x14ac:dyDescent="0.2">
      <c r="A37" s="14">
        <v>500</v>
      </c>
      <c r="B37" s="11">
        <v>911</v>
      </c>
      <c r="C37" s="11">
        <f t="shared" si="3"/>
        <v>911</v>
      </c>
      <c r="D37" s="17">
        <f t="shared" si="4"/>
        <v>59.190367539459963</v>
      </c>
      <c r="E37" s="17">
        <v>2.7365841390147279</v>
      </c>
      <c r="F37" s="17">
        <f t="shared" si="5"/>
        <v>2.7578530664014664</v>
      </c>
      <c r="G37" s="17">
        <f t="shared" si="6"/>
        <v>2.1268927386738579E-2</v>
      </c>
      <c r="I37" s="15">
        <v>907</v>
      </c>
      <c r="J37" s="15">
        <f t="shared" si="0"/>
        <v>907</v>
      </c>
      <c r="K37" s="17">
        <f t="shared" si="1"/>
        <v>59.152145741201906</v>
      </c>
      <c r="L37" s="17">
        <v>2.7365841390147279</v>
      </c>
      <c r="M37" s="17">
        <f t="shared" si="2"/>
        <v>2.7326049668034784</v>
      </c>
      <c r="N37" s="17">
        <f t="shared" si="7"/>
        <v>-3.9791722112494377E-3</v>
      </c>
      <c r="O37" s="1"/>
      <c r="P37" s="1">
        <f t="shared" si="8"/>
        <v>2.5248099597988016E-2</v>
      </c>
    </row>
    <row r="38" spans="1:16" x14ac:dyDescent="0.2">
      <c r="A38" s="14">
        <v>540</v>
      </c>
      <c r="B38" s="11">
        <v>874</v>
      </c>
      <c r="C38" s="11">
        <f t="shared" si="3"/>
        <v>874</v>
      </c>
      <c r="D38" s="17">
        <f t="shared" si="4"/>
        <v>58.830228652688064</v>
      </c>
      <c r="E38" s="17">
        <v>2.3831768001743372</v>
      </c>
      <c r="F38" s="17">
        <f t="shared" si="5"/>
        <v>2.3977141796295669</v>
      </c>
      <c r="G38" s="17">
        <f t="shared" si="6"/>
        <v>1.4537379455229704E-2</v>
      </c>
      <c r="I38" s="15">
        <v>871</v>
      </c>
      <c r="J38" s="15">
        <f t="shared" si="0"/>
        <v>871</v>
      </c>
      <c r="K38" s="17">
        <f t="shared" si="1"/>
        <v>58.80036310015327</v>
      </c>
      <c r="L38" s="17">
        <v>2.3831768001743372</v>
      </c>
      <c r="M38" s="17">
        <f t="shared" si="2"/>
        <v>2.380822325754842</v>
      </c>
      <c r="N38" s="17">
        <f t="shared" si="7"/>
        <v>-2.3544744194952116E-3</v>
      </c>
      <c r="O38" s="1"/>
      <c r="P38" s="1">
        <f t="shared" si="8"/>
        <v>1.6891853874724916E-2</v>
      </c>
    </row>
    <row r="39" spans="1:16" x14ac:dyDescent="0.2">
      <c r="A39" s="14">
        <v>610</v>
      </c>
      <c r="B39" s="11">
        <v>823</v>
      </c>
      <c r="C39" s="11">
        <f t="shared" si="3"/>
        <v>823</v>
      </c>
      <c r="D39" s="17">
        <f t="shared" si="4"/>
        <v>58.307996704245397</v>
      </c>
      <c r="E39" s="17">
        <v>1.8614658175037977</v>
      </c>
      <c r="F39" s="17">
        <f t="shared" si="5"/>
        <v>1.8754822311869006</v>
      </c>
      <c r="G39" s="17">
        <f t="shared" si="6"/>
        <v>1.4016413683102913E-2</v>
      </c>
      <c r="I39" s="15">
        <v>820</v>
      </c>
      <c r="J39" s="15">
        <f t="shared" si="0"/>
        <v>820</v>
      </c>
      <c r="K39" s="17">
        <f t="shared" si="1"/>
        <v>58.276277047674334</v>
      </c>
      <c r="L39" s="17">
        <v>1.8614658175037977</v>
      </c>
      <c r="M39" s="17">
        <f t="shared" si="2"/>
        <v>1.8567362732759065</v>
      </c>
      <c r="N39" s="17">
        <f t="shared" si="7"/>
        <v>-4.7295442278911803E-3</v>
      </c>
      <c r="O39" s="1"/>
      <c r="P39" s="1">
        <f t="shared" si="8"/>
        <v>1.8745957910994093E-2</v>
      </c>
    </row>
    <row r="40" spans="1:16" x14ac:dyDescent="0.2">
      <c r="A40" s="14">
        <v>630</v>
      </c>
      <c r="B40" s="11">
        <v>811</v>
      </c>
      <c r="C40" s="11">
        <f t="shared" si="3"/>
        <v>811</v>
      </c>
      <c r="D40" s="17">
        <f t="shared" si="4"/>
        <v>58.180417084223123</v>
      </c>
      <c r="E40" s="17">
        <v>1.7306694403443506</v>
      </c>
      <c r="F40" s="17">
        <f t="shared" si="5"/>
        <v>1.7479026111646263</v>
      </c>
      <c r="G40" s="17">
        <f t="shared" si="6"/>
        <v>1.7233170820275756E-2</v>
      </c>
      <c r="I40" s="15">
        <v>808</v>
      </c>
      <c r="J40" s="15">
        <f t="shared" ref="J40:J71" si="9">I40/B$4</f>
        <v>808</v>
      </c>
      <c r="K40" s="17">
        <f t="shared" ref="K40:K71" si="10">20*LOG(J40/B$4)</f>
        <v>58.148227215491715</v>
      </c>
      <c r="L40" s="17">
        <v>1.7306694403443506</v>
      </c>
      <c r="M40" s="17">
        <f t="shared" ref="M40:M71" si="11">K40-(K$46-L$46)</f>
        <v>1.7286864410932878</v>
      </c>
      <c r="N40" s="17">
        <f t="shared" si="7"/>
        <v>-1.9829992510627115E-3</v>
      </c>
      <c r="O40" s="1"/>
      <c r="P40" s="1">
        <f t="shared" si="8"/>
        <v>1.9216170071338468E-2</v>
      </c>
    </row>
    <row r="41" spans="1:16" x14ac:dyDescent="0.2">
      <c r="A41" s="14">
        <v>680</v>
      </c>
      <c r="B41" s="11">
        <v>783</v>
      </c>
      <c r="C41" s="11">
        <f t="shared" si="3"/>
        <v>783</v>
      </c>
      <c r="D41" s="17">
        <f t="shared" si="4"/>
        <v>57.875235241158869</v>
      </c>
      <c r="E41" s="17">
        <v>1.4320606482647953</v>
      </c>
      <c r="F41" s="17">
        <f t="shared" si="5"/>
        <v>1.4427207681003722</v>
      </c>
      <c r="G41" s="17">
        <f t="shared" si="6"/>
        <v>1.0660119835576909E-2</v>
      </c>
      <c r="I41" s="15">
        <v>781</v>
      </c>
      <c r="J41" s="15">
        <f t="shared" si="9"/>
        <v>781</v>
      </c>
      <c r="K41" s="17">
        <f t="shared" si="10"/>
        <v>57.853020677546006</v>
      </c>
      <c r="L41" s="17">
        <v>1.4320606482647953</v>
      </c>
      <c r="M41" s="17">
        <f t="shared" si="11"/>
        <v>1.4334799031475782</v>
      </c>
      <c r="N41" s="17">
        <f t="shared" si="7"/>
        <v>1.4192548827829388E-3</v>
      </c>
      <c r="O41" s="1"/>
      <c r="P41" s="1">
        <f t="shared" si="8"/>
        <v>9.2408649527939701E-3</v>
      </c>
    </row>
    <row r="42" spans="1:16" x14ac:dyDescent="0.2">
      <c r="A42" s="14">
        <v>760</v>
      </c>
      <c r="B42" s="11">
        <v>747</v>
      </c>
      <c r="C42" s="11">
        <f t="shared" si="3"/>
        <v>747</v>
      </c>
      <c r="D42" s="17">
        <f t="shared" si="4"/>
        <v>57.466412036307979</v>
      </c>
      <c r="E42" s="17">
        <v>1.0215844156348988</v>
      </c>
      <c r="F42" s="17">
        <f t="shared" si="5"/>
        <v>1.0338975632494822</v>
      </c>
      <c r="G42" s="17">
        <f t="shared" si="6"/>
        <v>1.2313147614583464E-2</v>
      </c>
      <c r="I42" s="15">
        <v>745</v>
      </c>
      <c r="J42" s="15">
        <f t="shared" si="9"/>
        <v>745</v>
      </c>
      <c r="K42" s="17">
        <f t="shared" si="10"/>
        <v>57.443125454965852</v>
      </c>
      <c r="L42" s="17">
        <v>1.0215844156348988</v>
      </c>
      <c r="M42" s="17">
        <f t="shared" si="11"/>
        <v>1.0235846805674242</v>
      </c>
      <c r="N42" s="17">
        <f t="shared" si="7"/>
        <v>2.0002649325254751E-3</v>
      </c>
      <c r="O42" s="1"/>
      <c r="P42" s="1">
        <f t="shared" si="8"/>
        <v>1.0312882682057989E-2</v>
      </c>
    </row>
    <row r="43" spans="1:16" x14ac:dyDescent="0.2">
      <c r="A43" s="14">
        <v>800</v>
      </c>
      <c r="B43" s="11">
        <v>731</v>
      </c>
      <c r="C43" s="11">
        <f t="shared" si="3"/>
        <v>731</v>
      </c>
      <c r="D43" s="17">
        <f t="shared" si="4"/>
        <v>57.27834753915721</v>
      </c>
      <c r="E43" s="17">
        <v>0.84038778095144351</v>
      </c>
      <c r="F43" s="17">
        <f t="shared" si="5"/>
        <v>0.845833066098713</v>
      </c>
      <c r="G43" s="17">
        <f t="shared" si="6"/>
        <v>5.4452851472694963E-3</v>
      </c>
      <c r="I43" s="15">
        <v>729</v>
      </c>
      <c r="J43" s="15">
        <f t="shared" si="9"/>
        <v>729</v>
      </c>
      <c r="K43" s="17">
        <f t="shared" si="10"/>
        <v>57.254550566359498</v>
      </c>
      <c r="L43" s="17">
        <v>0.84038778095144351</v>
      </c>
      <c r="M43" s="17">
        <f t="shared" si="11"/>
        <v>0.83500979196107039</v>
      </c>
      <c r="N43" s="17">
        <f t="shared" si="7"/>
        <v>-5.3779889903731171E-3</v>
      </c>
      <c r="O43" s="1"/>
      <c r="P43" s="1">
        <f t="shared" si="8"/>
        <v>1.0823274137642613E-2</v>
      </c>
    </row>
    <row r="44" spans="1:16" x14ac:dyDescent="0.2">
      <c r="A44" s="14">
        <v>850</v>
      </c>
      <c r="B44" s="11">
        <v>714</v>
      </c>
      <c r="C44" s="11">
        <f t="shared" si="3"/>
        <v>714</v>
      </c>
      <c r="D44" s="17">
        <f t="shared" si="4"/>
        <v>57.073964235523491</v>
      </c>
      <c r="E44" s="17">
        <v>0.63142603194098945</v>
      </c>
      <c r="F44" s="17">
        <f t="shared" si="5"/>
        <v>0.64144976246499397</v>
      </c>
      <c r="G44" s="17">
        <f t="shared" si="6"/>
        <v>1.0023730524004515E-2</v>
      </c>
      <c r="I44" s="15">
        <v>712</v>
      </c>
      <c r="J44" s="15">
        <f t="shared" si="9"/>
        <v>712</v>
      </c>
      <c r="K44" s="17">
        <f t="shared" si="10"/>
        <v>57.049599872737133</v>
      </c>
      <c r="L44" s="17">
        <v>0.63142603194098945</v>
      </c>
      <c r="M44" s="17">
        <f t="shared" si="11"/>
        <v>0.63005909833870533</v>
      </c>
      <c r="N44" s="17">
        <f t="shared" si="7"/>
        <v>-1.3669336022841261E-3</v>
      </c>
      <c r="O44" s="1"/>
      <c r="P44" s="1">
        <f t="shared" si="8"/>
        <v>1.1390664126288641E-2</v>
      </c>
    </row>
    <row r="45" spans="1:16" x14ac:dyDescent="0.2">
      <c r="A45" s="14">
        <v>950</v>
      </c>
      <c r="B45" s="11">
        <v>683</v>
      </c>
      <c r="C45" s="11">
        <f t="shared" si="3"/>
        <v>683</v>
      </c>
      <c r="D45" s="17">
        <f t="shared" si="4"/>
        <v>56.688414073630653</v>
      </c>
      <c r="E45" s="17">
        <v>0.25842384282949815</v>
      </c>
      <c r="F45" s="17">
        <f t="shared" si="5"/>
        <v>0.25589960057215677</v>
      </c>
      <c r="G45" s="17">
        <f t="shared" si="6"/>
        <v>-2.5242422573413803E-3</v>
      </c>
      <c r="I45" s="15">
        <v>682</v>
      </c>
      <c r="J45" s="15">
        <f t="shared" si="9"/>
        <v>682</v>
      </c>
      <c r="K45" s="17">
        <f t="shared" si="10"/>
        <v>56.675687493129573</v>
      </c>
      <c r="L45" s="17">
        <v>0.25842384282949815</v>
      </c>
      <c r="M45" s="17">
        <f t="shared" si="11"/>
        <v>0.25614671873114503</v>
      </c>
      <c r="N45" s="17">
        <f t="shared" si="7"/>
        <v>-2.2771240983531227E-3</v>
      </c>
      <c r="O45" s="1"/>
      <c r="P45" s="1">
        <f t="shared" si="8"/>
        <v>-2.4711815898825762E-4</v>
      </c>
    </row>
    <row r="46" spans="1:16" x14ac:dyDescent="0.2">
      <c r="A46" s="14">
        <v>1000</v>
      </c>
      <c r="B46" s="11">
        <v>670</v>
      </c>
      <c r="C46" s="11">
        <f t="shared" si="3"/>
        <v>670</v>
      </c>
      <c r="D46" s="17">
        <f t="shared" si="4"/>
        <v>56.521496054016531</v>
      </c>
      <c r="E46" s="17">
        <v>8.8981580958036766E-2</v>
      </c>
      <c r="F46" s="17">
        <f t="shared" si="5"/>
        <v>8.8981580958034101E-2</v>
      </c>
      <c r="G46" s="17">
        <f t="shared" si="6"/>
        <v>-2.6645352591003757E-15</v>
      </c>
      <c r="I46" s="15">
        <v>669</v>
      </c>
      <c r="J46" s="15">
        <f t="shared" si="9"/>
        <v>669</v>
      </c>
      <c r="K46" s="17">
        <f t="shared" si="10"/>
        <v>56.508522355356462</v>
      </c>
      <c r="L46" s="17">
        <v>8.8981580958036766E-2</v>
      </c>
      <c r="M46" s="17">
        <f t="shared" si="11"/>
        <v>8.8981580958034101E-2</v>
      </c>
      <c r="N46" s="17">
        <f t="shared" si="7"/>
        <v>-2.6645352591003757E-15</v>
      </c>
      <c r="O46" s="1"/>
      <c r="P46" s="1">
        <f t="shared" si="8"/>
        <v>0</v>
      </c>
    </row>
    <row r="47" spans="1:16" x14ac:dyDescent="0.2">
      <c r="A47" s="14">
        <v>1100</v>
      </c>
      <c r="B47" s="11">
        <v>646</v>
      </c>
      <c r="C47" s="11">
        <f t="shared" si="3"/>
        <v>646</v>
      </c>
      <c r="D47" s="17">
        <f t="shared" si="4"/>
        <v>56.204650359901684</v>
      </c>
      <c r="E47" s="17">
        <v>-0.22544587994665977</v>
      </c>
      <c r="F47" s="17">
        <f t="shared" si="5"/>
        <v>-0.22786411315681221</v>
      </c>
      <c r="G47" s="17">
        <f t="shared" si="6"/>
        <v>-2.4182332101524429E-3</v>
      </c>
      <c r="I47" s="15">
        <v>645</v>
      </c>
      <c r="J47" s="15">
        <f t="shared" si="9"/>
        <v>645</v>
      </c>
      <c r="K47" s="17">
        <f t="shared" si="10"/>
        <v>56.191194292705347</v>
      </c>
      <c r="L47" s="17">
        <v>-0.22544587994665977</v>
      </c>
      <c r="M47" s="17">
        <f t="shared" si="11"/>
        <v>-0.22834648169308025</v>
      </c>
      <c r="N47" s="17">
        <f t="shared" si="7"/>
        <v>-2.9006017464204836E-3</v>
      </c>
      <c r="O47" s="1"/>
      <c r="P47" s="1">
        <f t="shared" si="8"/>
        <v>4.8236853626804077E-4</v>
      </c>
    </row>
    <row r="48" spans="1:16" x14ac:dyDescent="0.2">
      <c r="A48" s="14">
        <v>1200</v>
      </c>
      <c r="B48" s="11">
        <v>624</v>
      </c>
      <c r="C48" s="11">
        <f t="shared" si="3"/>
        <v>624</v>
      </c>
      <c r="D48" s="17">
        <f t="shared" si="4"/>
        <v>55.903691793648484</v>
      </c>
      <c r="E48" s="17">
        <v>-0.5160528837619851</v>
      </c>
      <c r="F48" s="17">
        <f t="shared" si="5"/>
        <v>-0.5288226794100126</v>
      </c>
      <c r="G48" s="17">
        <f t="shared" si="6"/>
        <v>-1.2769795648027493E-2</v>
      </c>
      <c r="I48" s="15">
        <v>623</v>
      </c>
      <c r="J48" s="15">
        <f t="shared" si="9"/>
        <v>623</v>
      </c>
      <c r="K48" s="17">
        <f t="shared" si="10"/>
        <v>55.889760933183396</v>
      </c>
      <c r="L48" s="17">
        <v>-0.5160528837619851</v>
      </c>
      <c r="M48" s="17">
        <f t="shared" si="11"/>
        <v>-0.52977984121503141</v>
      </c>
      <c r="N48" s="17">
        <f t="shared" si="7"/>
        <v>-1.3726957453046307E-2</v>
      </c>
      <c r="O48" s="1"/>
      <c r="P48" s="1">
        <f t="shared" si="8"/>
        <v>9.5716180501881354E-4</v>
      </c>
    </row>
    <row r="49" spans="1:16" x14ac:dyDescent="0.2">
      <c r="A49" s="14">
        <v>1250</v>
      </c>
      <c r="B49" s="11">
        <v>614</v>
      </c>
      <c r="C49" s="11">
        <f t="shared" si="3"/>
        <v>614</v>
      </c>
      <c r="D49" s="17">
        <f t="shared" si="4"/>
        <v>55.763367422823357</v>
      </c>
      <c r="E49" s="17">
        <v>-0.65481482413345049</v>
      </c>
      <c r="F49" s="17">
        <f t="shared" si="5"/>
        <v>-0.66914705023513932</v>
      </c>
      <c r="G49" s="17">
        <f t="shared" si="6"/>
        <v>-1.4332226101688827E-2</v>
      </c>
      <c r="I49" s="15">
        <v>613</v>
      </c>
      <c r="J49" s="15">
        <f t="shared" si="9"/>
        <v>613</v>
      </c>
      <c r="K49" s="17">
        <f t="shared" si="10"/>
        <v>55.749209490368301</v>
      </c>
      <c r="L49" s="17">
        <v>-0.65481482413345049</v>
      </c>
      <c r="M49" s="17">
        <f t="shared" si="11"/>
        <v>-0.67033128403012654</v>
      </c>
      <c r="N49" s="17">
        <f t="shared" si="7"/>
        <v>-1.5516459896676049E-2</v>
      </c>
      <c r="O49" s="1"/>
      <c r="P49" s="1">
        <f t="shared" si="8"/>
        <v>1.1842337949872217E-3</v>
      </c>
    </row>
    <row r="50" spans="1:16" x14ac:dyDescent="0.2">
      <c r="A50" s="14">
        <v>1300</v>
      </c>
      <c r="B50" s="11">
        <v>604</v>
      </c>
      <c r="C50" s="11">
        <f t="shared" si="3"/>
        <v>604</v>
      </c>
      <c r="D50" s="17">
        <f t="shared" si="4"/>
        <v>55.620738772422634</v>
      </c>
      <c r="E50" s="17">
        <v>-0.79013907556988983</v>
      </c>
      <c r="F50" s="17">
        <f t="shared" si="5"/>
        <v>-0.81177570063586302</v>
      </c>
      <c r="G50" s="17">
        <f t="shared" si="6"/>
        <v>-2.1636625065973192E-2</v>
      </c>
      <c r="I50" s="15">
        <v>604</v>
      </c>
      <c r="J50" s="15">
        <f t="shared" si="9"/>
        <v>604</v>
      </c>
      <c r="K50" s="17">
        <f t="shared" si="10"/>
        <v>55.620738772422634</v>
      </c>
      <c r="L50" s="17">
        <v>-0.79013907556988983</v>
      </c>
      <c r="M50" s="17">
        <f t="shared" si="11"/>
        <v>-0.79880200197579398</v>
      </c>
      <c r="N50" s="17">
        <f t="shared" si="7"/>
        <v>-8.6629264059041589E-3</v>
      </c>
      <c r="O50" s="1"/>
      <c r="P50" s="1">
        <f t="shared" si="8"/>
        <v>-1.2973698660069033E-2</v>
      </c>
    </row>
    <row r="51" spans="1:16" x14ac:dyDescent="0.2">
      <c r="A51" s="14">
        <v>1500</v>
      </c>
      <c r="B51" s="11">
        <v>568</v>
      </c>
      <c r="C51" s="11">
        <f t="shared" si="3"/>
        <v>568</v>
      </c>
      <c r="D51" s="17">
        <f t="shared" si="4"/>
        <v>55.086966714220374</v>
      </c>
      <c r="E51" s="17">
        <v>-1.3063059718094649</v>
      </c>
      <c r="F51" s="17">
        <f t="shared" si="5"/>
        <v>-1.3455477588381228</v>
      </c>
      <c r="G51" s="17">
        <f t="shared" si="6"/>
        <v>-3.9241787028657882E-2</v>
      </c>
      <c r="I51" s="15">
        <v>568</v>
      </c>
      <c r="J51" s="15">
        <f t="shared" si="9"/>
        <v>568</v>
      </c>
      <c r="K51" s="17">
        <f t="shared" si="10"/>
        <v>55.086966714220374</v>
      </c>
      <c r="L51" s="17">
        <v>-1.3063059718094649</v>
      </c>
      <c r="M51" s="17">
        <f t="shared" si="11"/>
        <v>-1.3325740601780538</v>
      </c>
      <c r="N51" s="17">
        <f t="shared" si="7"/>
        <v>-2.6268088368588849E-2</v>
      </c>
      <c r="O51" s="1"/>
      <c r="P51" s="1">
        <f t="shared" si="8"/>
        <v>-1.2973698660069033E-2</v>
      </c>
    </row>
    <row r="52" spans="1:16" x14ac:dyDescent="0.2">
      <c r="A52" s="14">
        <v>1600</v>
      </c>
      <c r="B52" s="11">
        <v>552</v>
      </c>
      <c r="C52" s="11">
        <f t="shared" si="3"/>
        <v>552</v>
      </c>
      <c r="D52" s="17">
        <f t="shared" si="4"/>
        <v>54.838781554583981</v>
      </c>
      <c r="E52" s="17">
        <v>-1.5536458171235101</v>
      </c>
      <c r="F52" s="17">
        <f t="shared" si="5"/>
        <v>-1.5937329184745153</v>
      </c>
      <c r="G52" s="17">
        <f t="shared" si="6"/>
        <v>-4.0087101351005128E-2</v>
      </c>
      <c r="I52" s="15">
        <v>552</v>
      </c>
      <c r="J52" s="15">
        <f t="shared" si="9"/>
        <v>552</v>
      </c>
      <c r="K52" s="17">
        <f t="shared" si="10"/>
        <v>54.838781554583981</v>
      </c>
      <c r="L52" s="17">
        <v>-1.5536458171235101</v>
      </c>
      <c r="M52" s="17">
        <f t="shared" si="11"/>
        <v>-1.5807592198144462</v>
      </c>
      <c r="N52" s="17">
        <f t="shared" si="7"/>
        <v>-2.7113402690936095E-2</v>
      </c>
      <c r="O52" s="1"/>
      <c r="P52" s="1">
        <f t="shared" si="8"/>
        <v>-1.2973698660069033E-2</v>
      </c>
    </row>
    <row r="53" spans="1:16" x14ac:dyDescent="0.2">
      <c r="A53" s="14">
        <v>1700</v>
      </c>
      <c r="B53" s="11">
        <v>536</v>
      </c>
      <c r="C53" s="11">
        <f t="shared" si="3"/>
        <v>536</v>
      </c>
      <c r="D53" s="17">
        <f t="shared" si="4"/>
        <v>54.583295793855406</v>
      </c>
      <c r="E53" s="17">
        <v>-1.7958962021600324</v>
      </c>
      <c r="F53" s="17">
        <f t="shared" si="5"/>
        <v>-1.8492186792030907</v>
      </c>
      <c r="G53" s="17">
        <f t="shared" si="6"/>
        <v>-5.3322477043058258E-2</v>
      </c>
      <c r="I53" s="15">
        <v>536</v>
      </c>
      <c r="J53" s="15">
        <f t="shared" si="9"/>
        <v>536</v>
      </c>
      <c r="K53" s="17">
        <f t="shared" si="10"/>
        <v>54.583295793855406</v>
      </c>
      <c r="L53" s="17">
        <v>-1.7958962021600324</v>
      </c>
      <c r="M53" s="17">
        <f t="shared" si="11"/>
        <v>-1.8362449805430217</v>
      </c>
      <c r="N53" s="17">
        <f t="shared" si="7"/>
        <v>-4.0348778382989225E-2</v>
      </c>
      <c r="O53" s="1"/>
      <c r="P53" s="1">
        <f t="shared" si="8"/>
        <v>-1.2973698660069033E-2</v>
      </c>
    </row>
    <row r="54" spans="1:16" x14ac:dyDescent="0.2">
      <c r="A54" s="14">
        <v>1900</v>
      </c>
      <c r="B54" s="11">
        <v>507</v>
      </c>
      <c r="C54" s="11">
        <f t="shared" si="3"/>
        <v>507</v>
      </c>
      <c r="D54" s="17">
        <f t="shared" si="4"/>
        <v>54.100159186666723</v>
      </c>
      <c r="E54" s="17">
        <v>-2.2683879680091028</v>
      </c>
      <c r="F54" s="17">
        <f t="shared" si="5"/>
        <v>-2.332355286391774</v>
      </c>
      <c r="G54" s="17">
        <f t="shared" si="6"/>
        <v>-6.3967318382671223E-2</v>
      </c>
      <c r="I54" s="15">
        <v>508</v>
      </c>
      <c r="J54" s="15">
        <f t="shared" si="9"/>
        <v>508</v>
      </c>
      <c r="K54" s="17">
        <f t="shared" si="10"/>
        <v>54.117274245678388</v>
      </c>
      <c r="L54" s="17">
        <v>-2.2683879680091028</v>
      </c>
      <c r="M54" s="17">
        <f t="shared" si="11"/>
        <v>-2.3022665287200397</v>
      </c>
      <c r="N54" s="17">
        <f t="shared" si="7"/>
        <v>-3.3878560710936867E-2</v>
      </c>
      <c r="O54" s="1"/>
      <c r="P54" s="1">
        <f t="shared" si="8"/>
        <v>-3.0088757671734356E-2</v>
      </c>
    </row>
    <row r="55" spans="1:16" x14ac:dyDescent="0.2">
      <c r="A55" s="14">
        <v>2000</v>
      </c>
      <c r="B55" s="11">
        <v>493</v>
      </c>
      <c r="C55" s="11">
        <f t="shared" si="3"/>
        <v>493</v>
      </c>
      <c r="D55" s="17">
        <f t="shared" si="4"/>
        <v>53.856938385544602</v>
      </c>
      <c r="E55" s="17">
        <v>-2.4995593270649126</v>
      </c>
      <c r="F55" s="17">
        <f t="shared" si="5"/>
        <v>-2.5755760875138947</v>
      </c>
      <c r="G55" s="17">
        <f t="shared" si="6"/>
        <v>-7.601676044898209E-2</v>
      </c>
      <c r="I55" s="15">
        <v>494</v>
      </c>
      <c r="J55" s="15">
        <f t="shared" si="9"/>
        <v>494</v>
      </c>
      <c r="K55" s="17">
        <f t="shared" si="10"/>
        <v>53.874538978472941</v>
      </c>
      <c r="L55" s="17">
        <v>-2.4995593270649126</v>
      </c>
      <c r="M55" s="17">
        <f t="shared" si="11"/>
        <v>-2.5450017959254865</v>
      </c>
      <c r="N55" s="17">
        <f t="shared" si="7"/>
        <v>-4.5442468860573904E-2</v>
      </c>
      <c r="O55" s="1"/>
      <c r="P55" s="1">
        <f t="shared" si="8"/>
        <v>-3.0574291588408187E-2</v>
      </c>
    </row>
    <row r="56" spans="1:16" x14ac:dyDescent="0.2">
      <c r="A56" s="14">
        <v>2100</v>
      </c>
      <c r="B56" s="11">
        <v>480</v>
      </c>
      <c r="C56" s="11">
        <f t="shared" si="3"/>
        <v>480</v>
      </c>
      <c r="D56" s="17">
        <f t="shared" si="4"/>
        <v>53.624824747511745</v>
      </c>
      <c r="E56" s="17">
        <v>-2.7276799982846627</v>
      </c>
      <c r="F56" s="17">
        <f t="shared" si="5"/>
        <v>-2.8076897255467514</v>
      </c>
      <c r="G56" s="17">
        <f t="shared" si="6"/>
        <v>-8.000972726208877E-2</v>
      </c>
      <c r="I56" s="15">
        <v>481</v>
      </c>
      <c r="J56" s="15">
        <f t="shared" si="9"/>
        <v>481</v>
      </c>
      <c r="K56" s="17">
        <f t="shared" si="10"/>
        <v>53.642901527476639</v>
      </c>
      <c r="L56" s="17">
        <v>-2.7276799982846627</v>
      </c>
      <c r="M56" s="17">
        <f t="shared" si="11"/>
        <v>-2.7766392469217891</v>
      </c>
      <c r="N56" s="17">
        <f t="shared" si="7"/>
        <v>-4.8959248637126418E-2</v>
      </c>
      <c r="O56" s="1"/>
      <c r="P56" s="1">
        <f t="shared" si="8"/>
        <v>-3.1050478624962352E-2</v>
      </c>
    </row>
    <row r="57" spans="1:16" x14ac:dyDescent="0.2">
      <c r="A57" s="14">
        <v>2400</v>
      </c>
      <c r="B57" s="11">
        <v>444</v>
      </c>
      <c r="C57" s="11">
        <f t="shared" si="3"/>
        <v>444</v>
      </c>
      <c r="D57" s="17">
        <f t="shared" si="4"/>
        <v>52.947659402292395</v>
      </c>
      <c r="E57" s="17">
        <v>-3.3946512926107917</v>
      </c>
      <c r="F57" s="17">
        <f t="shared" si="5"/>
        <v>-3.4848550707661019</v>
      </c>
      <c r="G57" s="17">
        <f t="shared" si="6"/>
        <v>-9.0203778155310221E-2</v>
      </c>
      <c r="I57" s="15">
        <v>445</v>
      </c>
      <c r="J57" s="15">
        <f t="shared" si="9"/>
        <v>445</v>
      </c>
      <c r="K57" s="17">
        <f t="shared" si="10"/>
        <v>52.967200219618633</v>
      </c>
      <c r="L57" s="17">
        <v>-3.3946512926107917</v>
      </c>
      <c r="M57" s="17">
        <f t="shared" si="11"/>
        <v>-3.452340554779795</v>
      </c>
      <c r="N57" s="17">
        <f t="shared" si="7"/>
        <v>-5.7689262169003275E-2</v>
      </c>
      <c r="O57" s="1"/>
      <c r="P57" s="1">
        <f t="shared" si="8"/>
        <v>-3.2514515986306947E-2</v>
      </c>
    </row>
    <row r="58" spans="1:16" x14ac:dyDescent="0.2">
      <c r="A58" s="14">
        <v>2500</v>
      </c>
      <c r="B58" s="11">
        <v>433</v>
      </c>
      <c r="C58" s="11">
        <f t="shared" si="3"/>
        <v>433</v>
      </c>
      <c r="D58" s="17">
        <f t="shared" si="4"/>
        <v>52.729757927067311</v>
      </c>
      <c r="E58" s="17">
        <v>-3.6112663435028574</v>
      </c>
      <c r="F58" s="17">
        <f t="shared" si="5"/>
        <v>-3.7027565459911855</v>
      </c>
      <c r="G58" s="17">
        <f t="shared" si="6"/>
        <v>-9.1490202488328176E-2</v>
      </c>
      <c r="I58" s="15">
        <v>434</v>
      </c>
      <c r="J58" s="15">
        <f t="shared" si="9"/>
        <v>434</v>
      </c>
      <c r="K58" s="17">
        <f t="shared" si="10"/>
        <v>52.749794590250218</v>
      </c>
      <c r="L58" s="17">
        <v>-3.6112663435028574</v>
      </c>
      <c r="M58" s="17">
        <f t="shared" si="11"/>
        <v>-3.6697461841482095</v>
      </c>
      <c r="N58" s="17">
        <f t="shared" si="7"/>
        <v>-5.8479840645352166E-2</v>
      </c>
      <c r="O58" s="1"/>
      <c r="P58" s="1">
        <f t="shared" si="8"/>
        <v>-3.301036184297601E-2</v>
      </c>
    </row>
    <row r="59" spans="1:16" x14ac:dyDescent="0.2">
      <c r="A59" s="14">
        <v>2700</v>
      </c>
      <c r="B59" s="11">
        <v>412</v>
      </c>
      <c r="C59" s="11">
        <f t="shared" si="3"/>
        <v>412</v>
      </c>
      <c r="D59" s="17">
        <f t="shared" si="4"/>
        <v>52.297944320662694</v>
      </c>
      <c r="E59" s="17">
        <v>-4.0358989605195967</v>
      </c>
      <c r="F59" s="17">
        <f t="shared" si="5"/>
        <v>-4.1345701523958027</v>
      </c>
      <c r="G59" s="17">
        <f t="shared" si="6"/>
        <v>-9.8671191876205988E-2</v>
      </c>
      <c r="I59" s="15">
        <v>413</v>
      </c>
      <c r="J59" s="15">
        <f t="shared" si="9"/>
        <v>413</v>
      </c>
      <c r="K59" s="17">
        <f t="shared" si="10"/>
        <v>52.319001033128025</v>
      </c>
      <c r="L59" s="17">
        <v>-4.0358989605195967</v>
      </c>
      <c r="M59" s="17">
        <f t="shared" si="11"/>
        <v>-4.1005397412704028</v>
      </c>
      <c r="N59" s="17">
        <f t="shared" si="7"/>
        <v>-6.4640780750806037E-2</v>
      </c>
      <c r="O59" s="1"/>
      <c r="P59" s="1">
        <f t="shared" si="8"/>
        <v>-3.4030411125399951E-2</v>
      </c>
    </row>
    <row r="60" spans="1:16" x14ac:dyDescent="0.2">
      <c r="A60" s="14">
        <v>3000</v>
      </c>
      <c r="B60" s="11">
        <v>383</v>
      </c>
      <c r="C60" s="11">
        <f t="shared" si="3"/>
        <v>383</v>
      </c>
      <c r="D60" s="17">
        <f t="shared" si="4"/>
        <v>51.663975479372453</v>
      </c>
      <c r="E60" s="17">
        <v>-4.6511654226838601</v>
      </c>
      <c r="F60" s="17">
        <f t="shared" si="5"/>
        <v>-4.7685389936860432</v>
      </c>
      <c r="G60" s="17">
        <f t="shared" si="6"/>
        <v>-0.11737357100218304</v>
      </c>
      <c r="I60" s="15">
        <v>384</v>
      </c>
      <c r="J60" s="15">
        <f t="shared" si="9"/>
        <v>384</v>
      </c>
      <c r="K60" s="17">
        <f t="shared" si="10"/>
        <v>51.68662448735062</v>
      </c>
      <c r="L60" s="17">
        <v>-4.6511654226838601</v>
      </c>
      <c r="M60" s="17">
        <f t="shared" si="11"/>
        <v>-4.7329162870478072</v>
      </c>
      <c r="N60" s="17">
        <f t="shared" si="7"/>
        <v>-8.1750864363947073E-2</v>
      </c>
      <c r="O60" s="1"/>
      <c r="P60" s="1">
        <f t="shared" si="8"/>
        <v>-3.5622706638235968E-2</v>
      </c>
    </row>
    <row r="61" spans="1:16" x14ac:dyDescent="0.2">
      <c r="A61" s="14">
        <v>3150</v>
      </c>
      <c r="B61" s="11">
        <v>370</v>
      </c>
      <c r="C61" s="11">
        <f t="shared" si="3"/>
        <v>370</v>
      </c>
      <c r="D61" s="17">
        <f t="shared" si="4"/>
        <v>51.3640344813399</v>
      </c>
      <c r="E61" s="17">
        <v>-4.9490028619937743</v>
      </c>
      <c r="F61" s="17">
        <f t="shared" si="5"/>
        <v>-5.068479991718597</v>
      </c>
      <c r="G61" s="17">
        <f t="shared" si="6"/>
        <v>-0.11947712972482272</v>
      </c>
      <c r="I61" s="15">
        <v>371</v>
      </c>
      <c r="J61" s="15">
        <f t="shared" si="9"/>
        <v>371</v>
      </c>
      <c r="K61" s="17">
        <f t="shared" si="10"/>
        <v>51.387478192300918</v>
      </c>
      <c r="L61" s="17">
        <v>-4.9490028619937743</v>
      </c>
      <c r="M61" s="17">
        <f t="shared" si="11"/>
        <v>-5.0320625820975096</v>
      </c>
      <c r="N61" s="17">
        <f t="shared" si="7"/>
        <v>-8.3059720103735302E-2</v>
      </c>
      <c r="O61" s="1"/>
      <c r="P61" s="1">
        <f t="shared" si="8"/>
        <v>-3.6417409621087415E-2</v>
      </c>
    </row>
    <row r="62" spans="1:16" x14ac:dyDescent="0.2">
      <c r="A62" s="14">
        <v>3400</v>
      </c>
      <c r="B62" s="11">
        <v>349</v>
      </c>
      <c r="C62" s="11">
        <f t="shared" si="3"/>
        <v>349</v>
      </c>
      <c r="D62" s="17">
        <f t="shared" si="4"/>
        <v>50.856508539183594</v>
      </c>
      <c r="E62" s="17">
        <v>-5.4309745454318472</v>
      </c>
      <c r="F62" s="17">
        <f t="shared" si="5"/>
        <v>-5.5760059338749031</v>
      </c>
      <c r="G62" s="17">
        <f t="shared" si="6"/>
        <v>-0.14503138844305585</v>
      </c>
      <c r="I62" s="15">
        <v>351</v>
      </c>
      <c r="J62" s="15">
        <f t="shared" si="9"/>
        <v>351</v>
      </c>
      <c r="K62" s="17">
        <f t="shared" si="10"/>
        <v>50.906142329316481</v>
      </c>
      <c r="L62" s="17">
        <v>-5.4309745454318472</v>
      </c>
      <c r="M62" s="17">
        <f t="shared" si="11"/>
        <v>-5.5133984450819469</v>
      </c>
      <c r="N62" s="17">
        <f t="shared" si="7"/>
        <v>-8.2423899650099663E-2</v>
      </c>
      <c r="O62" s="1"/>
      <c r="P62" s="1">
        <f t="shared" si="8"/>
        <v>-6.260748879295619E-2</v>
      </c>
    </row>
    <row r="63" spans="1:16" x14ac:dyDescent="0.2">
      <c r="A63" s="14">
        <v>3800</v>
      </c>
      <c r="B63" s="11">
        <v>321</v>
      </c>
      <c r="C63" s="11">
        <f t="shared" si="3"/>
        <v>321</v>
      </c>
      <c r="D63" s="17">
        <f t="shared" si="4"/>
        <v>50.130100648097439</v>
      </c>
      <c r="E63" s="17">
        <v>-6.1654109161571906</v>
      </c>
      <c r="F63" s="17">
        <f t="shared" si="5"/>
        <v>-6.3024138249610573</v>
      </c>
      <c r="G63" s="17">
        <f t="shared" si="6"/>
        <v>-0.13700290880386667</v>
      </c>
      <c r="I63" s="15">
        <v>322</v>
      </c>
      <c r="J63" s="15">
        <f t="shared" si="9"/>
        <v>322</v>
      </c>
      <c r="K63" s="17">
        <f t="shared" si="10"/>
        <v>50.157117433916618</v>
      </c>
      <c r="L63" s="17">
        <v>-6.1654109161571906</v>
      </c>
      <c r="M63" s="17">
        <f t="shared" si="11"/>
        <v>-6.2624233404818099</v>
      </c>
      <c r="N63" s="17">
        <f t="shared" si="7"/>
        <v>-9.7012424324619317E-2</v>
      </c>
      <c r="O63" s="1"/>
      <c r="P63" s="1">
        <f t="shared" si="8"/>
        <v>-3.9990484479247357E-2</v>
      </c>
    </row>
    <row r="64" spans="1:16" x14ac:dyDescent="0.2">
      <c r="A64" s="14">
        <v>4000</v>
      </c>
      <c r="B64" s="11">
        <v>308</v>
      </c>
      <c r="C64" s="11">
        <f t="shared" si="3"/>
        <v>308</v>
      </c>
      <c r="D64" s="17">
        <f t="shared" si="4"/>
        <v>49.771014330008889</v>
      </c>
      <c r="E64" s="17">
        <v>-6.5162471779470019</v>
      </c>
      <c r="F64" s="17">
        <f t="shared" si="5"/>
        <v>-6.6615001430496079</v>
      </c>
      <c r="G64" s="17">
        <f t="shared" si="6"/>
        <v>-0.14525296510260599</v>
      </c>
      <c r="I64" s="15">
        <v>309</v>
      </c>
      <c r="J64" s="15">
        <f t="shared" si="9"/>
        <v>309</v>
      </c>
      <c r="K64" s="17">
        <f t="shared" si="10"/>
        <v>49.799169588496696</v>
      </c>
      <c r="L64" s="17">
        <v>-6.5162471779470019</v>
      </c>
      <c r="M64" s="17">
        <f t="shared" si="11"/>
        <v>-6.6203711859017318</v>
      </c>
      <c r="N64" s="17">
        <f t="shared" si="7"/>
        <v>-0.10412400795472987</v>
      </c>
      <c r="O64" s="1"/>
      <c r="P64" s="1">
        <f t="shared" si="8"/>
        <v>-4.1128957147876122E-2</v>
      </c>
    </row>
    <row r="65" spans="1:16" x14ac:dyDescent="0.2">
      <c r="A65" s="14">
        <v>4300</v>
      </c>
      <c r="B65" s="11">
        <v>290</v>
      </c>
      <c r="C65" s="11">
        <f t="shared" si="3"/>
        <v>290</v>
      </c>
      <c r="D65" s="17">
        <f t="shared" si="4"/>
        <v>49.24795995797912</v>
      </c>
      <c r="E65" s="17">
        <v>-7.0229585335968325</v>
      </c>
      <c r="F65" s="17">
        <f t="shared" si="5"/>
        <v>-7.1845545150793768</v>
      </c>
      <c r="G65" s="17">
        <f t="shared" si="6"/>
        <v>-0.16159598148254428</v>
      </c>
      <c r="I65" s="15">
        <v>292</v>
      </c>
      <c r="J65" s="15">
        <f t="shared" si="9"/>
        <v>292</v>
      </c>
      <c r="K65" s="17">
        <f t="shared" si="10"/>
        <v>49.307657028968364</v>
      </c>
      <c r="L65" s="17">
        <v>-7.0229585335968325</v>
      </c>
      <c r="M65" s="17">
        <f t="shared" si="11"/>
        <v>-7.1118837454300632</v>
      </c>
      <c r="N65" s="17">
        <f t="shared" si="7"/>
        <v>-8.8925211833230655E-2</v>
      </c>
      <c r="O65" s="1"/>
      <c r="P65" s="1">
        <f t="shared" si="8"/>
        <v>-7.2670769649313627E-2</v>
      </c>
    </row>
    <row r="66" spans="1:16" x14ac:dyDescent="0.2">
      <c r="A66" s="14">
        <v>4800</v>
      </c>
      <c r="B66" s="11">
        <v>265</v>
      </c>
      <c r="C66" s="11">
        <f t="shared" si="3"/>
        <v>265</v>
      </c>
      <c r="D66" s="17">
        <f t="shared" si="4"/>
        <v>48.464917478736155</v>
      </c>
      <c r="E66" s="17">
        <v>-7.8184719652033161</v>
      </c>
      <c r="F66" s="17">
        <f t="shared" si="5"/>
        <v>-7.9675969943223421</v>
      </c>
      <c r="G66" s="17">
        <f t="shared" si="6"/>
        <v>-0.14912502911902603</v>
      </c>
      <c r="I66" s="15">
        <v>266</v>
      </c>
      <c r="J66" s="15">
        <f t="shared" si="9"/>
        <v>266</v>
      </c>
      <c r="K66" s="17">
        <f t="shared" si="10"/>
        <v>48.497632732621341</v>
      </c>
      <c r="L66" s="17">
        <v>-7.8184719652033161</v>
      </c>
      <c r="M66" s="17">
        <f t="shared" si="11"/>
        <v>-7.9219080417770869</v>
      </c>
      <c r="N66" s="17">
        <f t="shared" si="7"/>
        <v>-0.10343607657377074</v>
      </c>
      <c r="O66" s="1"/>
      <c r="P66" s="1">
        <f t="shared" si="8"/>
        <v>-4.568895254525529E-2</v>
      </c>
    </row>
    <row r="67" spans="1:16" x14ac:dyDescent="0.2">
      <c r="A67" s="14">
        <v>5000</v>
      </c>
      <c r="B67" s="11">
        <v>256</v>
      </c>
      <c r="C67" s="11">
        <f t="shared" si="3"/>
        <v>256</v>
      </c>
      <c r="D67" s="17">
        <f t="shared" si="4"/>
        <v>48.164799306236993</v>
      </c>
      <c r="E67" s="17">
        <v>-8.1206460644805389</v>
      </c>
      <c r="F67" s="17">
        <f t="shared" si="5"/>
        <v>-8.2677151668215032</v>
      </c>
      <c r="G67" s="17">
        <f t="shared" si="6"/>
        <v>-0.14706910234096426</v>
      </c>
      <c r="I67" s="15">
        <v>257</v>
      </c>
      <c r="J67" s="15">
        <f t="shared" si="9"/>
        <v>257</v>
      </c>
      <c r="K67" s="17">
        <f t="shared" si="10"/>
        <v>48.19866246662589</v>
      </c>
      <c r="L67" s="17">
        <v>-8.1206460644805389</v>
      </c>
      <c r="M67" s="17">
        <f t="shared" si="11"/>
        <v>-8.2208783077725371</v>
      </c>
      <c r="N67" s="17">
        <f t="shared" si="7"/>
        <v>-0.1002322432919982</v>
      </c>
      <c r="O67" s="1"/>
      <c r="P67" s="1">
        <f t="shared" si="8"/>
        <v>-4.6836859048966062E-2</v>
      </c>
    </row>
    <row r="68" spans="1:16" x14ac:dyDescent="0.2">
      <c r="A68" s="14">
        <v>5400</v>
      </c>
      <c r="B68" s="11">
        <v>239</v>
      </c>
      <c r="C68" s="11">
        <f t="shared" si="3"/>
        <v>239</v>
      </c>
      <c r="D68" s="17">
        <f t="shared" si="4"/>
        <v>47.567958018962749</v>
      </c>
      <c r="E68" s="17">
        <v>-8.6995979412652389</v>
      </c>
      <c r="F68" s="17">
        <f t="shared" si="5"/>
        <v>-8.864556454095748</v>
      </c>
      <c r="G68" s="17">
        <f t="shared" si="6"/>
        <v>-0.16495851283050911</v>
      </c>
      <c r="I68" s="15">
        <v>240</v>
      </c>
      <c r="J68" s="15">
        <f t="shared" si="9"/>
        <v>240</v>
      </c>
      <c r="K68" s="17">
        <f t="shared" si="10"/>
        <v>47.60422483423212</v>
      </c>
      <c r="L68" s="17">
        <v>-8.6995979412652389</v>
      </c>
      <c r="M68" s="17">
        <f t="shared" si="11"/>
        <v>-8.8153159401663075</v>
      </c>
      <c r="N68" s="17">
        <f t="shared" si="7"/>
        <v>-0.1157179989010686</v>
      </c>
      <c r="O68" s="1"/>
      <c r="P68" s="1">
        <f t="shared" si="8"/>
        <v>-4.924051392944051E-2</v>
      </c>
    </row>
    <row r="69" spans="1:16" x14ac:dyDescent="0.2">
      <c r="A69" s="14">
        <v>6100</v>
      </c>
      <c r="B69" s="11">
        <v>215</v>
      </c>
      <c r="C69" s="11">
        <f t="shared" si="3"/>
        <v>215</v>
      </c>
      <c r="D69" s="17">
        <f t="shared" si="4"/>
        <v>46.64876919831211</v>
      </c>
      <c r="E69" s="17">
        <v>-9.6387087339913968</v>
      </c>
      <c r="F69" s="17">
        <f t="shared" si="5"/>
        <v>-9.7837452747463871</v>
      </c>
      <c r="G69" s="17">
        <f t="shared" si="6"/>
        <v>-0.14503654075499028</v>
      </c>
      <c r="I69" s="15">
        <v>216</v>
      </c>
      <c r="J69" s="15">
        <f t="shared" si="9"/>
        <v>216</v>
      </c>
      <c r="K69" s="17">
        <f t="shared" si="10"/>
        <v>46.689075023018617</v>
      </c>
      <c r="L69" s="17">
        <v>-9.6387087339913968</v>
      </c>
      <c r="M69" s="17">
        <f t="shared" si="11"/>
        <v>-9.7304657513798105</v>
      </c>
      <c r="N69" s="17">
        <f t="shared" si="7"/>
        <v>-9.1757017388413686E-2</v>
      </c>
      <c r="O69" s="1"/>
      <c r="P69" s="1">
        <f t="shared" si="8"/>
        <v>-5.3279523366576598E-2</v>
      </c>
    </row>
    <row r="70" spans="1:16" x14ac:dyDescent="0.2">
      <c r="A70" s="14">
        <v>6300</v>
      </c>
      <c r="B70" s="11">
        <v>208</v>
      </c>
      <c r="C70" s="11">
        <f t="shared" si="3"/>
        <v>208</v>
      </c>
      <c r="D70" s="17">
        <f t="shared" si="4"/>
        <v>46.361266699255232</v>
      </c>
      <c r="E70" s="17">
        <v>-9.8913250221183233</v>
      </c>
      <c r="F70" s="17">
        <f t="shared" si="5"/>
        <v>-10.071247773803265</v>
      </c>
      <c r="G70" s="17">
        <f t="shared" si="6"/>
        <v>-0.17992275168494132</v>
      </c>
      <c r="I70" s="15">
        <v>209</v>
      </c>
      <c r="J70" s="15">
        <f t="shared" si="9"/>
        <v>209</v>
      </c>
      <c r="K70" s="17">
        <f t="shared" si="10"/>
        <v>46.402925722221084</v>
      </c>
      <c r="L70" s="17">
        <v>-9.8913250221183233</v>
      </c>
      <c r="M70" s="17">
        <f t="shared" si="11"/>
        <v>-10.016615052177343</v>
      </c>
      <c r="N70" s="17">
        <f t="shared" si="7"/>
        <v>-0.12529003005901984</v>
      </c>
      <c r="O70" s="1"/>
      <c r="P70" s="1">
        <f t="shared" si="8"/>
        <v>-5.4632721625921477E-2</v>
      </c>
    </row>
    <row r="71" spans="1:16" x14ac:dyDescent="0.2">
      <c r="A71" s="14">
        <v>6800</v>
      </c>
      <c r="B71" s="11">
        <v>195</v>
      </c>
      <c r="C71" s="11">
        <f t="shared" si="3"/>
        <v>195</v>
      </c>
      <c r="D71" s="17">
        <f t="shared" si="4"/>
        <v>45.800692227250359</v>
      </c>
      <c r="E71" s="17">
        <v>-10.495370554505053</v>
      </c>
      <c r="F71" s="17">
        <f t="shared" si="5"/>
        <v>-10.631822245808138</v>
      </c>
      <c r="G71" s="17">
        <f t="shared" si="6"/>
        <v>-0.1364516913030851</v>
      </c>
      <c r="I71" s="15">
        <v>195</v>
      </c>
      <c r="J71" s="15">
        <f t="shared" si="9"/>
        <v>195</v>
      </c>
      <c r="K71" s="17">
        <f t="shared" si="10"/>
        <v>45.800692227250359</v>
      </c>
      <c r="L71" s="17">
        <v>-10.495370554505053</v>
      </c>
      <c r="M71" s="17">
        <f t="shared" si="11"/>
        <v>-10.618848547148069</v>
      </c>
      <c r="N71" s="17">
        <f t="shared" si="7"/>
        <v>-0.12347799264301607</v>
      </c>
      <c r="O71" s="1"/>
      <c r="P71" s="1">
        <f t="shared" si="8"/>
        <v>-1.2973698660069033E-2</v>
      </c>
    </row>
    <row r="72" spans="1:16" x14ac:dyDescent="0.2">
      <c r="A72" s="14">
        <v>7600</v>
      </c>
      <c r="B72" s="11">
        <v>174.8</v>
      </c>
      <c r="C72" s="11">
        <f t="shared" si="3"/>
        <v>174.8</v>
      </c>
      <c r="D72" s="17">
        <f t="shared" si="4"/>
        <v>44.850828565967689</v>
      </c>
      <c r="E72" s="17">
        <v>-11.388529509754148</v>
      </c>
      <c r="F72" s="17">
        <f t="shared" si="5"/>
        <v>-11.581685907090808</v>
      </c>
      <c r="G72" s="17">
        <f t="shared" si="6"/>
        <v>-0.19315639733665968</v>
      </c>
      <c r="I72" s="15">
        <v>175.4</v>
      </c>
      <c r="J72" s="15">
        <f t="shared" ref="J72:J103" si="12">I72/B$4</f>
        <v>175.4</v>
      </c>
      <c r="K72" s="17">
        <f t="shared" ref="K72:K103" si="13">20*LOG(J72/B$4)</f>
        <v>44.88059178060044</v>
      </c>
      <c r="L72" s="17">
        <v>-11.388529509754148</v>
      </c>
      <c r="M72" s="17">
        <f t="shared" ref="M72:M103" si="14">K72-(K$46-L$46)</f>
        <v>-11.538948993797987</v>
      </c>
      <c r="N72" s="17">
        <f t="shared" si="7"/>
        <v>-0.15041948404383909</v>
      </c>
      <c r="O72" s="1"/>
      <c r="P72" s="1">
        <f t="shared" si="8"/>
        <v>-4.2736913292820589E-2</v>
      </c>
    </row>
    <row r="73" spans="1:16" x14ac:dyDescent="0.2">
      <c r="A73" s="14">
        <v>8000</v>
      </c>
      <c r="B73" s="11">
        <v>166.6</v>
      </c>
      <c r="C73" s="11">
        <f t="shared" ref="C73:C86" si="15">B73/B$4</f>
        <v>166.6</v>
      </c>
      <c r="D73" s="17">
        <f t="shared" ref="D73:D86" si="16">20*LOG(C73/B$4)</f>
        <v>44.433499941415377</v>
      </c>
      <c r="E73" s="17">
        <v>-11.805134369785236</v>
      </c>
      <c r="F73" s="17">
        <f t="shared" ref="F73:F86" si="17">D73-(D$46-E$46)</f>
        <v>-11.99901453164312</v>
      </c>
      <c r="G73" s="17">
        <f t="shared" ref="G73:G86" si="18">F73-E73</f>
        <v>-0.19388016185788359</v>
      </c>
      <c r="I73" s="15">
        <v>167.2</v>
      </c>
      <c r="J73" s="15">
        <f t="shared" si="12"/>
        <v>167.2</v>
      </c>
      <c r="K73" s="17">
        <f t="shared" si="13"/>
        <v>44.464725462059953</v>
      </c>
      <c r="L73" s="17">
        <v>-11.805134369785236</v>
      </c>
      <c r="M73" s="17">
        <f t="shared" si="14"/>
        <v>-11.954815312338475</v>
      </c>
      <c r="N73" s="17">
        <f t="shared" ref="N73:N86" si="19">M73-L73</f>
        <v>-0.14968094255323905</v>
      </c>
      <c r="O73" s="1"/>
      <c r="P73" s="1">
        <f t="shared" ref="P73:P86" si="20">G73-N73</f>
        <v>-4.4199219304644544E-2</v>
      </c>
    </row>
    <row r="74" spans="1:16" x14ac:dyDescent="0.2">
      <c r="A74" s="14">
        <v>8500</v>
      </c>
      <c r="B74" s="11">
        <v>157.30000000000001</v>
      </c>
      <c r="C74" s="11">
        <f t="shared" si="15"/>
        <v>157.30000000000001</v>
      </c>
      <c r="D74" s="17">
        <f t="shared" si="16"/>
        <v>43.934574452465739</v>
      </c>
      <c r="E74" s="17">
        <v>-12.300905306292492</v>
      </c>
      <c r="F74" s="17">
        <f t="shared" si="17"/>
        <v>-12.497940020592758</v>
      </c>
      <c r="G74" s="17">
        <f t="shared" si="18"/>
        <v>-0.19703471430026553</v>
      </c>
      <c r="I74" s="15">
        <v>157.80000000000001</v>
      </c>
      <c r="J74" s="15">
        <f t="shared" si="12"/>
        <v>157.80000000000001</v>
      </c>
      <c r="K74" s="17">
        <f t="shared" si="13"/>
        <v>43.962139977468027</v>
      </c>
      <c r="L74" s="17">
        <v>-12.300905306292492</v>
      </c>
      <c r="M74" s="17">
        <f t="shared" si="14"/>
        <v>-12.457400796930401</v>
      </c>
      <c r="N74" s="17">
        <f t="shared" si="19"/>
        <v>-0.15649549063790857</v>
      </c>
      <c r="O74" s="1"/>
      <c r="P74" s="1">
        <f t="shared" si="20"/>
        <v>-4.053922366235696E-2</v>
      </c>
    </row>
    <row r="75" spans="1:16" x14ac:dyDescent="0.2">
      <c r="A75" s="14">
        <v>9500</v>
      </c>
      <c r="B75" s="11">
        <v>141.5</v>
      </c>
      <c r="C75" s="11">
        <f t="shared" si="15"/>
        <v>141.5</v>
      </c>
      <c r="D75" s="17">
        <f t="shared" si="16"/>
        <v>43.015128797206181</v>
      </c>
      <c r="E75" s="17">
        <v>-13.218843287117716</v>
      </c>
      <c r="F75" s="17">
        <f t="shared" si="17"/>
        <v>-13.417385675852316</v>
      </c>
      <c r="G75" s="17">
        <f t="shared" si="18"/>
        <v>-0.19854238873459984</v>
      </c>
      <c r="I75" s="15">
        <v>141.9</v>
      </c>
      <c r="J75" s="15">
        <f t="shared" si="12"/>
        <v>141.9</v>
      </c>
      <c r="K75" s="17">
        <f t="shared" si="13"/>
        <v>43.03964790914948</v>
      </c>
      <c r="L75" s="17">
        <v>-13.218843287117716</v>
      </c>
      <c r="M75" s="17">
        <f t="shared" si="14"/>
        <v>-13.379892865248948</v>
      </c>
      <c r="N75" s="17">
        <f t="shared" si="19"/>
        <v>-0.161049578131232</v>
      </c>
      <c r="O75" s="1"/>
      <c r="P75" s="1">
        <f t="shared" si="20"/>
        <v>-3.7492810603367843E-2</v>
      </c>
    </row>
    <row r="76" spans="1:16" x14ac:dyDescent="0.2">
      <c r="A76" s="14">
        <v>10000</v>
      </c>
      <c r="B76" s="11">
        <v>134.69999999999999</v>
      </c>
      <c r="C76" s="11">
        <f t="shared" si="15"/>
        <v>134.69999999999999</v>
      </c>
      <c r="D76" s="17">
        <f t="shared" si="16"/>
        <v>42.58735191445971</v>
      </c>
      <c r="E76" s="17">
        <v>-13.645360872209686</v>
      </c>
      <c r="F76" s="17">
        <f t="shared" si="17"/>
        <v>-13.845162558598787</v>
      </c>
      <c r="G76" s="17">
        <f t="shared" si="18"/>
        <v>-0.19980168638910101</v>
      </c>
      <c r="I76" s="15">
        <v>135</v>
      </c>
      <c r="J76" s="15">
        <f t="shared" si="12"/>
        <v>135</v>
      </c>
      <c r="K76" s="17">
        <f t="shared" si="13"/>
        <v>42.606675369900124</v>
      </c>
      <c r="L76" s="17">
        <v>-13.645360872209686</v>
      </c>
      <c r="M76" s="17">
        <f t="shared" si="14"/>
        <v>-13.812865404498304</v>
      </c>
      <c r="N76" s="17">
        <f t="shared" si="19"/>
        <v>-0.16750453228861772</v>
      </c>
      <c r="O76" s="1"/>
      <c r="P76" s="1">
        <f t="shared" si="20"/>
        <v>-3.2297154100483283E-2</v>
      </c>
    </row>
    <row r="77" spans="1:16" x14ac:dyDescent="0.2">
      <c r="A77" s="14">
        <v>11000</v>
      </c>
      <c r="B77" s="11">
        <v>122.9</v>
      </c>
      <c r="C77" s="11">
        <f t="shared" si="15"/>
        <v>122.9</v>
      </c>
      <c r="D77" s="17">
        <f t="shared" si="16"/>
        <v>41.791037657729085</v>
      </c>
      <c r="E77" s="17">
        <v>-14.442478046820938</v>
      </c>
      <c r="F77" s="17">
        <f t="shared" si="17"/>
        <v>-14.641476815329412</v>
      </c>
      <c r="G77" s="17">
        <f t="shared" si="18"/>
        <v>-0.1989987685084742</v>
      </c>
      <c r="I77" s="15">
        <v>123.1</v>
      </c>
      <c r="J77" s="15">
        <f t="shared" si="12"/>
        <v>123.1</v>
      </c>
      <c r="K77" s="17">
        <f t="shared" si="13"/>
        <v>41.805161058626325</v>
      </c>
      <c r="L77" s="17">
        <v>-14.442478046820938</v>
      </c>
      <c r="M77" s="17">
        <f t="shared" si="14"/>
        <v>-14.614379715772102</v>
      </c>
      <c r="N77" s="17">
        <f t="shared" si="19"/>
        <v>-0.17190166895116477</v>
      </c>
      <c r="O77" s="1"/>
      <c r="P77" s="1">
        <f t="shared" si="20"/>
        <v>-2.7097099557309434E-2</v>
      </c>
    </row>
    <row r="78" spans="1:16" x14ac:dyDescent="0.2">
      <c r="A78" s="14">
        <v>12000</v>
      </c>
      <c r="B78" s="11">
        <v>113</v>
      </c>
      <c r="C78" s="11">
        <f t="shared" si="15"/>
        <v>113</v>
      </c>
      <c r="D78" s="17">
        <f t="shared" si="16"/>
        <v>41.061568869668392</v>
      </c>
      <c r="E78" s="17">
        <v>-15.174707265608623</v>
      </c>
      <c r="F78" s="17">
        <f t="shared" si="17"/>
        <v>-15.370945603390105</v>
      </c>
      <c r="G78" s="17">
        <f t="shared" si="18"/>
        <v>-0.19623833778148203</v>
      </c>
      <c r="I78" s="15">
        <v>113.1</v>
      </c>
      <c r="J78" s="15">
        <f t="shared" si="12"/>
        <v>113.1</v>
      </c>
      <c r="K78" s="17">
        <f t="shared" si="13"/>
        <v>41.069252098509104</v>
      </c>
      <c r="L78" s="17">
        <v>-15.174707265608623</v>
      </c>
      <c r="M78" s="17">
        <f t="shared" si="14"/>
        <v>-15.350288675889324</v>
      </c>
      <c r="N78" s="17">
        <f t="shared" si="19"/>
        <v>-0.17558141028070118</v>
      </c>
      <c r="O78" s="1"/>
      <c r="P78" s="1">
        <f t="shared" si="20"/>
        <v>-2.0656927500780853E-2</v>
      </c>
    </row>
    <row r="79" spans="1:16" x14ac:dyDescent="0.2">
      <c r="A79" s="14">
        <v>12500</v>
      </c>
      <c r="B79" s="11">
        <v>108.6</v>
      </c>
      <c r="C79" s="11">
        <f t="shared" si="15"/>
        <v>108.6</v>
      </c>
      <c r="D79" s="17">
        <f t="shared" si="16"/>
        <v>40.716596505056557</v>
      </c>
      <c r="E79" s="17">
        <v>-15.519530859153303</v>
      </c>
      <c r="F79" s="17">
        <f t="shared" si="17"/>
        <v>-15.715917968001939</v>
      </c>
      <c r="G79" s="17">
        <f t="shared" si="18"/>
        <v>-0.19638710884863642</v>
      </c>
      <c r="I79" s="15">
        <v>108.6</v>
      </c>
      <c r="J79" s="15">
        <f t="shared" si="12"/>
        <v>108.6</v>
      </c>
      <c r="K79" s="17">
        <f t="shared" si="13"/>
        <v>40.716596505056557</v>
      </c>
      <c r="L79" s="17">
        <v>-15.519530859153303</v>
      </c>
      <c r="M79" s="17">
        <f t="shared" si="14"/>
        <v>-15.70294426934187</v>
      </c>
      <c r="N79" s="17">
        <f t="shared" si="19"/>
        <v>-0.18341341018856738</v>
      </c>
      <c r="O79" s="1"/>
      <c r="P79" s="1">
        <f t="shared" si="20"/>
        <v>-1.2973698660069033E-2</v>
      </c>
    </row>
    <row r="80" spans="1:16" x14ac:dyDescent="0.2">
      <c r="A80" s="14">
        <v>13000</v>
      </c>
      <c r="B80" s="11">
        <v>104.5</v>
      </c>
      <c r="C80" s="11">
        <f t="shared" si="15"/>
        <v>104.5</v>
      </c>
      <c r="D80" s="17">
        <f t="shared" si="16"/>
        <v>40.382325808941459</v>
      </c>
      <c r="E80" s="17">
        <v>-15.851528751184324</v>
      </c>
      <c r="F80" s="17">
        <f t="shared" si="17"/>
        <v>-16.050188664117037</v>
      </c>
      <c r="G80" s="17">
        <f t="shared" si="18"/>
        <v>-0.19865991293271357</v>
      </c>
      <c r="I80" s="15">
        <v>104.5</v>
      </c>
      <c r="J80" s="15">
        <f t="shared" si="12"/>
        <v>104.5</v>
      </c>
      <c r="K80" s="17">
        <f t="shared" si="13"/>
        <v>40.382325808941459</v>
      </c>
      <c r="L80" s="17">
        <v>-15.851528751184324</v>
      </c>
      <c r="M80" s="17">
        <f t="shared" si="14"/>
        <v>-16.037214965456968</v>
      </c>
      <c r="N80" s="17">
        <f t="shared" si="19"/>
        <v>-0.18568621427264453</v>
      </c>
      <c r="O80" s="1"/>
      <c r="P80" s="1">
        <f t="shared" si="20"/>
        <v>-1.2973698660069033E-2</v>
      </c>
    </row>
    <row r="81" spans="1:16" x14ac:dyDescent="0.2">
      <c r="A81" s="14">
        <v>15000</v>
      </c>
      <c r="B81" s="11">
        <v>90.8</v>
      </c>
      <c r="C81" s="11">
        <f t="shared" si="15"/>
        <v>90.8</v>
      </c>
      <c r="D81" s="17">
        <f t="shared" si="16"/>
        <v>39.161716970421701</v>
      </c>
      <c r="E81" s="17">
        <v>-17.067925536443045</v>
      </c>
      <c r="F81" s="17">
        <f t="shared" si="17"/>
        <v>-17.270797502636796</v>
      </c>
      <c r="G81" s="17">
        <f t="shared" si="18"/>
        <v>-0.20287196619375081</v>
      </c>
      <c r="I81" s="15">
        <v>90.7</v>
      </c>
      <c r="J81" s="15">
        <f t="shared" si="12"/>
        <v>90.7</v>
      </c>
      <c r="K81" s="17">
        <f t="shared" si="13"/>
        <v>39.152145741201906</v>
      </c>
      <c r="L81" s="17">
        <v>-17.067925536443045</v>
      </c>
      <c r="M81" s="17">
        <f t="shared" si="14"/>
        <v>-17.267395033196522</v>
      </c>
      <c r="N81" s="17">
        <f t="shared" si="19"/>
        <v>-0.19946949675347625</v>
      </c>
      <c r="O81" s="1"/>
      <c r="P81" s="1">
        <f t="shared" si="20"/>
        <v>-3.4024694402745581E-3</v>
      </c>
    </row>
    <row r="82" spans="1:16" x14ac:dyDescent="0.2">
      <c r="A82" s="14">
        <v>16000</v>
      </c>
      <c r="B82" s="11">
        <v>85.2</v>
      </c>
      <c r="C82" s="11">
        <f t="shared" si="15"/>
        <v>85.2</v>
      </c>
      <c r="D82" s="17">
        <f t="shared" si="16"/>
        <v>38.608791895334001</v>
      </c>
      <c r="E82" s="17">
        <v>-17.618747799882382</v>
      </c>
      <c r="F82" s="17">
        <f t="shared" si="17"/>
        <v>-17.823722577724496</v>
      </c>
      <c r="G82" s="17">
        <f t="shared" si="18"/>
        <v>-0.20497477784211426</v>
      </c>
      <c r="I82" s="15">
        <v>85</v>
      </c>
      <c r="J82" s="15">
        <f t="shared" si="12"/>
        <v>85</v>
      </c>
      <c r="K82" s="17">
        <f t="shared" si="13"/>
        <v>38.58837851428585</v>
      </c>
      <c r="L82" s="17">
        <v>-17.618747799882382</v>
      </c>
      <c r="M82" s="17">
        <f t="shared" si="14"/>
        <v>-17.831162260112578</v>
      </c>
      <c r="N82" s="17">
        <f t="shared" si="19"/>
        <v>-0.21241446023019606</v>
      </c>
      <c r="O82" s="1"/>
      <c r="P82" s="1">
        <f t="shared" si="20"/>
        <v>7.4396823880817919E-3</v>
      </c>
    </row>
    <row r="83" spans="1:16" x14ac:dyDescent="0.2">
      <c r="A83" s="14">
        <v>17000</v>
      </c>
      <c r="B83" s="11">
        <v>80.3</v>
      </c>
      <c r="C83" s="11">
        <f t="shared" si="15"/>
        <v>80.3</v>
      </c>
      <c r="D83" s="17">
        <f t="shared" si="16"/>
        <v>38.094310905573622</v>
      </c>
      <c r="E83" s="17">
        <v>-18.137225578266495</v>
      </c>
      <c r="F83" s="17">
        <f t="shared" si="17"/>
        <v>-18.338203567484875</v>
      </c>
      <c r="G83" s="17">
        <f t="shared" si="18"/>
        <v>-0.20097798921838006</v>
      </c>
      <c r="I83" s="15">
        <v>80</v>
      </c>
      <c r="J83" s="15">
        <f t="shared" si="12"/>
        <v>80</v>
      </c>
      <c r="K83" s="17">
        <f t="shared" si="13"/>
        <v>38.061799739838868</v>
      </c>
      <c r="L83" s="17">
        <v>-18.137225578266495</v>
      </c>
      <c r="M83" s="17">
        <f t="shared" si="14"/>
        <v>-18.35774103455956</v>
      </c>
      <c r="N83" s="17">
        <f t="shared" si="19"/>
        <v>-0.22051545629306446</v>
      </c>
      <c r="O83" s="1"/>
      <c r="P83" s="1">
        <f t="shared" si="20"/>
        <v>1.95374670746844E-2</v>
      </c>
    </row>
    <row r="84" spans="1:16" x14ac:dyDescent="0.2">
      <c r="A84" s="14">
        <v>19000</v>
      </c>
      <c r="B84" s="11">
        <v>72.2</v>
      </c>
      <c r="C84" s="11">
        <f t="shared" si="15"/>
        <v>72.2</v>
      </c>
      <c r="D84" s="17">
        <f t="shared" si="16"/>
        <v>37.170743951392787</v>
      </c>
      <c r="E84" s="17">
        <v>-19.090751774973491</v>
      </c>
      <c r="F84" s="17">
        <f t="shared" si="17"/>
        <v>-19.26177052166571</v>
      </c>
      <c r="G84" s="17">
        <f t="shared" si="18"/>
        <v>-0.17101874669221928</v>
      </c>
      <c r="I84" s="15">
        <v>71.5</v>
      </c>
      <c r="J84" s="15">
        <f t="shared" si="12"/>
        <v>71.5</v>
      </c>
      <c r="K84" s="17">
        <f t="shared" si="13"/>
        <v>37.086120836021614</v>
      </c>
      <c r="L84" s="17">
        <v>-19.090751774973491</v>
      </c>
      <c r="M84" s="17">
        <f t="shared" si="14"/>
        <v>-19.333419938376814</v>
      </c>
      <c r="N84" s="17">
        <f t="shared" si="19"/>
        <v>-0.24266816340332298</v>
      </c>
      <c r="O84" s="1"/>
      <c r="P84" s="1">
        <f t="shared" si="20"/>
        <v>7.1649416711103697E-2</v>
      </c>
    </row>
    <row r="85" spans="1:16" x14ac:dyDescent="0.2">
      <c r="A85" s="14">
        <v>20000</v>
      </c>
      <c r="B85" s="11">
        <v>68.400000000000006</v>
      </c>
      <c r="C85" s="11">
        <f t="shared" si="15"/>
        <v>68.400000000000006</v>
      </c>
      <c r="D85" s="17">
        <f t="shared" si="16"/>
        <v>36.701122034402324</v>
      </c>
      <c r="E85" s="17">
        <v>-19.531350276015488</v>
      </c>
      <c r="F85" s="17">
        <f t="shared" si="17"/>
        <v>-19.731392438656172</v>
      </c>
      <c r="G85" s="17">
        <f t="shared" si="18"/>
        <v>-0.20004216264068475</v>
      </c>
      <c r="I85" s="15">
        <v>67.900000000000006</v>
      </c>
      <c r="J85" s="15">
        <f t="shared" si="12"/>
        <v>67.900000000000006</v>
      </c>
      <c r="K85" s="17">
        <f t="shared" si="13"/>
        <v>36.637395485610035</v>
      </c>
      <c r="L85" s="17">
        <v>-19.531350276015488</v>
      </c>
      <c r="M85" s="17">
        <f t="shared" si="14"/>
        <v>-19.782145288788392</v>
      </c>
      <c r="N85" s="17">
        <f t="shared" si="19"/>
        <v>-0.25079501277290461</v>
      </c>
      <c r="O85" s="1"/>
      <c r="P85" s="1">
        <f t="shared" si="20"/>
        <v>5.0752850132219862E-2</v>
      </c>
    </row>
    <row r="86" spans="1:16" x14ac:dyDescent="0.2">
      <c r="A86" s="14">
        <v>21000</v>
      </c>
      <c r="B86" s="11">
        <v>65.2</v>
      </c>
      <c r="C86" s="11">
        <f t="shared" si="15"/>
        <v>65.2</v>
      </c>
      <c r="D86" s="17">
        <f t="shared" si="16"/>
        <v>36.284951914638405</v>
      </c>
      <c r="E86" s="17">
        <v>-19.950889140602136</v>
      </c>
      <c r="F86" s="17">
        <f t="shared" si="17"/>
        <v>-20.147562558420091</v>
      </c>
      <c r="G86" s="17">
        <f t="shared" si="18"/>
        <v>-0.196673417817955</v>
      </c>
      <c r="I86" s="15">
        <v>64.599999999999994</v>
      </c>
      <c r="J86" s="15">
        <f t="shared" si="12"/>
        <v>64.599999999999994</v>
      </c>
      <c r="K86" s="17">
        <f t="shared" si="13"/>
        <v>36.204650359901677</v>
      </c>
      <c r="L86" s="17">
        <v>-19.950889140602136</v>
      </c>
      <c r="M86" s="17">
        <f t="shared" si="14"/>
        <v>-20.21489041449675</v>
      </c>
      <c r="N86" s="17">
        <f t="shared" si="19"/>
        <v>-0.26400127389461403</v>
      </c>
      <c r="O86" s="1"/>
      <c r="P86" s="1">
        <f t="shared" si="20"/>
        <v>6.7327856076659032E-2</v>
      </c>
    </row>
  </sheetData>
  <mergeCells count="1">
    <mergeCell ref="I1:J1"/>
  </mergeCells>
  <printOptions gridLines="1"/>
  <pageMargins left="0.7" right="0.7" top="0.75" bottom="0.75" header="0.3" footer="0.3"/>
  <pageSetup paperSize="9" orientation="portrait" horizontalDpi="0" verticalDpi="0"/>
  <headerFooter>
    <oddHeader>&amp;F</oddHeader>
    <oddFooter>&amp;A&amp;RPage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B569-D028-3846-80EE-6F1E18C218BE}">
  <dimension ref="A1:P86"/>
  <sheetViews>
    <sheetView topLeftCell="A7" workbookViewId="0">
      <selection activeCell="R22" sqref="R22"/>
    </sheetView>
  </sheetViews>
  <sheetFormatPr baseColWidth="10" defaultRowHeight="16" x14ac:dyDescent="0.2"/>
  <cols>
    <col min="1" max="1" width="8.33203125" style="11" customWidth="1"/>
    <col min="2" max="6" width="6.5" style="11" customWidth="1"/>
    <col min="7" max="7" width="6.5" style="15" customWidth="1"/>
    <col min="8" max="8" width="5.5" style="15" customWidth="1"/>
    <col min="9" max="12" width="6.5" style="15" customWidth="1"/>
    <col min="13" max="14" width="6.5" customWidth="1"/>
  </cols>
  <sheetData>
    <row r="1" spans="1:16" x14ac:dyDescent="0.2">
      <c r="A1" s="11" t="s">
        <v>19</v>
      </c>
      <c r="B1" s="11" t="s">
        <v>23</v>
      </c>
      <c r="H1" s="15" t="s">
        <v>35</v>
      </c>
      <c r="I1" s="18" t="s">
        <v>37</v>
      </c>
      <c r="J1" s="18"/>
    </row>
    <row r="2" spans="1:16" x14ac:dyDescent="0.2">
      <c r="A2" s="11" t="s">
        <v>20</v>
      </c>
      <c r="B2" s="11" t="s">
        <v>24</v>
      </c>
      <c r="H2" s="15" t="s">
        <v>38</v>
      </c>
      <c r="I2" s="27" t="s">
        <v>39</v>
      </c>
      <c r="J2" s="27"/>
    </row>
    <row r="3" spans="1:16" x14ac:dyDescent="0.2">
      <c r="A3" s="11" t="s">
        <v>21</v>
      </c>
      <c r="B3" s="12" t="s">
        <v>22</v>
      </c>
      <c r="H3" s="15" t="s">
        <v>1</v>
      </c>
      <c r="I3" s="27" t="s">
        <v>40</v>
      </c>
      <c r="J3" s="27"/>
    </row>
    <row r="4" spans="1:16" x14ac:dyDescent="0.2">
      <c r="A4" s="11" t="s">
        <v>1</v>
      </c>
      <c r="B4" s="11">
        <v>1</v>
      </c>
      <c r="C4" s="11" t="s">
        <v>5</v>
      </c>
      <c r="F4" s="11" t="s">
        <v>5</v>
      </c>
      <c r="H4" s="15" t="s">
        <v>41</v>
      </c>
      <c r="I4" s="28" t="s">
        <v>42</v>
      </c>
    </row>
    <row r="5" spans="1:16" x14ac:dyDescent="0.2">
      <c r="E5" s="11" t="s">
        <v>1</v>
      </c>
      <c r="F5" s="11">
        <v>1</v>
      </c>
    </row>
    <row r="7" spans="1:16" ht="75" x14ac:dyDescent="0.2">
      <c r="A7" s="11" t="s">
        <v>0</v>
      </c>
      <c r="B7" s="13" t="s">
        <v>26</v>
      </c>
      <c r="C7" s="13" t="s">
        <v>32</v>
      </c>
      <c r="D7" s="13" t="s">
        <v>33</v>
      </c>
      <c r="E7" s="13" t="s">
        <v>27</v>
      </c>
      <c r="F7" s="16" t="s">
        <v>25</v>
      </c>
      <c r="G7" s="16" t="s">
        <v>31</v>
      </c>
      <c r="I7" s="16" t="s">
        <v>28</v>
      </c>
      <c r="J7" s="16" t="s">
        <v>29</v>
      </c>
      <c r="K7" s="16" t="s">
        <v>30</v>
      </c>
      <c r="L7" s="16" t="s">
        <v>27</v>
      </c>
      <c r="M7" s="16" t="s">
        <v>25</v>
      </c>
      <c r="N7" s="16" t="s">
        <v>31</v>
      </c>
      <c r="O7" s="16"/>
      <c r="P7" s="16" t="s">
        <v>34</v>
      </c>
    </row>
    <row r="8" spans="1:16" x14ac:dyDescent="0.2">
      <c r="A8" s="14">
        <v>20</v>
      </c>
      <c r="B8" s="11">
        <v>9210</v>
      </c>
      <c r="C8" s="11">
        <f>B8/B$4</f>
        <v>9210</v>
      </c>
      <c r="D8" s="17">
        <f>20*LOG(C8/B$4)</f>
        <v>79.285192603936977</v>
      </c>
      <c r="E8" s="17">
        <v>19.363129951115113</v>
      </c>
      <c r="F8" s="17">
        <f>D8-(D$46-E$46)</f>
        <v>19.339499928715</v>
      </c>
      <c r="G8" s="17">
        <f>F8-E8</f>
        <v>-2.3630022400112694E-2</v>
      </c>
      <c r="J8" s="15">
        <f t="shared" ref="J8:J71" si="0">I8/B$4</f>
        <v>0</v>
      </c>
      <c r="K8" s="17" t="e">
        <f t="shared" ref="K8:K71" si="1">20*LOG(J8/B$4)</f>
        <v>#NUM!</v>
      </c>
      <c r="L8" s="17">
        <v>19.363129951115113</v>
      </c>
      <c r="M8" s="17" t="e">
        <f t="shared" ref="M8:M71" si="2">K8-(K$46-L$46)</f>
        <v>#NUM!</v>
      </c>
      <c r="N8" s="17" t="e">
        <f>M8-L8</f>
        <v>#NUM!</v>
      </c>
      <c r="O8" s="1"/>
      <c r="P8" s="1" t="e">
        <f>G8-N8</f>
        <v>#NUM!</v>
      </c>
    </row>
    <row r="9" spans="1:16" x14ac:dyDescent="0.2">
      <c r="A9" s="14">
        <v>22</v>
      </c>
      <c r="B9" s="11">
        <v>9100</v>
      </c>
      <c r="C9" s="11">
        <f t="shared" ref="C9:C72" si="3">B9/B$4</f>
        <v>9100</v>
      </c>
      <c r="D9" s="17">
        <f t="shared" ref="D9:D72" si="4">20*LOG(C9/B$4)</f>
        <v>79.180827846421863</v>
      </c>
      <c r="E9" s="17">
        <v>19.240699728443019</v>
      </c>
      <c r="F9" s="17">
        <f t="shared" ref="F9:F72" si="5">D9-(D$46-E$46)</f>
        <v>19.235135171199886</v>
      </c>
      <c r="G9" s="17">
        <f t="shared" ref="G9:G72" si="6">F9-E9</f>
        <v>-5.5645572431330947E-3</v>
      </c>
      <c r="J9" s="15">
        <f t="shared" si="0"/>
        <v>0</v>
      </c>
      <c r="K9" s="17" t="e">
        <f t="shared" si="1"/>
        <v>#NUM!</v>
      </c>
      <c r="L9" s="17">
        <v>19.240699728443019</v>
      </c>
      <c r="M9" s="17" t="e">
        <f t="shared" si="2"/>
        <v>#NUM!</v>
      </c>
      <c r="N9" s="17" t="e">
        <f t="shared" ref="N9:N72" si="7">M9-L9</f>
        <v>#NUM!</v>
      </c>
      <c r="O9" s="1"/>
      <c r="P9" s="1" t="e">
        <f t="shared" ref="P9:P72" si="8">G9-N9</f>
        <v>#NUM!</v>
      </c>
    </row>
    <row r="10" spans="1:16" x14ac:dyDescent="0.2">
      <c r="A10" s="14">
        <v>25</v>
      </c>
      <c r="B10" s="11">
        <v>8900</v>
      </c>
      <c r="C10" s="11">
        <f t="shared" si="3"/>
        <v>8900</v>
      </c>
      <c r="D10" s="17">
        <f t="shared" si="4"/>
        <v>78.987800132898258</v>
      </c>
      <c r="E10" s="17">
        <v>19.042810595876961</v>
      </c>
      <c r="F10" s="17">
        <f t="shared" si="5"/>
        <v>19.042107457676281</v>
      </c>
      <c r="G10" s="17">
        <f t="shared" si="6"/>
        <v>-7.0313820068079735E-4</v>
      </c>
      <c r="J10" s="15">
        <f t="shared" si="0"/>
        <v>0</v>
      </c>
      <c r="K10" s="17" t="e">
        <f t="shared" si="1"/>
        <v>#NUM!</v>
      </c>
      <c r="L10" s="17">
        <v>19.042810595876961</v>
      </c>
      <c r="M10" s="17" t="e">
        <f t="shared" si="2"/>
        <v>#NUM!</v>
      </c>
      <c r="N10" s="17" t="e">
        <f t="shared" si="7"/>
        <v>#NUM!</v>
      </c>
      <c r="O10" s="1"/>
      <c r="P10" s="1" t="e">
        <f t="shared" si="8"/>
        <v>#NUM!</v>
      </c>
    </row>
    <row r="11" spans="1:16" x14ac:dyDescent="0.2">
      <c r="A11" s="14">
        <v>28</v>
      </c>
      <c r="B11" s="11">
        <v>8690</v>
      </c>
      <c r="C11" s="11">
        <f t="shared" si="3"/>
        <v>8690</v>
      </c>
      <c r="D11" s="17">
        <f t="shared" si="4"/>
        <v>78.78039552897333</v>
      </c>
      <c r="E11" s="17">
        <v>18.830202525077251</v>
      </c>
      <c r="F11" s="17">
        <f t="shared" si="5"/>
        <v>18.834702853751352</v>
      </c>
      <c r="G11" s="17">
        <f t="shared" si="6"/>
        <v>4.5003286741014392E-3</v>
      </c>
      <c r="J11" s="15">
        <f t="shared" si="0"/>
        <v>0</v>
      </c>
      <c r="K11" s="17" t="e">
        <f t="shared" si="1"/>
        <v>#NUM!</v>
      </c>
      <c r="L11" s="17">
        <v>18.830202525077251</v>
      </c>
      <c r="M11" s="17" t="e">
        <f t="shared" si="2"/>
        <v>#NUM!</v>
      </c>
      <c r="N11" s="17" t="e">
        <f t="shared" si="7"/>
        <v>#NUM!</v>
      </c>
      <c r="O11" s="1"/>
      <c r="P11" s="1" t="e">
        <f t="shared" si="8"/>
        <v>#NUM!</v>
      </c>
    </row>
    <row r="12" spans="1:16" x14ac:dyDescent="0.2">
      <c r="A12" s="14">
        <v>31.5</v>
      </c>
      <c r="B12" s="11">
        <v>8430</v>
      </c>
      <c r="C12" s="11">
        <f t="shared" si="3"/>
        <v>8430</v>
      </c>
      <c r="D12" s="17">
        <f t="shared" si="4"/>
        <v>78.516551492494841</v>
      </c>
      <c r="E12" s="17">
        <v>18.566961701871477</v>
      </c>
      <c r="F12" s="17">
        <f t="shared" si="5"/>
        <v>18.570858817272864</v>
      </c>
      <c r="G12" s="17">
        <f t="shared" si="6"/>
        <v>3.8971154013864862E-3</v>
      </c>
      <c r="J12" s="15">
        <f t="shared" si="0"/>
        <v>0</v>
      </c>
      <c r="K12" s="17" t="e">
        <f t="shared" si="1"/>
        <v>#NUM!</v>
      </c>
      <c r="L12" s="17">
        <v>18.566961701871477</v>
      </c>
      <c r="M12" s="17" t="e">
        <f t="shared" si="2"/>
        <v>#NUM!</v>
      </c>
      <c r="N12" s="17" t="e">
        <f t="shared" si="7"/>
        <v>#NUM!</v>
      </c>
      <c r="O12" s="1"/>
      <c r="P12" s="1" t="e">
        <f t="shared" si="8"/>
        <v>#NUM!</v>
      </c>
    </row>
    <row r="13" spans="1:16" x14ac:dyDescent="0.2">
      <c r="A13" s="14">
        <v>35</v>
      </c>
      <c r="B13" s="11">
        <v>8170</v>
      </c>
      <c r="C13" s="11">
        <f t="shared" si="3"/>
        <v>8170</v>
      </c>
      <c r="D13" s="17">
        <f t="shared" si="4"/>
        <v>78.244441130648312</v>
      </c>
      <c r="E13" s="17">
        <v>18.290923688165417</v>
      </c>
      <c r="F13" s="17">
        <f t="shared" si="5"/>
        <v>18.298748455426335</v>
      </c>
      <c r="G13" s="17">
        <f t="shared" si="6"/>
        <v>7.824767260917298E-3</v>
      </c>
      <c r="J13" s="15">
        <f t="shared" si="0"/>
        <v>0</v>
      </c>
      <c r="K13" s="17" t="e">
        <f t="shared" si="1"/>
        <v>#NUM!</v>
      </c>
      <c r="L13" s="17">
        <v>18.290923688165417</v>
      </c>
      <c r="M13" s="17" t="e">
        <f t="shared" si="2"/>
        <v>#NUM!</v>
      </c>
      <c r="N13" s="17" t="e">
        <f t="shared" si="7"/>
        <v>#NUM!</v>
      </c>
      <c r="O13" s="1"/>
      <c r="P13" s="1" t="e">
        <f t="shared" si="8"/>
        <v>#NUM!</v>
      </c>
    </row>
    <row r="14" spans="1:16" x14ac:dyDescent="0.2">
      <c r="A14" s="14">
        <v>40</v>
      </c>
      <c r="B14" s="11">
        <v>7800</v>
      </c>
      <c r="C14" s="11">
        <f t="shared" si="3"/>
        <v>7800</v>
      </c>
      <c r="D14" s="17">
        <f t="shared" si="4"/>
        <v>77.841892053809602</v>
      </c>
      <c r="E14" s="17">
        <v>17.88097081275653</v>
      </c>
      <c r="F14" s="17">
        <f t="shared" si="5"/>
        <v>17.896199378587625</v>
      </c>
      <c r="G14" s="17">
        <f t="shared" si="6"/>
        <v>1.5228565831094443E-2</v>
      </c>
      <c r="J14" s="15">
        <f t="shared" si="0"/>
        <v>0</v>
      </c>
      <c r="K14" s="17" t="e">
        <f t="shared" si="1"/>
        <v>#NUM!</v>
      </c>
      <c r="L14" s="17">
        <v>17.88097081275653</v>
      </c>
      <c r="M14" s="17" t="e">
        <f t="shared" si="2"/>
        <v>#NUM!</v>
      </c>
      <c r="N14" s="17" t="e">
        <f t="shared" si="7"/>
        <v>#NUM!</v>
      </c>
      <c r="O14" s="1"/>
      <c r="P14" s="1" t="e">
        <f t="shared" si="8"/>
        <v>#NUM!</v>
      </c>
    </row>
    <row r="15" spans="1:16" x14ac:dyDescent="0.2">
      <c r="A15" s="14">
        <v>44</v>
      </c>
      <c r="B15" s="11">
        <v>7510</v>
      </c>
      <c r="C15" s="11">
        <f t="shared" si="3"/>
        <v>7510</v>
      </c>
      <c r="D15" s="17">
        <f t="shared" si="4"/>
        <v>77.512798740083369</v>
      </c>
      <c r="E15" s="17">
        <v>17.544745484736364</v>
      </c>
      <c r="F15" s="17">
        <f t="shared" si="5"/>
        <v>17.567106064861392</v>
      </c>
      <c r="G15" s="17">
        <f t="shared" si="6"/>
        <v>2.2360580125027951E-2</v>
      </c>
      <c r="J15" s="15">
        <f t="shared" si="0"/>
        <v>0</v>
      </c>
      <c r="K15" s="17" t="e">
        <f t="shared" si="1"/>
        <v>#NUM!</v>
      </c>
      <c r="L15" s="17">
        <v>17.544745484736364</v>
      </c>
      <c r="M15" s="17" t="e">
        <f t="shared" si="2"/>
        <v>#NUM!</v>
      </c>
      <c r="N15" s="17" t="e">
        <f t="shared" si="7"/>
        <v>#NUM!</v>
      </c>
      <c r="O15" s="1"/>
      <c r="P15" s="1" t="e">
        <f t="shared" si="8"/>
        <v>#NUM!</v>
      </c>
    </row>
    <row r="16" spans="1:16" x14ac:dyDescent="0.2">
      <c r="A16" s="14">
        <v>50</v>
      </c>
      <c r="B16" s="11">
        <v>7080</v>
      </c>
      <c r="C16" s="11">
        <f t="shared" si="3"/>
        <v>7080</v>
      </c>
      <c r="D16" s="17">
        <f t="shared" si="4"/>
        <v>77.000665153795381</v>
      </c>
      <c r="E16" s="17">
        <v>17.034647728218292</v>
      </c>
      <c r="F16" s="17">
        <f t="shared" si="5"/>
        <v>17.054972478573404</v>
      </c>
      <c r="G16" s="17">
        <f t="shared" si="6"/>
        <v>2.0324750355111831E-2</v>
      </c>
      <c r="J16" s="15">
        <f t="shared" si="0"/>
        <v>0</v>
      </c>
      <c r="K16" s="17" t="e">
        <f t="shared" si="1"/>
        <v>#NUM!</v>
      </c>
      <c r="L16" s="17">
        <v>17.034647728218292</v>
      </c>
      <c r="M16" s="17" t="e">
        <f t="shared" si="2"/>
        <v>#NUM!</v>
      </c>
      <c r="N16" s="17" t="e">
        <f t="shared" si="7"/>
        <v>#NUM!</v>
      </c>
      <c r="O16" s="1"/>
      <c r="P16" s="1" t="e">
        <f t="shared" si="8"/>
        <v>#NUM!</v>
      </c>
    </row>
    <row r="17" spans="1:16" x14ac:dyDescent="0.2">
      <c r="A17" s="14">
        <v>55</v>
      </c>
      <c r="B17" s="11">
        <v>6740</v>
      </c>
      <c r="C17" s="11">
        <f t="shared" si="3"/>
        <v>6740</v>
      </c>
      <c r="D17" s="17">
        <f t="shared" si="4"/>
        <v>76.573197930706399</v>
      </c>
      <c r="E17" s="17">
        <v>16.609924055827179</v>
      </c>
      <c r="F17" s="17">
        <f t="shared" si="5"/>
        <v>16.627505255484422</v>
      </c>
      <c r="G17" s="17">
        <f t="shared" si="6"/>
        <v>1.7581199657243474E-2</v>
      </c>
      <c r="J17" s="15">
        <f t="shared" si="0"/>
        <v>0</v>
      </c>
      <c r="K17" s="17" t="e">
        <f t="shared" si="1"/>
        <v>#NUM!</v>
      </c>
      <c r="L17" s="17">
        <v>16.609924055827179</v>
      </c>
      <c r="M17" s="17" t="e">
        <f t="shared" si="2"/>
        <v>#NUM!</v>
      </c>
      <c r="N17" s="17" t="e">
        <f t="shared" si="7"/>
        <v>#NUM!</v>
      </c>
      <c r="O17" s="1"/>
      <c r="P17" s="1" t="e">
        <f t="shared" si="8"/>
        <v>#NUM!</v>
      </c>
    </row>
    <row r="18" spans="1:16" x14ac:dyDescent="0.2">
      <c r="A18" s="14">
        <v>63</v>
      </c>
      <c r="B18" s="11">
        <v>6240</v>
      </c>
      <c r="C18" s="11">
        <f t="shared" si="3"/>
        <v>6240</v>
      </c>
      <c r="D18" s="17">
        <f t="shared" si="4"/>
        <v>75.903691793648477</v>
      </c>
      <c r="E18" s="17">
        <v>15.940666086953586</v>
      </c>
      <c r="F18" s="17">
        <f t="shared" si="5"/>
        <v>15.9579991184265</v>
      </c>
      <c r="G18" s="17">
        <f t="shared" si="6"/>
        <v>1.7333031472913873E-2</v>
      </c>
      <c r="J18" s="15">
        <f t="shared" si="0"/>
        <v>0</v>
      </c>
      <c r="K18" s="17" t="e">
        <f t="shared" si="1"/>
        <v>#NUM!</v>
      </c>
      <c r="L18" s="17">
        <v>15.940666086953586</v>
      </c>
      <c r="M18" s="17" t="e">
        <f t="shared" si="2"/>
        <v>#NUM!</v>
      </c>
      <c r="N18" s="17" t="e">
        <f t="shared" si="7"/>
        <v>#NUM!</v>
      </c>
      <c r="O18" s="1"/>
      <c r="P18" s="1" t="e">
        <f t="shared" si="8"/>
        <v>#NUM!</v>
      </c>
    </row>
    <row r="19" spans="1:16" x14ac:dyDescent="0.2">
      <c r="A19" s="14">
        <v>70</v>
      </c>
      <c r="B19" s="11">
        <v>5850</v>
      </c>
      <c r="C19" s="11">
        <f t="shared" si="3"/>
        <v>5850</v>
      </c>
      <c r="D19" s="17">
        <f t="shared" si="4"/>
        <v>75.343117321643604</v>
      </c>
      <c r="E19" s="17">
        <v>15.372095733635055</v>
      </c>
      <c r="F19" s="17">
        <f t="shared" si="5"/>
        <v>15.397424646421626</v>
      </c>
      <c r="G19" s="17">
        <f t="shared" si="6"/>
        <v>2.5328912786571678E-2</v>
      </c>
      <c r="J19" s="15">
        <f t="shared" si="0"/>
        <v>0</v>
      </c>
      <c r="K19" s="17" t="e">
        <f t="shared" si="1"/>
        <v>#NUM!</v>
      </c>
      <c r="L19" s="17">
        <v>15.372095733635055</v>
      </c>
      <c r="M19" s="17" t="e">
        <f t="shared" si="2"/>
        <v>#NUM!</v>
      </c>
      <c r="N19" s="17" t="e">
        <f t="shared" si="7"/>
        <v>#NUM!</v>
      </c>
      <c r="O19" s="1"/>
      <c r="P19" s="1" t="e">
        <f t="shared" si="8"/>
        <v>#NUM!</v>
      </c>
    </row>
    <row r="20" spans="1:16" x14ac:dyDescent="0.2">
      <c r="A20" s="14">
        <v>80</v>
      </c>
      <c r="B20" s="11">
        <v>5350</v>
      </c>
      <c r="C20" s="11">
        <f t="shared" si="3"/>
        <v>5350</v>
      </c>
      <c r="D20" s="17">
        <f t="shared" si="4"/>
        <v>74.567075640424576</v>
      </c>
      <c r="E20" s="17">
        <v>14.594983293322864</v>
      </c>
      <c r="F20" s="17">
        <f t="shared" si="5"/>
        <v>14.621382965202599</v>
      </c>
      <c r="G20" s="17">
        <f t="shared" si="6"/>
        <v>2.6399671879735465E-2</v>
      </c>
      <c r="J20" s="15">
        <f t="shared" si="0"/>
        <v>0</v>
      </c>
      <c r="K20" s="17" t="e">
        <f t="shared" si="1"/>
        <v>#NUM!</v>
      </c>
      <c r="L20" s="17">
        <v>14.594983293322864</v>
      </c>
      <c r="M20" s="17" t="e">
        <f t="shared" si="2"/>
        <v>#NUM!</v>
      </c>
      <c r="N20" s="17" t="e">
        <f t="shared" si="7"/>
        <v>#NUM!</v>
      </c>
      <c r="O20" s="1"/>
      <c r="P20" s="1" t="e">
        <f t="shared" si="8"/>
        <v>#NUM!</v>
      </c>
    </row>
    <row r="21" spans="1:16" x14ac:dyDescent="0.2">
      <c r="A21" s="14">
        <v>89</v>
      </c>
      <c r="B21" s="11">
        <v>4960</v>
      </c>
      <c r="C21" s="11">
        <f t="shared" si="3"/>
        <v>4960</v>
      </c>
      <c r="D21" s="17">
        <f t="shared" si="4"/>
        <v>73.909633529803955</v>
      </c>
      <c r="E21" s="17">
        <v>13.934310092521335</v>
      </c>
      <c r="F21" s="17">
        <f t="shared" si="5"/>
        <v>13.963940854581978</v>
      </c>
      <c r="G21" s="17">
        <f t="shared" si="6"/>
        <v>2.9630762060643079E-2</v>
      </c>
      <c r="J21" s="15">
        <f t="shared" si="0"/>
        <v>0</v>
      </c>
      <c r="K21" s="17" t="e">
        <f t="shared" si="1"/>
        <v>#NUM!</v>
      </c>
      <c r="L21" s="17">
        <v>13.934310092521335</v>
      </c>
      <c r="M21" s="17" t="e">
        <f t="shared" si="2"/>
        <v>#NUM!</v>
      </c>
      <c r="N21" s="17" t="e">
        <f t="shared" si="7"/>
        <v>#NUM!</v>
      </c>
      <c r="O21" s="1"/>
      <c r="P21" s="1" t="e">
        <f t="shared" si="8"/>
        <v>#NUM!</v>
      </c>
    </row>
    <row r="22" spans="1:16" x14ac:dyDescent="0.2">
      <c r="A22" s="14">
        <v>100</v>
      </c>
      <c r="B22" s="11">
        <v>4550</v>
      </c>
      <c r="C22" s="11">
        <f t="shared" si="3"/>
        <v>4550</v>
      </c>
      <c r="D22" s="17">
        <f t="shared" si="4"/>
        <v>73.160227933142252</v>
      </c>
      <c r="E22" s="17">
        <v>13.177441546416915</v>
      </c>
      <c r="F22" s="17">
        <f t="shared" si="5"/>
        <v>13.214535257920275</v>
      </c>
      <c r="G22" s="17">
        <f t="shared" si="6"/>
        <v>3.7093711503359827E-2</v>
      </c>
      <c r="J22" s="15">
        <f t="shared" si="0"/>
        <v>0</v>
      </c>
      <c r="K22" s="17" t="e">
        <f t="shared" si="1"/>
        <v>#NUM!</v>
      </c>
      <c r="L22" s="17">
        <v>13.177441546416915</v>
      </c>
      <c r="M22" s="17" t="e">
        <f t="shared" si="2"/>
        <v>#NUM!</v>
      </c>
      <c r="N22" s="17" t="e">
        <f t="shared" si="7"/>
        <v>#NUM!</v>
      </c>
      <c r="O22" s="1"/>
      <c r="P22" s="1" t="e">
        <f t="shared" si="8"/>
        <v>#NUM!</v>
      </c>
    </row>
    <row r="23" spans="1:16" x14ac:dyDescent="0.2">
      <c r="A23" s="14">
        <v>110</v>
      </c>
      <c r="B23" s="11">
        <v>4220</v>
      </c>
      <c r="C23" s="11">
        <f t="shared" si="3"/>
        <v>4220</v>
      </c>
      <c r="D23" s="17">
        <f t="shared" si="4"/>
        <v>72.506249019233479</v>
      </c>
      <c r="E23" s="17">
        <v>12.536107926053058</v>
      </c>
      <c r="F23" s="17">
        <f t="shared" si="5"/>
        <v>12.560556344011502</v>
      </c>
      <c r="G23" s="17">
        <f t="shared" si="6"/>
        <v>2.4448417958444324E-2</v>
      </c>
      <c r="J23" s="15">
        <f t="shared" si="0"/>
        <v>0</v>
      </c>
      <c r="K23" s="17" t="e">
        <f t="shared" si="1"/>
        <v>#NUM!</v>
      </c>
      <c r="L23" s="17">
        <v>12.536107926053058</v>
      </c>
      <c r="M23" s="17" t="e">
        <f t="shared" si="2"/>
        <v>#NUM!</v>
      </c>
      <c r="N23" s="17" t="e">
        <f t="shared" si="7"/>
        <v>#NUM!</v>
      </c>
      <c r="O23" s="1"/>
      <c r="P23" s="1" t="e">
        <f t="shared" si="8"/>
        <v>#NUM!</v>
      </c>
    </row>
    <row r="24" spans="1:16" x14ac:dyDescent="0.2">
      <c r="A24" s="14">
        <v>125</v>
      </c>
      <c r="B24" s="11">
        <v>3820</v>
      </c>
      <c r="C24" s="11">
        <f t="shared" si="3"/>
        <v>3820</v>
      </c>
      <c r="D24" s="17">
        <f t="shared" si="4"/>
        <v>71.64126725823418</v>
      </c>
      <c r="E24" s="17">
        <v>11.65166137885894</v>
      </c>
      <c r="F24" s="17">
        <f t="shared" si="5"/>
        <v>11.695574583012203</v>
      </c>
      <c r="G24" s="17">
        <f t="shared" si="6"/>
        <v>4.3913204153263052E-2</v>
      </c>
      <c r="J24" s="15">
        <f t="shared" si="0"/>
        <v>0</v>
      </c>
      <c r="K24" s="17" t="e">
        <f t="shared" si="1"/>
        <v>#NUM!</v>
      </c>
      <c r="L24" s="17">
        <v>11.65166137885894</v>
      </c>
      <c r="M24" s="17" t="e">
        <f t="shared" si="2"/>
        <v>#NUM!</v>
      </c>
      <c r="N24" s="17" t="e">
        <f t="shared" si="7"/>
        <v>#NUM!</v>
      </c>
      <c r="O24" s="1"/>
      <c r="P24" s="1" t="e">
        <f t="shared" si="8"/>
        <v>#NUM!</v>
      </c>
    </row>
    <row r="25" spans="1:16" x14ac:dyDescent="0.2">
      <c r="A25" s="14">
        <v>140</v>
      </c>
      <c r="B25" s="11">
        <v>3480</v>
      </c>
      <c r="C25" s="11">
        <f t="shared" si="3"/>
        <v>3480</v>
      </c>
      <c r="D25" s="17">
        <f t="shared" si="4"/>
        <v>70.831584878931608</v>
      </c>
      <c r="E25" s="17">
        <v>10.851302300909232</v>
      </c>
      <c r="F25" s="17">
        <f t="shared" si="5"/>
        <v>10.885892203709631</v>
      </c>
      <c r="G25" s="17">
        <f t="shared" si="6"/>
        <v>3.458990280039842E-2</v>
      </c>
      <c r="J25" s="15">
        <f t="shared" si="0"/>
        <v>0</v>
      </c>
      <c r="K25" s="17" t="e">
        <f t="shared" si="1"/>
        <v>#NUM!</v>
      </c>
      <c r="L25" s="17">
        <v>10.851302300909232</v>
      </c>
      <c r="M25" s="17" t="e">
        <f t="shared" si="2"/>
        <v>#NUM!</v>
      </c>
      <c r="N25" s="17" t="e">
        <f t="shared" si="7"/>
        <v>#NUM!</v>
      </c>
      <c r="O25" s="1"/>
      <c r="P25" s="1" t="e">
        <f t="shared" si="8"/>
        <v>#NUM!</v>
      </c>
    </row>
    <row r="26" spans="1:16" x14ac:dyDescent="0.2">
      <c r="A26" s="14">
        <v>160</v>
      </c>
      <c r="B26" s="11">
        <v>3120</v>
      </c>
      <c r="C26" s="11">
        <f t="shared" si="3"/>
        <v>3120</v>
      </c>
      <c r="D26" s="17">
        <f t="shared" si="4"/>
        <v>69.883091880368852</v>
      </c>
      <c r="E26" s="17">
        <v>9.8980313151869463</v>
      </c>
      <c r="F26" s="17">
        <f t="shared" si="5"/>
        <v>9.9373992051468747</v>
      </c>
      <c r="G26" s="17">
        <f t="shared" si="6"/>
        <v>3.9367889959928348E-2</v>
      </c>
      <c r="J26" s="15">
        <f t="shared" si="0"/>
        <v>0</v>
      </c>
      <c r="K26" s="17" t="e">
        <f t="shared" si="1"/>
        <v>#NUM!</v>
      </c>
      <c r="L26" s="17">
        <v>9.8980313151869463</v>
      </c>
      <c r="M26" s="17" t="e">
        <f t="shared" si="2"/>
        <v>#NUM!</v>
      </c>
      <c r="N26" s="17" t="e">
        <f t="shared" si="7"/>
        <v>#NUM!</v>
      </c>
      <c r="O26" s="1"/>
      <c r="P26" s="1" t="e">
        <f t="shared" si="8"/>
        <v>#NUM!</v>
      </c>
    </row>
    <row r="27" spans="1:16" x14ac:dyDescent="0.2">
      <c r="A27" s="14">
        <v>190</v>
      </c>
      <c r="B27" s="11">
        <v>2710</v>
      </c>
      <c r="C27" s="11">
        <f t="shared" si="3"/>
        <v>2710</v>
      </c>
      <c r="D27" s="17">
        <f t="shared" si="4"/>
        <v>68.659385817488115</v>
      </c>
      <c r="E27" s="17">
        <v>8.671473869485629</v>
      </c>
      <c r="F27" s="17">
        <f t="shared" si="5"/>
        <v>8.7136931422661377</v>
      </c>
      <c r="G27" s="17">
        <f t="shared" si="6"/>
        <v>4.2219272780508632E-2</v>
      </c>
      <c r="J27" s="15">
        <f t="shared" si="0"/>
        <v>0</v>
      </c>
      <c r="K27" s="17" t="e">
        <f t="shared" si="1"/>
        <v>#NUM!</v>
      </c>
      <c r="L27" s="17">
        <v>8.671473869485629</v>
      </c>
      <c r="M27" s="17" t="e">
        <f t="shared" si="2"/>
        <v>#NUM!</v>
      </c>
      <c r="N27" s="17" t="e">
        <f t="shared" si="7"/>
        <v>#NUM!</v>
      </c>
      <c r="O27" s="1"/>
      <c r="P27" s="1" t="e">
        <f t="shared" si="8"/>
        <v>#NUM!</v>
      </c>
    </row>
    <row r="28" spans="1:16" x14ac:dyDescent="0.2">
      <c r="A28" s="14">
        <v>200</v>
      </c>
      <c r="B28" s="11">
        <v>2600</v>
      </c>
      <c r="C28" s="11">
        <f t="shared" si="3"/>
        <v>2600</v>
      </c>
      <c r="D28" s="17">
        <f t="shared" si="4"/>
        <v>68.29946695941635</v>
      </c>
      <c r="E28" s="17">
        <v>8.3084802670693492</v>
      </c>
      <c r="F28" s="17">
        <f t="shared" si="5"/>
        <v>8.3537742841943725</v>
      </c>
      <c r="G28" s="17">
        <f t="shared" si="6"/>
        <v>4.5294017125023345E-2</v>
      </c>
      <c r="J28" s="15">
        <f t="shared" si="0"/>
        <v>0</v>
      </c>
      <c r="K28" s="17" t="e">
        <f t="shared" si="1"/>
        <v>#NUM!</v>
      </c>
      <c r="L28" s="17">
        <v>8.3084802670693492</v>
      </c>
      <c r="M28" s="17" t="e">
        <f t="shared" si="2"/>
        <v>#NUM!</v>
      </c>
      <c r="N28" s="17" t="e">
        <f t="shared" si="7"/>
        <v>#NUM!</v>
      </c>
      <c r="O28" s="1"/>
      <c r="P28" s="1" t="e">
        <f t="shared" si="8"/>
        <v>#NUM!</v>
      </c>
    </row>
    <row r="29" spans="1:16" x14ac:dyDescent="0.2">
      <c r="A29" s="14">
        <v>240</v>
      </c>
      <c r="B29" s="11">
        <v>2250</v>
      </c>
      <c r="C29" s="11">
        <f t="shared" si="3"/>
        <v>2250</v>
      </c>
      <c r="D29" s="17">
        <f t="shared" si="4"/>
        <v>67.043650362227254</v>
      </c>
      <c r="E29" s="17">
        <v>7.0424451629667599</v>
      </c>
      <c r="F29" s="17">
        <f t="shared" si="5"/>
        <v>7.0979576870052767</v>
      </c>
      <c r="G29" s="17">
        <f t="shared" si="6"/>
        <v>5.5512524038516808E-2</v>
      </c>
      <c r="J29" s="15">
        <f t="shared" si="0"/>
        <v>0</v>
      </c>
      <c r="K29" s="17" t="e">
        <f t="shared" si="1"/>
        <v>#NUM!</v>
      </c>
      <c r="L29" s="17">
        <v>7.0424451629667599</v>
      </c>
      <c r="M29" s="17" t="e">
        <f t="shared" si="2"/>
        <v>#NUM!</v>
      </c>
      <c r="N29" s="17" t="e">
        <f t="shared" si="7"/>
        <v>#NUM!</v>
      </c>
      <c r="O29" s="1"/>
      <c r="P29" s="1" t="e">
        <f t="shared" si="8"/>
        <v>#NUM!</v>
      </c>
    </row>
    <row r="30" spans="1:16" x14ac:dyDescent="0.2">
      <c r="A30" s="14">
        <v>250</v>
      </c>
      <c r="B30" s="11">
        <v>2180</v>
      </c>
      <c r="C30" s="11">
        <f t="shared" si="3"/>
        <v>2180</v>
      </c>
      <c r="D30" s="17">
        <f t="shared" si="4"/>
        <v>66.769129872092094</v>
      </c>
      <c r="E30" s="17">
        <v>6.7659485502235466</v>
      </c>
      <c r="F30" s="17">
        <f t="shared" si="5"/>
        <v>6.8234371968701168</v>
      </c>
      <c r="G30" s="17">
        <f t="shared" si="6"/>
        <v>5.7488646646570274E-2</v>
      </c>
      <c r="J30" s="15">
        <f t="shared" si="0"/>
        <v>0</v>
      </c>
      <c r="K30" s="17" t="e">
        <f t="shared" si="1"/>
        <v>#NUM!</v>
      </c>
      <c r="L30" s="17">
        <v>6.7659485502235466</v>
      </c>
      <c r="M30" s="17" t="e">
        <f t="shared" si="2"/>
        <v>#NUM!</v>
      </c>
      <c r="N30" s="17" t="e">
        <f t="shared" si="7"/>
        <v>#NUM!</v>
      </c>
      <c r="O30" s="1"/>
      <c r="P30" s="1" t="e">
        <f t="shared" si="8"/>
        <v>#NUM!</v>
      </c>
    </row>
    <row r="31" spans="1:16" x14ac:dyDescent="0.2">
      <c r="A31" s="14">
        <v>315</v>
      </c>
      <c r="B31" s="11">
        <v>1840</v>
      </c>
      <c r="C31" s="11">
        <f t="shared" si="3"/>
        <v>1840</v>
      </c>
      <c r="D31" s="17">
        <f t="shared" si="4"/>
        <v>65.296356460190722</v>
      </c>
      <c r="E31" s="17">
        <v>5.2679706094599856</v>
      </c>
      <c r="F31" s="17">
        <f t="shared" si="5"/>
        <v>5.3506637849687451</v>
      </c>
      <c r="G31" s="17">
        <f t="shared" si="6"/>
        <v>8.2693175508759431E-2</v>
      </c>
      <c r="J31" s="15">
        <f t="shared" si="0"/>
        <v>0</v>
      </c>
      <c r="K31" s="17" t="e">
        <f t="shared" si="1"/>
        <v>#NUM!</v>
      </c>
      <c r="L31" s="17">
        <v>5.2679706094599856</v>
      </c>
      <c r="M31" s="17" t="e">
        <f t="shared" si="2"/>
        <v>#NUM!</v>
      </c>
      <c r="N31" s="17" t="e">
        <f t="shared" si="7"/>
        <v>#NUM!</v>
      </c>
      <c r="O31" s="1"/>
      <c r="P31" s="1" t="e">
        <f t="shared" si="8"/>
        <v>#NUM!</v>
      </c>
    </row>
    <row r="32" spans="1:16" x14ac:dyDescent="0.2">
      <c r="A32" s="14">
        <v>340</v>
      </c>
      <c r="B32" s="11">
        <v>1731</v>
      </c>
      <c r="C32" s="11">
        <f t="shared" si="3"/>
        <v>1731</v>
      </c>
      <c r="D32" s="17">
        <f t="shared" si="4"/>
        <v>64.765941357507884</v>
      </c>
      <c r="E32" s="17">
        <v>4.8030904366505869</v>
      </c>
      <c r="F32" s="17">
        <f t="shared" si="5"/>
        <v>4.8202486822859072</v>
      </c>
      <c r="G32" s="17">
        <f t="shared" si="6"/>
        <v>1.7158245635320313E-2</v>
      </c>
      <c r="J32" s="15">
        <f t="shared" si="0"/>
        <v>0</v>
      </c>
      <c r="K32" s="17" t="e">
        <f t="shared" si="1"/>
        <v>#NUM!</v>
      </c>
      <c r="L32" s="17">
        <v>4.8030904366505869</v>
      </c>
      <c r="M32" s="17" t="e">
        <f t="shared" si="2"/>
        <v>#NUM!</v>
      </c>
      <c r="N32" s="17" t="e">
        <f t="shared" si="7"/>
        <v>#NUM!</v>
      </c>
      <c r="O32" s="1"/>
      <c r="P32" s="1" t="e">
        <f t="shared" si="8"/>
        <v>#NUM!</v>
      </c>
    </row>
    <row r="33" spans="1:16" x14ac:dyDescent="0.2">
      <c r="A33" s="14">
        <v>380</v>
      </c>
      <c r="B33" s="11">
        <v>1608</v>
      </c>
      <c r="C33" s="11">
        <f t="shared" si="3"/>
        <v>1608</v>
      </c>
      <c r="D33" s="17">
        <f t="shared" si="4"/>
        <v>64.125720888248651</v>
      </c>
      <c r="E33" s="17">
        <v>4.1572954088007998</v>
      </c>
      <c r="F33" s="17">
        <f t="shared" si="5"/>
        <v>4.1800282130266737</v>
      </c>
      <c r="G33" s="17">
        <f t="shared" si="6"/>
        <v>2.2732804225873871E-2</v>
      </c>
      <c r="J33" s="15">
        <f t="shared" si="0"/>
        <v>0</v>
      </c>
      <c r="K33" s="17" t="e">
        <f t="shared" si="1"/>
        <v>#NUM!</v>
      </c>
      <c r="L33" s="17">
        <v>4.1572954088007998</v>
      </c>
      <c r="M33" s="17" t="e">
        <f t="shared" si="2"/>
        <v>#NUM!</v>
      </c>
      <c r="N33" s="17" t="e">
        <f t="shared" si="7"/>
        <v>#NUM!</v>
      </c>
      <c r="O33" s="1"/>
      <c r="P33" s="1" t="e">
        <f t="shared" si="8"/>
        <v>#NUM!</v>
      </c>
    </row>
    <row r="34" spans="1:16" x14ac:dyDescent="0.2">
      <c r="A34" s="14">
        <v>400</v>
      </c>
      <c r="B34" s="11">
        <v>1556</v>
      </c>
      <c r="C34" s="11">
        <f t="shared" si="3"/>
        <v>1556</v>
      </c>
      <c r="D34" s="17">
        <f t="shared" si="4"/>
        <v>63.840191853073406</v>
      </c>
      <c r="E34" s="17">
        <v>3.8727059522430838</v>
      </c>
      <c r="F34" s="17">
        <f t="shared" si="5"/>
        <v>3.8944991778514293</v>
      </c>
      <c r="G34" s="17">
        <f t="shared" si="6"/>
        <v>2.1793225608345512E-2</v>
      </c>
      <c r="J34" s="15">
        <f t="shared" si="0"/>
        <v>0</v>
      </c>
      <c r="K34" s="17" t="e">
        <f t="shared" si="1"/>
        <v>#NUM!</v>
      </c>
      <c r="L34" s="17">
        <v>3.8727059522430838</v>
      </c>
      <c r="M34" s="17" t="e">
        <f t="shared" si="2"/>
        <v>#NUM!</v>
      </c>
      <c r="N34" s="17" t="e">
        <f t="shared" si="7"/>
        <v>#NUM!</v>
      </c>
      <c r="O34" s="1"/>
      <c r="P34" s="1" t="e">
        <f t="shared" si="8"/>
        <v>#NUM!</v>
      </c>
    </row>
    <row r="35" spans="1:16" x14ac:dyDescent="0.2">
      <c r="A35" s="14">
        <v>430</v>
      </c>
      <c r="B35" s="11">
        <v>1488</v>
      </c>
      <c r="C35" s="11">
        <f t="shared" si="3"/>
        <v>1488</v>
      </c>
      <c r="D35" s="17">
        <f t="shared" si="4"/>
        <v>63.452058624197193</v>
      </c>
      <c r="E35" s="17">
        <v>3.4861928330046381</v>
      </c>
      <c r="F35" s="17">
        <f t="shared" si="5"/>
        <v>3.5063659489752155</v>
      </c>
      <c r="G35" s="17">
        <f t="shared" si="6"/>
        <v>2.017311597057736E-2</v>
      </c>
      <c r="J35" s="15">
        <f t="shared" si="0"/>
        <v>0</v>
      </c>
      <c r="K35" s="17" t="e">
        <f t="shared" si="1"/>
        <v>#NUM!</v>
      </c>
      <c r="L35" s="17">
        <v>3.4861928330046381</v>
      </c>
      <c r="M35" s="17" t="e">
        <f t="shared" si="2"/>
        <v>#NUM!</v>
      </c>
      <c r="N35" s="17" t="e">
        <f t="shared" si="7"/>
        <v>#NUM!</v>
      </c>
      <c r="O35" s="1"/>
      <c r="P35" s="1" t="e">
        <f t="shared" si="8"/>
        <v>#NUM!</v>
      </c>
    </row>
    <row r="36" spans="1:16" x14ac:dyDescent="0.2">
      <c r="A36" s="14">
        <v>480</v>
      </c>
      <c r="B36" s="11">
        <v>1396</v>
      </c>
      <c r="C36" s="11">
        <f t="shared" si="3"/>
        <v>1396</v>
      </c>
      <c r="D36" s="17">
        <f t="shared" si="4"/>
        <v>62.897708365742844</v>
      </c>
      <c r="E36" s="17">
        <v>2.931944005963564</v>
      </c>
      <c r="F36" s="17">
        <f t="shared" si="5"/>
        <v>2.9520156905208665</v>
      </c>
      <c r="G36" s="17">
        <f t="shared" si="6"/>
        <v>2.0071684557302572E-2</v>
      </c>
      <c r="J36" s="15">
        <f t="shared" si="0"/>
        <v>0</v>
      </c>
      <c r="K36" s="17" t="e">
        <f t="shared" si="1"/>
        <v>#NUM!</v>
      </c>
      <c r="L36" s="17">
        <v>2.931944005963564</v>
      </c>
      <c r="M36" s="17" t="e">
        <f t="shared" si="2"/>
        <v>#NUM!</v>
      </c>
      <c r="N36" s="17" t="e">
        <f t="shared" si="7"/>
        <v>#NUM!</v>
      </c>
      <c r="O36" s="1"/>
      <c r="P36" s="1" t="e">
        <f t="shared" si="8"/>
        <v>#NUM!</v>
      </c>
    </row>
    <row r="37" spans="1:16" x14ac:dyDescent="0.2">
      <c r="A37" s="14">
        <v>500</v>
      </c>
      <c r="B37" s="11">
        <v>1365</v>
      </c>
      <c r="C37" s="11">
        <f t="shared" si="3"/>
        <v>1365</v>
      </c>
      <c r="D37" s="17">
        <f t="shared" si="4"/>
        <v>62.702653027535497</v>
      </c>
      <c r="E37" s="17">
        <v>2.7365841390147279</v>
      </c>
      <c r="F37" s="17">
        <f t="shared" si="5"/>
        <v>2.75696035231352</v>
      </c>
      <c r="G37" s="17">
        <f t="shared" si="6"/>
        <v>2.0376213298792134E-2</v>
      </c>
      <c r="J37" s="15">
        <f t="shared" si="0"/>
        <v>0</v>
      </c>
      <c r="K37" s="17" t="e">
        <f t="shared" si="1"/>
        <v>#NUM!</v>
      </c>
      <c r="L37" s="17">
        <v>2.7365841390147279</v>
      </c>
      <c r="M37" s="17" t="e">
        <f t="shared" si="2"/>
        <v>#NUM!</v>
      </c>
      <c r="N37" s="17" t="e">
        <f t="shared" si="7"/>
        <v>#NUM!</v>
      </c>
      <c r="O37" s="1"/>
      <c r="P37" s="1" t="e">
        <f t="shared" si="8"/>
        <v>#NUM!</v>
      </c>
    </row>
    <row r="38" spans="1:16" x14ac:dyDescent="0.2">
      <c r="A38" s="14">
        <v>540</v>
      </c>
      <c r="B38" s="11">
        <v>1311</v>
      </c>
      <c r="C38" s="11">
        <f t="shared" si="3"/>
        <v>1311</v>
      </c>
      <c r="D38" s="17">
        <f t="shared" si="4"/>
        <v>62.352053833801683</v>
      </c>
      <c r="E38" s="17">
        <v>2.3831768001743372</v>
      </c>
      <c r="F38" s="17">
        <f t="shared" si="5"/>
        <v>2.4063611585797062</v>
      </c>
      <c r="G38" s="17">
        <f t="shared" si="6"/>
        <v>2.3184358405369032E-2</v>
      </c>
      <c r="J38" s="15">
        <f t="shared" si="0"/>
        <v>0</v>
      </c>
      <c r="K38" s="17" t="e">
        <f t="shared" si="1"/>
        <v>#NUM!</v>
      </c>
      <c r="L38" s="17">
        <v>2.3831768001743372</v>
      </c>
      <c r="M38" s="17" t="e">
        <f t="shared" si="2"/>
        <v>#NUM!</v>
      </c>
      <c r="N38" s="17" t="e">
        <f t="shared" si="7"/>
        <v>#NUM!</v>
      </c>
      <c r="O38" s="1"/>
      <c r="P38" s="1" t="e">
        <f t="shared" si="8"/>
        <v>#NUM!</v>
      </c>
    </row>
    <row r="39" spans="1:16" x14ac:dyDescent="0.2">
      <c r="A39" s="14">
        <v>610</v>
      </c>
      <c r="B39" s="11">
        <v>1234</v>
      </c>
      <c r="C39" s="11">
        <f t="shared" si="3"/>
        <v>1234</v>
      </c>
      <c r="D39" s="17">
        <f t="shared" si="4"/>
        <v>61.826303193944455</v>
      </c>
      <c r="E39" s="17">
        <v>1.8614658175037977</v>
      </c>
      <c r="F39" s="17">
        <f t="shared" si="5"/>
        <v>1.8806105187224773</v>
      </c>
      <c r="G39" s="17">
        <f t="shared" si="6"/>
        <v>1.9144701218679616E-2</v>
      </c>
      <c r="J39" s="15">
        <f t="shared" si="0"/>
        <v>0</v>
      </c>
      <c r="K39" s="17" t="e">
        <f t="shared" si="1"/>
        <v>#NUM!</v>
      </c>
      <c r="L39" s="17">
        <v>1.8614658175037977</v>
      </c>
      <c r="M39" s="17" t="e">
        <f t="shared" si="2"/>
        <v>#NUM!</v>
      </c>
      <c r="N39" s="17" t="e">
        <f t="shared" si="7"/>
        <v>#NUM!</v>
      </c>
      <c r="O39" s="1"/>
      <c r="P39" s="1" t="e">
        <f t="shared" si="8"/>
        <v>#NUM!</v>
      </c>
    </row>
    <row r="40" spans="1:16" x14ac:dyDescent="0.2">
      <c r="A40" s="14">
        <v>630</v>
      </c>
      <c r="B40" s="11">
        <v>1215</v>
      </c>
      <c r="C40" s="11">
        <f t="shared" si="3"/>
        <v>1215</v>
      </c>
      <c r="D40" s="17">
        <f t="shared" si="4"/>
        <v>61.691525558686621</v>
      </c>
      <c r="E40" s="17">
        <v>1.7306694403443506</v>
      </c>
      <c r="F40" s="17">
        <f t="shared" si="5"/>
        <v>1.7458328834646437</v>
      </c>
      <c r="G40" s="17">
        <f t="shared" si="6"/>
        <v>1.5163443120293163E-2</v>
      </c>
      <c r="J40" s="15">
        <f t="shared" si="0"/>
        <v>0</v>
      </c>
      <c r="K40" s="17" t="e">
        <f t="shared" si="1"/>
        <v>#NUM!</v>
      </c>
      <c r="L40" s="17">
        <v>1.7306694403443506</v>
      </c>
      <c r="M40" s="17" t="e">
        <f t="shared" si="2"/>
        <v>#NUM!</v>
      </c>
      <c r="N40" s="17" t="e">
        <f t="shared" si="7"/>
        <v>#NUM!</v>
      </c>
      <c r="O40" s="1"/>
      <c r="P40" s="1" t="e">
        <f t="shared" si="8"/>
        <v>#NUM!</v>
      </c>
    </row>
    <row r="41" spans="1:16" x14ac:dyDescent="0.2">
      <c r="A41" s="14">
        <v>680</v>
      </c>
      <c r="B41" s="11">
        <v>1174</v>
      </c>
      <c r="C41" s="11">
        <f t="shared" si="3"/>
        <v>1174</v>
      </c>
      <c r="D41" s="17">
        <f t="shared" si="4"/>
        <v>61.393361938231912</v>
      </c>
      <c r="E41" s="17">
        <v>1.4320606482647953</v>
      </c>
      <c r="F41" s="17">
        <f t="shared" si="5"/>
        <v>1.447669263009935</v>
      </c>
      <c r="G41" s="17">
        <f t="shared" si="6"/>
        <v>1.5608614745139748E-2</v>
      </c>
      <c r="J41" s="15">
        <f t="shared" si="0"/>
        <v>0</v>
      </c>
      <c r="K41" s="17" t="e">
        <f t="shared" si="1"/>
        <v>#NUM!</v>
      </c>
      <c r="L41" s="17">
        <v>1.4320606482647953</v>
      </c>
      <c r="M41" s="17" t="e">
        <f t="shared" si="2"/>
        <v>#NUM!</v>
      </c>
      <c r="N41" s="17" t="e">
        <f t="shared" si="7"/>
        <v>#NUM!</v>
      </c>
      <c r="O41" s="1"/>
      <c r="P41" s="1" t="e">
        <f t="shared" si="8"/>
        <v>#NUM!</v>
      </c>
    </row>
    <row r="42" spans="1:16" x14ac:dyDescent="0.2">
      <c r="A42" s="14">
        <v>760</v>
      </c>
      <c r="B42" s="11">
        <v>1120</v>
      </c>
      <c r="C42" s="11">
        <f t="shared" si="3"/>
        <v>1120</v>
      </c>
      <c r="D42" s="17">
        <f t="shared" si="4"/>
        <v>60.984360453403632</v>
      </c>
      <c r="E42" s="17">
        <v>1.0215844156348988</v>
      </c>
      <c r="F42" s="17">
        <f t="shared" si="5"/>
        <v>1.0386677781816545</v>
      </c>
      <c r="G42" s="17">
        <f t="shared" si="6"/>
        <v>1.7083362546755687E-2</v>
      </c>
      <c r="J42" s="15">
        <f t="shared" si="0"/>
        <v>0</v>
      </c>
      <c r="K42" s="17" t="e">
        <f t="shared" si="1"/>
        <v>#NUM!</v>
      </c>
      <c r="L42" s="17">
        <v>1.0215844156348988</v>
      </c>
      <c r="M42" s="17" t="e">
        <f t="shared" si="2"/>
        <v>#NUM!</v>
      </c>
      <c r="N42" s="17" t="e">
        <f t="shared" si="7"/>
        <v>#NUM!</v>
      </c>
      <c r="O42" s="1"/>
      <c r="P42" s="1" t="e">
        <f t="shared" si="8"/>
        <v>#NUM!</v>
      </c>
    </row>
    <row r="43" spans="1:16" x14ac:dyDescent="0.2">
      <c r="A43" s="14">
        <v>800</v>
      </c>
      <c r="B43" s="11">
        <v>1096</v>
      </c>
      <c r="C43" s="11">
        <f t="shared" si="3"/>
        <v>1096</v>
      </c>
      <c r="D43" s="17">
        <f t="shared" si="4"/>
        <v>60.796211082967005</v>
      </c>
      <c r="E43" s="17">
        <v>0.84038778095144351</v>
      </c>
      <c r="F43" s="17">
        <f t="shared" si="5"/>
        <v>0.85051840774502807</v>
      </c>
      <c r="G43" s="17">
        <f t="shared" si="6"/>
        <v>1.0130626793584563E-2</v>
      </c>
      <c r="J43" s="15">
        <f t="shared" si="0"/>
        <v>0</v>
      </c>
      <c r="K43" s="17" t="e">
        <f t="shared" si="1"/>
        <v>#NUM!</v>
      </c>
      <c r="L43" s="17">
        <v>0.84038778095144351</v>
      </c>
      <c r="M43" s="17" t="e">
        <f t="shared" si="2"/>
        <v>#NUM!</v>
      </c>
      <c r="N43" s="17" t="e">
        <f t="shared" si="7"/>
        <v>#NUM!</v>
      </c>
      <c r="O43" s="1"/>
      <c r="P43" s="1" t="e">
        <f t="shared" si="8"/>
        <v>#NUM!</v>
      </c>
    </row>
    <row r="44" spans="1:16" x14ac:dyDescent="0.2">
      <c r="A44" s="14">
        <v>850</v>
      </c>
      <c r="B44" s="11">
        <v>1070</v>
      </c>
      <c r="C44" s="11">
        <f t="shared" si="3"/>
        <v>1070</v>
      </c>
      <c r="D44" s="17">
        <f t="shared" si="4"/>
        <v>60.587675553704194</v>
      </c>
      <c r="E44" s="17">
        <v>0.63142603194098945</v>
      </c>
      <c r="F44" s="17">
        <f t="shared" si="5"/>
        <v>0.64198287848221725</v>
      </c>
      <c r="G44" s="17">
        <f t="shared" si="6"/>
        <v>1.0556846541227793E-2</v>
      </c>
      <c r="J44" s="15">
        <f t="shared" si="0"/>
        <v>0</v>
      </c>
      <c r="K44" s="17" t="e">
        <f t="shared" si="1"/>
        <v>#NUM!</v>
      </c>
      <c r="L44" s="17">
        <v>0.63142603194098945</v>
      </c>
      <c r="M44" s="17" t="e">
        <f t="shared" si="2"/>
        <v>#NUM!</v>
      </c>
      <c r="N44" s="17" t="e">
        <f t="shared" si="7"/>
        <v>#NUM!</v>
      </c>
      <c r="O44" s="1"/>
      <c r="P44" s="1" t="e">
        <f t="shared" si="8"/>
        <v>#NUM!</v>
      </c>
    </row>
    <row r="45" spans="1:16" x14ac:dyDescent="0.2">
      <c r="A45" s="14">
        <v>950</v>
      </c>
      <c r="B45" s="11">
        <v>1024</v>
      </c>
      <c r="C45" s="11">
        <f t="shared" si="3"/>
        <v>1024</v>
      </c>
      <c r="D45" s="17">
        <f t="shared" si="4"/>
        <v>60.205999132796244</v>
      </c>
      <c r="E45" s="17">
        <v>0.25842384282949815</v>
      </c>
      <c r="F45" s="17">
        <f t="shared" si="5"/>
        <v>0.2603064575742664</v>
      </c>
      <c r="G45" s="17">
        <f t="shared" si="6"/>
        <v>1.8826147447682517E-3</v>
      </c>
      <c r="J45" s="15">
        <f t="shared" si="0"/>
        <v>0</v>
      </c>
      <c r="K45" s="17" t="e">
        <f t="shared" si="1"/>
        <v>#NUM!</v>
      </c>
      <c r="L45" s="17">
        <v>0.25842384282949815</v>
      </c>
      <c r="M45" s="17" t="e">
        <f t="shared" si="2"/>
        <v>#NUM!</v>
      </c>
      <c r="N45" s="17" t="e">
        <f t="shared" si="7"/>
        <v>#NUM!</v>
      </c>
      <c r="O45" s="1"/>
      <c r="P45" s="1" t="e">
        <f t="shared" si="8"/>
        <v>#NUM!</v>
      </c>
    </row>
    <row r="46" spans="1:16" x14ac:dyDescent="0.2">
      <c r="A46" s="14">
        <v>1000</v>
      </c>
      <c r="B46" s="11">
        <v>1004</v>
      </c>
      <c r="C46" s="11">
        <f t="shared" si="3"/>
        <v>1004</v>
      </c>
      <c r="D46" s="17">
        <f t="shared" si="4"/>
        <v>60.034674256180011</v>
      </c>
      <c r="E46" s="17">
        <v>8.8981580958036766E-2</v>
      </c>
      <c r="F46" s="17">
        <f t="shared" si="5"/>
        <v>8.8981580958034101E-2</v>
      </c>
      <c r="G46" s="17">
        <f t="shared" si="6"/>
        <v>-2.6645352591003757E-15</v>
      </c>
      <c r="J46" s="15">
        <f t="shared" si="0"/>
        <v>0</v>
      </c>
      <c r="K46" s="17" t="e">
        <f t="shared" si="1"/>
        <v>#NUM!</v>
      </c>
      <c r="L46" s="17">
        <v>8.8981580958036766E-2</v>
      </c>
      <c r="M46" s="17" t="e">
        <f t="shared" si="2"/>
        <v>#NUM!</v>
      </c>
      <c r="N46" s="17" t="e">
        <f t="shared" si="7"/>
        <v>#NUM!</v>
      </c>
      <c r="O46" s="1"/>
      <c r="P46" s="1" t="e">
        <f t="shared" si="8"/>
        <v>#NUM!</v>
      </c>
    </row>
    <row r="47" spans="1:16" x14ac:dyDescent="0.2">
      <c r="A47" s="14">
        <v>1100</v>
      </c>
      <c r="B47" s="11">
        <v>968</v>
      </c>
      <c r="C47" s="11">
        <f t="shared" si="3"/>
        <v>968</v>
      </c>
      <c r="D47" s="17">
        <f t="shared" si="4"/>
        <v>59.717507146167875</v>
      </c>
      <c r="E47" s="17">
        <v>-0.22544587994665977</v>
      </c>
      <c r="F47" s="17">
        <f t="shared" si="5"/>
        <v>-0.22818552905410172</v>
      </c>
      <c r="G47" s="17">
        <f t="shared" si="6"/>
        <v>-2.7396491074419549E-3</v>
      </c>
      <c r="J47" s="15">
        <f t="shared" si="0"/>
        <v>0</v>
      </c>
      <c r="K47" s="17" t="e">
        <f t="shared" si="1"/>
        <v>#NUM!</v>
      </c>
      <c r="L47" s="17">
        <v>-0.22544587994665977</v>
      </c>
      <c r="M47" s="17" t="e">
        <f t="shared" si="2"/>
        <v>#NUM!</v>
      </c>
      <c r="N47" s="17" t="e">
        <f t="shared" si="7"/>
        <v>#NUM!</v>
      </c>
      <c r="O47" s="1"/>
      <c r="P47" s="1" t="e">
        <f t="shared" si="8"/>
        <v>#NUM!</v>
      </c>
    </row>
    <row r="48" spans="1:16" x14ac:dyDescent="0.2">
      <c r="A48" s="14">
        <v>1200</v>
      </c>
      <c r="B48" s="11">
        <v>936</v>
      </c>
      <c r="C48" s="11">
        <f t="shared" si="3"/>
        <v>936</v>
      </c>
      <c r="D48" s="17">
        <f t="shared" si="4"/>
        <v>59.425516974762104</v>
      </c>
      <c r="E48" s="17">
        <v>-0.5160528837619851</v>
      </c>
      <c r="F48" s="17">
        <f t="shared" si="5"/>
        <v>-0.52017570045987327</v>
      </c>
      <c r="G48" s="17">
        <f t="shared" si="6"/>
        <v>-4.1228166978881653E-3</v>
      </c>
      <c r="J48" s="15">
        <f t="shared" si="0"/>
        <v>0</v>
      </c>
      <c r="K48" s="17" t="e">
        <f t="shared" si="1"/>
        <v>#NUM!</v>
      </c>
      <c r="L48" s="17">
        <v>-0.5160528837619851</v>
      </c>
      <c r="M48" s="17" t="e">
        <f t="shared" si="2"/>
        <v>#NUM!</v>
      </c>
      <c r="N48" s="17" t="e">
        <f t="shared" si="7"/>
        <v>#NUM!</v>
      </c>
      <c r="O48" s="1"/>
      <c r="P48" s="1" t="e">
        <f t="shared" si="8"/>
        <v>#NUM!</v>
      </c>
    </row>
    <row r="49" spans="1:16" x14ac:dyDescent="0.2">
      <c r="A49" s="14">
        <v>1250</v>
      </c>
      <c r="B49" s="11">
        <v>921</v>
      </c>
      <c r="C49" s="11">
        <f t="shared" si="3"/>
        <v>921</v>
      </c>
      <c r="D49" s="17">
        <f t="shared" si="4"/>
        <v>59.285192603936984</v>
      </c>
      <c r="E49" s="17">
        <v>-0.65481482413345049</v>
      </c>
      <c r="F49" s="17">
        <f t="shared" si="5"/>
        <v>-0.66050007128499288</v>
      </c>
      <c r="G49" s="17">
        <f t="shared" si="6"/>
        <v>-5.6852471515423941E-3</v>
      </c>
      <c r="J49" s="15">
        <f t="shared" si="0"/>
        <v>0</v>
      </c>
      <c r="K49" s="17" t="e">
        <f t="shared" si="1"/>
        <v>#NUM!</v>
      </c>
      <c r="L49" s="17">
        <v>-0.65481482413345049</v>
      </c>
      <c r="M49" s="17" t="e">
        <f t="shared" si="2"/>
        <v>#NUM!</v>
      </c>
      <c r="N49" s="17" t="e">
        <f t="shared" si="7"/>
        <v>#NUM!</v>
      </c>
      <c r="O49" s="1"/>
      <c r="P49" s="1" t="e">
        <f t="shared" si="8"/>
        <v>#NUM!</v>
      </c>
    </row>
    <row r="50" spans="1:16" x14ac:dyDescent="0.2">
      <c r="A50" s="14">
        <v>1300</v>
      </c>
      <c r="B50" s="11">
        <v>906</v>
      </c>
      <c r="C50" s="11">
        <f t="shared" si="3"/>
        <v>906</v>
      </c>
      <c r="D50" s="17">
        <f t="shared" si="4"/>
        <v>59.142563953536261</v>
      </c>
      <c r="E50" s="17">
        <v>-0.79013907556988983</v>
      </c>
      <c r="F50" s="17">
        <f t="shared" si="5"/>
        <v>-0.80312872168571658</v>
      </c>
      <c r="G50" s="17">
        <f t="shared" si="6"/>
        <v>-1.2989646115826758E-2</v>
      </c>
      <c r="J50" s="15">
        <f t="shared" si="0"/>
        <v>0</v>
      </c>
      <c r="K50" s="17" t="e">
        <f t="shared" si="1"/>
        <v>#NUM!</v>
      </c>
      <c r="L50" s="17">
        <v>-0.79013907556988983</v>
      </c>
      <c r="M50" s="17" t="e">
        <f t="shared" si="2"/>
        <v>#NUM!</v>
      </c>
      <c r="N50" s="17" t="e">
        <f t="shared" si="7"/>
        <v>#NUM!</v>
      </c>
      <c r="O50" s="1"/>
      <c r="P50" s="1" t="e">
        <f t="shared" si="8"/>
        <v>#NUM!</v>
      </c>
    </row>
    <row r="51" spans="1:16" x14ac:dyDescent="0.2">
      <c r="A51" s="14">
        <v>1500</v>
      </c>
      <c r="B51" s="11">
        <v>853</v>
      </c>
      <c r="C51" s="11">
        <f t="shared" si="3"/>
        <v>853</v>
      </c>
      <c r="D51" s="17">
        <f t="shared" si="4"/>
        <v>58.618980623350453</v>
      </c>
      <c r="E51" s="17">
        <v>-1.3063059718094649</v>
      </c>
      <c r="F51" s="17">
        <f t="shared" si="5"/>
        <v>-1.3267120518715245</v>
      </c>
      <c r="G51" s="17">
        <f t="shared" si="6"/>
        <v>-2.0406080062059573E-2</v>
      </c>
      <c r="J51" s="15">
        <f t="shared" si="0"/>
        <v>0</v>
      </c>
      <c r="K51" s="17" t="e">
        <f t="shared" si="1"/>
        <v>#NUM!</v>
      </c>
      <c r="L51" s="17">
        <v>-1.3063059718094649</v>
      </c>
      <c r="M51" s="17" t="e">
        <f t="shared" si="2"/>
        <v>#NUM!</v>
      </c>
      <c r="N51" s="17" t="e">
        <f t="shared" si="7"/>
        <v>#NUM!</v>
      </c>
      <c r="O51" s="1"/>
      <c r="P51" s="1" t="e">
        <f t="shared" si="8"/>
        <v>#NUM!</v>
      </c>
    </row>
    <row r="52" spans="1:16" x14ac:dyDescent="0.2">
      <c r="A52" s="14">
        <v>1600</v>
      </c>
      <c r="B52" s="11">
        <v>828</v>
      </c>
      <c r="C52" s="11">
        <f t="shared" si="3"/>
        <v>828</v>
      </c>
      <c r="D52" s="17">
        <f t="shared" si="4"/>
        <v>58.360606735697608</v>
      </c>
      <c r="E52" s="17">
        <v>-1.5536458171235101</v>
      </c>
      <c r="F52" s="17">
        <f t="shared" si="5"/>
        <v>-1.5850859395243688</v>
      </c>
      <c r="G52" s="17">
        <f t="shared" si="6"/>
        <v>-3.1440122400858694E-2</v>
      </c>
      <c r="J52" s="15">
        <f t="shared" si="0"/>
        <v>0</v>
      </c>
      <c r="K52" s="17" t="e">
        <f t="shared" si="1"/>
        <v>#NUM!</v>
      </c>
      <c r="L52" s="17">
        <v>-1.5536458171235101</v>
      </c>
      <c r="M52" s="17" t="e">
        <f t="shared" si="2"/>
        <v>#NUM!</v>
      </c>
      <c r="N52" s="17" t="e">
        <f t="shared" si="7"/>
        <v>#NUM!</v>
      </c>
      <c r="O52" s="1"/>
      <c r="P52" s="1" t="e">
        <f t="shared" si="8"/>
        <v>#NUM!</v>
      </c>
    </row>
    <row r="53" spans="1:16" x14ac:dyDescent="0.2">
      <c r="A53" s="14">
        <v>1700</v>
      </c>
      <c r="B53" s="11">
        <v>805</v>
      </c>
      <c r="C53" s="11">
        <f t="shared" si="3"/>
        <v>805</v>
      </c>
      <c r="D53" s="17">
        <f t="shared" si="4"/>
        <v>58.115917607357375</v>
      </c>
      <c r="E53" s="17">
        <v>-1.7958962021600324</v>
      </c>
      <c r="F53" s="17">
        <f t="shared" si="5"/>
        <v>-1.8297750678646025</v>
      </c>
      <c r="G53" s="17">
        <f t="shared" si="6"/>
        <v>-3.3878865704570105E-2</v>
      </c>
      <c r="J53" s="15">
        <f t="shared" si="0"/>
        <v>0</v>
      </c>
      <c r="K53" s="17" t="e">
        <f t="shared" si="1"/>
        <v>#NUM!</v>
      </c>
      <c r="L53" s="17">
        <v>-1.7958962021600324</v>
      </c>
      <c r="M53" s="17" t="e">
        <f t="shared" si="2"/>
        <v>#NUM!</v>
      </c>
      <c r="N53" s="17" t="e">
        <f t="shared" si="7"/>
        <v>#NUM!</v>
      </c>
      <c r="O53" s="1"/>
      <c r="P53" s="1" t="e">
        <f t="shared" si="8"/>
        <v>#NUM!</v>
      </c>
    </row>
    <row r="54" spans="1:16" x14ac:dyDescent="0.2">
      <c r="A54" s="14">
        <v>1900</v>
      </c>
      <c r="B54" s="11">
        <v>762</v>
      </c>
      <c r="C54" s="11">
        <f t="shared" si="3"/>
        <v>762</v>
      </c>
      <c r="D54" s="17">
        <f t="shared" si="4"/>
        <v>57.639099426792015</v>
      </c>
      <c r="E54" s="17">
        <v>-2.2683879680091028</v>
      </c>
      <c r="F54" s="17">
        <f t="shared" si="5"/>
        <v>-2.3065932484299623</v>
      </c>
      <c r="G54" s="17">
        <f t="shared" si="6"/>
        <v>-3.8205280420859467E-2</v>
      </c>
      <c r="J54" s="15">
        <f t="shared" si="0"/>
        <v>0</v>
      </c>
      <c r="K54" s="17" t="e">
        <f t="shared" si="1"/>
        <v>#NUM!</v>
      </c>
      <c r="L54" s="17">
        <v>-2.2683879680091028</v>
      </c>
      <c r="M54" s="17" t="e">
        <f t="shared" si="2"/>
        <v>#NUM!</v>
      </c>
      <c r="N54" s="17" t="e">
        <f t="shared" si="7"/>
        <v>#NUM!</v>
      </c>
      <c r="O54" s="1"/>
      <c r="P54" s="1" t="e">
        <f t="shared" si="8"/>
        <v>#NUM!</v>
      </c>
    </row>
    <row r="55" spans="1:16" x14ac:dyDescent="0.2">
      <c r="A55" s="14">
        <v>2000</v>
      </c>
      <c r="B55" s="11">
        <v>741</v>
      </c>
      <c r="C55" s="11">
        <f t="shared" si="3"/>
        <v>741</v>
      </c>
      <c r="D55" s="17">
        <f t="shared" si="4"/>
        <v>57.396364159586561</v>
      </c>
      <c r="E55" s="17">
        <v>-2.4995593270649126</v>
      </c>
      <c r="F55" s="17">
        <f t="shared" si="5"/>
        <v>-2.5493285156354162</v>
      </c>
      <c r="G55" s="17">
        <f t="shared" si="6"/>
        <v>-4.9769188570503609E-2</v>
      </c>
      <c r="J55" s="15">
        <f t="shared" si="0"/>
        <v>0</v>
      </c>
      <c r="K55" s="17" t="e">
        <f t="shared" si="1"/>
        <v>#NUM!</v>
      </c>
      <c r="L55" s="17">
        <v>-2.4995593270649126</v>
      </c>
      <c r="M55" s="17" t="e">
        <f t="shared" si="2"/>
        <v>#NUM!</v>
      </c>
      <c r="N55" s="17" t="e">
        <f t="shared" si="7"/>
        <v>#NUM!</v>
      </c>
      <c r="O55" s="1"/>
      <c r="P55" s="1" t="e">
        <f t="shared" si="8"/>
        <v>#NUM!</v>
      </c>
    </row>
    <row r="56" spans="1:16" x14ac:dyDescent="0.2">
      <c r="A56" s="14">
        <v>2100</v>
      </c>
      <c r="B56" s="11">
        <v>722</v>
      </c>
      <c r="C56" s="11">
        <f t="shared" si="3"/>
        <v>722</v>
      </c>
      <c r="D56" s="17">
        <f t="shared" si="4"/>
        <v>57.17074395139278</v>
      </c>
      <c r="E56" s="17">
        <v>-2.7276799982846627</v>
      </c>
      <c r="F56" s="17">
        <f t="shared" si="5"/>
        <v>-2.7749487238291977</v>
      </c>
      <c r="G56" s="17">
        <f t="shared" si="6"/>
        <v>-4.7268725544534984E-2</v>
      </c>
      <c r="J56" s="15">
        <f t="shared" si="0"/>
        <v>0</v>
      </c>
      <c r="K56" s="17" t="e">
        <f t="shared" si="1"/>
        <v>#NUM!</v>
      </c>
      <c r="L56" s="17">
        <v>-2.7276799982846627</v>
      </c>
      <c r="M56" s="17" t="e">
        <f t="shared" si="2"/>
        <v>#NUM!</v>
      </c>
      <c r="N56" s="17" t="e">
        <f t="shared" si="7"/>
        <v>#NUM!</v>
      </c>
      <c r="O56" s="1"/>
      <c r="P56" s="1" t="e">
        <f t="shared" si="8"/>
        <v>#NUM!</v>
      </c>
    </row>
    <row r="57" spans="1:16" x14ac:dyDescent="0.2">
      <c r="A57" s="14">
        <v>2400</v>
      </c>
      <c r="B57" s="11">
        <v>668</v>
      </c>
      <c r="C57" s="11">
        <f t="shared" si="3"/>
        <v>668</v>
      </c>
      <c r="D57" s="17">
        <f t="shared" si="4"/>
        <v>56.495529249510916</v>
      </c>
      <c r="E57" s="17">
        <v>-3.3946512926107917</v>
      </c>
      <c r="F57" s="17">
        <f t="shared" si="5"/>
        <v>-3.4501634257110609</v>
      </c>
      <c r="G57" s="17">
        <f t="shared" si="6"/>
        <v>-5.5512133100269256E-2</v>
      </c>
      <c r="J57" s="15">
        <f t="shared" si="0"/>
        <v>0</v>
      </c>
      <c r="K57" s="17" t="e">
        <f t="shared" si="1"/>
        <v>#NUM!</v>
      </c>
      <c r="L57" s="17">
        <v>-3.3946512926107917</v>
      </c>
      <c r="M57" s="17" t="e">
        <f t="shared" si="2"/>
        <v>#NUM!</v>
      </c>
      <c r="N57" s="17" t="e">
        <f t="shared" si="7"/>
        <v>#NUM!</v>
      </c>
      <c r="O57" s="1"/>
      <c r="P57" s="1" t="e">
        <f t="shared" si="8"/>
        <v>#NUM!</v>
      </c>
    </row>
    <row r="58" spans="1:16" x14ac:dyDescent="0.2">
      <c r="A58" s="14">
        <v>2500</v>
      </c>
      <c r="B58" s="11">
        <v>651</v>
      </c>
      <c r="C58" s="11">
        <f t="shared" si="3"/>
        <v>651</v>
      </c>
      <c r="D58" s="17">
        <f t="shared" si="4"/>
        <v>56.271619771363845</v>
      </c>
      <c r="E58" s="17">
        <v>-3.6112663435028574</v>
      </c>
      <c r="F58" s="17">
        <f t="shared" si="5"/>
        <v>-3.6740729038581321</v>
      </c>
      <c r="G58" s="17">
        <f t="shared" si="6"/>
        <v>-6.2806560355274765E-2</v>
      </c>
      <c r="J58" s="15">
        <f t="shared" si="0"/>
        <v>0</v>
      </c>
      <c r="K58" s="17" t="e">
        <f t="shared" si="1"/>
        <v>#NUM!</v>
      </c>
      <c r="L58" s="17">
        <v>-3.6112663435028574</v>
      </c>
      <c r="M58" s="17" t="e">
        <f t="shared" si="2"/>
        <v>#NUM!</v>
      </c>
      <c r="N58" s="17" t="e">
        <f t="shared" si="7"/>
        <v>#NUM!</v>
      </c>
      <c r="O58" s="1"/>
      <c r="P58" s="1" t="e">
        <f t="shared" si="8"/>
        <v>#NUM!</v>
      </c>
    </row>
    <row r="59" spans="1:16" x14ac:dyDescent="0.2">
      <c r="A59" s="14">
        <v>2700</v>
      </c>
      <c r="B59" s="11">
        <v>619</v>
      </c>
      <c r="C59" s="11">
        <f t="shared" si="3"/>
        <v>619</v>
      </c>
      <c r="D59" s="17">
        <f t="shared" si="4"/>
        <v>55.833812980402364</v>
      </c>
      <c r="E59" s="17">
        <v>-4.0358989605195967</v>
      </c>
      <c r="F59" s="17">
        <f t="shared" si="5"/>
        <v>-4.1118796948196135</v>
      </c>
      <c r="G59" s="17">
        <f t="shared" si="6"/>
        <v>-7.5980734300016728E-2</v>
      </c>
      <c r="J59" s="15">
        <f t="shared" si="0"/>
        <v>0</v>
      </c>
      <c r="K59" s="17" t="e">
        <f t="shared" si="1"/>
        <v>#NUM!</v>
      </c>
      <c r="L59" s="17">
        <v>-4.0358989605195967</v>
      </c>
      <c r="M59" s="17" t="e">
        <f t="shared" si="2"/>
        <v>#NUM!</v>
      </c>
      <c r="N59" s="17" t="e">
        <f t="shared" si="7"/>
        <v>#NUM!</v>
      </c>
      <c r="O59" s="1"/>
      <c r="P59" s="1" t="e">
        <f t="shared" si="8"/>
        <v>#NUM!</v>
      </c>
    </row>
    <row r="60" spans="1:16" x14ac:dyDescent="0.2">
      <c r="A60" s="14">
        <v>3000</v>
      </c>
      <c r="B60" s="11">
        <v>576</v>
      </c>
      <c r="C60" s="11">
        <f t="shared" si="3"/>
        <v>576</v>
      </c>
      <c r="D60" s="17">
        <f t="shared" si="4"/>
        <v>55.20844966846424</v>
      </c>
      <c r="E60" s="17">
        <v>-4.6511654226838601</v>
      </c>
      <c r="F60" s="17">
        <f t="shared" si="5"/>
        <v>-4.7372430067577369</v>
      </c>
      <c r="G60" s="17">
        <f t="shared" si="6"/>
        <v>-8.6077584073876778E-2</v>
      </c>
      <c r="J60" s="15">
        <f t="shared" si="0"/>
        <v>0</v>
      </c>
      <c r="K60" s="17" t="e">
        <f t="shared" si="1"/>
        <v>#NUM!</v>
      </c>
      <c r="L60" s="17">
        <v>-4.6511654226838601</v>
      </c>
      <c r="M60" s="17" t="e">
        <f t="shared" si="2"/>
        <v>#NUM!</v>
      </c>
      <c r="N60" s="17" t="e">
        <f t="shared" si="7"/>
        <v>#NUM!</v>
      </c>
      <c r="O60" s="1"/>
      <c r="P60" s="1" t="e">
        <f t="shared" si="8"/>
        <v>#NUM!</v>
      </c>
    </row>
    <row r="61" spans="1:16" x14ac:dyDescent="0.2">
      <c r="A61" s="14">
        <v>3150</v>
      </c>
      <c r="B61" s="11">
        <v>557</v>
      </c>
      <c r="C61" s="11">
        <f t="shared" si="3"/>
        <v>557</v>
      </c>
      <c r="D61" s="17">
        <f t="shared" si="4"/>
        <v>54.917103903474576</v>
      </c>
      <c r="E61" s="17">
        <v>-4.9490028619937743</v>
      </c>
      <c r="F61" s="17">
        <f t="shared" si="5"/>
        <v>-5.0285887717474012</v>
      </c>
      <c r="G61" s="17">
        <f t="shared" si="6"/>
        <v>-7.9585909753626893E-2</v>
      </c>
      <c r="J61" s="15">
        <f t="shared" si="0"/>
        <v>0</v>
      </c>
      <c r="K61" s="17" t="e">
        <f t="shared" si="1"/>
        <v>#NUM!</v>
      </c>
      <c r="L61" s="17">
        <v>-4.9490028619937743</v>
      </c>
      <c r="M61" s="17" t="e">
        <f t="shared" si="2"/>
        <v>#NUM!</v>
      </c>
      <c r="N61" s="17" t="e">
        <f t="shared" si="7"/>
        <v>#NUM!</v>
      </c>
      <c r="O61" s="1"/>
      <c r="P61" s="1" t="e">
        <f t="shared" si="8"/>
        <v>#NUM!</v>
      </c>
    </row>
    <row r="62" spans="1:16" x14ac:dyDescent="0.2">
      <c r="A62" s="14">
        <v>3400</v>
      </c>
      <c r="B62" s="11">
        <v>526</v>
      </c>
      <c r="C62" s="11">
        <f t="shared" si="3"/>
        <v>526</v>
      </c>
      <c r="D62" s="17">
        <f t="shared" si="4"/>
        <v>54.419714883074789</v>
      </c>
      <c r="E62" s="17">
        <v>-5.4309745454318472</v>
      </c>
      <c r="F62" s="17">
        <f t="shared" si="5"/>
        <v>-5.525977792147188</v>
      </c>
      <c r="G62" s="17">
        <f t="shared" si="6"/>
        <v>-9.5003246715340772E-2</v>
      </c>
      <c r="J62" s="15">
        <f t="shared" si="0"/>
        <v>0</v>
      </c>
      <c r="K62" s="17" t="e">
        <f t="shared" si="1"/>
        <v>#NUM!</v>
      </c>
      <c r="L62" s="17">
        <v>-5.4309745454318472</v>
      </c>
      <c r="M62" s="17" t="e">
        <f t="shared" si="2"/>
        <v>#NUM!</v>
      </c>
      <c r="N62" s="17" t="e">
        <f t="shared" si="7"/>
        <v>#NUM!</v>
      </c>
      <c r="O62" s="1"/>
      <c r="P62" s="1" t="e">
        <f t="shared" si="8"/>
        <v>#NUM!</v>
      </c>
    </row>
    <row r="63" spans="1:16" x14ac:dyDescent="0.2">
      <c r="A63" s="14">
        <v>3800</v>
      </c>
      <c r="B63" s="11">
        <v>483</v>
      </c>
      <c r="C63" s="11">
        <f t="shared" si="3"/>
        <v>483</v>
      </c>
      <c r="D63" s="17">
        <f t="shared" si="4"/>
        <v>53.678942615030245</v>
      </c>
      <c r="E63" s="17">
        <v>-6.1654109161571906</v>
      </c>
      <c r="F63" s="17">
        <f t="shared" si="5"/>
        <v>-6.2667500601917325</v>
      </c>
      <c r="G63" s="17">
        <f t="shared" si="6"/>
        <v>-0.10133914403454192</v>
      </c>
      <c r="J63" s="15">
        <f t="shared" si="0"/>
        <v>0</v>
      </c>
      <c r="K63" s="17" t="e">
        <f t="shared" si="1"/>
        <v>#NUM!</v>
      </c>
      <c r="L63" s="17">
        <v>-6.1654109161571906</v>
      </c>
      <c r="M63" s="17" t="e">
        <f t="shared" si="2"/>
        <v>#NUM!</v>
      </c>
      <c r="N63" s="17" t="e">
        <f t="shared" si="7"/>
        <v>#NUM!</v>
      </c>
      <c r="O63" s="1"/>
      <c r="P63" s="1" t="e">
        <f t="shared" si="8"/>
        <v>#NUM!</v>
      </c>
    </row>
    <row r="64" spans="1:16" x14ac:dyDescent="0.2">
      <c r="A64" s="14">
        <v>4000</v>
      </c>
      <c r="B64" s="11">
        <v>464</v>
      </c>
      <c r="C64" s="11">
        <f t="shared" si="3"/>
        <v>464</v>
      </c>
      <c r="D64" s="17">
        <f t="shared" si="4"/>
        <v>53.330359611097613</v>
      </c>
      <c r="E64" s="17">
        <v>-6.5162471779470019</v>
      </c>
      <c r="F64" s="17">
        <f t="shared" si="5"/>
        <v>-6.6153330641243642</v>
      </c>
      <c r="G64" s="17">
        <f t="shared" si="6"/>
        <v>-9.9085886177362248E-2</v>
      </c>
      <c r="J64" s="15">
        <f t="shared" si="0"/>
        <v>0</v>
      </c>
      <c r="K64" s="17" t="e">
        <f t="shared" si="1"/>
        <v>#NUM!</v>
      </c>
      <c r="L64" s="17">
        <v>-6.5162471779470019</v>
      </c>
      <c r="M64" s="17" t="e">
        <f t="shared" si="2"/>
        <v>#NUM!</v>
      </c>
      <c r="N64" s="17" t="e">
        <f t="shared" si="7"/>
        <v>#NUM!</v>
      </c>
      <c r="O64" s="1"/>
      <c r="P64" s="1" t="e">
        <f t="shared" si="8"/>
        <v>#NUM!</v>
      </c>
    </row>
    <row r="65" spans="1:16" x14ac:dyDescent="0.2">
      <c r="A65" s="14">
        <v>4300</v>
      </c>
      <c r="B65" s="11">
        <v>437</v>
      </c>
      <c r="C65" s="11">
        <f t="shared" si="3"/>
        <v>437</v>
      </c>
      <c r="D65" s="17">
        <f t="shared" si="4"/>
        <v>52.809628739408438</v>
      </c>
      <c r="E65" s="17">
        <v>-7.0229585335968325</v>
      </c>
      <c r="F65" s="17">
        <f t="shared" si="5"/>
        <v>-7.1360639358135387</v>
      </c>
      <c r="G65" s="17">
        <f t="shared" si="6"/>
        <v>-0.11310540221670617</v>
      </c>
      <c r="J65" s="15">
        <f t="shared" si="0"/>
        <v>0</v>
      </c>
      <c r="K65" s="17" t="e">
        <f t="shared" si="1"/>
        <v>#NUM!</v>
      </c>
      <c r="L65" s="17">
        <v>-7.0229585335968325</v>
      </c>
      <c r="M65" s="17" t="e">
        <f t="shared" si="2"/>
        <v>#NUM!</v>
      </c>
      <c r="N65" s="17" t="e">
        <f t="shared" si="7"/>
        <v>#NUM!</v>
      </c>
      <c r="O65" s="1"/>
      <c r="P65" s="1" t="e">
        <f t="shared" si="8"/>
        <v>#NUM!</v>
      </c>
    </row>
    <row r="66" spans="1:16" x14ac:dyDescent="0.2">
      <c r="A66" s="14">
        <v>4800</v>
      </c>
      <c r="B66" s="11">
        <v>399</v>
      </c>
      <c r="C66" s="11">
        <f t="shared" si="3"/>
        <v>399</v>
      </c>
      <c r="D66" s="17">
        <f t="shared" si="4"/>
        <v>52.019457913734968</v>
      </c>
      <c r="E66" s="17">
        <v>-7.8184719652033161</v>
      </c>
      <c r="F66" s="17">
        <f t="shared" si="5"/>
        <v>-7.9262347614870095</v>
      </c>
      <c r="G66" s="17">
        <f t="shared" si="6"/>
        <v>-0.10776279628369334</v>
      </c>
      <c r="J66" s="15">
        <f t="shared" si="0"/>
        <v>0</v>
      </c>
      <c r="K66" s="17" t="e">
        <f t="shared" si="1"/>
        <v>#NUM!</v>
      </c>
      <c r="L66" s="17">
        <v>-7.8184719652033161</v>
      </c>
      <c r="M66" s="17" t="e">
        <f t="shared" si="2"/>
        <v>#NUM!</v>
      </c>
      <c r="N66" s="17" t="e">
        <f t="shared" si="7"/>
        <v>#NUM!</v>
      </c>
      <c r="O66" s="1"/>
      <c r="P66" s="1" t="e">
        <f t="shared" si="8"/>
        <v>#NUM!</v>
      </c>
    </row>
    <row r="67" spans="1:16" x14ac:dyDescent="0.2">
      <c r="A67" s="14">
        <v>5000</v>
      </c>
      <c r="B67" s="11">
        <v>385</v>
      </c>
      <c r="C67" s="11">
        <f t="shared" si="3"/>
        <v>385</v>
      </c>
      <c r="D67" s="17">
        <f t="shared" si="4"/>
        <v>51.709214590170014</v>
      </c>
      <c r="E67" s="17">
        <v>-8.1206460644805389</v>
      </c>
      <c r="F67" s="17">
        <f t="shared" si="5"/>
        <v>-8.2364780850519637</v>
      </c>
      <c r="G67" s="17">
        <f t="shared" si="6"/>
        <v>-0.11583202057142472</v>
      </c>
      <c r="J67" s="15">
        <f t="shared" si="0"/>
        <v>0</v>
      </c>
      <c r="K67" s="17" t="e">
        <f t="shared" si="1"/>
        <v>#NUM!</v>
      </c>
      <c r="L67" s="17">
        <v>-8.1206460644805389</v>
      </c>
      <c r="M67" s="17" t="e">
        <f t="shared" si="2"/>
        <v>#NUM!</v>
      </c>
      <c r="N67" s="17" t="e">
        <f t="shared" si="7"/>
        <v>#NUM!</v>
      </c>
      <c r="O67" s="1"/>
      <c r="P67" s="1" t="e">
        <f t="shared" si="8"/>
        <v>#NUM!</v>
      </c>
    </row>
    <row r="68" spans="1:16" x14ac:dyDescent="0.2">
      <c r="A68" s="14">
        <v>5400</v>
      </c>
      <c r="B68" s="11">
        <v>360</v>
      </c>
      <c r="C68" s="11">
        <f t="shared" si="3"/>
        <v>360</v>
      </c>
      <c r="D68" s="17">
        <f t="shared" si="4"/>
        <v>51.126050015345747</v>
      </c>
      <c r="E68" s="17">
        <v>-8.6995979412652389</v>
      </c>
      <c r="F68" s="17">
        <f t="shared" si="5"/>
        <v>-8.8196426598762301</v>
      </c>
      <c r="G68" s="17">
        <f t="shared" si="6"/>
        <v>-0.1200447186109912</v>
      </c>
      <c r="J68" s="15">
        <f t="shared" si="0"/>
        <v>0</v>
      </c>
      <c r="K68" s="17" t="e">
        <f t="shared" si="1"/>
        <v>#NUM!</v>
      </c>
      <c r="L68" s="17">
        <v>-8.6995979412652389</v>
      </c>
      <c r="M68" s="17" t="e">
        <f t="shared" si="2"/>
        <v>#NUM!</v>
      </c>
      <c r="N68" s="17" t="e">
        <f t="shared" si="7"/>
        <v>#NUM!</v>
      </c>
      <c r="O68" s="1"/>
      <c r="P68" s="1" t="e">
        <f t="shared" si="8"/>
        <v>#NUM!</v>
      </c>
    </row>
    <row r="69" spans="1:16" x14ac:dyDescent="0.2">
      <c r="A69" s="14">
        <v>6100</v>
      </c>
      <c r="B69" s="11">
        <v>323</v>
      </c>
      <c r="C69" s="11">
        <f t="shared" si="3"/>
        <v>323</v>
      </c>
      <c r="D69" s="17">
        <f t="shared" si="4"/>
        <v>50.184050446622059</v>
      </c>
      <c r="E69" s="17">
        <v>-9.6387087339913968</v>
      </c>
      <c r="F69" s="17">
        <f t="shared" si="5"/>
        <v>-9.7616422285999178</v>
      </c>
      <c r="G69" s="17">
        <f t="shared" si="6"/>
        <v>-0.12293349460852099</v>
      </c>
      <c r="J69" s="15">
        <f t="shared" si="0"/>
        <v>0</v>
      </c>
      <c r="K69" s="17" t="e">
        <f t="shared" si="1"/>
        <v>#NUM!</v>
      </c>
      <c r="L69" s="17">
        <v>-9.6387087339913968</v>
      </c>
      <c r="M69" s="17" t="e">
        <f t="shared" si="2"/>
        <v>#NUM!</v>
      </c>
      <c r="N69" s="17" t="e">
        <f t="shared" si="7"/>
        <v>#NUM!</v>
      </c>
      <c r="O69" s="1"/>
      <c r="P69" s="1" t="e">
        <f t="shared" si="8"/>
        <v>#NUM!</v>
      </c>
    </row>
    <row r="70" spans="1:16" x14ac:dyDescent="0.2">
      <c r="A70" s="14">
        <v>6300</v>
      </c>
      <c r="B70" s="11">
        <v>314</v>
      </c>
      <c r="C70" s="11">
        <f t="shared" si="3"/>
        <v>314</v>
      </c>
      <c r="D70" s="17">
        <f t="shared" si="4"/>
        <v>49.938592961464295</v>
      </c>
      <c r="E70" s="17">
        <v>-9.8913250221183233</v>
      </c>
      <c r="F70" s="17">
        <f t="shared" si="5"/>
        <v>-10.007099713757682</v>
      </c>
      <c r="G70" s="17">
        <f t="shared" si="6"/>
        <v>-0.11577469163935916</v>
      </c>
      <c r="J70" s="15">
        <f t="shared" si="0"/>
        <v>0</v>
      </c>
      <c r="K70" s="17" t="e">
        <f t="shared" si="1"/>
        <v>#NUM!</v>
      </c>
      <c r="L70" s="17">
        <v>-9.8913250221183233</v>
      </c>
      <c r="M70" s="17" t="e">
        <f t="shared" si="2"/>
        <v>#NUM!</v>
      </c>
      <c r="N70" s="17" t="e">
        <f t="shared" si="7"/>
        <v>#NUM!</v>
      </c>
      <c r="O70" s="1"/>
      <c r="P70" s="1" t="e">
        <f t="shared" si="8"/>
        <v>#NUM!</v>
      </c>
    </row>
    <row r="71" spans="1:16" x14ac:dyDescent="0.2">
      <c r="A71" s="14">
        <v>6800</v>
      </c>
      <c r="B71" s="11">
        <v>293</v>
      </c>
      <c r="C71" s="11">
        <f t="shared" si="3"/>
        <v>293</v>
      </c>
      <c r="D71" s="17">
        <f t="shared" si="4"/>
        <v>49.337352407082193</v>
      </c>
      <c r="E71" s="17">
        <v>-10.495370554505053</v>
      </c>
      <c r="F71" s="17">
        <f t="shared" si="5"/>
        <v>-10.608340268139784</v>
      </c>
      <c r="G71" s="17">
        <f t="shared" si="6"/>
        <v>-0.11296971363473141</v>
      </c>
      <c r="J71" s="15">
        <f t="shared" si="0"/>
        <v>0</v>
      </c>
      <c r="K71" s="17" t="e">
        <f t="shared" si="1"/>
        <v>#NUM!</v>
      </c>
      <c r="L71" s="17">
        <v>-10.495370554505053</v>
      </c>
      <c r="M71" s="17" t="e">
        <f t="shared" si="2"/>
        <v>#NUM!</v>
      </c>
      <c r="N71" s="17" t="e">
        <f t="shared" si="7"/>
        <v>#NUM!</v>
      </c>
      <c r="O71" s="1"/>
      <c r="P71" s="1" t="e">
        <f t="shared" si="8"/>
        <v>#NUM!</v>
      </c>
    </row>
    <row r="72" spans="1:16" x14ac:dyDescent="0.2">
      <c r="A72" s="14">
        <v>7600</v>
      </c>
      <c r="B72" s="11">
        <v>264</v>
      </c>
      <c r="C72" s="11">
        <f t="shared" si="3"/>
        <v>264</v>
      </c>
      <c r="D72" s="17">
        <f t="shared" si="4"/>
        <v>48.432078537396627</v>
      </c>
      <c r="E72" s="17">
        <v>-11.388529509754148</v>
      </c>
      <c r="F72" s="17">
        <f t="shared" si="5"/>
        <v>-11.51361413782535</v>
      </c>
      <c r="G72" s="17">
        <f t="shared" si="6"/>
        <v>-0.12508462807120146</v>
      </c>
      <c r="J72" s="15">
        <f t="shared" ref="J72:J86" si="9">I72/B$4</f>
        <v>0</v>
      </c>
      <c r="K72" s="17" t="e">
        <f t="shared" ref="K72:K86" si="10">20*LOG(J72/B$4)</f>
        <v>#NUM!</v>
      </c>
      <c r="L72" s="17">
        <v>-11.388529509754148</v>
      </c>
      <c r="M72" s="17" t="e">
        <f t="shared" ref="M72:M86" si="11">K72-(K$46-L$46)</f>
        <v>#NUM!</v>
      </c>
      <c r="N72" s="17" t="e">
        <f t="shared" si="7"/>
        <v>#NUM!</v>
      </c>
      <c r="O72" s="1"/>
      <c r="P72" s="1" t="e">
        <f t="shared" si="8"/>
        <v>#NUM!</v>
      </c>
    </row>
    <row r="73" spans="1:16" x14ac:dyDescent="0.2">
      <c r="A73" s="14">
        <v>8000</v>
      </c>
      <c r="B73" s="11">
        <v>252</v>
      </c>
      <c r="C73" s="11">
        <f t="shared" ref="C73:C86" si="12">B73/B$4</f>
        <v>252</v>
      </c>
      <c r="D73" s="17">
        <f t="shared" ref="D73:D86" si="13">20*LOG(C73/B$4)</f>
        <v>48.028010815630886</v>
      </c>
      <c r="E73" s="17">
        <v>-11.805134369785236</v>
      </c>
      <c r="F73" s="17">
        <f t="shared" ref="F73:F86" si="14">D73-(D$46-E$46)</f>
        <v>-11.917681859591092</v>
      </c>
      <c r="G73" s="17">
        <f t="shared" ref="G73:G86" si="15">F73-E73</f>
        <v>-0.11254748980585561</v>
      </c>
      <c r="J73" s="15">
        <f t="shared" si="9"/>
        <v>0</v>
      </c>
      <c r="K73" s="17" t="e">
        <f t="shared" si="10"/>
        <v>#NUM!</v>
      </c>
      <c r="L73" s="17">
        <v>-11.805134369785236</v>
      </c>
      <c r="M73" s="17" t="e">
        <f t="shared" si="11"/>
        <v>#NUM!</v>
      </c>
      <c r="N73" s="17" t="e">
        <f t="shared" ref="N73:N86" si="16">M73-L73</f>
        <v>#NUM!</v>
      </c>
      <c r="O73" s="1"/>
      <c r="P73" s="1" t="e">
        <f t="shared" ref="P73:P86" si="17">G73-N73</f>
        <v>#NUM!</v>
      </c>
    </row>
    <row r="74" spans="1:16" x14ac:dyDescent="0.2">
      <c r="A74" s="14">
        <v>8500</v>
      </c>
      <c r="B74" s="11">
        <v>238</v>
      </c>
      <c r="C74" s="11">
        <f t="shared" si="12"/>
        <v>238</v>
      </c>
      <c r="D74" s="17">
        <f t="shared" si="13"/>
        <v>47.531539141130239</v>
      </c>
      <c r="E74" s="17">
        <v>-12.300905306292492</v>
      </c>
      <c r="F74" s="17">
        <f t="shared" si="14"/>
        <v>-12.414153534091739</v>
      </c>
      <c r="G74" s="17">
        <f t="shared" si="15"/>
        <v>-0.11324822779924659</v>
      </c>
      <c r="J74" s="15">
        <f t="shared" si="9"/>
        <v>0</v>
      </c>
      <c r="K74" s="17" t="e">
        <f t="shared" si="10"/>
        <v>#NUM!</v>
      </c>
      <c r="L74" s="17">
        <v>-12.300905306292492</v>
      </c>
      <c r="M74" s="17" t="e">
        <f t="shared" si="11"/>
        <v>#NUM!</v>
      </c>
      <c r="N74" s="17" t="e">
        <f t="shared" si="16"/>
        <v>#NUM!</v>
      </c>
      <c r="O74" s="1"/>
      <c r="P74" s="1" t="e">
        <f t="shared" si="17"/>
        <v>#NUM!</v>
      </c>
    </row>
    <row r="75" spans="1:16" x14ac:dyDescent="0.2">
      <c r="A75" s="14">
        <v>9500</v>
      </c>
      <c r="B75" s="11">
        <v>214</v>
      </c>
      <c r="C75" s="11">
        <f t="shared" si="12"/>
        <v>214</v>
      </c>
      <c r="D75" s="17">
        <f t="shared" si="13"/>
        <v>46.60827546698382</v>
      </c>
      <c r="E75" s="17">
        <v>-13.218843287117716</v>
      </c>
      <c r="F75" s="17">
        <f t="shared" si="14"/>
        <v>-13.337417208238158</v>
      </c>
      <c r="G75" s="17">
        <f t="shared" si="15"/>
        <v>-0.11857392112044174</v>
      </c>
      <c r="J75" s="15">
        <f t="shared" si="9"/>
        <v>0</v>
      </c>
      <c r="K75" s="17" t="e">
        <f t="shared" si="10"/>
        <v>#NUM!</v>
      </c>
      <c r="L75" s="17">
        <v>-13.218843287117716</v>
      </c>
      <c r="M75" s="17" t="e">
        <f t="shared" si="11"/>
        <v>#NUM!</v>
      </c>
      <c r="N75" s="17" t="e">
        <f t="shared" si="16"/>
        <v>#NUM!</v>
      </c>
      <c r="O75" s="1"/>
      <c r="P75" s="1" t="e">
        <f t="shared" si="17"/>
        <v>#NUM!</v>
      </c>
    </row>
    <row r="76" spans="1:16" x14ac:dyDescent="0.2">
      <c r="A76" s="14">
        <v>10000</v>
      </c>
      <c r="B76" s="11">
        <v>203</v>
      </c>
      <c r="C76" s="11">
        <f t="shared" si="12"/>
        <v>203</v>
      </c>
      <c r="D76" s="17">
        <f t="shared" si="13"/>
        <v>46.149920758264258</v>
      </c>
      <c r="E76" s="17">
        <v>-13.645360872209686</v>
      </c>
      <c r="F76" s="17">
        <f t="shared" si="14"/>
        <v>-13.795771916957719</v>
      </c>
      <c r="G76" s="17">
        <f t="shared" si="15"/>
        <v>-0.15041104474803291</v>
      </c>
      <c r="J76" s="15">
        <f t="shared" si="9"/>
        <v>0</v>
      </c>
      <c r="K76" s="17" t="e">
        <f t="shared" si="10"/>
        <v>#NUM!</v>
      </c>
      <c r="L76" s="17">
        <v>-13.645360872209686</v>
      </c>
      <c r="M76" s="17" t="e">
        <f t="shared" si="11"/>
        <v>#NUM!</v>
      </c>
      <c r="N76" s="17" t="e">
        <f t="shared" si="16"/>
        <v>#NUM!</v>
      </c>
      <c r="O76" s="1"/>
      <c r="P76" s="1" t="e">
        <f t="shared" si="17"/>
        <v>#NUM!</v>
      </c>
    </row>
    <row r="77" spans="1:16" x14ac:dyDescent="0.2">
      <c r="A77" s="14">
        <v>11000</v>
      </c>
      <c r="B77" s="11">
        <v>186</v>
      </c>
      <c r="C77" s="11">
        <f t="shared" si="12"/>
        <v>186</v>
      </c>
      <c r="D77" s="17">
        <f t="shared" si="13"/>
        <v>45.390258884358332</v>
      </c>
      <c r="E77" s="17">
        <v>-14.442478046820938</v>
      </c>
      <c r="F77" s="17">
        <f t="shared" si="14"/>
        <v>-14.555433790863646</v>
      </c>
      <c r="G77" s="17">
        <f t="shared" si="15"/>
        <v>-0.11295574404270781</v>
      </c>
      <c r="J77" s="15">
        <f t="shared" si="9"/>
        <v>0</v>
      </c>
      <c r="K77" s="17" t="e">
        <f t="shared" si="10"/>
        <v>#NUM!</v>
      </c>
      <c r="L77" s="17">
        <v>-14.442478046820938</v>
      </c>
      <c r="M77" s="17" t="e">
        <f t="shared" si="11"/>
        <v>#NUM!</v>
      </c>
      <c r="N77" s="17" t="e">
        <f t="shared" si="16"/>
        <v>#NUM!</v>
      </c>
      <c r="O77" s="1"/>
      <c r="P77" s="1" t="e">
        <f t="shared" si="17"/>
        <v>#NUM!</v>
      </c>
    </row>
    <row r="78" spans="1:16" x14ac:dyDescent="0.2">
      <c r="A78" s="14">
        <v>12000</v>
      </c>
      <c r="B78" s="11">
        <v>169.4</v>
      </c>
      <c r="C78" s="11">
        <f t="shared" si="12"/>
        <v>169.4</v>
      </c>
      <c r="D78" s="17">
        <f t="shared" si="13"/>
        <v>44.578268119893764</v>
      </c>
      <c r="E78" s="17">
        <v>-15.174707265608623</v>
      </c>
      <c r="F78" s="17">
        <f t="shared" si="14"/>
        <v>-15.367424555328213</v>
      </c>
      <c r="G78" s="17">
        <f t="shared" si="15"/>
        <v>-0.19271728971959057</v>
      </c>
      <c r="J78" s="15">
        <f t="shared" si="9"/>
        <v>0</v>
      </c>
      <c r="K78" s="17" t="e">
        <f t="shared" si="10"/>
        <v>#NUM!</v>
      </c>
      <c r="L78" s="17">
        <v>-15.174707265608623</v>
      </c>
      <c r="M78" s="17" t="e">
        <f t="shared" si="11"/>
        <v>#NUM!</v>
      </c>
      <c r="N78" s="17" t="e">
        <f t="shared" si="16"/>
        <v>#NUM!</v>
      </c>
      <c r="O78" s="1"/>
      <c r="P78" s="1" t="e">
        <f t="shared" si="17"/>
        <v>#NUM!</v>
      </c>
    </row>
    <row r="79" spans="1:16" x14ac:dyDescent="0.2">
      <c r="A79" s="14">
        <v>12500</v>
      </c>
      <c r="B79" s="11">
        <v>162.69999999999999</v>
      </c>
      <c r="C79" s="11">
        <f t="shared" si="12"/>
        <v>162.69999999999999</v>
      </c>
      <c r="D79" s="17">
        <f t="shared" si="13"/>
        <v>44.227751058737176</v>
      </c>
      <c r="E79" s="17">
        <v>-15.519530859153303</v>
      </c>
      <c r="F79" s="17">
        <f t="shared" si="14"/>
        <v>-15.717941616484801</v>
      </c>
      <c r="G79" s="17">
        <f t="shared" si="15"/>
        <v>-0.19841075733149793</v>
      </c>
      <c r="J79" s="15">
        <f t="shared" si="9"/>
        <v>0</v>
      </c>
      <c r="K79" s="17" t="e">
        <f t="shared" si="10"/>
        <v>#NUM!</v>
      </c>
      <c r="L79" s="17">
        <v>-15.519530859153303</v>
      </c>
      <c r="M79" s="17" t="e">
        <f t="shared" si="11"/>
        <v>#NUM!</v>
      </c>
      <c r="N79" s="17" t="e">
        <f t="shared" si="16"/>
        <v>#NUM!</v>
      </c>
      <c r="O79" s="1"/>
      <c r="P79" s="1" t="e">
        <f t="shared" si="17"/>
        <v>#NUM!</v>
      </c>
    </row>
    <row r="80" spans="1:16" x14ac:dyDescent="0.2">
      <c r="A80" s="14">
        <v>13000</v>
      </c>
      <c r="B80" s="11">
        <v>156.6</v>
      </c>
      <c r="C80" s="11">
        <f t="shared" si="12"/>
        <v>156.6</v>
      </c>
      <c r="D80" s="17">
        <f t="shared" si="13"/>
        <v>43.895835154438494</v>
      </c>
      <c r="E80" s="17">
        <v>-15.851528751184324</v>
      </c>
      <c r="F80" s="17">
        <f t="shared" si="14"/>
        <v>-16.049857520783483</v>
      </c>
      <c r="G80" s="17">
        <f t="shared" si="15"/>
        <v>-0.19832876959915957</v>
      </c>
      <c r="J80" s="15">
        <f t="shared" si="9"/>
        <v>0</v>
      </c>
      <c r="K80" s="17" t="e">
        <f t="shared" si="10"/>
        <v>#NUM!</v>
      </c>
      <c r="L80" s="17">
        <v>-15.851528751184324</v>
      </c>
      <c r="M80" s="17" t="e">
        <f t="shared" si="11"/>
        <v>#NUM!</v>
      </c>
      <c r="N80" s="17" t="e">
        <f t="shared" si="16"/>
        <v>#NUM!</v>
      </c>
      <c r="O80" s="1"/>
      <c r="P80" s="1" t="e">
        <f t="shared" si="17"/>
        <v>#NUM!</v>
      </c>
    </row>
    <row r="81" spans="1:16" x14ac:dyDescent="0.2">
      <c r="A81" s="14">
        <v>15000</v>
      </c>
      <c r="B81" s="11">
        <v>135.80000000000001</v>
      </c>
      <c r="C81" s="11">
        <f t="shared" si="12"/>
        <v>135.80000000000001</v>
      </c>
      <c r="D81" s="17">
        <f t="shared" si="13"/>
        <v>42.657995398889661</v>
      </c>
      <c r="E81" s="17">
        <v>-17.067925536443045</v>
      </c>
      <c r="F81" s="17">
        <f t="shared" si="14"/>
        <v>-17.287697276332317</v>
      </c>
      <c r="G81" s="17">
        <f t="shared" si="15"/>
        <v>-0.21977173988927134</v>
      </c>
      <c r="J81" s="15">
        <f t="shared" si="9"/>
        <v>0</v>
      </c>
      <c r="K81" s="17" t="e">
        <f t="shared" si="10"/>
        <v>#NUM!</v>
      </c>
      <c r="L81" s="17">
        <v>-17.067925536443045</v>
      </c>
      <c r="M81" s="17" t="e">
        <f t="shared" si="11"/>
        <v>#NUM!</v>
      </c>
      <c r="N81" s="17" t="e">
        <f t="shared" si="16"/>
        <v>#NUM!</v>
      </c>
      <c r="O81" s="1"/>
      <c r="P81" s="1" t="e">
        <f t="shared" si="17"/>
        <v>#NUM!</v>
      </c>
    </row>
    <row r="82" spans="1:16" x14ac:dyDescent="0.2">
      <c r="A82" s="14">
        <v>16000</v>
      </c>
      <c r="B82" s="11">
        <v>127.3</v>
      </c>
      <c r="C82" s="11">
        <f t="shared" si="12"/>
        <v>127.3</v>
      </c>
      <c r="D82" s="17">
        <f t="shared" si="13"/>
        <v>42.096568073073108</v>
      </c>
      <c r="E82" s="17">
        <v>-17.618747799882382</v>
      </c>
      <c r="F82" s="17">
        <f t="shared" si="14"/>
        <v>-17.849124602148869</v>
      </c>
      <c r="G82" s="17">
        <f t="shared" si="15"/>
        <v>-0.2303768022664876</v>
      </c>
      <c r="J82" s="15">
        <f t="shared" si="9"/>
        <v>0</v>
      </c>
      <c r="K82" s="17" t="e">
        <f t="shared" si="10"/>
        <v>#NUM!</v>
      </c>
      <c r="L82" s="17">
        <v>-17.618747799882382</v>
      </c>
      <c r="M82" s="17" t="e">
        <f t="shared" si="11"/>
        <v>#NUM!</v>
      </c>
      <c r="N82" s="17" t="e">
        <f t="shared" si="16"/>
        <v>#NUM!</v>
      </c>
      <c r="O82" s="1"/>
      <c r="P82" s="1" t="e">
        <f t="shared" si="17"/>
        <v>#NUM!</v>
      </c>
    </row>
    <row r="83" spans="1:16" x14ac:dyDescent="0.2">
      <c r="A83" s="14">
        <v>17000</v>
      </c>
      <c r="B83" s="11">
        <v>119.8</v>
      </c>
      <c r="C83" s="11">
        <f t="shared" si="12"/>
        <v>119.8</v>
      </c>
      <c r="D83" s="17">
        <f t="shared" si="13"/>
        <v>41.569136361065858</v>
      </c>
      <c r="E83" s="17">
        <v>-18.137225578266495</v>
      </c>
      <c r="F83" s="17">
        <f t="shared" si="14"/>
        <v>-18.376556314156119</v>
      </c>
      <c r="G83" s="17">
        <f t="shared" si="15"/>
        <v>-0.23933073588962372</v>
      </c>
      <c r="J83" s="15">
        <f t="shared" si="9"/>
        <v>0</v>
      </c>
      <c r="K83" s="17" t="e">
        <f t="shared" si="10"/>
        <v>#NUM!</v>
      </c>
      <c r="L83" s="17">
        <v>-18.137225578266495</v>
      </c>
      <c r="M83" s="17" t="e">
        <f t="shared" si="11"/>
        <v>#NUM!</v>
      </c>
      <c r="N83" s="17" t="e">
        <f t="shared" si="16"/>
        <v>#NUM!</v>
      </c>
      <c r="O83" s="1"/>
      <c r="P83" s="1" t="e">
        <f t="shared" si="17"/>
        <v>#NUM!</v>
      </c>
    </row>
    <row r="84" spans="1:16" x14ac:dyDescent="0.2">
      <c r="A84" s="14">
        <v>19000</v>
      </c>
      <c r="B84" s="11">
        <v>107.1</v>
      </c>
      <c r="C84" s="11">
        <f t="shared" si="12"/>
        <v>107.1</v>
      </c>
      <c r="D84" s="17">
        <f t="shared" si="13"/>
        <v>40.595789416637118</v>
      </c>
      <c r="E84" s="17">
        <v>-19.090751774973491</v>
      </c>
      <c r="F84" s="17">
        <f t="shared" si="14"/>
        <v>-19.34990325858486</v>
      </c>
      <c r="G84" s="17">
        <f t="shared" si="15"/>
        <v>-0.25915148361136886</v>
      </c>
      <c r="J84" s="15">
        <f t="shared" si="9"/>
        <v>0</v>
      </c>
      <c r="K84" s="17" t="e">
        <f t="shared" si="10"/>
        <v>#NUM!</v>
      </c>
      <c r="L84" s="17">
        <v>-19.090751774973491</v>
      </c>
      <c r="M84" s="17" t="e">
        <f t="shared" si="11"/>
        <v>#NUM!</v>
      </c>
      <c r="N84" s="17" t="e">
        <f t="shared" si="16"/>
        <v>#NUM!</v>
      </c>
      <c r="O84" s="1"/>
      <c r="P84" s="1" t="e">
        <f t="shared" si="17"/>
        <v>#NUM!</v>
      </c>
    </row>
    <row r="85" spans="1:16" x14ac:dyDescent="0.2">
      <c r="A85" s="14">
        <v>20000</v>
      </c>
      <c r="B85" s="11">
        <v>101.7</v>
      </c>
      <c r="C85" s="11">
        <f t="shared" si="12"/>
        <v>101.7</v>
      </c>
      <c r="D85" s="17">
        <f t="shared" si="13"/>
        <v>40.146419058454896</v>
      </c>
      <c r="E85" s="17">
        <v>-19.531350276015488</v>
      </c>
      <c r="F85" s="17">
        <f t="shared" si="14"/>
        <v>-19.799273616767081</v>
      </c>
      <c r="G85" s="17">
        <f t="shared" si="15"/>
        <v>-0.26792334075159374</v>
      </c>
      <c r="J85" s="15">
        <f t="shared" si="9"/>
        <v>0</v>
      </c>
      <c r="K85" s="17" t="e">
        <f t="shared" si="10"/>
        <v>#NUM!</v>
      </c>
      <c r="L85" s="17">
        <v>-19.531350276015488</v>
      </c>
      <c r="M85" s="17" t="e">
        <f t="shared" si="11"/>
        <v>#NUM!</v>
      </c>
      <c r="N85" s="17" t="e">
        <f t="shared" si="16"/>
        <v>#NUM!</v>
      </c>
      <c r="O85" s="1"/>
      <c r="P85" s="1" t="e">
        <f t="shared" si="17"/>
        <v>#NUM!</v>
      </c>
    </row>
    <row r="86" spans="1:16" x14ac:dyDescent="0.2">
      <c r="A86" s="14">
        <v>21000</v>
      </c>
      <c r="B86" s="11">
        <v>96.7</v>
      </c>
      <c r="C86" s="11">
        <f t="shared" si="12"/>
        <v>96.7</v>
      </c>
      <c r="D86" s="17">
        <f t="shared" si="13"/>
        <v>39.708529481660037</v>
      </c>
      <c r="E86" s="17">
        <v>-19.950889140602136</v>
      </c>
      <c r="F86" s="17">
        <f t="shared" si="14"/>
        <v>-20.23716319356194</v>
      </c>
      <c r="G86" s="17">
        <f t="shared" si="15"/>
        <v>-0.28627405295980424</v>
      </c>
      <c r="J86" s="15">
        <f t="shared" si="9"/>
        <v>0</v>
      </c>
      <c r="K86" s="17" t="e">
        <f t="shared" si="10"/>
        <v>#NUM!</v>
      </c>
      <c r="L86" s="17">
        <v>-19.950889140602136</v>
      </c>
      <c r="M86" s="17" t="e">
        <f t="shared" si="11"/>
        <v>#NUM!</v>
      </c>
      <c r="N86" s="17" t="e">
        <f t="shared" si="16"/>
        <v>#NUM!</v>
      </c>
      <c r="O86" s="1"/>
      <c r="P86" s="1" t="e">
        <f t="shared" si="17"/>
        <v>#NUM!</v>
      </c>
    </row>
  </sheetData>
  <mergeCells count="3">
    <mergeCell ref="I1:J1"/>
    <mergeCell ref="I3:J3"/>
    <mergeCell ref="I2:J2"/>
  </mergeCells>
  <printOptions gridLines="1"/>
  <pageMargins left="0.7" right="0.7" top="0.75" bottom="0.75" header="0.3" footer="0.3"/>
  <pageSetup paperSize="9" orientation="portrait" horizontalDpi="0" verticalDpi="0"/>
  <headerFooter>
    <oddHeader>&amp;F</oddHeader>
    <oddFooter>&amp;A&amp;RPage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C075-BD47-9C43-8B00-B2F29039672A}">
  <dimension ref="A1:H83"/>
  <sheetViews>
    <sheetView tabSelected="1" workbookViewId="0">
      <selection activeCell="B5" sqref="B5"/>
    </sheetView>
  </sheetViews>
  <sheetFormatPr baseColWidth="10" defaultRowHeight="13" x14ac:dyDescent="0.15"/>
  <cols>
    <col min="1" max="1" width="10.5" style="2" bestFit="1" customWidth="1"/>
    <col min="2" max="3" width="12.5" style="2" bestFit="1" customWidth="1"/>
    <col min="4" max="4" width="3.33203125" style="2" customWidth="1"/>
    <col min="5" max="5" width="12.5" style="2" bestFit="1" customWidth="1"/>
    <col min="6" max="6" width="12" style="2" bestFit="1" customWidth="1"/>
    <col min="7" max="7" width="7.6640625" style="2" customWidth="1"/>
    <col min="8" max="8" width="12.5" style="2" bestFit="1" customWidth="1"/>
    <col min="9" max="256" width="8.83203125" style="2" customWidth="1"/>
    <col min="257" max="257" width="10.5" style="2" bestFit="1" customWidth="1"/>
    <col min="258" max="259" width="12.5" style="2" bestFit="1" customWidth="1"/>
    <col min="260" max="260" width="3.33203125" style="2" customWidth="1"/>
    <col min="261" max="261" width="12.5" style="2" bestFit="1" customWidth="1"/>
    <col min="262" max="262" width="12" style="2" bestFit="1" customWidth="1"/>
    <col min="263" max="263" width="7.6640625" style="2" customWidth="1"/>
    <col min="264" max="264" width="12.5" style="2" bestFit="1" customWidth="1"/>
    <col min="265" max="512" width="8.83203125" style="2" customWidth="1"/>
    <col min="513" max="513" width="10.5" style="2" bestFit="1" customWidth="1"/>
    <col min="514" max="515" width="12.5" style="2" bestFit="1" customWidth="1"/>
    <col min="516" max="516" width="3.33203125" style="2" customWidth="1"/>
    <col min="517" max="517" width="12.5" style="2" bestFit="1" customWidth="1"/>
    <col min="518" max="518" width="12" style="2" bestFit="1" customWidth="1"/>
    <col min="519" max="519" width="7.6640625" style="2" customWidth="1"/>
    <col min="520" max="520" width="12.5" style="2" bestFit="1" customWidth="1"/>
    <col min="521" max="768" width="8.83203125" style="2" customWidth="1"/>
    <col min="769" max="769" width="10.5" style="2" bestFit="1" customWidth="1"/>
    <col min="770" max="771" width="12.5" style="2" bestFit="1" customWidth="1"/>
    <col min="772" max="772" width="3.33203125" style="2" customWidth="1"/>
    <col min="773" max="773" width="12.5" style="2" bestFit="1" customWidth="1"/>
    <col min="774" max="774" width="12" style="2" bestFit="1" customWidth="1"/>
    <col min="775" max="775" width="7.6640625" style="2" customWidth="1"/>
    <col min="776" max="776" width="12.5" style="2" bestFit="1" customWidth="1"/>
    <col min="777" max="1024" width="8.83203125" style="2" customWidth="1"/>
    <col min="1025" max="1025" width="10.5" style="2" bestFit="1" customWidth="1"/>
    <col min="1026" max="1027" width="12.5" style="2" bestFit="1" customWidth="1"/>
    <col min="1028" max="1028" width="3.33203125" style="2" customWidth="1"/>
    <col min="1029" max="1029" width="12.5" style="2" bestFit="1" customWidth="1"/>
    <col min="1030" max="1030" width="12" style="2" bestFit="1" customWidth="1"/>
    <col min="1031" max="1031" width="7.6640625" style="2" customWidth="1"/>
    <col min="1032" max="1032" width="12.5" style="2" bestFit="1" customWidth="1"/>
    <col min="1033" max="1280" width="8.83203125" style="2" customWidth="1"/>
    <col min="1281" max="1281" width="10.5" style="2" bestFit="1" customWidth="1"/>
    <col min="1282" max="1283" width="12.5" style="2" bestFit="1" customWidth="1"/>
    <col min="1284" max="1284" width="3.33203125" style="2" customWidth="1"/>
    <col min="1285" max="1285" width="12.5" style="2" bestFit="1" customWidth="1"/>
    <col min="1286" max="1286" width="12" style="2" bestFit="1" customWidth="1"/>
    <col min="1287" max="1287" width="7.6640625" style="2" customWidth="1"/>
    <col min="1288" max="1288" width="12.5" style="2" bestFit="1" customWidth="1"/>
    <col min="1289" max="1536" width="8.83203125" style="2" customWidth="1"/>
    <col min="1537" max="1537" width="10.5" style="2" bestFit="1" customWidth="1"/>
    <col min="1538" max="1539" width="12.5" style="2" bestFit="1" customWidth="1"/>
    <col min="1540" max="1540" width="3.33203125" style="2" customWidth="1"/>
    <col min="1541" max="1541" width="12.5" style="2" bestFit="1" customWidth="1"/>
    <col min="1542" max="1542" width="12" style="2" bestFit="1" customWidth="1"/>
    <col min="1543" max="1543" width="7.6640625" style="2" customWidth="1"/>
    <col min="1544" max="1544" width="12.5" style="2" bestFit="1" customWidth="1"/>
    <col min="1545" max="1792" width="8.83203125" style="2" customWidth="1"/>
    <col min="1793" max="1793" width="10.5" style="2" bestFit="1" customWidth="1"/>
    <col min="1794" max="1795" width="12.5" style="2" bestFit="1" customWidth="1"/>
    <col min="1796" max="1796" width="3.33203125" style="2" customWidth="1"/>
    <col min="1797" max="1797" width="12.5" style="2" bestFit="1" customWidth="1"/>
    <col min="1798" max="1798" width="12" style="2" bestFit="1" customWidth="1"/>
    <col min="1799" max="1799" width="7.6640625" style="2" customWidth="1"/>
    <col min="1800" max="1800" width="12.5" style="2" bestFit="1" customWidth="1"/>
    <col min="1801" max="2048" width="8.83203125" style="2" customWidth="1"/>
    <col min="2049" max="2049" width="10.5" style="2" bestFit="1" customWidth="1"/>
    <col min="2050" max="2051" width="12.5" style="2" bestFit="1" customWidth="1"/>
    <col min="2052" max="2052" width="3.33203125" style="2" customWidth="1"/>
    <col min="2053" max="2053" width="12.5" style="2" bestFit="1" customWidth="1"/>
    <col min="2054" max="2054" width="12" style="2" bestFit="1" customWidth="1"/>
    <col min="2055" max="2055" width="7.6640625" style="2" customWidth="1"/>
    <col min="2056" max="2056" width="12.5" style="2" bestFit="1" customWidth="1"/>
    <col min="2057" max="2304" width="8.83203125" style="2" customWidth="1"/>
    <col min="2305" max="2305" width="10.5" style="2" bestFit="1" customWidth="1"/>
    <col min="2306" max="2307" width="12.5" style="2" bestFit="1" customWidth="1"/>
    <col min="2308" max="2308" width="3.33203125" style="2" customWidth="1"/>
    <col min="2309" max="2309" width="12.5" style="2" bestFit="1" customWidth="1"/>
    <col min="2310" max="2310" width="12" style="2" bestFit="1" customWidth="1"/>
    <col min="2311" max="2311" width="7.6640625" style="2" customWidth="1"/>
    <col min="2312" max="2312" width="12.5" style="2" bestFit="1" customWidth="1"/>
    <col min="2313" max="2560" width="8.83203125" style="2" customWidth="1"/>
    <col min="2561" max="2561" width="10.5" style="2" bestFit="1" customWidth="1"/>
    <col min="2562" max="2563" width="12.5" style="2" bestFit="1" customWidth="1"/>
    <col min="2564" max="2564" width="3.33203125" style="2" customWidth="1"/>
    <col min="2565" max="2565" width="12.5" style="2" bestFit="1" customWidth="1"/>
    <col min="2566" max="2566" width="12" style="2" bestFit="1" customWidth="1"/>
    <col min="2567" max="2567" width="7.6640625" style="2" customWidth="1"/>
    <col min="2568" max="2568" width="12.5" style="2" bestFit="1" customWidth="1"/>
    <col min="2569" max="2816" width="8.83203125" style="2" customWidth="1"/>
    <col min="2817" max="2817" width="10.5" style="2" bestFit="1" customWidth="1"/>
    <col min="2818" max="2819" width="12.5" style="2" bestFit="1" customWidth="1"/>
    <col min="2820" max="2820" width="3.33203125" style="2" customWidth="1"/>
    <col min="2821" max="2821" width="12.5" style="2" bestFit="1" customWidth="1"/>
    <col min="2822" max="2822" width="12" style="2" bestFit="1" customWidth="1"/>
    <col min="2823" max="2823" width="7.6640625" style="2" customWidth="1"/>
    <col min="2824" max="2824" width="12.5" style="2" bestFit="1" customWidth="1"/>
    <col min="2825" max="3072" width="8.83203125" style="2" customWidth="1"/>
    <col min="3073" max="3073" width="10.5" style="2" bestFit="1" customWidth="1"/>
    <col min="3074" max="3075" width="12.5" style="2" bestFit="1" customWidth="1"/>
    <col min="3076" max="3076" width="3.33203125" style="2" customWidth="1"/>
    <col min="3077" max="3077" width="12.5" style="2" bestFit="1" customWidth="1"/>
    <col min="3078" max="3078" width="12" style="2" bestFit="1" customWidth="1"/>
    <col min="3079" max="3079" width="7.6640625" style="2" customWidth="1"/>
    <col min="3080" max="3080" width="12.5" style="2" bestFit="1" customWidth="1"/>
    <col min="3081" max="3328" width="8.83203125" style="2" customWidth="1"/>
    <col min="3329" max="3329" width="10.5" style="2" bestFit="1" customWidth="1"/>
    <col min="3330" max="3331" width="12.5" style="2" bestFit="1" customWidth="1"/>
    <col min="3332" max="3332" width="3.33203125" style="2" customWidth="1"/>
    <col min="3333" max="3333" width="12.5" style="2" bestFit="1" customWidth="1"/>
    <col min="3334" max="3334" width="12" style="2" bestFit="1" customWidth="1"/>
    <col min="3335" max="3335" width="7.6640625" style="2" customWidth="1"/>
    <col min="3336" max="3336" width="12.5" style="2" bestFit="1" customWidth="1"/>
    <col min="3337" max="3584" width="8.83203125" style="2" customWidth="1"/>
    <col min="3585" max="3585" width="10.5" style="2" bestFit="1" customWidth="1"/>
    <col min="3586" max="3587" width="12.5" style="2" bestFit="1" customWidth="1"/>
    <col min="3588" max="3588" width="3.33203125" style="2" customWidth="1"/>
    <col min="3589" max="3589" width="12.5" style="2" bestFit="1" customWidth="1"/>
    <col min="3590" max="3590" width="12" style="2" bestFit="1" customWidth="1"/>
    <col min="3591" max="3591" width="7.6640625" style="2" customWidth="1"/>
    <col min="3592" max="3592" width="12.5" style="2" bestFit="1" customWidth="1"/>
    <col min="3593" max="3840" width="8.83203125" style="2" customWidth="1"/>
    <col min="3841" max="3841" width="10.5" style="2" bestFit="1" customWidth="1"/>
    <col min="3842" max="3843" width="12.5" style="2" bestFit="1" customWidth="1"/>
    <col min="3844" max="3844" width="3.33203125" style="2" customWidth="1"/>
    <col min="3845" max="3845" width="12.5" style="2" bestFit="1" customWidth="1"/>
    <col min="3846" max="3846" width="12" style="2" bestFit="1" customWidth="1"/>
    <col min="3847" max="3847" width="7.6640625" style="2" customWidth="1"/>
    <col min="3848" max="3848" width="12.5" style="2" bestFit="1" customWidth="1"/>
    <col min="3849" max="4096" width="8.83203125" style="2" customWidth="1"/>
    <col min="4097" max="4097" width="10.5" style="2" bestFit="1" customWidth="1"/>
    <col min="4098" max="4099" width="12.5" style="2" bestFit="1" customWidth="1"/>
    <col min="4100" max="4100" width="3.33203125" style="2" customWidth="1"/>
    <col min="4101" max="4101" width="12.5" style="2" bestFit="1" customWidth="1"/>
    <col min="4102" max="4102" width="12" style="2" bestFit="1" customWidth="1"/>
    <col min="4103" max="4103" width="7.6640625" style="2" customWidth="1"/>
    <col min="4104" max="4104" width="12.5" style="2" bestFit="1" customWidth="1"/>
    <col min="4105" max="4352" width="8.83203125" style="2" customWidth="1"/>
    <col min="4353" max="4353" width="10.5" style="2" bestFit="1" customWidth="1"/>
    <col min="4354" max="4355" width="12.5" style="2" bestFit="1" customWidth="1"/>
    <col min="4356" max="4356" width="3.33203125" style="2" customWidth="1"/>
    <col min="4357" max="4357" width="12.5" style="2" bestFit="1" customWidth="1"/>
    <col min="4358" max="4358" width="12" style="2" bestFit="1" customWidth="1"/>
    <col min="4359" max="4359" width="7.6640625" style="2" customWidth="1"/>
    <col min="4360" max="4360" width="12.5" style="2" bestFit="1" customWidth="1"/>
    <col min="4361" max="4608" width="8.83203125" style="2" customWidth="1"/>
    <col min="4609" max="4609" width="10.5" style="2" bestFit="1" customWidth="1"/>
    <col min="4610" max="4611" width="12.5" style="2" bestFit="1" customWidth="1"/>
    <col min="4612" max="4612" width="3.33203125" style="2" customWidth="1"/>
    <col min="4613" max="4613" width="12.5" style="2" bestFit="1" customWidth="1"/>
    <col min="4614" max="4614" width="12" style="2" bestFit="1" customWidth="1"/>
    <col min="4615" max="4615" width="7.6640625" style="2" customWidth="1"/>
    <col min="4616" max="4616" width="12.5" style="2" bestFit="1" customWidth="1"/>
    <col min="4617" max="4864" width="8.83203125" style="2" customWidth="1"/>
    <col min="4865" max="4865" width="10.5" style="2" bestFit="1" customWidth="1"/>
    <col min="4866" max="4867" width="12.5" style="2" bestFit="1" customWidth="1"/>
    <col min="4868" max="4868" width="3.33203125" style="2" customWidth="1"/>
    <col min="4869" max="4869" width="12.5" style="2" bestFit="1" customWidth="1"/>
    <col min="4870" max="4870" width="12" style="2" bestFit="1" customWidth="1"/>
    <col min="4871" max="4871" width="7.6640625" style="2" customWidth="1"/>
    <col min="4872" max="4872" width="12.5" style="2" bestFit="1" customWidth="1"/>
    <col min="4873" max="5120" width="8.83203125" style="2" customWidth="1"/>
    <col min="5121" max="5121" width="10.5" style="2" bestFit="1" customWidth="1"/>
    <col min="5122" max="5123" width="12.5" style="2" bestFit="1" customWidth="1"/>
    <col min="5124" max="5124" width="3.33203125" style="2" customWidth="1"/>
    <col min="5125" max="5125" width="12.5" style="2" bestFit="1" customWidth="1"/>
    <col min="5126" max="5126" width="12" style="2" bestFit="1" customWidth="1"/>
    <col min="5127" max="5127" width="7.6640625" style="2" customWidth="1"/>
    <col min="5128" max="5128" width="12.5" style="2" bestFit="1" customWidth="1"/>
    <col min="5129" max="5376" width="8.83203125" style="2" customWidth="1"/>
    <col min="5377" max="5377" width="10.5" style="2" bestFit="1" customWidth="1"/>
    <col min="5378" max="5379" width="12.5" style="2" bestFit="1" customWidth="1"/>
    <col min="5380" max="5380" width="3.33203125" style="2" customWidth="1"/>
    <col min="5381" max="5381" width="12.5" style="2" bestFit="1" customWidth="1"/>
    <col min="5382" max="5382" width="12" style="2" bestFit="1" customWidth="1"/>
    <col min="5383" max="5383" width="7.6640625" style="2" customWidth="1"/>
    <col min="5384" max="5384" width="12.5" style="2" bestFit="1" customWidth="1"/>
    <col min="5385" max="5632" width="8.83203125" style="2" customWidth="1"/>
    <col min="5633" max="5633" width="10.5" style="2" bestFit="1" customWidth="1"/>
    <col min="5634" max="5635" width="12.5" style="2" bestFit="1" customWidth="1"/>
    <col min="5636" max="5636" width="3.33203125" style="2" customWidth="1"/>
    <col min="5637" max="5637" width="12.5" style="2" bestFit="1" customWidth="1"/>
    <col min="5638" max="5638" width="12" style="2" bestFit="1" customWidth="1"/>
    <col min="5639" max="5639" width="7.6640625" style="2" customWidth="1"/>
    <col min="5640" max="5640" width="12.5" style="2" bestFit="1" customWidth="1"/>
    <col min="5641" max="5888" width="8.83203125" style="2" customWidth="1"/>
    <col min="5889" max="5889" width="10.5" style="2" bestFit="1" customWidth="1"/>
    <col min="5890" max="5891" width="12.5" style="2" bestFit="1" customWidth="1"/>
    <col min="5892" max="5892" width="3.33203125" style="2" customWidth="1"/>
    <col min="5893" max="5893" width="12.5" style="2" bestFit="1" customWidth="1"/>
    <col min="5894" max="5894" width="12" style="2" bestFit="1" customWidth="1"/>
    <col min="5895" max="5895" width="7.6640625" style="2" customWidth="1"/>
    <col min="5896" max="5896" width="12.5" style="2" bestFit="1" customWidth="1"/>
    <col min="5897" max="6144" width="8.83203125" style="2" customWidth="1"/>
    <col min="6145" max="6145" width="10.5" style="2" bestFit="1" customWidth="1"/>
    <col min="6146" max="6147" width="12.5" style="2" bestFit="1" customWidth="1"/>
    <col min="6148" max="6148" width="3.33203125" style="2" customWidth="1"/>
    <col min="6149" max="6149" width="12.5" style="2" bestFit="1" customWidth="1"/>
    <col min="6150" max="6150" width="12" style="2" bestFit="1" customWidth="1"/>
    <col min="6151" max="6151" width="7.6640625" style="2" customWidth="1"/>
    <col min="6152" max="6152" width="12.5" style="2" bestFit="1" customWidth="1"/>
    <col min="6153" max="6400" width="8.83203125" style="2" customWidth="1"/>
    <col min="6401" max="6401" width="10.5" style="2" bestFit="1" customWidth="1"/>
    <col min="6402" max="6403" width="12.5" style="2" bestFit="1" customWidth="1"/>
    <col min="6404" max="6404" width="3.33203125" style="2" customWidth="1"/>
    <col min="6405" max="6405" width="12.5" style="2" bestFit="1" customWidth="1"/>
    <col min="6406" max="6406" width="12" style="2" bestFit="1" customWidth="1"/>
    <col min="6407" max="6407" width="7.6640625" style="2" customWidth="1"/>
    <col min="6408" max="6408" width="12.5" style="2" bestFit="1" customWidth="1"/>
    <col min="6409" max="6656" width="8.83203125" style="2" customWidth="1"/>
    <col min="6657" max="6657" width="10.5" style="2" bestFit="1" customWidth="1"/>
    <col min="6658" max="6659" width="12.5" style="2" bestFit="1" customWidth="1"/>
    <col min="6660" max="6660" width="3.33203125" style="2" customWidth="1"/>
    <col min="6661" max="6661" width="12.5" style="2" bestFit="1" customWidth="1"/>
    <col min="6662" max="6662" width="12" style="2" bestFit="1" customWidth="1"/>
    <col min="6663" max="6663" width="7.6640625" style="2" customWidth="1"/>
    <col min="6664" max="6664" width="12.5" style="2" bestFit="1" customWidth="1"/>
    <col min="6665" max="6912" width="8.83203125" style="2" customWidth="1"/>
    <col min="6913" max="6913" width="10.5" style="2" bestFit="1" customWidth="1"/>
    <col min="6914" max="6915" width="12.5" style="2" bestFit="1" customWidth="1"/>
    <col min="6916" max="6916" width="3.33203125" style="2" customWidth="1"/>
    <col min="6917" max="6917" width="12.5" style="2" bestFit="1" customWidth="1"/>
    <col min="6918" max="6918" width="12" style="2" bestFit="1" customWidth="1"/>
    <col min="6919" max="6919" width="7.6640625" style="2" customWidth="1"/>
    <col min="6920" max="6920" width="12.5" style="2" bestFit="1" customWidth="1"/>
    <col min="6921" max="7168" width="8.83203125" style="2" customWidth="1"/>
    <col min="7169" max="7169" width="10.5" style="2" bestFit="1" customWidth="1"/>
    <col min="7170" max="7171" width="12.5" style="2" bestFit="1" customWidth="1"/>
    <col min="7172" max="7172" width="3.33203125" style="2" customWidth="1"/>
    <col min="7173" max="7173" width="12.5" style="2" bestFit="1" customWidth="1"/>
    <col min="7174" max="7174" width="12" style="2" bestFit="1" customWidth="1"/>
    <col min="7175" max="7175" width="7.6640625" style="2" customWidth="1"/>
    <col min="7176" max="7176" width="12.5" style="2" bestFit="1" customWidth="1"/>
    <col min="7177" max="7424" width="8.83203125" style="2" customWidth="1"/>
    <col min="7425" max="7425" width="10.5" style="2" bestFit="1" customWidth="1"/>
    <col min="7426" max="7427" width="12.5" style="2" bestFit="1" customWidth="1"/>
    <col min="7428" max="7428" width="3.33203125" style="2" customWidth="1"/>
    <col min="7429" max="7429" width="12.5" style="2" bestFit="1" customWidth="1"/>
    <col min="7430" max="7430" width="12" style="2" bestFit="1" customWidth="1"/>
    <col min="7431" max="7431" width="7.6640625" style="2" customWidth="1"/>
    <col min="7432" max="7432" width="12.5" style="2" bestFit="1" customWidth="1"/>
    <col min="7433" max="7680" width="8.83203125" style="2" customWidth="1"/>
    <col min="7681" max="7681" width="10.5" style="2" bestFit="1" customWidth="1"/>
    <col min="7682" max="7683" width="12.5" style="2" bestFit="1" customWidth="1"/>
    <col min="7684" max="7684" width="3.33203125" style="2" customWidth="1"/>
    <col min="7685" max="7685" width="12.5" style="2" bestFit="1" customWidth="1"/>
    <col min="7686" max="7686" width="12" style="2" bestFit="1" customWidth="1"/>
    <col min="7687" max="7687" width="7.6640625" style="2" customWidth="1"/>
    <col min="7688" max="7688" width="12.5" style="2" bestFit="1" customWidth="1"/>
    <col min="7689" max="7936" width="8.83203125" style="2" customWidth="1"/>
    <col min="7937" max="7937" width="10.5" style="2" bestFit="1" customWidth="1"/>
    <col min="7938" max="7939" width="12.5" style="2" bestFit="1" customWidth="1"/>
    <col min="7940" max="7940" width="3.33203125" style="2" customWidth="1"/>
    <col min="7941" max="7941" width="12.5" style="2" bestFit="1" customWidth="1"/>
    <col min="7942" max="7942" width="12" style="2" bestFit="1" customWidth="1"/>
    <col min="7943" max="7943" width="7.6640625" style="2" customWidth="1"/>
    <col min="7944" max="7944" width="12.5" style="2" bestFit="1" customWidth="1"/>
    <col min="7945" max="8192" width="8.83203125" style="2" customWidth="1"/>
    <col min="8193" max="8193" width="10.5" style="2" bestFit="1" customWidth="1"/>
    <col min="8194" max="8195" width="12.5" style="2" bestFit="1" customWidth="1"/>
    <col min="8196" max="8196" width="3.33203125" style="2" customWidth="1"/>
    <col min="8197" max="8197" width="12.5" style="2" bestFit="1" customWidth="1"/>
    <col min="8198" max="8198" width="12" style="2" bestFit="1" customWidth="1"/>
    <col min="8199" max="8199" width="7.6640625" style="2" customWidth="1"/>
    <col min="8200" max="8200" width="12.5" style="2" bestFit="1" customWidth="1"/>
    <col min="8201" max="8448" width="8.83203125" style="2" customWidth="1"/>
    <col min="8449" max="8449" width="10.5" style="2" bestFit="1" customWidth="1"/>
    <col min="8450" max="8451" width="12.5" style="2" bestFit="1" customWidth="1"/>
    <col min="8452" max="8452" width="3.33203125" style="2" customWidth="1"/>
    <col min="8453" max="8453" width="12.5" style="2" bestFit="1" customWidth="1"/>
    <col min="8454" max="8454" width="12" style="2" bestFit="1" customWidth="1"/>
    <col min="8455" max="8455" width="7.6640625" style="2" customWidth="1"/>
    <col min="8456" max="8456" width="12.5" style="2" bestFit="1" customWidth="1"/>
    <col min="8457" max="8704" width="8.83203125" style="2" customWidth="1"/>
    <col min="8705" max="8705" width="10.5" style="2" bestFit="1" customWidth="1"/>
    <col min="8706" max="8707" width="12.5" style="2" bestFit="1" customWidth="1"/>
    <col min="8708" max="8708" width="3.33203125" style="2" customWidth="1"/>
    <col min="8709" max="8709" width="12.5" style="2" bestFit="1" customWidth="1"/>
    <col min="8710" max="8710" width="12" style="2" bestFit="1" customWidth="1"/>
    <col min="8711" max="8711" width="7.6640625" style="2" customWidth="1"/>
    <col min="8712" max="8712" width="12.5" style="2" bestFit="1" customWidth="1"/>
    <col min="8713" max="8960" width="8.83203125" style="2" customWidth="1"/>
    <col min="8961" max="8961" width="10.5" style="2" bestFit="1" customWidth="1"/>
    <col min="8962" max="8963" width="12.5" style="2" bestFit="1" customWidth="1"/>
    <col min="8964" max="8964" width="3.33203125" style="2" customWidth="1"/>
    <col min="8965" max="8965" width="12.5" style="2" bestFit="1" customWidth="1"/>
    <col min="8966" max="8966" width="12" style="2" bestFit="1" customWidth="1"/>
    <col min="8967" max="8967" width="7.6640625" style="2" customWidth="1"/>
    <col min="8968" max="8968" width="12.5" style="2" bestFit="1" customWidth="1"/>
    <col min="8969" max="9216" width="8.83203125" style="2" customWidth="1"/>
    <col min="9217" max="9217" width="10.5" style="2" bestFit="1" customWidth="1"/>
    <col min="9218" max="9219" width="12.5" style="2" bestFit="1" customWidth="1"/>
    <col min="9220" max="9220" width="3.33203125" style="2" customWidth="1"/>
    <col min="9221" max="9221" width="12.5" style="2" bestFit="1" customWidth="1"/>
    <col min="9222" max="9222" width="12" style="2" bestFit="1" customWidth="1"/>
    <col min="9223" max="9223" width="7.6640625" style="2" customWidth="1"/>
    <col min="9224" max="9224" width="12.5" style="2" bestFit="1" customWidth="1"/>
    <col min="9225" max="9472" width="8.83203125" style="2" customWidth="1"/>
    <col min="9473" max="9473" width="10.5" style="2" bestFit="1" customWidth="1"/>
    <col min="9474" max="9475" width="12.5" style="2" bestFit="1" customWidth="1"/>
    <col min="9476" max="9476" width="3.33203125" style="2" customWidth="1"/>
    <col min="9477" max="9477" width="12.5" style="2" bestFit="1" customWidth="1"/>
    <col min="9478" max="9478" width="12" style="2" bestFit="1" customWidth="1"/>
    <col min="9479" max="9479" width="7.6640625" style="2" customWidth="1"/>
    <col min="9480" max="9480" width="12.5" style="2" bestFit="1" customWidth="1"/>
    <col min="9481" max="9728" width="8.83203125" style="2" customWidth="1"/>
    <col min="9729" max="9729" width="10.5" style="2" bestFit="1" customWidth="1"/>
    <col min="9730" max="9731" width="12.5" style="2" bestFit="1" customWidth="1"/>
    <col min="9732" max="9732" width="3.33203125" style="2" customWidth="1"/>
    <col min="9733" max="9733" width="12.5" style="2" bestFit="1" customWidth="1"/>
    <col min="9734" max="9734" width="12" style="2" bestFit="1" customWidth="1"/>
    <col min="9735" max="9735" width="7.6640625" style="2" customWidth="1"/>
    <col min="9736" max="9736" width="12.5" style="2" bestFit="1" customWidth="1"/>
    <col min="9737" max="9984" width="8.83203125" style="2" customWidth="1"/>
    <col min="9985" max="9985" width="10.5" style="2" bestFit="1" customWidth="1"/>
    <col min="9986" max="9987" width="12.5" style="2" bestFit="1" customWidth="1"/>
    <col min="9988" max="9988" width="3.33203125" style="2" customWidth="1"/>
    <col min="9989" max="9989" width="12.5" style="2" bestFit="1" customWidth="1"/>
    <col min="9990" max="9990" width="12" style="2" bestFit="1" customWidth="1"/>
    <col min="9991" max="9991" width="7.6640625" style="2" customWidth="1"/>
    <col min="9992" max="9992" width="12.5" style="2" bestFit="1" customWidth="1"/>
    <col min="9993" max="10240" width="8.83203125" style="2" customWidth="1"/>
    <col min="10241" max="10241" width="10.5" style="2" bestFit="1" customWidth="1"/>
    <col min="10242" max="10243" width="12.5" style="2" bestFit="1" customWidth="1"/>
    <col min="10244" max="10244" width="3.33203125" style="2" customWidth="1"/>
    <col min="10245" max="10245" width="12.5" style="2" bestFit="1" customWidth="1"/>
    <col min="10246" max="10246" width="12" style="2" bestFit="1" customWidth="1"/>
    <col min="10247" max="10247" width="7.6640625" style="2" customWidth="1"/>
    <col min="10248" max="10248" width="12.5" style="2" bestFit="1" customWidth="1"/>
    <col min="10249" max="10496" width="8.83203125" style="2" customWidth="1"/>
    <col min="10497" max="10497" width="10.5" style="2" bestFit="1" customWidth="1"/>
    <col min="10498" max="10499" width="12.5" style="2" bestFit="1" customWidth="1"/>
    <col min="10500" max="10500" width="3.33203125" style="2" customWidth="1"/>
    <col min="10501" max="10501" width="12.5" style="2" bestFit="1" customWidth="1"/>
    <col min="10502" max="10502" width="12" style="2" bestFit="1" customWidth="1"/>
    <col min="10503" max="10503" width="7.6640625" style="2" customWidth="1"/>
    <col min="10504" max="10504" width="12.5" style="2" bestFit="1" customWidth="1"/>
    <col min="10505" max="10752" width="8.83203125" style="2" customWidth="1"/>
    <col min="10753" max="10753" width="10.5" style="2" bestFit="1" customWidth="1"/>
    <col min="10754" max="10755" width="12.5" style="2" bestFit="1" customWidth="1"/>
    <col min="10756" max="10756" width="3.33203125" style="2" customWidth="1"/>
    <col min="10757" max="10757" width="12.5" style="2" bestFit="1" customWidth="1"/>
    <col min="10758" max="10758" width="12" style="2" bestFit="1" customWidth="1"/>
    <col min="10759" max="10759" width="7.6640625" style="2" customWidth="1"/>
    <col min="10760" max="10760" width="12.5" style="2" bestFit="1" customWidth="1"/>
    <col min="10761" max="11008" width="8.83203125" style="2" customWidth="1"/>
    <col min="11009" max="11009" width="10.5" style="2" bestFit="1" customWidth="1"/>
    <col min="11010" max="11011" width="12.5" style="2" bestFit="1" customWidth="1"/>
    <col min="11012" max="11012" width="3.33203125" style="2" customWidth="1"/>
    <col min="11013" max="11013" width="12.5" style="2" bestFit="1" customWidth="1"/>
    <col min="11014" max="11014" width="12" style="2" bestFit="1" customWidth="1"/>
    <col min="11015" max="11015" width="7.6640625" style="2" customWidth="1"/>
    <col min="11016" max="11016" width="12.5" style="2" bestFit="1" customWidth="1"/>
    <col min="11017" max="11264" width="8.83203125" style="2" customWidth="1"/>
    <col min="11265" max="11265" width="10.5" style="2" bestFit="1" customWidth="1"/>
    <col min="11266" max="11267" width="12.5" style="2" bestFit="1" customWidth="1"/>
    <col min="11268" max="11268" width="3.33203125" style="2" customWidth="1"/>
    <col min="11269" max="11269" width="12.5" style="2" bestFit="1" customWidth="1"/>
    <col min="11270" max="11270" width="12" style="2" bestFit="1" customWidth="1"/>
    <col min="11271" max="11271" width="7.6640625" style="2" customWidth="1"/>
    <col min="11272" max="11272" width="12.5" style="2" bestFit="1" customWidth="1"/>
    <col min="11273" max="11520" width="8.83203125" style="2" customWidth="1"/>
    <col min="11521" max="11521" width="10.5" style="2" bestFit="1" customWidth="1"/>
    <col min="11522" max="11523" width="12.5" style="2" bestFit="1" customWidth="1"/>
    <col min="11524" max="11524" width="3.33203125" style="2" customWidth="1"/>
    <col min="11525" max="11525" width="12.5" style="2" bestFit="1" customWidth="1"/>
    <col min="11526" max="11526" width="12" style="2" bestFit="1" customWidth="1"/>
    <col min="11527" max="11527" width="7.6640625" style="2" customWidth="1"/>
    <col min="11528" max="11528" width="12.5" style="2" bestFit="1" customWidth="1"/>
    <col min="11529" max="11776" width="8.83203125" style="2" customWidth="1"/>
    <col min="11777" max="11777" width="10.5" style="2" bestFit="1" customWidth="1"/>
    <col min="11778" max="11779" width="12.5" style="2" bestFit="1" customWidth="1"/>
    <col min="11780" max="11780" width="3.33203125" style="2" customWidth="1"/>
    <col min="11781" max="11781" width="12.5" style="2" bestFit="1" customWidth="1"/>
    <col min="11782" max="11782" width="12" style="2" bestFit="1" customWidth="1"/>
    <col min="11783" max="11783" width="7.6640625" style="2" customWidth="1"/>
    <col min="11784" max="11784" width="12.5" style="2" bestFit="1" customWidth="1"/>
    <col min="11785" max="12032" width="8.83203125" style="2" customWidth="1"/>
    <col min="12033" max="12033" width="10.5" style="2" bestFit="1" customWidth="1"/>
    <col min="12034" max="12035" width="12.5" style="2" bestFit="1" customWidth="1"/>
    <col min="12036" max="12036" width="3.33203125" style="2" customWidth="1"/>
    <col min="12037" max="12037" width="12.5" style="2" bestFit="1" customWidth="1"/>
    <col min="12038" max="12038" width="12" style="2" bestFit="1" customWidth="1"/>
    <col min="12039" max="12039" width="7.6640625" style="2" customWidth="1"/>
    <col min="12040" max="12040" width="12.5" style="2" bestFit="1" customWidth="1"/>
    <col min="12041" max="12288" width="8.83203125" style="2" customWidth="1"/>
    <col min="12289" max="12289" width="10.5" style="2" bestFit="1" customWidth="1"/>
    <col min="12290" max="12291" width="12.5" style="2" bestFit="1" customWidth="1"/>
    <col min="12292" max="12292" width="3.33203125" style="2" customWidth="1"/>
    <col min="12293" max="12293" width="12.5" style="2" bestFit="1" customWidth="1"/>
    <col min="12294" max="12294" width="12" style="2" bestFit="1" customWidth="1"/>
    <col min="12295" max="12295" width="7.6640625" style="2" customWidth="1"/>
    <col min="12296" max="12296" width="12.5" style="2" bestFit="1" customWidth="1"/>
    <col min="12297" max="12544" width="8.83203125" style="2" customWidth="1"/>
    <col min="12545" max="12545" width="10.5" style="2" bestFit="1" customWidth="1"/>
    <col min="12546" max="12547" width="12.5" style="2" bestFit="1" customWidth="1"/>
    <col min="12548" max="12548" width="3.33203125" style="2" customWidth="1"/>
    <col min="12549" max="12549" width="12.5" style="2" bestFit="1" customWidth="1"/>
    <col min="12550" max="12550" width="12" style="2" bestFit="1" customWidth="1"/>
    <col min="12551" max="12551" width="7.6640625" style="2" customWidth="1"/>
    <col min="12552" max="12552" width="12.5" style="2" bestFit="1" customWidth="1"/>
    <col min="12553" max="12800" width="8.83203125" style="2" customWidth="1"/>
    <col min="12801" max="12801" width="10.5" style="2" bestFit="1" customWidth="1"/>
    <col min="12802" max="12803" width="12.5" style="2" bestFit="1" customWidth="1"/>
    <col min="12804" max="12804" width="3.33203125" style="2" customWidth="1"/>
    <col min="12805" max="12805" width="12.5" style="2" bestFit="1" customWidth="1"/>
    <col min="12806" max="12806" width="12" style="2" bestFit="1" customWidth="1"/>
    <col min="12807" max="12807" width="7.6640625" style="2" customWidth="1"/>
    <col min="12808" max="12808" width="12.5" style="2" bestFit="1" customWidth="1"/>
    <col min="12809" max="13056" width="8.83203125" style="2" customWidth="1"/>
    <col min="13057" max="13057" width="10.5" style="2" bestFit="1" customWidth="1"/>
    <col min="13058" max="13059" width="12.5" style="2" bestFit="1" customWidth="1"/>
    <col min="13060" max="13060" width="3.33203125" style="2" customWidth="1"/>
    <col min="13061" max="13061" width="12.5" style="2" bestFit="1" customWidth="1"/>
    <col min="13062" max="13062" width="12" style="2" bestFit="1" customWidth="1"/>
    <col min="13063" max="13063" width="7.6640625" style="2" customWidth="1"/>
    <col min="13064" max="13064" width="12.5" style="2" bestFit="1" customWidth="1"/>
    <col min="13065" max="13312" width="8.83203125" style="2" customWidth="1"/>
    <col min="13313" max="13313" width="10.5" style="2" bestFit="1" customWidth="1"/>
    <col min="13314" max="13315" width="12.5" style="2" bestFit="1" customWidth="1"/>
    <col min="13316" max="13316" width="3.33203125" style="2" customWidth="1"/>
    <col min="13317" max="13317" width="12.5" style="2" bestFit="1" customWidth="1"/>
    <col min="13318" max="13318" width="12" style="2" bestFit="1" customWidth="1"/>
    <col min="13319" max="13319" width="7.6640625" style="2" customWidth="1"/>
    <col min="13320" max="13320" width="12.5" style="2" bestFit="1" customWidth="1"/>
    <col min="13321" max="13568" width="8.83203125" style="2" customWidth="1"/>
    <col min="13569" max="13569" width="10.5" style="2" bestFit="1" customWidth="1"/>
    <col min="13570" max="13571" width="12.5" style="2" bestFit="1" customWidth="1"/>
    <col min="13572" max="13572" width="3.33203125" style="2" customWidth="1"/>
    <col min="13573" max="13573" width="12.5" style="2" bestFit="1" customWidth="1"/>
    <col min="13574" max="13574" width="12" style="2" bestFit="1" customWidth="1"/>
    <col min="13575" max="13575" width="7.6640625" style="2" customWidth="1"/>
    <col min="13576" max="13576" width="12.5" style="2" bestFit="1" customWidth="1"/>
    <col min="13577" max="13824" width="8.83203125" style="2" customWidth="1"/>
    <col min="13825" max="13825" width="10.5" style="2" bestFit="1" customWidth="1"/>
    <col min="13826" max="13827" width="12.5" style="2" bestFit="1" customWidth="1"/>
    <col min="13828" max="13828" width="3.33203125" style="2" customWidth="1"/>
    <col min="13829" max="13829" width="12.5" style="2" bestFit="1" customWidth="1"/>
    <col min="13830" max="13830" width="12" style="2" bestFit="1" customWidth="1"/>
    <col min="13831" max="13831" width="7.6640625" style="2" customWidth="1"/>
    <col min="13832" max="13832" width="12.5" style="2" bestFit="1" customWidth="1"/>
    <col min="13833" max="14080" width="8.83203125" style="2" customWidth="1"/>
    <col min="14081" max="14081" width="10.5" style="2" bestFit="1" customWidth="1"/>
    <col min="14082" max="14083" width="12.5" style="2" bestFit="1" customWidth="1"/>
    <col min="14084" max="14084" width="3.33203125" style="2" customWidth="1"/>
    <col min="14085" max="14085" width="12.5" style="2" bestFit="1" customWidth="1"/>
    <col min="14086" max="14086" width="12" style="2" bestFit="1" customWidth="1"/>
    <col min="14087" max="14087" width="7.6640625" style="2" customWidth="1"/>
    <col min="14088" max="14088" width="12.5" style="2" bestFit="1" customWidth="1"/>
    <col min="14089" max="14336" width="8.83203125" style="2" customWidth="1"/>
    <col min="14337" max="14337" width="10.5" style="2" bestFit="1" customWidth="1"/>
    <col min="14338" max="14339" width="12.5" style="2" bestFit="1" customWidth="1"/>
    <col min="14340" max="14340" width="3.33203125" style="2" customWidth="1"/>
    <col min="14341" max="14341" width="12.5" style="2" bestFit="1" customWidth="1"/>
    <col min="14342" max="14342" width="12" style="2" bestFit="1" customWidth="1"/>
    <col min="14343" max="14343" width="7.6640625" style="2" customWidth="1"/>
    <col min="14344" max="14344" width="12.5" style="2" bestFit="1" customWidth="1"/>
    <col min="14345" max="14592" width="8.83203125" style="2" customWidth="1"/>
    <col min="14593" max="14593" width="10.5" style="2" bestFit="1" customWidth="1"/>
    <col min="14594" max="14595" width="12.5" style="2" bestFit="1" customWidth="1"/>
    <col min="14596" max="14596" width="3.33203125" style="2" customWidth="1"/>
    <col min="14597" max="14597" width="12.5" style="2" bestFit="1" customWidth="1"/>
    <col min="14598" max="14598" width="12" style="2" bestFit="1" customWidth="1"/>
    <col min="14599" max="14599" width="7.6640625" style="2" customWidth="1"/>
    <col min="14600" max="14600" width="12.5" style="2" bestFit="1" customWidth="1"/>
    <col min="14601" max="14848" width="8.83203125" style="2" customWidth="1"/>
    <col min="14849" max="14849" width="10.5" style="2" bestFit="1" customWidth="1"/>
    <col min="14850" max="14851" width="12.5" style="2" bestFit="1" customWidth="1"/>
    <col min="14852" max="14852" width="3.33203125" style="2" customWidth="1"/>
    <col min="14853" max="14853" width="12.5" style="2" bestFit="1" customWidth="1"/>
    <col min="14854" max="14854" width="12" style="2" bestFit="1" customWidth="1"/>
    <col min="14855" max="14855" width="7.6640625" style="2" customWidth="1"/>
    <col min="14856" max="14856" width="12.5" style="2" bestFit="1" customWidth="1"/>
    <col min="14857" max="15104" width="8.83203125" style="2" customWidth="1"/>
    <col min="15105" max="15105" width="10.5" style="2" bestFit="1" customWidth="1"/>
    <col min="15106" max="15107" width="12.5" style="2" bestFit="1" customWidth="1"/>
    <col min="15108" max="15108" width="3.33203125" style="2" customWidth="1"/>
    <col min="15109" max="15109" width="12.5" style="2" bestFit="1" customWidth="1"/>
    <col min="15110" max="15110" width="12" style="2" bestFit="1" customWidth="1"/>
    <col min="15111" max="15111" width="7.6640625" style="2" customWidth="1"/>
    <col min="15112" max="15112" width="12.5" style="2" bestFit="1" customWidth="1"/>
    <col min="15113" max="15360" width="8.83203125" style="2" customWidth="1"/>
    <col min="15361" max="15361" width="10.5" style="2" bestFit="1" customWidth="1"/>
    <col min="15362" max="15363" width="12.5" style="2" bestFit="1" customWidth="1"/>
    <col min="15364" max="15364" width="3.33203125" style="2" customWidth="1"/>
    <col min="15365" max="15365" width="12.5" style="2" bestFit="1" customWidth="1"/>
    <col min="15366" max="15366" width="12" style="2" bestFit="1" customWidth="1"/>
    <col min="15367" max="15367" width="7.6640625" style="2" customWidth="1"/>
    <col min="15368" max="15368" width="12.5" style="2" bestFit="1" customWidth="1"/>
    <col min="15369" max="15616" width="8.83203125" style="2" customWidth="1"/>
    <col min="15617" max="15617" width="10.5" style="2" bestFit="1" customWidth="1"/>
    <col min="15618" max="15619" width="12.5" style="2" bestFit="1" customWidth="1"/>
    <col min="15620" max="15620" width="3.33203125" style="2" customWidth="1"/>
    <col min="15621" max="15621" width="12.5" style="2" bestFit="1" customWidth="1"/>
    <col min="15622" max="15622" width="12" style="2" bestFit="1" customWidth="1"/>
    <col min="15623" max="15623" width="7.6640625" style="2" customWidth="1"/>
    <col min="15624" max="15624" width="12.5" style="2" bestFit="1" customWidth="1"/>
    <col min="15625" max="15872" width="8.83203125" style="2" customWidth="1"/>
    <col min="15873" max="15873" width="10.5" style="2" bestFit="1" customWidth="1"/>
    <col min="15874" max="15875" width="12.5" style="2" bestFit="1" customWidth="1"/>
    <col min="15876" max="15876" width="3.33203125" style="2" customWidth="1"/>
    <col min="15877" max="15877" width="12.5" style="2" bestFit="1" customWidth="1"/>
    <col min="15878" max="15878" width="12" style="2" bestFit="1" customWidth="1"/>
    <col min="15879" max="15879" width="7.6640625" style="2" customWidth="1"/>
    <col min="15880" max="15880" width="12.5" style="2" bestFit="1" customWidth="1"/>
    <col min="15881" max="16128" width="8.83203125" style="2" customWidth="1"/>
    <col min="16129" max="16129" width="10.5" style="2" bestFit="1" customWidth="1"/>
    <col min="16130" max="16131" width="12.5" style="2" bestFit="1" customWidth="1"/>
    <col min="16132" max="16132" width="3.33203125" style="2" customWidth="1"/>
    <col min="16133" max="16133" width="12.5" style="2" bestFit="1" customWidth="1"/>
    <col min="16134" max="16134" width="12" style="2" bestFit="1" customWidth="1"/>
    <col min="16135" max="16135" width="7.6640625" style="2" customWidth="1"/>
    <col min="16136" max="16136" width="12.5" style="2" bestFit="1" customWidth="1"/>
    <col min="16137" max="16384" width="8.83203125" style="2" customWidth="1"/>
  </cols>
  <sheetData>
    <row r="1" spans="1:8" ht="31" thickBot="1" x14ac:dyDescent="0.35">
      <c r="A1" s="19" t="s">
        <v>9</v>
      </c>
      <c r="B1" s="20"/>
      <c r="C1" s="20"/>
      <c r="D1" s="20"/>
      <c r="E1" s="20"/>
      <c r="F1" s="20"/>
      <c r="G1" s="20"/>
      <c r="H1" s="21"/>
    </row>
    <row r="2" spans="1:8" ht="164.25" customHeight="1" thickBot="1" x14ac:dyDescent="0.2">
      <c r="A2" s="3"/>
      <c r="H2" s="4"/>
    </row>
    <row r="3" spans="1:8" ht="21.75" customHeight="1" thickBot="1" x14ac:dyDescent="0.25">
      <c r="A3" s="22" t="s">
        <v>10</v>
      </c>
      <c r="B3" s="23"/>
      <c r="C3" s="24"/>
      <c r="E3" s="22" t="s">
        <v>11</v>
      </c>
      <c r="F3" s="25"/>
      <c r="G3" s="25"/>
      <c r="H3" s="26"/>
    </row>
    <row r="4" spans="1:8" x14ac:dyDescent="0.15">
      <c r="A4" s="5" t="s">
        <v>12</v>
      </c>
      <c r="B4" s="6" t="s">
        <v>13</v>
      </c>
      <c r="C4" s="6" t="s">
        <v>14</v>
      </c>
      <c r="D4" s="7"/>
      <c r="E4" s="6" t="s">
        <v>15</v>
      </c>
      <c r="F4" s="6" t="s">
        <v>16</v>
      </c>
      <c r="G4" s="6" t="s">
        <v>17</v>
      </c>
      <c r="H4" s="6" t="s">
        <v>18</v>
      </c>
    </row>
    <row r="5" spans="1:8" x14ac:dyDescent="0.15">
      <c r="A5" s="8">
        <v>20</v>
      </c>
      <c r="B5" s="9">
        <f t="shared" ref="B5:B83" si="0">F5-E5-G5</f>
        <v>19.363129951115113</v>
      </c>
      <c r="C5" s="9">
        <f t="shared" ref="C5:C83" si="1">B5-H5</f>
        <v>16.348597861193738</v>
      </c>
      <c r="E5" s="10">
        <f t="shared" ref="E5:E83" si="2">10*LOG10(1+(1/(4*PI()^2*A5^2*0.00318^2)))</f>
        <v>8.6106742747472893</v>
      </c>
      <c r="F5" s="10">
        <f t="shared" ref="F5:F83" si="3">10*LOG10(1+(1/(4*PI()^2*A5^2*0.000318^2)))</f>
        <v>27.9741899770559</v>
      </c>
      <c r="G5" s="10">
        <f t="shared" ref="G5:G83" si="4">10*LOG10(1+(4*PI()^2*A5^2*0.000075^2))</f>
        <v>3.857511934972326E-4</v>
      </c>
      <c r="H5" s="10">
        <f t="shared" ref="H5:H83" si="5">10*LOG10(1+(1/(4*PI()^2*A5^2*0.00795^2)))</f>
        <v>3.0145320899213726</v>
      </c>
    </row>
    <row r="6" spans="1:8" x14ac:dyDescent="0.15">
      <c r="A6" s="8">
        <v>22</v>
      </c>
      <c r="B6" s="9">
        <f t="shared" si="0"/>
        <v>19.240699728443019</v>
      </c>
      <c r="C6" s="9">
        <f t="shared" si="1"/>
        <v>16.620800532608222</v>
      </c>
      <c r="E6" s="10">
        <f t="shared" si="2"/>
        <v>7.9066236151286891</v>
      </c>
      <c r="F6" s="10">
        <f t="shared" si="3"/>
        <v>27.147790098162858</v>
      </c>
      <c r="G6" s="10">
        <f t="shared" si="4"/>
        <v>4.6675459115212389E-4</v>
      </c>
      <c r="H6" s="10">
        <f t="shared" si="5"/>
        <v>2.6198991958347988</v>
      </c>
    </row>
    <row r="7" spans="1:8" x14ac:dyDescent="0.15">
      <c r="A7" s="8">
        <v>25</v>
      </c>
      <c r="B7" s="9">
        <f t="shared" si="0"/>
        <v>19.042810595876961</v>
      </c>
      <c r="C7" s="9">
        <f t="shared" si="1"/>
        <v>16.891068633761275</v>
      </c>
      <c r="E7" s="10">
        <f t="shared" si="2"/>
        <v>6.9964694784327017</v>
      </c>
      <c r="F7" s="10">
        <f t="shared" si="3"/>
        <v>26.039882795493298</v>
      </c>
      <c r="G7" s="10">
        <f t="shared" si="4"/>
        <v>6.0272118363682847E-4</v>
      </c>
      <c r="H7" s="10">
        <f t="shared" si="5"/>
        <v>2.1517419621156848</v>
      </c>
    </row>
    <row r="8" spans="1:8" x14ac:dyDescent="0.15">
      <c r="A8" s="8">
        <v>28</v>
      </c>
      <c r="B8" s="9">
        <f t="shared" si="0"/>
        <v>18.830202525077251</v>
      </c>
      <c r="C8" s="9">
        <f t="shared" si="1"/>
        <v>17.036986126710627</v>
      </c>
      <c r="E8" s="10">
        <f t="shared" si="2"/>
        <v>6.227312782863839</v>
      </c>
      <c r="F8" s="10">
        <f t="shared" si="3"/>
        <v>25.058271348048144</v>
      </c>
      <c r="G8" s="10">
        <f t="shared" si="4"/>
        <v>7.5604010705112397E-4</v>
      </c>
      <c r="H8" s="10">
        <f t="shared" si="5"/>
        <v>1.7932163983666236</v>
      </c>
    </row>
    <row r="9" spans="1:8" x14ac:dyDescent="0.15">
      <c r="A9" s="8">
        <v>31.5</v>
      </c>
      <c r="B9" s="9">
        <f t="shared" si="0"/>
        <v>18.566961701871477</v>
      </c>
      <c r="C9" s="9">
        <f t="shared" si="1"/>
        <v>17.093568184273323</v>
      </c>
      <c r="E9" s="10">
        <f t="shared" si="2"/>
        <v>5.470900232307379</v>
      </c>
      <c r="F9" s="10">
        <f t="shared" si="3"/>
        <v>24.038818775318035</v>
      </c>
      <c r="G9" s="10">
        <f t="shared" si="4"/>
        <v>9.5684113917986668E-4</v>
      </c>
      <c r="H9" s="10">
        <f t="shared" si="5"/>
        <v>1.4733935175981552</v>
      </c>
    </row>
    <row r="10" spans="1:8" x14ac:dyDescent="0.15">
      <c r="A10" s="8">
        <v>35</v>
      </c>
      <c r="B10" s="9">
        <f t="shared" si="0"/>
        <v>18.290923688165417</v>
      </c>
      <c r="C10" s="9">
        <f t="shared" si="1"/>
        <v>17.061666894853435</v>
      </c>
      <c r="E10" s="10">
        <f t="shared" si="2"/>
        <v>4.835581652772917</v>
      </c>
      <c r="F10" s="10">
        <f t="shared" si="3"/>
        <v>23.127686595774112</v>
      </c>
      <c r="G10" s="10">
        <f t="shared" si="4"/>
        <v>1.1812548357793108E-3</v>
      </c>
      <c r="H10" s="10">
        <f t="shared" si="5"/>
        <v>1.2292567933119833</v>
      </c>
    </row>
    <row r="11" spans="1:8" x14ac:dyDescent="0.15">
      <c r="A11" s="8">
        <v>40</v>
      </c>
      <c r="B11" s="9">
        <f t="shared" si="0"/>
        <v>17.88097081275653</v>
      </c>
      <c r="C11" s="9">
        <f t="shared" si="1"/>
        <v>16.91017733443331</v>
      </c>
      <c r="E11" s="10">
        <f t="shared" si="2"/>
        <v>4.0917993270314454</v>
      </c>
      <c r="F11" s="10">
        <f t="shared" si="3"/>
        <v>21.974312939024262</v>
      </c>
      <c r="G11" s="10">
        <f t="shared" si="4"/>
        <v>1.5427992362868456E-3</v>
      </c>
      <c r="H11" s="10">
        <f t="shared" si="5"/>
        <v>0.97079347832321805</v>
      </c>
    </row>
    <row r="12" spans="1:8" x14ac:dyDescent="0.15">
      <c r="A12" s="8">
        <v>44</v>
      </c>
      <c r="B12" s="9">
        <f t="shared" si="0"/>
        <v>17.544745484736364</v>
      </c>
      <c r="C12" s="9">
        <f t="shared" si="1"/>
        <v>16.727620804952064</v>
      </c>
      <c r="E12" s="10">
        <f t="shared" si="2"/>
        <v>3.605631763006159</v>
      </c>
      <c r="F12" s="10">
        <f t="shared" si="3"/>
        <v>21.152243965198085</v>
      </c>
      <c r="G12" s="10">
        <f t="shared" si="4"/>
        <v>1.8667174555626715E-3</v>
      </c>
      <c r="H12" s="10">
        <f t="shared" si="5"/>
        <v>0.81712467978430015</v>
      </c>
    </row>
    <row r="13" spans="1:8" x14ac:dyDescent="0.15">
      <c r="A13" s="8">
        <v>50</v>
      </c>
      <c r="B13" s="9">
        <f t="shared" si="0"/>
        <v>17.034647728218292</v>
      </c>
      <c r="C13" s="9">
        <f t="shared" si="1"/>
        <v>16.388899938921416</v>
      </c>
      <c r="E13" s="10">
        <f t="shared" si="2"/>
        <v>3.0145320899213726</v>
      </c>
      <c r="F13" s="10">
        <f t="shared" si="3"/>
        <v>20.051590201156721</v>
      </c>
      <c r="G13" s="10">
        <f t="shared" si="4"/>
        <v>2.4103830170521378E-3</v>
      </c>
      <c r="H13" s="10">
        <f t="shared" si="5"/>
        <v>0.6457477892968756</v>
      </c>
    </row>
    <row r="14" spans="1:8" x14ac:dyDescent="0.15">
      <c r="A14" s="8">
        <v>55</v>
      </c>
      <c r="B14" s="9">
        <f t="shared" si="0"/>
        <v>16.609924055827179</v>
      </c>
      <c r="C14" s="9">
        <f t="shared" si="1"/>
        <v>16.069583190732207</v>
      </c>
      <c r="E14" s="10">
        <f t="shared" si="2"/>
        <v>2.6198991958347988</v>
      </c>
      <c r="F14" s="10">
        <f t="shared" si="3"/>
        <v>19.232739645191085</v>
      </c>
      <c r="G14" s="10">
        <f t="shared" si="4"/>
        <v>2.9163935291083441E-3</v>
      </c>
      <c r="H14" s="10">
        <f t="shared" si="5"/>
        <v>0.54034086509497348</v>
      </c>
    </row>
    <row r="15" spans="1:8" x14ac:dyDescent="0.15">
      <c r="A15" s="8">
        <v>63</v>
      </c>
      <c r="B15" s="9">
        <f t="shared" si="0"/>
        <v>15.940666086953586</v>
      </c>
      <c r="C15" s="9">
        <f t="shared" si="1"/>
        <v>15.522881381848732</v>
      </c>
      <c r="E15" s="10">
        <f t="shared" si="2"/>
        <v>2.1248319719086375</v>
      </c>
      <c r="F15" s="10">
        <f t="shared" si="3"/>
        <v>18.069324159196704</v>
      </c>
      <c r="G15" s="10">
        <f t="shared" si="4"/>
        <v>3.8261003344801565E-3</v>
      </c>
      <c r="H15" s="10">
        <f t="shared" si="5"/>
        <v>0.41778470510485421</v>
      </c>
    </row>
    <row r="16" spans="1:8" x14ac:dyDescent="0.15">
      <c r="A16" s="8">
        <v>70</v>
      </c>
      <c r="B16" s="9">
        <f t="shared" si="0"/>
        <v>15.372095733635055</v>
      </c>
      <c r="C16" s="9">
        <f t="shared" si="1"/>
        <v>15.030658761007146</v>
      </c>
      <c r="E16" s="10">
        <f t="shared" si="2"/>
        <v>1.7932163983666236</v>
      </c>
      <c r="F16" s="10">
        <f t="shared" si="3"/>
        <v>17.170035224802181</v>
      </c>
      <c r="G16" s="10">
        <f t="shared" si="4"/>
        <v>4.7230928005016319E-3</v>
      </c>
      <c r="H16" s="10">
        <f t="shared" si="5"/>
        <v>0.34143697262790823</v>
      </c>
    </row>
    <row r="17" spans="1:8" x14ac:dyDescent="0.15">
      <c r="A17" s="8">
        <v>80</v>
      </c>
      <c r="B17" s="9">
        <f t="shared" si="0"/>
        <v>14.594983293322864</v>
      </c>
      <c r="C17" s="9">
        <f t="shared" si="1"/>
        <v>14.331195793956887</v>
      </c>
      <c r="E17" s="10">
        <f t="shared" si="2"/>
        <v>1.4344784372006818</v>
      </c>
      <c r="F17" s="10">
        <f t="shared" si="3"/>
        <v>16.035629641783377</v>
      </c>
      <c r="G17" s="10">
        <f t="shared" si="4"/>
        <v>6.167911259831617E-3</v>
      </c>
      <c r="H17" s="10">
        <f t="shared" si="5"/>
        <v>0.26378749936597751</v>
      </c>
    </row>
    <row r="18" spans="1:8" x14ac:dyDescent="0.15">
      <c r="A18" s="8">
        <v>89</v>
      </c>
      <c r="B18" s="9">
        <f t="shared" si="0"/>
        <v>13.934310092521335</v>
      </c>
      <c r="C18" s="9">
        <f t="shared" si="1"/>
        <v>13.719947939092455</v>
      </c>
      <c r="E18" s="10">
        <f t="shared" si="2"/>
        <v>1.1933249200068139</v>
      </c>
      <c r="F18" s="10">
        <f t="shared" si="3"/>
        <v>15.135267479064696</v>
      </c>
      <c r="G18" s="10">
        <f t="shared" si="4"/>
        <v>7.6324665365480179E-3</v>
      </c>
      <c r="H18" s="10">
        <f t="shared" si="5"/>
        <v>0.21436215342888046</v>
      </c>
    </row>
    <row r="19" spans="1:8" x14ac:dyDescent="0.15">
      <c r="A19" s="8">
        <v>100</v>
      </c>
      <c r="B19" s="9">
        <f t="shared" si="0"/>
        <v>13.177441546416915</v>
      </c>
      <c r="C19" s="9">
        <f t="shared" si="1"/>
        <v>13.006782458255399</v>
      </c>
      <c r="E19" s="10">
        <f t="shared" si="2"/>
        <v>0.97079347832321805</v>
      </c>
      <c r="F19" s="10">
        <f t="shared" si="3"/>
        <v>14.157868540450728</v>
      </c>
      <c r="G19" s="10">
        <f t="shared" si="4"/>
        <v>9.6335157105956713E-3</v>
      </c>
      <c r="H19" s="10">
        <f t="shared" si="5"/>
        <v>0.17065908816151651</v>
      </c>
    </row>
    <row r="20" spans="1:8" x14ac:dyDescent="0.15">
      <c r="A20" s="8">
        <v>110</v>
      </c>
      <c r="B20" s="9">
        <f t="shared" si="0"/>
        <v>12.536107926053058</v>
      </c>
      <c r="C20" s="9">
        <f t="shared" si="1"/>
        <v>12.394590519045465</v>
      </c>
      <c r="E20" s="10">
        <f t="shared" si="2"/>
        <v>0.81712467978430015</v>
      </c>
      <c r="F20" s="10">
        <f t="shared" si="3"/>
        <v>13.364886447756527</v>
      </c>
      <c r="G20" s="10">
        <f t="shared" si="4"/>
        <v>1.1653841919169869E-2</v>
      </c>
      <c r="H20" s="10">
        <f t="shared" si="5"/>
        <v>0.14151740700759297</v>
      </c>
    </row>
    <row r="21" spans="1:8" x14ac:dyDescent="0.15">
      <c r="A21" s="8">
        <v>125</v>
      </c>
      <c r="B21" s="9">
        <f t="shared" si="0"/>
        <v>11.65166137885894</v>
      </c>
      <c r="C21" s="9">
        <f t="shared" si="1"/>
        <v>11.541669882734672</v>
      </c>
      <c r="E21" s="10">
        <f t="shared" si="2"/>
        <v>0.6457477892968756</v>
      </c>
      <c r="F21" s="10">
        <f t="shared" si="3"/>
        <v>12.312452160486579</v>
      </c>
      <c r="G21" s="10">
        <f t="shared" si="4"/>
        <v>1.5042992330763862E-2</v>
      </c>
      <c r="H21" s="10">
        <f t="shared" si="5"/>
        <v>0.10999149612426859</v>
      </c>
    </row>
    <row r="22" spans="1:8" x14ac:dyDescent="0.15">
      <c r="A22" s="8">
        <v>140</v>
      </c>
      <c r="B22" s="9">
        <f t="shared" si="0"/>
        <v>10.851302300909232</v>
      </c>
      <c r="C22" s="9">
        <f t="shared" si="1"/>
        <v>10.763393693295587</v>
      </c>
      <c r="E22" s="10">
        <f t="shared" si="2"/>
        <v>0.52231988055041356</v>
      </c>
      <c r="F22" s="10">
        <f t="shared" si="3"/>
        <v>11.392483811550289</v>
      </c>
      <c r="G22" s="10">
        <f t="shared" si="4"/>
        <v>1.8861630090642671E-2</v>
      </c>
      <c r="H22" s="10">
        <f t="shared" si="5"/>
        <v>8.790860761364519E-2</v>
      </c>
    </row>
    <row r="23" spans="1:8" x14ac:dyDescent="0.15">
      <c r="A23" s="8">
        <v>160</v>
      </c>
      <c r="B23" s="9">
        <f t="shared" si="0"/>
        <v>9.8980313151869463</v>
      </c>
      <c r="C23" s="9">
        <f t="shared" si="1"/>
        <v>9.8305672075967383</v>
      </c>
      <c r="E23" s="10">
        <f t="shared" si="2"/>
        <v>0.40541689625145616</v>
      </c>
      <c r="F23" s="10">
        <f t="shared" si="3"/>
        <v>10.328067471480066</v>
      </c>
      <c r="G23" s="10">
        <f t="shared" si="4"/>
        <v>2.4619260041664114E-2</v>
      </c>
      <c r="H23" s="10">
        <f t="shared" si="5"/>
        <v>6.7464107590208808E-2</v>
      </c>
    </row>
    <row r="24" spans="1:8" x14ac:dyDescent="0.15">
      <c r="A24" s="8">
        <v>190</v>
      </c>
      <c r="B24" s="9">
        <f t="shared" si="0"/>
        <v>8.671473869485629</v>
      </c>
      <c r="C24" s="9">
        <f t="shared" si="1"/>
        <v>8.6235244406725506</v>
      </c>
      <c r="E24" s="10">
        <f t="shared" si="2"/>
        <v>0.29134946401849249</v>
      </c>
      <c r="F24" s="10">
        <f t="shared" si="3"/>
        <v>8.9975001151638914</v>
      </c>
      <c r="G24" s="10">
        <f t="shared" si="4"/>
        <v>3.4676781659769076E-2</v>
      </c>
      <c r="H24" s="10">
        <f t="shared" si="5"/>
        <v>4.7949428813077941E-2</v>
      </c>
    </row>
    <row r="25" spans="1:8" x14ac:dyDescent="0.15">
      <c r="A25" s="8">
        <v>200</v>
      </c>
      <c r="B25" s="9">
        <f t="shared" si="0"/>
        <v>8.3084802670693492</v>
      </c>
      <c r="C25" s="9">
        <f t="shared" si="1"/>
        <v>8.2651826845864154</v>
      </c>
      <c r="E25" s="10">
        <f t="shared" si="2"/>
        <v>0.26378749936597751</v>
      </c>
      <c r="F25" s="10">
        <f t="shared" si="3"/>
        <v>8.6106742747472893</v>
      </c>
      <c r="G25" s="10">
        <f t="shared" si="4"/>
        <v>3.8406508311962788E-2</v>
      </c>
      <c r="H25" s="10">
        <f t="shared" si="5"/>
        <v>4.3297582482934208E-2</v>
      </c>
    </row>
    <row r="26" spans="1:8" x14ac:dyDescent="0.15">
      <c r="A26" s="8">
        <v>240</v>
      </c>
      <c r="B26" s="9">
        <f t="shared" si="0"/>
        <v>7.0424451629667599</v>
      </c>
      <c r="C26" s="9">
        <f t="shared" si="1"/>
        <v>7.012331659258388</v>
      </c>
      <c r="E26" s="10">
        <f t="shared" si="2"/>
        <v>0.18487213407435127</v>
      </c>
      <c r="F26" s="10">
        <f t="shared" si="3"/>
        <v>7.2825156624027549</v>
      </c>
      <c r="G26" s="10">
        <f t="shared" si="4"/>
        <v>5.5198365361644221E-2</v>
      </c>
      <c r="H26" s="10">
        <f t="shared" si="5"/>
        <v>3.0113503708372333E-2</v>
      </c>
    </row>
    <row r="27" spans="1:8" x14ac:dyDescent="0.15">
      <c r="A27" s="8">
        <v>250</v>
      </c>
      <c r="B27" s="9">
        <f t="shared" si="0"/>
        <v>6.7659485502235466</v>
      </c>
      <c r="C27" s="9">
        <f t="shared" si="1"/>
        <v>6.7381884164958823</v>
      </c>
      <c r="E27" s="10">
        <f t="shared" si="2"/>
        <v>0.17065908816151651</v>
      </c>
      <c r="F27" s="10">
        <f t="shared" si="3"/>
        <v>6.9964694784327026</v>
      </c>
      <c r="G27" s="10">
        <f t="shared" si="4"/>
        <v>5.986184004763917E-2</v>
      </c>
      <c r="H27" s="10">
        <f t="shared" si="5"/>
        <v>2.776013372766388E-2</v>
      </c>
    </row>
    <row r="28" spans="1:8" x14ac:dyDescent="0.15">
      <c r="A28" s="8">
        <v>315</v>
      </c>
      <c r="B28" s="9">
        <f t="shared" si="0"/>
        <v>5.2679706094599856</v>
      </c>
      <c r="C28" s="9">
        <f t="shared" si="1"/>
        <v>5.2504643402711757</v>
      </c>
      <c r="E28" s="10">
        <f t="shared" si="2"/>
        <v>0.10827402421055143</v>
      </c>
      <c r="F28" s="10">
        <f t="shared" si="3"/>
        <v>5.470900232307379</v>
      </c>
      <c r="G28" s="10">
        <f t="shared" si="4"/>
        <v>9.4655598636841726E-2</v>
      </c>
      <c r="H28" s="10">
        <f t="shared" si="5"/>
        <v>1.7506269188810097E-2</v>
      </c>
    </row>
    <row r="29" spans="1:8" x14ac:dyDescent="0.15">
      <c r="A29" s="8">
        <v>340</v>
      </c>
      <c r="B29" s="9">
        <f t="shared" si="0"/>
        <v>4.8030904366505869</v>
      </c>
      <c r="C29" s="9">
        <f t="shared" si="1"/>
        <v>4.7880596839727723</v>
      </c>
      <c r="E29" s="10">
        <f t="shared" si="2"/>
        <v>9.3099894758349025E-2</v>
      </c>
      <c r="F29" s="10">
        <f t="shared" si="3"/>
        <v>5.0062704220858851</v>
      </c>
      <c r="G29" s="10">
        <f t="shared" si="4"/>
        <v>0.11008009067694943</v>
      </c>
      <c r="H29" s="10">
        <f t="shared" si="5"/>
        <v>1.5030752677814199E-2</v>
      </c>
    </row>
    <row r="30" spans="1:8" x14ac:dyDescent="0.15">
      <c r="A30" s="8">
        <v>380</v>
      </c>
      <c r="B30" s="9">
        <f t="shared" si="0"/>
        <v>4.1572954088007998</v>
      </c>
      <c r="C30" s="9">
        <f t="shared" si="1"/>
        <v>4.1452583292405158</v>
      </c>
      <c r="E30" s="10">
        <f t="shared" si="2"/>
        <v>7.4690141487835746E-2</v>
      </c>
      <c r="F30" s="10">
        <f t="shared" si="3"/>
        <v>4.3690617112879373</v>
      </c>
      <c r="G30" s="10">
        <f t="shared" si="4"/>
        <v>0.13707616099930151</v>
      </c>
      <c r="H30" s="10">
        <f t="shared" si="5"/>
        <v>1.2037079560283982E-2</v>
      </c>
    </row>
    <row r="31" spans="1:8" x14ac:dyDescent="0.15">
      <c r="A31" s="8">
        <v>400</v>
      </c>
      <c r="B31" s="9">
        <f t="shared" si="0"/>
        <v>3.8727059522430838</v>
      </c>
      <c r="C31" s="9">
        <f t="shared" si="1"/>
        <v>3.8618410211875611</v>
      </c>
      <c r="E31" s="10">
        <f t="shared" si="2"/>
        <v>6.7464107590208808E-2</v>
      </c>
      <c r="F31" s="10">
        <f t="shared" si="3"/>
        <v>4.0917993270314463</v>
      </c>
      <c r="G31" s="10">
        <f t="shared" si="4"/>
        <v>0.15162926719815373</v>
      </c>
      <c r="H31" s="10">
        <f t="shared" si="5"/>
        <v>1.0864931055522716E-2</v>
      </c>
    </row>
    <row r="32" spans="1:8" x14ac:dyDescent="0.15">
      <c r="A32" s="8">
        <v>430</v>
      </c>
      <c r="B32" s="9">
        <f t="shared" si="0"/>
        <v>3.4861928330046381</v>
      </c>
      <c r="C32" s="9">
        <f t="shared" si="1"/>
        <v>3.4767894710528764</v>
      </c>
      <c r="E32" s="10">
        <f t="shared" si="2"/>
        <v>5.8439724602369493E-2</v>
      </c>
      <c r="F32" s="10">
        <f t="shared" si="3"/>
        <v>3.7193902498865428</v>
      </c>
      <c r="G32" s="10">
        <f t="shared" si="4"/>
        <v>0.17475769227953505</v>
      </c>
      <c r="H32" s="10">
        <f t="shared" si="5"/>
        <v>9.4033619517615748E-3</v>
      </c>
    </row>
    <row r="33" spans="1:8" x14ac:dyDescent="0.15">
      <c r="A33" s="8">
        <v>480</v>
      </c>
      <c r="B33" s="9">
        <f t="shared" si="0"/>
        <v>2.931944005963564</v>
      </c>
      <c r="C33" s="9">
        <f t="shared" si="1"/>
        <v>2.9243960320738234</v>
      </c>
      <c r="E33" s="10">
        <f t="shared" si="2"/>
        <v>4.6961038472976432E-2</v>
      </c>
      <c r="F33" s="10">
        <f t="shared" si="3"/>
        <v>3.1956099537643023</v>
      </c>
      <c r="G33" s="10">
        <f t="shared" si="4"/>
        <v>0.21670490932776193</v>
      </c>
      <c r="H33" s="10">
        <f t="shared" si="5"/>
        <v>7.5479738897404336E-3</v>
      </c>
    </row>
    <row r="34" spans="1:8" x14ac:dyDescent="0.15">
      <c r="A34" s="8">
        <v>500</v>
      </c>
      <c r="B34" s="9">
        <f t="shared" si="0"/>
        <v>2.7365841390147279</v>
      </c>
      <c r="C34" s="9">
        <f t="shared" si="1"/>
        <v>2.7296274525894213</v>
      </c>
      <c r="E34" s="10">
        <f t="shared" si="2"/>
        <v>4.3297582482934208E-2</v>
      </c>
      <c r="F34" s="10">
        <f t="shared" si="3"/>
        <v>3.0145320899213734</v>
      </c>
      <c r="G34" s="10">
        <f t="shared" si="4"/>
        <v>0.23465036842371151</v>
      </c>
      <c r="H34" s="10">
        <f t="shared" si="5"/>
        <v>6.95668642530658E-3</v>
      </c>
    </row>
    <row r="35" spans="1:8" x14ac:dyDescent="0.15">
      <c r="A35" s="8">
        <v>540</v>
      </c>
      <c r="B35" s="9">
        <f t="shared" si="0"/>
        <v>2.3831768001743372</v>
      </c>
      <c r="C35" s="9">
        <f t="shared" si="1"/>
        <v>2.3772118816279604</v>
      </c>
      <c r="E35" s="10">
        <f t="shared" si="2"/>
        <v>3.7147033666320849E-2</v>
      </c>
      <c r="F35" s="10">
        <f t="shared" si="3"/>
        <v>2.6928185719297177</v>
      </c>
      <c r="G35" s="10">
        <f t="shared" si="4"/>
        <v>0.27249473808905972</v>
      </c>
      <c r="H35" s="10">
        <f t="shared" si="5"/>
        <v>5.9649185463769416E-3</v>
      </c>
    </row>
    <row r="36" spans="1:8" x14ac:dyDescent="0.15">
      <c r="A36" s="8">
        <v>610</v>
      </c>
      <c r="B36" s="9">
        <f t="shared" si="0"/>
        <v>1.8614658175037977</v>
      </c>
      <c r="C36" s="9">
        <f t="shared" si="1"/>
        <v>1.8567906533101846</v>
      </c>
      <c r="E36" s="10">
        <f t="shared" si="2"/>
        <v>2.9137546040109909E-2</v>
      </c>
      <c r="F36" s="10">
        <f t="shared" si="3"/>
        <v>2.2354071279730596</v>
      </c>
      <c r="G36" s="10">
        <f t="shared" si="4"/>
        <v>0.34480376442915195</v>
      </c>
      <c r="H36" s="10">
        <f t="shared" si="5"/>
        <v>4.6751641936130439E-3</v>
      </c>
    </row>
    <row r="37" spans="1:8" x14ac:dyDescent="0.15">
      <c r="A37" s="8">
        <v>630</v>
      </c>
      <c r="B37" s="9">
        <f t="shared" si="0"/>
        <v>1.7306694403443506</v>
      </c>
      <c r="C37" s="9">
        <f t="shared" si="1"/>
        <v>1.7262862529285634</v>
      </c>
      <c r="E37" s="10">
        <f t="shared" si="2"/>
        <v>2.7322622912490709E-2</v>
      </c>
      <c r="F37" s="10">
        <f t="shared" si="3"/>
        <v>2.1248319719086375</v>
      </c>
      <c r="G37" s="10">
        <f t="shared" si="4"/>
        <v>0.36683990865179628</v>
      </c>
      <c r="H37" s="10">
        <f t="shared" si="5"/>
        <v>4.3831874157871098E-3</v>
      </c>
    </row>
    <row r="38" spans="1:8" x14ac:dyDescent="0.15">
      <c r="A38" s="8">
        <v>680</v>
      </c>
      <c r="B38" s="9">
        <f t="shared" si="0"/>
        <v>1.4320606482647953</v>
      </c>
      <c r="C38" s="9">
        <f t="shared" si="1"/>
        <v>1.4282980803314549</v>
      </c>
      <c r="E38" s="10">
        <f t="shared" si="2"/>
        <v>2.3462746250208343E-2</v>
      </c>
      <c r="F38" s="10">
        <f t="shared" si="3"/>
        <v>1.8800316202124421</v>
      </c>
      <c r="G38" s="10">
        <f t="shared" si="4"/>
        <v>0.42450822569743835</v>
      </c>
      <c r="H38" s="10">
        <f t="shared" si="5"/>
        <v>3.762567933340343E-3</v>
      </c>
    </row>
    <row r="39" spans="1:8" x14ac:dyDescent="0.15">
      <c r="A39" s="8">
        <v>760</v>
      </c>
      <c r="B39" s="9">
        <f t="shared" si="0"/>
        <v>1.0215844156348988</v>
      </c>
      <c r="C39" s="9">
        <f t="shared" si="1"/>
        <v>1.0185720165704604</v>
      </c>
      <c r="E39" s="10">
        <f t="shared" si="2"/>
        <v>1.8793304304371872E-2</v>
      </c>
      <c r="F39" s="10">
        <f t="shared" si="3"/>
        <v>1.5644903386788713</v>
      </c>
      <c r="G39" s="10">
        <f t="shared" si="4"/>
        <v>0.52411261873960069</v>
      </c>
      <c r="H39" s="10">
        <f t="shared" si="5"/>
        <v>3.0123990644383906E-3</v>
      </c>
    </row>
    <row r="40" spans="1:8" x14ac:dyDescent="0.15">
      <c r="A40" s="8">
        <v>800</v>
      </c>
      <c r="B40" s="9">
        <f t="shared" si="0"/>
        <v>0.84038778095144351</v>
      </c>
      <c r="C40" s="9">
        <f t="shared" si="1"/>
        <v>0.83766899888178181</v>
      </c>
      <c r="E40" s="10">
        <f t="shared" si="2"/>
        <v>1.69645310112847E-2</v>
      </c>
      <c r="F40" s="10">
        <f t="shared" si="3"/>
        <v>1.4344784372006825</v>
      </c>
      <c r="G40" s="10">
        <f t="shared" si="4"/>
        <v>0.57712612523795426</v>
      </c>
      <c r="H40" s="10">
        <f t="shared" si="5"/>
        <v>2.7187820696617389E-3</v>
      </c>
    </row>
    <row r="41" spans="1:8" x14ac:dyDescent="0.15">
      <c r="A41" s="8">
        <v>850</v>
      </c>
      <c r="B41" s="9">
        <f t="shared" si="0"/>
        <v>0.63142603194098945</v>
      </c>
      <c r="C41" s="9">
        <f t="shared" si="1"/>
        <v>0.62901761297074354</v>
      </c>
      <c r="E41" s="10">
        <f t="shared" si="2"/>
        <v>1.5030752677814199E-2</v>
      </c>
      <c r="F41" s="10">
        <f t="shared" si="3"/>
        <v>1.2926940047940696</v>
      </c>
      <c r="G41" s="10">
        <f t="shared" si="4"/>
        <v>0.64623722017526597</v>
      </c>
      <c r="H41" s="10">
        <f t="shared" si="5"/>
        <v>2.408418970245913E-3</v>
      </c>
    </row>
    <row r="42" spans="1:8" x14ac:dyDescent="0.15">
      <c r="A42" s="8">
        <v>950</v>
      </c>
      <c r="B42" s="9">
        <f t="shared" si="0"/>
        <v>0.25842384282949815</v>
      </c>
      <c r="C42" s="9">
        <f t="shared" si="1"/>
        <v>0.25649566673437535</v>
      </c>
      <c r="E42" s="10">
        <f t="shared" si="2"/>
        <v>1.2037079560283982E-2</v>
      </c>
      <c r="F42" s="10">
        <f t="shared" si="3"/>
        <v>1.0637738078537449</v>
      </c>
      <c r="G42" s="10">
        <f t="shared" si="4"/>
        <v>0.79331288546396272</v>
      </c>
      <c r="H42" s="10">
        <f t="shared" si="5"/>
        <v>1.9281760951227857E-3</v>
      </c>
    </row>
    <row r="43" spans="1:8" x14ac:dyDescent="0.15">
      <c r="A43" s="8">
        <v>1000</v>
      </c>
      <c r="B43" s="9">
        <f t="shared" si="0"/>
        <v>8.8981580958036766E-2</v>
      </c>
      <c r="C43" s="9">
        <f t="shared" si="1"/>
        <v>8.7241364372287217E-2</v>
      </c>
      <c r="E43" s="10">
        <f t="shared" si="2"/>
        <v>1.0864931055522716E-2</v>
      </c>
      <c r="F43" s="10">
        <f t="shared" si="3"/>
        <v>0.97079347832321883</v>
      </c>
      <c r="G43" s="10">
        <f t="shared" si="4"/>
        <v>0.8709469663096594</v>
      </c>
      <c r="H43" s="10">
        <f t="shared" si="5"/>
        <v>1.7402165857495484E-3</v>
      </c>
    </row>
    <row r="44" spans="1:8" x14ac:dyDescent="0.15">
      <c r="A44" s="8">
        <v>1100</v>
      </c>
      <c r="B44" s="9">
        <f t="shared" si="0"/>
        <v>-0.22544587994665977</v>
      </c>
      <c r="C44" s="9">
        <f t="shared" si="1"/>
        <v>-0.22688412547586911</v>
      </c>
      <c r="E44" s="10">
        <f t="shared" si="2"/>
        <v>8.9812301455821746E-3</v>
      </c>
      <c r="F44" s="10">
        <f t="shared" si="3"/>
        <v>0.81712467978430015</v>
      </c>
      <c r="G44" s="10">
        <f t="shared" si="4"/>
        <v>1.0335893295853777</v>
      </c>
      <c r="H44" s="10">
        <f t="shared" si="5"/>
        <v>1.4382455292093446E-3</v>
      </c>
    </row>
    <row r="45" spans="1:8" x14ac:dyDescent="0.15">
      <c r="A45" s="8">
        <v>1200</v>
      </c>
      <c r="B45" s="9">
        <f t="shared" si="0"/>
        <v>-0.5160528837619851</v>
      </c>
      <c r="C45" s="9">
        <f t="shared" si="1"/>
        <v>-0.51726144147921083</v>
      </c>
      <c r="E45" s="10">
        <f t="shared" si="2"/>
        <v>7.5479738897404336E-3</v>
      </c>
      <c r="F45" s="10">
        <f t="shared" si="3"/>
        <v>0.69649466526336079</v>
      </c>
      <c r="G45" s="10">
        <f t="shared" si="4"/>
        <v>1.2049995751356055</v>
      </c>
      <c r="H45" s="10">
        <f t="shared" si="5"/>
        <v>1.208557717225693E-3</v>
      </c>
    </row>
    <row r="46" spans="1:8" x14ac:dyDescent="0.15">
      <c r="A46" s="8">
        <v>1250</v>
      </c>
      <c r="B46" s="9">
        <f t="shared" si="0"/>
        <v>-0.65481482413345049</v>
      </c>
      <c r="C46" s="9">
        <f t="shared" si="1"/>
        <v>-0.65592864307477206</v>
      </c>
      <c r="E46" s="10">
        <f t="shared" si="2"/>
        <v>6.95668642530658E-3</v>
      </c>
      <c r="F46" s="10">
        <f t="shared" si="3"/>
        <v>0.6457477892968756</v>
      </c>
      <c r="G46" s="10">
        <f t="shared" si="4"/>
        <v>1.2936059270050195</v>
      </c>
      <c r="H46" s="10">
        <f t="shared" si="5"/>
        <v>1.1138189413216122E-3</v>
      </c>
    </row>
    <row r="47" spans="1:8" x14ac:dyDescent="0.15">
      <c r="A47" s="8">
        <v>1300</v>
      </c>
      <c r="B47" s="9">
        <f t="shared" si="0"/>
        <v>-0.79013907556988983</v>
      </c>
      <c r="C47" s="9">
        <f t="shared" si="1"/>
        <v>-0.79116887375411915</v>
      </c>
      <c r="E47" s="10">
        <f t="shared" si="2"/>
        <v>6.4322361202492516E-3</v>
      </c>
      <c r="F47" s="10">
        <f t="shared" si="3"/>
        <v>0.60024140371565349</v>
      </c>
      <c r="G47" s="10">
        <f t="shared" si="4"/>
        <v>1.3839482431652941</v>
      </c>
      <c r="H47" s="10">
        <f t="shared" si="5"/>
        <v>1.0297981842293377E-3</v>
      </c>
    </row>
    <row r="48" spans="1:8" x14ac:dyDescent="0.15">
      <c r="A48" s="8">
        <v>1500</v>
      </c>
      <c r="B48" s="9">
        <f t="shared" si="0"/>
        <v>-1.3063059718094649</v>
      </c>
      <c r="C48" s="9">
        <f t="shared" si="1"/>
        <v>-1.3070794874913494</v>
      </c>
      <c r="E48" s="10">
        <f t="shared" si="2"/>
        <v>4.832214268511879E-3</v>
      </c>
      <c r="F48" s="10">
        <f t="shared" si="3"/>
        <v>0.45842166225929742</v>
      </c>
      <c r="G48" s="10">
        <f t="shared" si="4"/>
        <v>1.7598954198002505</v>
      </c>
      <c r="H48" s="10">
        <f t="shared" si="5"/>
        <v>7.7351568188447923E-4</v>
      </c>
    </row>
    <row r="49" spans="1:8" x14ac:dyDescent="0.15">
      <c r="A49" s="8">
        <v>1600</v>
      </c>
      <c r="B49" s="9">
        <f t="shared" si="0"/>
        <v>-1.5536458171235101</v>
      </c>
      <c r="C49" s="9">
        <f t="shared" si="1"/>
        <v>-1.5543256722218839</v>
      </c>
      <c r="E49" s="10">
        <f t="shared" si="2"/>
        <v>4.2473493576579086E-3</v>
      </c>
      <c r="F49" s="10">
        <f t="shared" si="3"/>
        <v>0.40541689625145616</v>
      </c>
      <c r="G49" s="10">
        <f t="shared" si="4"/>
        <v>1.9548153640173083</v>
      </c>
      <c r="H49" s="10">
        <f t="shared" si="5"/>
        <v>6.7985509837377488E-4</v>
      </c>
    </row>
    <row r="50" spans="1:8" x14ac:dyDescent="0.15">
      <c r="A50" s="8">
        <v>1700</v>
      </c>
      <c r="B50" s="9">
        <f t="shared" si="0"/>
        <v>-1.7958962021600324</v>
      </c>
      <c r="C50" s="9">
        <f t="shared" si="1"/>
        <v>-1.7964984321276347</v>
      </c>
      <c r="E50" s="10">
        <f t="shared" si="2"/>
        <v>3.762567933340343E-3</v>
      </c>
      <c r="F50" s="10">
        <f t="shared" si="3"/>
        <v>0.3609922358711517</v>
      </c>
      <c r="G50" s="10">
        <f t="shared" si="4"/>
        <v>2.1531258700978437</v>
      </c>
      <c r="H50" s="10">
        <f t="shared" si="5"/>
        <v>6.0222996760222135E-4</v>
      </c>
    </row>
    <row r="51" spans="1:8" x14ac:dyDescent="0.15">
      <c r="A51" s="8">
        <v>1900</v>
      </c>
      <c r="B51" s="9">
        <f t="shared" si="0"/>
        <v>-2.2683879680091028</v>
      </c>
      <c r="C51" s="9">
        <f t="shared" si="1"/>
        <v>-2.2688700922953471</v>
      </c>
      <c r="E51" s="10">
        <f t="shared" si="2"/>
        <v>3.0123990644383906E-3</v>
      </c>
      <c r="F51" s="10">
        <f t="shared" si="3"/>
        <v>0.29134946401849249</v>
      </c>
      <c r="G51" s="10">
        <f t="shared" si="4"/>
        <v>2.5567250329631568</v>
      </c>
      <c r="H51" s="10">
        <f t="shared" si="5"/>
        <v>4.821242862444182E-4</v>
      </c>
    </row>
    <row r="52" spans="1:8" x14ac:dyDescent="0.15">
      <c r="A52" s="8">
        <v>2000</v>
      </c>
      <c r="B52" s="9">
        <f t="shared" si="0"/>
        <v>-2.4995593270649126</v>
      </c>
      <c r="C52" s="9">
        <f t="shared" si="1"/>
        <v>-2.4999944465879866</v>
      </c>
      <c r="E52" s="10">
        <f t="shared" si="2"/>
        <v>2.7187820696617389E-3</v>
      </c>
      <c r="F52" s="10">
        <f t="shared" si="3"/>
        <v>0.26378749936597751</v>
      </c>
      <c r="G52" s="10">
        <f t="shared" si="4"/>
        <v>2.7606280443612281</v>
      </c>
      <c r="H52" s="10">
        <f t="shared" si="5"/>
        <v>4.3511952307401789E-4</v>
      </c>
    </row>
    <row r="53" spans="1:8" x14ac:dyDescent="0.15">
      <c r="A53" s="8">
        <v>2100</v>
      </c>
      <c r="B53" s="9">
        <f t="shared" si="0"/>
        <v>-2.7276799982846627</v>
      </c>
      <c r="C53" s="9">
        <f t="shared" si="1"/>
        <v>-2.728074666356795</v>
      </c>
      <c r="E53" s="10">
        <f t="shared" si="2"/>
        <v>2.4660872335908251E-3</v>
      </c>
      <c r="F53" s="10">
        <f t="shared" si="3"/>
        <v>0.23992756133891147</v>
      </c>
      <c r="G53" s="10">
        <f t="shared" si="4"/>
        <v>2.9651414723899832</v>
      </c>
      <c r="H53" s="10">
        <f t="shared" si="5"/>
        <v>3.9466807213215397E-4</v>
      </c>
    </row>
    <row r="54" spans="1:8" x14ac:dyDescent="0.15">
      <c r="A54" s="8">
        <v>2400</v>
      </c>
      <c r="B54" s="9">
        <f t="shared" si="0"/>
        <v>-3.3946512926107917</v>
      </c>
      <c r="C54" s="9">
        <f t="shared" si="1"/>
        <v>-3.3949534635713996</v>
      </c>
      <c r="E54" s="10">
        <f t="shared" si="2"/>
        <v>1.8882236661707207E-3</v>
      </c>
      <c r="F54" s="10">
        <f t="shared" si="3"/>
        <v>0.18487213407435127</v>
      </c>
      <c r="G54" s="10">
        <f t="shared" si="4"/>
        <v>3.5776352030189722</v>
      </c>
      <c r="H54" s="10">
        <f t="shared" si="5"/>
        <v>3.0217096060802763E-4</v>
      </c>
    </row>
    <row r="55" spans="1:8" x14ac:dyDescent="0.15">
      <c r="A55" s="8">
        <v>2500</v>
      </c>
      <c r="B55" s="9">
        <f t="shared" si="0"/>
        <v>-3.6112663435028574</v>
      </c>
      <c r="C55" s="9">
        <f t="shared" si="1"/>
        <v>-3.6115448250196773</v>
      </c>
      <c r="E55" s="10">
        <f t="shared" si="2"/>
        <v>1.7402165857495484E-3</v>
      </c>
      <c r="F55" s="10">
        <f t="shared" si="3"/>
        <v>0.17065908816151651</v>
      </c>
      <c r="G55" s="10">
        <f t="shared" si="4"/>
        <v>3.7801852150786242</v>
      </c>
      <c r="H55" s="10">
        <f t="shared" si="5"/>
        <v>2.7848151682007531E-4</v>
      </c>
    </row>
    <row r="56" spans="1:8" x14ac:dyDescent="0.15">
      <c r="A56" s="8">
        <v>2700</v>
      </c>
      <c r="B56" s="9">
        <f t="shared" si="0"/>
        <v>-4.0358989605195967</v>
      </c>
      <c r="C56" s="9">
        <f t="shared" si="1"/>
        <v>-4.0361377146267214</v>
      </c>
      <c r="E56" s="10">
        <f t="shared" si="2"/>
        <v>1.4919978739052634E-3</v>
      </c>
      <c r="F56" s="10">
        <f t="shared" si="3"/>
        <v>0.14671894867159727</v>
      </c>
      <c r="G56" s="10">
        <f t="shared" si="4"/>
        <v>4.1811259113172889</v>
      </c>
      <c r="H56" s="10">
        <f t="shared" si="5"/>
        <v>2.3875410712450532E-4</v>
      </c>
    </row>
    <row r="57" spans="1:8" x14ac:dyDescent="0.15">
      <c r="A57" s="8">
        <v>3000</v>
      </c>
      <c r="B57" s="9">
        <f t="shared" si="0"/>
        <v>-4.6511654226838601</v>
      </c>
      <c r="C57" s="9">
        <f t="shared" si="1"/>
        <v>-4.6513588145206315</v>
      </c>
      <c r="E57" s="10">
        <f t="shared" si="2"/>
        <v>1.208557717225693E-3</v>
      </c>
      <c r="F57" s="10">
        <f t="shared" si="3"/>
        <v>0.11922110242723223</v>
      </c>
      <c r="G57" s="10">
        <f t="shared" si="4"/>
        <v>4.7691779673938663</v>
      </c>
      <c r="H57" s="10">
        <f t="shared" si="5"/>
        <v>1.9339183677096871E-4</v>
      </c>
    </row>
    <row r="58" spans="1:8" x14ac:dyDescent="0.15">
      <c r="A58" s="8">
        <v>3150</v>
      </c>
      <c r="B58" s="9">
        <f t="shared" si="0"/>
        <v>-4.9490028619937743</v>
      </c>
      <c r="C58" s="9">
        <f t="shared" si="1"/>
        <v>-4.9491782744537156</v>
      </c>
      <c r="E58" s="10">
        <f t="shared" si="2"/>
        <v>1.096211655227945E-3</v>
      </c>
      <c r="F58" s="10">
        <f t="shared" si="3"/>
        <v>0.10827402421055143</v>
      </c>
      <c r="G58" s="10">
        <f t="shared" si="4"/>
        <v>5.0561806745490978</v>
      </c>
      <c r="H58" s="10">
        <f t="shared" si="5"/>
        <v>1.7541245994124151E-4</v>
      </c>
    </row>
    <row r="59" spans="1:8" x14ac:dyDescent="0.15">
      <c r="A59" s="8">
        <v>3400</v>
      </c>
      <c r="B59" s="9">
        <f t="shared" si="0"/>
        <v>-5.4309745454318472</v>
      </c>
      <c r="C59" s="9">
        <f t="shared" si="1"/>
        <v>-5.4311251107530261</v>
      </c>
      <c r="E59" s="10">
        <f t="shared" si="2"/>
        <v>9.4094762908842743E-4</v>
      </c>
      <c r="F59" s="10">
        <f t="shared" si="3"/>
        <v>9.3099894758349025E-2</v>
      </c>
      <c r="G59" s="10">
        <f t="shared" si="4"/>
        <v>5.523133492561108</v>
      </c>
      <c r="H59" s="10">
        <f t="shared" si="5"/>
        <v>1.5056532117855301E-4</v>
      </c>
    </row>
    <row r="60" spans="1:8" x14ac:dyDescent="0.15">
      <c r="A60" s="8">
        <v>3800</v>
      </c>
      <c r="B60" s="9">
        <f t="shared" si="0"/>
        <v>-6.1654109161571906</v>
      </c>
      <c r="C60" s="9">
        <f t="shared" si="1"/>
        <v>-6.1655314522465483</v>
      </c>
      <c r="E60" s="10">
        <f t="shared" si="2"/>
        <v>7.532956786218232E-4</v>
      </c>
      <c r="F60" s="10">
        <f t="shared" si="3"/>
        <v>7.4690141487835746E-2</v>
      </c>
      <c r="G60" s="10">
        <f t="shared" si="4"/>
        <v>6.2393477619664042</v>
      </c>
      <c r="H60" s="10">
        <f t="shared" si="5"/>
        <v>1.205360893575451E-4</v>
      </c>
    </row>
    <row r="61" spans="1:8" x14ac:dyDescent="0.15">
      <c r="A61" s="8">
        <v>4000</v>
      </c>
      <c r="B61" s="9">
        <f t="shared" si="0"/>
        <v>-6.5162471779470019</v>
      </c>
      <c r="C61" s="9">
        <f t="shared" si="1"/>
        <v>-6.516355961914833</v>
      </c>
      <c r="E61" s="10">
        <f t="shared" si="2"/>
        <v>6.7985509837377488E-4</v>
      </c>
      <c r="F61" s="10">
        <f t="shared" si="3"/>
        <v>6.7464107590208808E-2</v>
      </c>
      <c r="G61" s="10">
        <f t="shared" si="4"/>
        <v>6.5830314304388367</v>
      </c>
      <c r="H61" s="10">
        <f t="shared" si="5"/>
        <v>1.0878396783125162E-4</v>
      </c>
    </row>
    <row r="62" spans="1:8" x14ac:dyDescent="0.15">
      <c r="A62" s="8">
        <v>4300</v>
      </c>
      <c r="B62" s="9">
        <f t="shared" si="0"/>
        <v>-7.0229585335968325</v>
      </c>
      <c r="C62" s="9">
        <f t="shared" si="1"/>
        <v>-7.0230526680706502</v>
      </c>
      <c r="E62" s="10">
        <f t="shared" si="2"/>
        <v>5.8830698900342248E-4</v>
      </c>
      <c r="F62" s="10">
        <f t="shared" si="3"/>
        <v>5.8439724602369493E-2</v>
      </c>
      <c r="G62" s="10">
        <f t="shared" si="4"/>
        <v>7.080809951210199</v>
      </c>
      <c r="H62" s="10">
        <f t="shared" si="5"/>
        <v>9.4134473817670947E-5</v>
      </c>
    </row>
    <row r="63" spans="1:8" x14ac:dyDescent="0.15">
      <c r="A63" s="8">
        <v>4800</v>
      </c>
      <c r="B63" s="9">
        <f t="shared" si="0"/>
        <v>-7.8184719652033161</v>
      </c>
      <c r="C63" s="9">
        <f t="shared" si="1"/>
        <v>-7.8185475099145174</v>
      </c>
      <c r="E63" s="10">
        <f t="shared" si="2"/>
        <v>4.7213288721923997E-4</v>
      </c>
      <c r="F63" s="10">
        <f t="shared" si="3"/>
        <v>4.6961038472976432E-2</v>
      </c>
      <c r="G63" s="10">
        <f t="shared" si="4"/>
        <v>7.8649608707890737</v>
      </c>
      <c r="H63" s="10">
        <f t="shared" si="5"/>
        <v>7.5544711201387516E-5</v>
      </c>
    </row>
    <row r="64" spans="1:8" x14ac:dyDescent="0.15">
      <c r="A64" s="8">
        <v>5000</v>
      </c>
      <c r="B64" s="9">
        <f t="shared" si="0"/>
        <v>-8.1206460644805389</v>
      </c>
      <c r="C64" s="9">
        <f t="shared" si="1"/>
        <v>-8.1207156865338543</v>
      </c>
      <c r="E64" s="10">
        <f t="shared" si="2"/>
        <v>4.3511952307401789E-4</v>
      </c>
      <c r="F64" s="10">
        <f t="shared" si="3"/>
        <v>4.3297582482934208E-2</v>
      </c>
      <c r="G64" s="10">
        <f t="shared" si="4"/>
        <v>8.1635085274403991</v>
      </c>
      <c r="H64" s="10">
        <f t="shared" si="5"/>
        <v>6.9622053315952841E-5</v>
      </c>
    </row>
    <row r="65" spans="1:8" x14ac:dyDescent="0.15">
      <c r="A65" s="8">
        <v>5400</v>
      </c>
      <c r="B65" s="9">
        <f t="shared" si="0"/>
        <v>-8.6995979412652389</v>
      </c>
      <c r="C65" s="9">
        <f t="shared" si="1"/>
        <v>-8.6996576310225517</v>
      </c>
      <c r="E65" s="10">
        <f t="shared" si="2"/>
        <v>3.7304752454492978E-4</v>
      </c>
      <c r="F65" s="10">
        <f t="shared" si="3"/>
        <v>3.7147033666320849E-2</v>
      </c>
      <c r="G65" s="10">
        <f t="shared" si="4"/>
        <v>8.7363719274070153</v>
      </c>
      <c r="H65" s="10">
        <f t="shared" si="5"/>
        <v>5.9689757312133458E-5</v>
      </c>
    </row>
    <row r="66" spans="1:8" x14ac:dyDescent="0.15">
      <c r="A66" s="8">
        <v>6100</v>
      </c>
      <c r="B66" s="9">
        <f t="shared" si="0"/>
        <v>-9.6387087339913968</v>
      </c>
      <c r="C66" s="9">
        <f t="shared" si="1"/>
        <v>-9.6387555105544411</v>
      </c>
      <c r="E66" s="10">
        <f t="shared" si="2"/>
        <v>2.9234525363308893E-4</v>
      </c>
      <c r="F66" s="10">
        <f t="shared" si="3"/>
        <v>2.9137546040109909E-2</v>
      </c>
      <c r="G66" s="10">
        <f t="shared" si="4"/>
        <v>9.6675539347778745</v>
      </c>
      <c r="H66" s="10">
        <f t="shared" si="5"/>
        <v>4.6776563044681714E-5</v>
      </c>
    </row>
    <row r="67" spans="1:8" x14ac:dyDescent="0.15">
      <c r="A67" s="8">
        <v>6300</v>
      </c>
      <c r="B67" s="9">
        <f t="shared" si="0"/>
        <v>-9.8913250221183233</v>
      </c>
      <c r="C67" s="9">
        <f t="shared" si="1"/>
        <v>-9.8913688758975269</v>
      </c>
      <c r="E67" s="10">
        <f t="shared" si="2"/>
        <v>2.7407885524586564E-4</v>
      </c>
      <c r="F67" s="10">
        <f t="shared" si="3"/>
        <v>2.7322622912490709E-2</v>
      </c>
      <c r="G67" s="10">
        <f t="shared" si="4"/>
        <v>9.9183735661755676</v>
      </c>
      <c r="H67" s="10">
        <f t="shared" si="5"/>
        <v>4.3853779203262164E-5</v>
      </c>
    </row>
    <row r="68" spans="1:8" x14ac:dyDescent="0.15">
      <c r="A68" s="8">
        <v>6800</v>
      </c>
      <c r="B68" s="9">
        <f t="shared" si="0"/>
        <v>-10.495370554505053</v>
      </c>
      <c r="C68" s="9">
        <f t="shared" si="1"/>
        <v>-10.495408196324719</v>
      </c>
      <c r="E68" s="10">
        <f t="shared" si="2"/>
        <v>2.3525602047907572E-4</v>
      </c>
      <c r="F68" s="10">
        <f t="shared" si="3"/>
        <v>2.3462746250208343E-2</v>
      </c>
      <c r="G68" s="10">
        <f t="shared" si="4"/>
        <v>10.518598044734782</v>
      </c>
      <c r="H68" s="10">
        <f t="shared" si="5"/>
        <v>3.764181966669832E-5</v>
      </c>
    </row>
    <row r="69" spans="1:8" x14ac:dyDescent="0.15">
      <c r="A69" s="8">
        <v>7600</v>
      </c>
      <c r="B69" s="9">
        <f t="shared" si="0"/>
        <v>-11.388529509754148</v>
      </c>
      <c r="C69" s="9">
        <f t="shared" si="1"/>
        <v>-11.388559644090121</v>
      </c>
      <c r="E69" s="10">
        <f t="shared" si="2"/>
        <v>1.8833616949678219E-4</v>
      </c>
      <c r="F69" s="10">
        <f t="shared" si="3"/>
        <v>1.8793304304371872E-2</v>
      </c>
      <c r="G69" s="10">
        <f t="shared" si="4"/>
        <v>11.407134477889024</v>
      </c>
      <c r="H69" s="10">
        <f t="shared" si="5"/>
        <v>3.0134335972926868E-5</v>
      </c>
    </row>
    <row r="70" spans="1:8" x14ac:dyDescent="0.15">
      <c r="A70" s="8">
        <v>8000</v>
      </c>
      <c r="B70" s="9">
        <f t="shared" si="0"/>
        <v>-11.805134369785236</v>
      </c>
      <c r="C70" s="9">
        <f t="shared" si="1"/>
        <v>-11.805161566032652</v>
      </c>
      <c r="E70" s="10">
        <f t="shared" si="2"/>
        <v>1.6997375230609E-4</v>
      </c>
      <c r="F70" s="10">
        <f t="shared" si="3"/>
        <v>1.69645310112847E-2</v>
      </c>
      <c r="G70" s="10">
        <f t="shared" si="4"/>
        <v>11.821928927044215</v>
      </c>
      <c r="H70" s="10">
        <f t="shared" si="5"/>
        <v>2.7196247415501791E-5</v>
      </c>
    </row>
    <row r="71" spans="1:8" x14ac:dyDescent="0.15">
      <c r="A71" s="8">
        <v>8500</v>
      </c>
      <c r="B71" s="9">
        <f t="shared" si="0"/>
        <v>-12.300905306292492</v>
      </c>
      <c r="C71" s="9">
        <f t="shared" si="1"/>
        <v>-12.300929397094663</v>
      </c>
      <c r="E71" s="10">
        <f t="shared" si="2"/>
        <v>1.5056532117855301E-4</v>
      </c>
      <c r="F71" s="10">
        <f t="shared" si="3"/>
        <v>1.5030752677814199E-2</v>
      </c>
      <c r="G71" s="10">
        <f t="shared" si="4"/>
        <v>12.315785493649127</v>
      </c>
      <c r="H71" s="10">
        <f t="shared" si="5"/>
        <v>2.4090802171325053E-5</v>
      </c>
    </row>
    <row r="72" spans="1:8" x14ac:dyDescent="0.15">
      <c r="A72" s="8">
        <v>9500</v>
      </c>
      <c r="B72" s="9">
        <f t="shared" si="0"/>
        <v>-13.218843287117716</v>
      </c>
      <c r="C72" s="9">
        <f t="shared" si="1"/>
        <v>-13.218862573116827</v>
      </c>
      <c r="E72" s="10">
        <f t="shared" si="2"/>
        <v>1.205360893575451E-4</v>
      </c>
      <c r="F72" s="10">
        <f t="shared" si="3"/>
        <v>1.2037079560283982E-2</v>
      </c>
      <c r="G72" s="10">
        <f t="shared" si="4"/>
        <v>13.230759830588642</v>
      </c>
      <c r="H72" s="10">
        <f t="shared" si="5"/>
        <v>1.9285999110449104E-5</v>
      </c>
    </row>
    <row r="73" spans="1:8" x14ac:dyDescent="0.15">
      <c r="A73" s="8">
        <v>10000</v>
      </c>
      <c r="B73" s="9">
        <f t="shared" si="0"/>
        <v>-13.645360872209686</v>
      </c>
      <c r="C73" s="9">
        <f t="shared" si="1"/>
        <v>-13.645378277827652</v>
      </c>
      <c r="E73" s="10">
        <f t="shared" si="2"/>
        <v>1.0878396783125162E-4</v>
      </c>
      <c r="F73" s="10">
        <f t="shared" si="3"/>
        <v>1.0864931055522716E-2</v>
      </c>
      <c r="G73" s="10">
        <f t="shared" si="4"/>
        <v>13.656117019297378</v>
      </c>
      <c r="H73" s="10">
        <f t="shared" si="5"/>
        <v>1.7405617964904041E-5</v>
      </c>
    </row>
    <row r="74" spans="1:8" x14ac:dyDescent="0.15">
      <c r="A74" s="8">
        <v>11000</v>
      </c>
      <c r="B74" s="9">
        <f t="shared" si="0"/>
        <v>-14.442478046820938</v>
      </c>
      <c r="C74" s="9">
        <f t="shared" si="1"/>
        <v>-14.442492431634177</v>
      </c>
      <c r="E74" s="10">
        <f t="shared" si="2"/>
        <v>8.9904301062926269E-5</v>
      </c>
      <c r="F74" s="10">
        <f t="shared" si="3"/>
        <v>8.9812301455821746E-3</v>
      </c>
      <c r="G74" s="10">
        <f t="shared" si="4"/>
        <v>14.451369372665457</v>
      </c>
      <c r="H74" s="10">
        <f t="shared" si="5"/>
        <v>1.4384813238412911E-5</v>
      </c>
    </row>
    <row r="75" spans="1:8" x14ac:dyDescent="0.15">
      <c r="A75" s="8">
        <v>12000</v>
      </c>
      <c r="B75" s="9">
        <f t="shared" si="0"/>
        <v>-15.174707265608623</v>
      </c>
      <c r="C75" s="9">
        <f t="shared" si="1"/>
        <v>-15.174719352850722</v>
      </c>
      <c r="E75" s="10">
        <f t="shared" si="2"/>
        <v>7.5544711201387516E-5</v>
      </c>
      <c r="F75" s="10">
        <f t="shared" si="3"/>
        <v>7.5479738897404336E-3</v>
      </c>
      <c r="G75" s="10">
        <f t="shared" si="4"/>
        <v>15.182179694787163</v>
      </c>
      <c r="H75" s="10">
        <f t="shared" si="5"/>
        <v>1.2087242099387085E-5</v>
      </c>
    </row>
    <row r="76" spans="1:8" x14ac:dyDescent="0.15">
      <c r="A76" s="8">
        <v>12500</v>
      </c>
      <c r="B76" s="9">
        <f t="shared" si="0"/>
        <v>-15.519530859153303</v>
      </c>
      <c r="C76" s="9">
        <f t="shared" si="1"/>
        <v>-15.519541998756836</v>
      </c>
      <c r="E76" s="10">
        <f t="shared" si="2"/>
        <v>6.9622053315952841E-5</v>
      </c>
      <c r="F76" s="10">
        <f t="shared" si="3"/>
        <v>6.95668642530658E-3</v>
      </c>
      <c r="G76" s="10">
        <f t="shared" si="4"/>
        <v>15.526417923525294</v>
      </c>
      <c r="H76" s="10">
        <f t="shared" si="5"/>
        <v>1.113960353355186E-5</v>
      </c>
    </row>
    <row r="77" spans="1:8" x14ac:dyDescent="0.15">
      <c r="A77" s="8">
        <v>13000</v>
      </c>
      <c r="B77" s="9">
        <f t="shared" si="0"/>
        <v>-15.851528751184324</v>
      </c>
      <c r="C77" s="9">
        <f t="shared" si="1"/>
        <v>-15.851539050374978</v>
      </c>
      <c r="E77" s="10">
        <f t="shared" si="2"/>
        <v>6.4369540881945304E-5</v>
      </c>
      <c r="F77" s="10">
        <f t="shared" si="3"/>
        <v>6.4322361202492516E-3</v>
      </c>
      <c r="G77" s="10">
        <f t="shared" si="4"/>
        <v>15.857896617763691</v>
      </c>
      <c r="H77" s="10">
        <f t="shared" si="5"/>
        <v>1.0299190654704552E-5</v>
      </c>
    </row>
    <row r="78" spans="1:8" x14ac:dyDescent="0.15">
      <c r="A78" s="8">
        <v>15000</v>
      </c>
      <c r="B78" s="9">
        <f t="shared" si="0"/>
        <v>-17.067925536443045</v>
      </c>
      <c r="C78" s="9">
        <f t="shared" si="1"/>
        <v>-17.067933272281863</v>
      </c>
      <c r="E78" s="10">
        <f t="shared" si="2"/>
        <v>4.834876655132161E-5</v>
      </c>
      <c r="F78" s="10">
        <f t="shared" si="3"/>
        <v>4.832214268511879E-3</v>
      </c>
      <c r="G78" s="10">
        <f t="shared" si="4"/>
        <v>17.072709401945005</v>
      </c>
      <c r="H78" s="10">
        <f t="shared" si="5"/>
        <v>7.7358388185209122E-6</v>
      </c>
    </row>
    <row r="79" spans="1:8" x14ac:dyDescent="0.15">
      <c r="A79" s="8">
        <v>16000</v>
      </c>
      <c r="B79" s="9">
        <f t="shared" si="0"/>
        <v>-17.618747799882382</v>
      </c>
      <c r="C79" s="9">
        <f t="shared" si="1"/>
        <v>-17.618754598960201</v>
      </c>
      <c r="E79" s="10">
        <f t="shared" si="2"/>
        <v>4.2494061744609463E-5</v>
      </c>
      <c r="F79" s="10">
        <f t="shared" si="3"/>
        <v>4.2473493576579086E-3</v>
      </c>
      <c r="G79" s="10">
        <f t="shared" si="4"/>
        <v>17.622952655178295</v>
      </c>
      <c r="H79" s="10">
        <f t="shared" si="5"/>
        <v>6.7990778199748112E-6</v>
      </c>
    </row>
    <row r="80" spans="1:8" x14ac:dyDescent="0.15">
      <c r="A80" s="8">
        <v>17000</v>
      </c>
      <c r="B80" s="9">
        <f t="shared" si="0"/>
        <v>-18.137225578266495</v>
      </c>
      <c r="C80" s="9">
        <f t="shared" si="1"/>
        <v>-18.137231600979565</v>
      </c>
      <c r="E80" s="10">
        <f t="shared" si="2"/>
        <v>3.764181966669832E-5</v>
      </c>
      <c r="F80" s="10">
        <f t="shared" si="3"/>
        <v>3.762567933340343E-3</v>
      </c>
      <c r="G80" s="10">
        <f t="shared" si="4"/>
        <v>18.140950504380168</v>
      </c>
      <c r="H80" s="10">
        <f t="shared" si="5"/>
        <v>6.0227130713072896E-6</v>
      </c>
    </row>
    <row r="81" spans="1:8" x14ac:dyDescent="0.15">
      <c r="A81" s="8">
        <v>19000</v>
      </c>
      <c r="B81" s="9">
        <f t="shared" si="0"/>
        <v>-19.090751774973491</v>
      </c>
      <c r="C81" s="9">
        <f t="shared" si="1"/>
        <v>-19.090756596481299</v>
      </c>
      <c r="E81" s="10">
        <f t="shared" si="2"/>
        <v>3.0134335972926868E-5</v>
      </c>
      <c r="F81" s="10">
        <f t="shared" si="3"/>
        <v>3.0123990644383906E-3</v>
      </c>
      <c r="G81" s="10">
        <f t="shared" si="4"/>
        <v>19.093734039701957</v>
      </c>
      <c r="H81" s="10">
        <f t="shared" si="5"/>
        <v>4.8215078067992485E-6</v>
      </c>
    </row>
    <row r="82" spans="1:8" x14ac:dyDescent="0.15">
      <c r="A82" s="8">
        <v>20000</v>
      </c>
      <c r="B82" s="9">
        <f t="shared" si="0"/>
        <v>-19.531350276015488</v>
      </c>
      <c r="C82" s="9">
        <f t="shared" si="1"/>
        <v>-19.53135462742652</v>
      </c>
      <c r="E82" s="10">
        <f t="shared" si="2"/>
        <v>2.7196247415501791E-5</v>
      </c>
      <c r="F82" s="10">
        <f t="shared" si="3"/>
        <v>2.7187820696617389E-3</v>
      </c>
      <c r="G82" s="10">
        <f t="shared" si="4"/>
        <v>19.534041861837732</v>
      </c>
      <c r="H82" s="10">
        <f t="shared" si="5"/>
        <v>4.3514110308102598E-6</v>
      </c>
    </row>
    <row r="83" spans="1:8" x14ac:dyDescent="0.15">
      <c r="A83" s="8">
        <v>21000</v>
      </c>
      <c r="B83" s="9">
        <f t="shared" si="0"/>
        <v>-19.950889140602136</v>
      </c>
      <c r="C83" s="9">
        <f t="shared" si="1"/>
        <v>-19.950893087460397</v>
      </c>
      <c r="E83" s="10">
        <f t="shared" si="2"/>
        <v>2.4667805290226605E-5</v>
      </c>
      <c r="F83" s="10">
        <f t="shared" si="3"/>
        <v>2.4660872335908251E-3</v>
      </c>
      <c r="G83" s="10">
        <f t="shared" si="4"/>
        <v>19.953330560030437</v>
      </c>
      <c r="H83" s="10">
        <f t="shared" si="5"/>
        <v>3.946858261927548E-6</v>
      </c>
    </row>
  </sheetData>
  <mergeCells count="3">
    <mergeCell ref="A1:H1"/>
    <mergeCell ref="A3:C3"/>
    <mergeCell ref="E3:H3"/>
  </mergeCells>
  <pageMargins left="0.75" right="0.75" top="1" bottom="1" header="0.5" footer="0.5"/>
  <pageSetup paperSize="9" orientation="portrait" horizontalDpi="360" verticalDpi="0" copies="0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4097" r:id="rId3">
          <objectPr defaultSize="0" autoPict="0" r:id="rId4">
            <anchor moveWithCells="1" sizeWithCells="1">
              <from>
                <xdr:col>0</xdr:col>
                <xdr:colOff>38100</xdr:colOff>
                <xdr:row>1</xdr:row>
                <xdr:rowOff>1231900</xdr:rowOff>
              </from>
              <to>
                <xdr:col>7</xdr:col>
                <xdr:colOff>901700</xdr:colOff>
                <xdr:row>1</xdr:row>
                <xdr:rowOff>1689100</xdr:rowOff>
              </to>
            </anchor>
          </objectPr>
        </oleObject>
      </mc:Choice>
      <mc:Fallback>
        <oleObject progId="Equation.3" shapeId="409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2021.04.07</vt:lpstr>
      <vt:lpstr>2021.04.08</vt:lpstr>
      <vt:lpstr>2025.09.07 V6</vt:lpstr>
      <vt:lpstr>Mastere Calc</vt:lpstr>
      <vt:lpstr>'2021.04.08'!Print_Area</vt:lpstr>
      <vt:lpstr>'2025.09.07 V6'!Print_Area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office365</cp:lastModifiedBy>
  <cp:lastPrinted>2025-09-07T07:29:40Z</cp:lastPrinted>
  <dcterms:created xsi:type="dcterms:W3CDTF">2021-04-07T15:16:12Z</dcterms:created>
  <dcterms:modified xsi:type="dcterms:W3CDTF">2025-09-07T08:41:58Z</dcterms:modified>
</cp:coreProperties>
</file>