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y\Desktop\fll-tournament-scheduler\"/>
    </mc:Choice>
  </mc:AlternateContent>
  <xr:revisionPtr revIDLastSave="0" documentId="13_ncr:1_{85533C11-3B94-4070-AAE4-772BE8204ABD}" xr6:coauthVersionLast="40" xr6:coauthVersionMax="40" xr10:uidLastSave="{00000000-0000-0000-0000-000000000000}"/>
  <bookViews>
    <workbookView xWindow="0" yWindow="0" windowWidth="17143" windowHeight="12823" xr2:uid="{8173C8DB-DDEB-429C-873D-D175153CED3B}"/>
  </bookViews>
  <sheets>
    <sheet name="Input Form" sheetId="26" r:id="rId1"/>
    <sheet name="Team Information" sheetId="1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26" l="1"/>
  <c r="G33" i="26"/>
  <c r="H33" i="26"/>
  <c r="I33" i="26"/>
  <c r="J33" i="26"/>
  <c r="K33" i="26"/>
  <c r="E33" i="26"/>
  <c r="D33" i="26"/>
  <c r="D16" i="26" l="1"/>
  <c r="C3" i="26"/>
  <c r="C13" i="26" s="1"/>
  <c r="C19" i="26" s="1"/>
  <c r="J3" i="26" s="1"/>
  <c r="D12" i="26" l="1"/>
  <c r="D11" i="26"/>
  <c r="D27" i="26" s="1"/>
</calcChain>
</file>

<file path=xl/sharedStrings.xml><?xml version="1.0" encoding="utf-8"?>
<sst xmlns="http://schemas.openxmlformats.org/spreadsheetml/2006/main" count="190" uniqueCount="189">
  <si>
    <t>Team Number</t>
  </si>
  <si>
    <t>Team</t>
  </si>
  <si>
    <t>Coach</t>
  </si>
  <si>
    <t>Phone Number</t>
  </si>
  <si>
    <t>The Warm Shrews</t>
  </si>
  <si>
    <t>The Fair Turtles</t>
  </si>
  <si>
    <t>Cumbersome Panthers</t>
  </si>
  <si>
    <t>Daffy Hippopotamuss</t>
  </si>
  <si>
    <t>Disgusted Hedgehogs</t>
  </si>
  <si>
    <t>Bleeding-Edge Porcupines</t>
  </si>
  <si>
    <t>High Speed Crabs</t>
  </si>
  <si>
    <t>The Otter Moles</t>
  </si>
  <si>
    <t>Cooperative Salamanders</t>
  </si>
  <si>
    <t>Flowery Donkeys 1</t>
  </si>
  <si>
    <t>Flowery Donkeys 2</t>
  </si>
  <si>
    <t>Unbent Elephants</t>
  </si>
  <si>
    <t>Abandoned Flying Super Squirrels</t>
  </si>
  <si>
    <t>Cold Tauntauns</t>
  </si>
  <si>
    <t>Thirsty Koalas</t>
  </si>
  <si>
    <t>Fine Chimpanzees</t>
  </si>
  <si>
    <t>Dropbears 2</t>
  </si>
  <si>
    <t>Dropbears 1</t>
  </si>
  <si>
    <t>Tiger Tigers</t>
  </si>
  <si>
    <t>Norris Givens</t>
  </si>
  <si>
    <t>Deane Ranck</t>
  </si>
  <si>
    <t>Flin Marlowe</t>
  </si>
  <si>
    <t>Rosalyn Isabelle</t>
  </si>
  <si>
    <t>Leroi Bohyer</t>
  </si>
  <si>
    <t>Emmalynn Mecatti</t>
  </si>
  <si>
    <t>Levey Wardley</t>
  </si>
  <si>
    <t>Ilysa Deluca</t>
  </si>
  <si>
    <t>Putnem Elston</t>
  </si>
  <si>
    <t>Kiri Leroy</t>
  </si>
  <si>
    <t>Ralf Salmon</t>
  </si>
  <si>
    <t>Dari Mccoll</t>
  </si>
  <si>
    <t>Alick Pynchon</t>
  </si>
  <si>
    <t>Lorita Leclercq</t>
  </si>
  <si>
    <t>Thurston Caballero</t>
  </si>
  <si>
    <t>Marthena Devlin</t>
  </si>
  <si>
    <t>Even Crescenzi</t>
  </si>
  <si>
    <t>Bibbie Scheiber</t>
  </si>
  <si>
    <t>Darin Beder</t>
  </si>
  <si>
    <t>(493) 755-3448</t>
  </si>
  <si>
    <t>(745) 707-9415</t>
  </si>
  <si>
    <t>(357) 974-6417</t>
  </si>
  <si>
    <t>(637) 805-0800</t>
  </si>
  <si>
    <t>(230) 523-6049</t>
  </si>
  <si>
    <t>(914) 836-4758</t>
  </si>
  <si>
    <t>(959) 652-7234</t>
  </si>
  <si>
    <t>(745) 205-0723</t>
  </si>
  <si>
    <t>(257) 368-0291</t>
  </si>
  <si>
    <t>(751) 783-8530</t>
  </si>
  <si>
    <t>(401) 570-7837</t>
  </si>
  <si>
    <t>(387) 609-6215</t>
  </si>
  <si>
    <t>(489) 885-8894</t>
  </si>
  <si>
    <t>(913) 481-8778</t>
  </si>
  <si>
    <t>(264) 870-1772</t>
  </si>
  <si>
    <t>(758) 780-5734</t>
  </si>
  <si>
    <t>(683) 817-9784</t>
  </si>
  <si>
    <t>(446) 393-9111</t>
  </si>
  <si>
    <t>(576) 719-4065</t>
  </si>
  <si>
    <t>The Debonair Alligators</t>
  </si>
  <si>
    <t>The Married Ducks</t>
  </si>
  <si>
    <t>The Condemned Partridges</t>
  </si>
  <si>
    <t>The Used Ponies</t>
  </si>
  <si>
    <t>The Cultured Cockroaches</t>
  </si>
  <si>
    <t>The Even Cheetahs</t>
  </si>
  <si>
    <t>The Green Tigers</t>
  </si>
  <si>
    <t>The Thoughtless Crocodiles</t>
  </si>
  <si>
    <t>The Sparkling Pigs</t>
  </si>
  <si>
    <t>The Feeble Meerkats</t>
  </si>
  <si>
    <t>The Equal Gooses</t>
  </si>
  <si>
    <t>The Labored Hyenas</t>
  </si>
  <si>
    <t>The Rare Baboons</t>
  </si>
  <si>
    <t>The Possible Horses</t>
  </si>
  <si>
    <t>The Faded Ferrets</t>
  </si>
  <si>
    <t>The Gusty Dugongs</t>
  </si>
  <si>
    <t>The Fantastic Ants</t>
  </si>
  <si>
    <t>The Literate Chickens</t>
  </si>
  <si>
    <t>Onofredo Audet</t>
  </si>
  <si>
    <t>Fanny Alper</t>
  </si>
  <si>
    <t>Templeton Darrow</t>
  </si>
  <si>
    <t>Athene Goldberg</t>
  </si>
  <si>
    <t>Omar Panayotou</t>
  </si>
  <si>
    <t>Ursulina Kiselev</t>
  </si>
  <si>
    <t>Jozef Mesnikoff</t>
  </si>
  <si>
    <t>Joanie Penman</t>
  </si>
  <si>
    <t>Todd Wallington</t>
  </si>
  <si>
    <t>Cherida Gambale</t>
  </si>
  <si>
    <t>Hobey Lehne</t>
  </si>
  <si>
    <t>Madelon Berridge</t>
  </si>
  <si>
    <t>Jose Pothier</t>
  </si>
  <si>
    <t>Tracy Sakai</t>
  </si>
  <si>
    <t>Boonie Henson</t>
  </si>
  <si>
    <t>Oralia Couch</t>
  </si>
  <si>
    <t>Sigfried Yegul</t>
  </si>
  <si>
    <t>Verina Victor</t>
  </si>
  <si>
    <t>Reg Bratko</t>
  </si>
  <si>
    <t>(891) 893-8691</t>
  </si>
  <si>
    <t>(480) 242-6811</t>
  </si>
  <si>
    <t>(870) 648-5405</t>
  </si>
  <si>
    <t>(223) 500-0774</t>
  </si>
  <si>
    <t>(505) 237-0375</t>
  </si>
  <si>
    <t>(633) 396-7408</t>
  </si>
  <si>
    <t>(419) 430-4776</t>
  </si>
  <si>
    <t>(203) 512-7863</t>
  </si>
  <si>
    <t>(646) 398-6544</t>
  </si>
  <si>
    <t>(352) 304-2629</t>
  </si>
  <si>
    <t>(437) 776-0110</t>
  </si>
  <si>
    <t>(513) 611-7499</t>
  </si>
  <si>
    <t>(535) 785-4799</t>
  </si>
  <si>
    <t>(714) 445-9543</t>
  </si>
  <si>
    <t>(490) 430-9763</t>
  </si>
  <si>
    <t>(300) 483-0901</t>
  </si>
  <si>
    <t>(573) 446-5138</t>
  </si>
  <si>
    <t>(621) 649-2871</t>
  </si>
  <si>
    <t>(834) 679-8657</t>
  </si>
  <si>
    <t>The Flaming Gas Stations</t>
  </si>
  <si>
    <t>John Doe</t>
  </si>
  <si>
    <t>The Edible Minks</t>
  </si>
  <si>
    <t>The Impossible Horses</t>
  </si>
  <si>
    <t>Kiri Delka</t>
  </si>
  <si>
    <t>(567) 839-0272</t>
  </si>
  <si>
    <t>Project Judging Rooms</t>
  </si>
  <si>
    <t>Robot Design Judging Rooms</t>
  </si>
  <si>
    <t>Tournament Name</t>
  </si>
  <si>
    <t>Preferred Scheduling Method</t>
  </si>
  <si>
    <t>Interlaced</t>
  </si>
  <si>
    <t>Yes</t>
  </si>
  <si>
    <t>Recommended Value</t>
  </si>
  <si>
    <t>LAM 221</t>
  </si>
  <si>
    <t>LAM 223</t>
  </si>
  <si>
    <t>Cat</t>
  </si>
  <si>
    <t>Round Duration</t>
  </si>
  <si>
    <t>Practice</t>
  </si>
  <si>
    <t>Round 1</t>
  </si>
  <si>
    <t>Round 2</t>
  </si>
  <si>
    <t>Round 3</t>
  </si>
  <si>
    <t>Recommended Duration</t>
  </si>
  <si>
    <t>Core Values Judging Room</t>
  </si>
  <si>
    <t>Table Round Name</t>
  </si>
  <si>
    <t>Estimated finishing time for table rounds</t>
  </si>
  <si>
    <t>Judging</t>
  </si>
  <si>
    <t>Competition Tables</t>
  </si>
  <si>
    <t>LAM 224</t>
  </si>
  <si>
    <t>Waffle</t>
  </si>
  <si>
    <t>Team Count (from Team Information sheet)</t>
  </si>
  <si>
    <t>Insert Tournament Name Here</t>
  </si>
  <si>
    <t>Will all judges within a category watch the same first team as a baseline?</t>
  </si>
  <si>
    <t>Time between team judging sessions</t>
  </si>
  <si>
    <t>Judging room sets</t>
  </si>
  <si>
    <t>Minimum time between events for teams (min)</t>
  </si>
  <si>
    <t>Teams to judge consecutively before taking a break</t>
  </si>
  <si>
    <t>Judge break length (min)</t>
  </si>
  <si>
    <t>Judge lunch starts by</t>
  </si>
  <si>
    <t>Referee/emcee lunch starts by</t>
  </si>
  <si>
    <t>Length of the judge lunch (min)</t>
  </si>
  <si>
    <t>Length of the referee/emcee lunch (min)</t>
  </si>
  <si>
    <t>asd</t>
  </si>
  <si>
    <t>Judging start time</t>
  </si>
  <si>
    <t>Estimated end of judging</t>
  </si>
  <si>
    <t>Maximum teams seen per room</t>
  </si>
  <si>
    <t>9 to 12, inclusive</t>
  </si>
  <si>
    <t>LAM 336</t>
  </si>
  <si>
    <t>Pancake</t>
  </si>
  <si>
    <t>Competition table pairs</t>
  </si>
  <si>
    <t xml:space="preserve">In interlaced schedules teams alternate between judging and table rounds (until all judging is done). In block schedules teams attend all their judging consecutively; table rounds may happen before or after but not between. Block scheduling is recommended </t>
  </si>
  <si>
    <t>scheduling_method</t>
  </si>
  <si>
    <t>travel_time</t>
  </si>
  <si>
    <t>j_sets</t>
  </si>
  <si>
    <t>j_calib</t>
  </si>
  <si>
    <t>j_duration</t>
  </si>
  <si>
    <t>j_consec</t>
  </si>
  <si>
    <t>j_break</t>
  </si>
  <si>
    <t>j_lunch</t>
  </si>
  <si>
    <t>j_lunch_duration</t>
  </si>
  <si>
    <t>t_pairs</t>
  </si>
  <si>
    <t>t_lunch</t>
  </si>
  <si>
    <t>t_lunch_duration</t>
  </si>
  <si>
    <t>t_round_names</t>
  </si>
  <si>
    <t>t_durations</t>
  </si>
  <si>
    <t>tournament_name</t>
  </si>
  <si>
    <t>j_project_rooms</t>
  </si>
  <si>
    <t>j_robot_rooms</t>
  </si>
  <si>
    <t>j_values_rooms</t>
  </si>
  <si>
    <t>j_start</t>
  </si>
  <si>
    <t>question_text</t>
  </si>
  <si>
    <t>key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</si>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</sst>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4" fillId="3" borderId="0" xfId="0" applyFont="1" applyFill="1" applyProtection="1"/>
    <xf numFmtId="0" fontId="5" fillId="3" borderId="0" xfId="0" applyFont="1" applyFill="1" applyAlignment="1" applyProtection="1">
      <alignment horizontal="right" vertical="center" indent="1"/>
    </xf>
    <xf numFmtId="0" fontId="3" fillId="3" borderId="0" xfId="0" applyFont="1" applyFill="1" applyAlignment="1" applyProtection="1">
      <alignment horizontal="center" vertical="center"/>
    </xf>
    <xf numFmtId="0" fontId="0" fillId="3" borderId="0" xfId="0" applyFill="1" applyProtection="1"/>
    <xf numFmtId="0" fontId="0" fillId="3" borderId="0" xfId="0" applyFont="1" applyFill="1" applyAlignment="1" applyProtection="1">
      <alignment horizontal="right" vertical="center" indent="1"/>
    </xf>
    <xf numFmtId="0" fontId="0" fillId="3" borderId="0" xfId="0" applyFill="1" applyBorder="1" applyAlignment="1" applyProtection="1">
      <alignment horizontal="center"/>
    </xf>
    <xf numFmtId="0" fontId="0" fillId="3" borderId="0" xfId="0" applyFill="1" applyAlignment="1" applyProtection="1">
      <alignment horizontal="center" vertical="center"/>
    </xf>
    <xf numFmtId="18" fontId="4" fillId="3" borderId="0" xfId="0" applyNumberFormat="1" applyFont="1" applyFill="1" applyAlignment="1" applyProtection="1">
      <alignment horizontal="center" vertical="center"/>
    </xf>
    <xf numFmtId="0" fontId="1" fillId="3" borderId="0" xfId="0" applyFont="1" applyFill="1" applyAlignment="1" applyProtection="1">
      <alignment horizontal="right" vertical="center" indent="1"/>
    </xf>
    <xf numFmtId="0" fontId="0" fillId="3" borderId="0" xfId="0" applyFill="1" applyAlignment="1" applyProtection="1">
      <alignment horizontal="center"/>
    </xf>
    <xf numFmtId="0" fontId="1" fillId="3" borderId="0" xfId="0" applyFont="1" applyFill="1" applyAlignment="1" applyProtection="1">
      <alignment horizontal="center" vertical="center"/>
    </xf>
    <xf numFmtId="18" fontId="0" fillId="3" borderId="0" xfId="0" applyNumberFormat="1" applyFill="1" applyAlignment="1" applyProtection="1">
      <alignment horizontal="center"/>
    </xf>
    <xf numFmtId="0" fontId="0" fillId="3" borderId="0" xfId="0" applyFill="1" applyAlignment="1" applyProtection="1">
      <alignment horizontal="right" vertical="center" indent="1"/>
    </xf>
    <xf numFmtId="0" fontId="0" fillId="3" borderId="0" xfId="0" applyNumberFormat="1" applyFill="1" applyAlignment="1" applyProtection="1">
      <alignment horizontal="center" vertical="center"/>
    </xf>
    <xf numFmtId="0" fontId="0" fillId="3" borderId="0" xfId="0" applyFill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18" fontId="0" fillId="3" borderId="0" xfId="0" applyNumberFormat="1" applyFill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NumberFormat="1" applyFill="1" applyBorder="1" applyAlignment="1" applyProtection="1">
      <alignment horizontal="center"/>
      <protection locked="0"/>
    </xf>
    <xf numFmtId="0" fontId="0" fillId="3" borderId="0" xfId="0" applyFont="1" applyFill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</xf>
    <xf numFmtId="0" fontId="0" fillId="3" borderId="0" xfId="0" applyFill="1" applyAlignment="1" applyProtection="1">
      <alignment horizontal="right"/>
    </xf>
    <xf numFmtId="0" fontId="0" fillId="3" borderId="0" xfId="0" applyFill="1" applyAlignment="1" applyProtection="1">
      <alignment vertical="center"/>
    </xf>
    <xf numFmtId="0" fontId="0" fillId="3" borderId="1" xfId="0" applyFill="1" applyBorder="1" applyAlignment="1" applyProtection="1">
      <alignment horizontal="center" vertical="center"/>
    </xf>
    <xf numFmtId="18" fontId="0" fillId="3" borderId="1" xfId="0" applyNumberFormat="1" applyFont="1" applyFill="1" applyBorder="1" applyAlignment="1" applyProtection="1">
      <alignment horizontal="center" vertical="center"/>
    </xf>
    <xf numFmtId="18" fontId="0" fillId="3" borderId="0" xfId="0" applyNumberFormat="1" applyFont="1" applyFill="1" applyAlignment="1" applyProtection="1">
      <alignment vertical="center"/>
    </xf>
    <xf numFmtId="0" fontId="0" fillId="3" borderId="0" xfId="0" applyFont="1" applyFill="1" applyBorder="1" applyAlignment="1" applyProtection="1">
      <alignment horizontal="right" vertical="center" indent="1"/>
    </xf>
    <xf numFmtId="0" fontId="0" fillId="3" borderId="0" xfId="0" applyFill="1" applyBorder="1" applyAlignment="1" applyProtection="1">
      <alignment horizontal="center" vertical="center"/>
    </xf>
    <xf numFmtId="164" fontId="0" fillId="3" borderId="0" xfId="0" applyNumberFormat="1" applyFill="1" applyBorder="1" applyAlignment="1" applyProtection="1">
      <alignment horizontal="center"/>
    </xf>
    <xf numFmtId="0" fontId="0" fillId="3" borderId="0" xfId="0" applyNumberFormat="1" applyFill="1" applyBorder="1" applyAlignment="1" applyProtection="1">
      <alignment horizontal="center"/>
    </xf>
    <xf numFmtId="0" fontId="0" fillId="3" borderId="0" xfId="0" applyFill="1" applyAlignment="1" applyProtection="1"/>
    <xf numFmtId="0" fontId="4" fillId="3" borderId="0" xfId="0" applyFont="1" applyFill="1" applyAlignment="1" applyProtection="1">
      <alignment horizontal="left"/>
    </xf>
    <xf numFmtId="0" fontId="0" fillId="3" borderId="0" xfId="0" applyFill="1" applyAlignment="1" applyProtection="1">
      <alignment horizontal="left"/>
    </xf>
    <xf numFmtId="164" fontId="0" fillId="2" borderId="2" xfId="0" applyNumberFormat="1" applyFill="1" applyBorder="1" applyAlignment="1" applyProtection="1">
      <alignment horizontal="center"/>
      <protection locked="0"/>
    </xf>
    <xf numFmtId="0" fontId="3" fillId="3" borderId="3" xfId="0" applyFont="1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left" vertical="center" wrapText="1" indent="1"/>
    </xf>
    <xf numFmtId="0" fontId="0" fillId="3" borderId="0" xfId="0" applyFill="1" applyBorder="1" applyAlignment="1" applyProtection="1">
      <alignment horizontal="left" vertical="center" wrapText="1" indent="1"/>
    </xf>
    <xf numFmtId="0" fontId="5" fillId="2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4"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5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C204-67B9-4A37-A09E-1AFD2C0BD80D}">
  <dimension ref="A1:O33"/>
  <sheetViews>
    <sheetView tabSelected="1" topLeftCell="B2" workbookViewId="0">
      <selection activeCell="C11" sqref="C11"/>
    </sheetView>
  </sheetViews>
  <sheetFormatPr defaultRowHeight="14.6" x14ac:dyDescent="0.4"/>
  <cols>
    <col min="1" max="1" width="22.07421875" style="37" hidden="1" customWidth="1"/>
    <col min="2" max="2" width="69.07421875" style="17" customWidth="1"/>
    <col min="3" max="3" width="15.4609375" style="14" customWidth="1"/>
    <col min="4" max="4" width="20.84375" style="11" customWidth="1"/>
    <col min="5" max="6" width="9.23046875" style="8" customWidth="1"/>
    <col min="7" max="8" width="9.23046875" style="8"/>
    <col min="9" max="9" width="9.23046875" style="8" customWidth="1"/>
    <col min="10" max="10" width="23.61328125" style="8" customWidth="1"/>
    <col min="11" max="11" width="18.61328125" style="11" customWidth="1"/>
    <col min="12" max="12" width="29" style="11" customWidth="1"/>
    <col min="13" max="13" width="23.84375" style="11" customWidth="1"/>
    <col min="14" max="14" width="9.23046875" style="8"/>
    <col min="15" max="15" width="21.15234375" style="8" customWidth="1"/>
    <col min="16" max="16384" width="9.23046875" style="8"/>
  </cols>
  <sheetData>
    <row r="1" spans="1:13" hidden="1" x14ac:dyDescent="0.4">
      <c r="A1" s="37" t="s">
        <v>187</v>
      </c>
      <c r="B1" s="17" t="s">
        <v>186</v>
      </c>
      <c r="C1" s="14" t="s">
        <v>188</v>
      </c>
    </row>
    <row r="2" spans="1:13" s="5" customFormat="1" ht="18.45" x14ac:dyDescent="0.5">
      <c r="A2" s="36" t="s">
        <v>181</v>
      </c>
      <c r="B2" s="6" t="s">
        <v>125</v>
      </c>
      <c r="C2" s="42" t="s">
        <v>147</v>
      </c>
      <c r="D2" s="42"/>
      <c r="E2" s="42"/>
      <c r="F2" s="42"/>
      <c r="G2" s="42"/>
      <c r="H2" s="42"/>
      <c r="I2" s="42"/>
      <c r="J2" s="42"/>
      <c r="K2" s="7"/>
      <c r="L2" s="7"/>
      <c r="M2" s="7"/>
    </row>
    <row r="3" spans="1:13" ht="15.9" x14ac:dyDescent="0.4">
      <c r="B3" s="9" t="s">
        <v>146</v>
      </c>
      <c r="C3" s="10">
        <f>COUNTA('Team Information'!A:A) - COUNTA('Team Information'!A1)</f>
        <v>40</v>
      </c>
      <c r="E3" s="39" t="s">
        <v>141</v>
      </c>
      <c r="F3" s="39"/>
      <c r="G3" s="39"/>
      <c r="H3" s="39"/>
      <c r="I3" s="39"/>
      <c r="J3" s="12">
        <f>C19 - TIME(0, C14, 0)  + TIME(0, C29, 0) + TIME(0, SUM(E32:L32), 0)*_xlfn.CEILING.MATH(C3/(2*C27))</f>
        <v>0.60949074074074083</v>
      </c>
    </row>
    <row r="4" spans="1:13" x14ac:dyDescent="0.4">
      <c r="B4" s="9"/>
      <c r="C4" s="10"/>
    </row>
    <row r="5" spans="1:13" x14ac:dyDescent="0.4">
      <c r="B5" s="9"/>
      <c r="C5" s="10"/>
    </row>
    <row r="6" spans="1:13" x14ac:dyDescent="0.4">
      <c r="A6" s="37" t="s">
        <v>167</v>
      </c>
      <c r="B6" s="9" t="s">
        <v>126</v>
      </c>
      <c r="C6" s="22" t="s">
        <v>127</v>
      </c>
      <c r="D6" s="40" t="s">
        <v>166</v>
      </c>
      <c r="E6" s="41"/>
      <c r="F6" s="41"/>
      <c r="G6" s="41"/>
      <c r="H6" s="41"/>
      <c r="I6" s="41"/>
      <c r="J6" s="41"/>
      <c r="K6" s="41"/>
      <c r="L6" s="41"/>
      <c r="M6" s="35"/>
    </row>
    <row r="7" spans="1:13" x14ac:dyDescent="0.4">
      <c r="A7" s="37" t="s">
        <v>168</v>
      </c>
      <c r="B7" s="9" t="s">
        <v>151</v>
      </c>
      <c r="C7" s="22">
        <v>12.5</v>
      </c>
      <c r="D7" s="40"/>
      <c r="E7" s="41"/>
      <c r="F7" s="41"/>
      <c r="G7" s="41"/>
      <c r="H7" s="41"/>
      <c r="I7" s="41"/>
      <c r="J7" s="41"/>
      <c r="K7" s="41"/>
      <c r="L7" s="41"/>
      <c r="M7" s="35"/>
    </row>
    <row r="8" spans="1:13" x14ac:dyDescent="0.4">
      <c r="B8" s="13"/>
    </row>
    <row r="9" spans="1:13" x14ac:dyDescent="0.4">
      <c r="B9" s="13" t="s">
        <v>142</v>
      </c>
      <c r="D9" s="15" t="s">
        <v>129</v>
      </c>
    </row>
    <row r="10" spans="1:13" x14ac:dyDescent="0.4">
      <c r="A10" s="37" t="s">
        <v>185</v>
      </c>
      <c r="B10" s="9" t="s">
        <v>159</v>
      </c>
      <c r="C10" s="38">
        <v>0.375</v>
      </c>
      <c r="D10" s="29">
        <v>0.375</v>
      </c>
      <c r="E10" s="30"/>
    </row>
    <row r="11" spans="1:13" x14ac:dyDescent="0.4">
      <c r="A11" s="37" t="s">
        <v>169</v>
      </c>
      <c r="B11" s="9" t="s">
        <v>150</v>
      </c>
      <c r="C11" s="22">
        <v>4</v>
      </c>
      <c r="D11" s="28">
        <f>CEILING(C3/12, 1)</f>
        <v>4</v>
      </c>
      <c r="E11" s="27"/>
    </row>
    <row r="12" spans="1:13" x14ac:dyDescent="0.4">
      <c r="A12" s="37" t="s">
        <v>170</v>
      </c>
      <c r="B12" s="9" t="s">
        <v>148</v>
      </c>
      <c r="C12" s="22" t="s">
        <v>128</v>
      </c>
      <c r="D12" s="28" t="str">
        <f>IF(OR(MOD(C3, 2), C11 &gt; 2), "Yes", "No")</f>
        <v>Yes</v>
      </c>
      <c r="E12" s="27"/>
    </row>
    <row r="13" spans="1:13" x14ac:dyDescent="0.4">
      <c r="B13" s="9" t="s">
        <v>161</v>
      </c>
      <c r="C13" s="25">
        <f>IF(C12="Yes",1+_xlfn.CEILING.MATH((C3-1)/C11), _xlfn.CEILING.MATH(C3/C11))</f>
        <v>11</v>
      </c>
      <c r="D13" s="11" t="s">
        <v>162</v>
      </c>
      <c r="E13" s="27"/>
      <c r="F13" s="14"/>
    </row>
    <row r="14" spans="1:13" x14ac:dyDescent="0.4">
      <c r="A14" s="37" t="s">
        <v>171</v>
      </c>
      <c r="B14" s="9" t="s">
        <v>149</v>
      </c>
      <c r="C14" s="22">
        <v>17.5</v>
      </c>
      <c r="D14" s="11">
        <v>17.5</v>
      </c>
      <c r="E14" s="26"/>
    </row>
    <row r="15" spans="1:13" x14ac:dyDescent="0.4">
      <c r="A15" s="37" t="s">
        <v>172</v>
      </c>
      <c r="B15" s="9" t="s">
        <v>152</v>
      </c>
      <c r="C15" s="22">
        <v>3</v>
      </c>
      <c r="D15" s="11">
        <v>3</v>
      </c>
    </row>
    <row r="16" spans="1:13" x14ac:dyDescent="0.4">
      <c r="A16" s="37" t="s">
        <v>173</v>
      </c>
      <c r="B16" s="9" t="s">
        <v>153</v>
      </c>
      <c r="C16" s="22">
        <v>7.5</v>
      </c>
      <c r="D16" s="11">
        <f>MAX(C15*(20 - C14), 0)</f>
        <v>7.5</v>
      </c>
    </row>
    <row r="17" spans="1:13" x14ac:dyDescent="0.4">
      <c r="A17" s="37" t="s">
        <v>174</v>
      </c>
      <c r="B17" s="9" t="s">
        <v>154</v>
      </c>
      <c r="C17" s="38">
        <v>0.54166666666666663</v>
      </c>
      <c r="D17" s="16">
        <v>0.54166666666666663</v>
      </c>
    </row>
    <row r="18" spans="1:13" x14ac:dyDescent="0.4">
      <c r="A18" s="37" t="s">
        <v>175</v>
      </c>
      <c r="B18" s="9" t="s">
        <v>156</v>
      </c>
      <c r="C18" s="22">
        <v>30</v>
      </c>
      <c r="D18" s="11">
        <v>30</v>
      </c>
      <c r="K18" s="15"/>
      <c r="L18" s="15"/>
      <c r="M18" s="15"/>
    </row>
    <row r="19" spans="1:13" x14ac:dyDescent="0.4">
      <c r="B19" s="31" t="s">
        <v>160</v>
      </c>
      <c r="C19" s="33">
        <f>C10 + C13*((TIME(0, C14, 0) + TIME(0, C16, 0)/C15))</f>
        <v>0.52268518518518525</v>
      </c>
      <c r="D19" s="32"/>
      <c r="K19" s="15"/>
      <c r="L19" s="15"/>
      <c r="M19" s="15"/>
    </row>
    <row r="20" spans="1:13" x14ac:dyDescent="0.4">
      <c r="B20" s="31"/>
      <c r="C20" s="33"/>
      <c r="D20" s="32"/>
      <c r="K20" s="15"/>
      <c r="L20" s="15"/>
      <c r="M20" s="15"/>
    </row>
    <row r="21" spans="1:13" s="19" customFormat="1" x14ac:dyDescent="0.4">
      <c r="A21" s="37" t="s">
        <v>182</v>
      </c>
      <c r="B21" s="9" t="s">
        <v>123</v>
      </c>
      <c r="C21" s="21" t="s">
        <v>130</v>
      </c>
      <c r="D21" s="20" t="s">
        <v>131</v>
      </c>
      <c r="E21" s="19" t="s">
        <v>144</v>
      </c>
      <c r="F21" s="19" t="s">
        <v>163</v>
      </c>
      <c r="K21" s="20"/>
      <c r="L21" s="20"/>
      <c r="M21" s="20"/>
    </row>
    <row r="22" spans="1:13" s="19" customFormat="1" x14ac:dyDescent="0.4">
      <c r="A22" s="37" t="s">
        <v>183</v>
      </c>
      <c r="B22" s="9" t="s">
        <v>124</v>
      </c>
      <c r="C22" s="19">
        <v>101</v>
      </c>
      <c r="D22" s="20">
        <v>103</v>
      </c>
      <c r="E22" s="19">
        <v>104</v>
      </c>
      <c r="F22" s="19">
        <v>107</v>
      </c>
      <c r="K22" s="20"/>
      <c r="L22" s="20"/>
      <c r="M22" s="20"/>
    </row>
    <row r="23" spans="1:13" s="19" customFormat="1" x14ac:dyDescent="0.4">
      <c r="A23" s="37" t="s">
        <v>184</v>
      </c>
      <c r="B23" s="9" t="s">
        <v>139</v>
      </c>
      <c r="C23" s="19" t="s">
        <v>132</v>
      </c>
      <c r="D23" s="20" t="s">
        <v>158</v>
      </c>
      <c r="E23" s="19" t="s">
        <v>145</v>
      </c>
      <c r="F23" s="19" t="s">
        <v>164</v>
      </c>
      <c r="K23" s="20"/>
      <c r="L23" s="20"/>
      <c r="M23" s="20"/>
    </row>
    <row r="24" spans="1:13" s="14" customFormat="1" x14ac:dyDescent="0.4">
      <c r="A24" s="37"/>
      <c r="B24" s="9"/>
      <c r="D24" s="11"/>
      <c r="K24" s="11"/>
      <c r="L24" s="11"/>
      <c r="M24" s="11"/>
    </row>
    <row r="25" spans="1:13" s="14" customFormat="1" x14ac:dyDescent="0.4">
      <c r="A25" s="37"/>
      <c r="B25" s="9"/>
      <c r="D25" s="11"/>
      <c r="K25" s="11"/>
      <c r="L25" s="11"/>
      <c r="M25" s="11"/>
    </row>
    <row r="26" spans="1:13" x14ac:dyDescent="0.4">
      <c r="B26" s="13" t="s">
        <v>143</v>
      </c>
      <c r="I26" s="17"/>
      <c r="J26" s="14"/>
    </row>
    <row r="27" spans="1:13" x14ac:dyDescent="0.4">
      <c r="A27" s="37" t="s">
        <v>176</v>
      </c>
      <c r="B27" s="9" t="s">
        <v>165</v>
      </c>
      <c r="C27" s="22">
        <v>3</v>
      </c>
      <c r="D27" s="11">
        <f>CEILING(3/2*D11*C32/(D14+D16/D15), 1)</f>
        <v>3</v>
      </c>
      <c r="I27" s="17"/>
      <c r="J27" s="14"/>
    </row>
    <row r="28" spans="1:13" x14ac:dyDescent="0.4">
      <c r="A28" s="37" t="s">
        <v>177</v>
      </c>
      <c r="B28" s="9" t="s">
        <v>155</v>
      </c>
      <c r="C28" s="38">
        <v>0.54166666666666663</v>
      </c>
      <c r="D28" s="16">
        <v>0.54166666666666663</v>
      </c>
      <c r="I28" s="17"/>
      <c r="J28" s="14"/>
    </row>
    <row r="29" spans="1:13" x14ac:dyDescent="0.4">
      <c r="A29" s="37" t="s">
        <v>178</v>
      </c>
      <c r="B29" s="9" t="s">
        <v>157</v>
      </c>
      <c r="C29" s="23">
        <v>30</v>
      </c>
      <c r="D29" s="18">
        <v>30</v>
      </c>
    </row>
    <row r="30" spans="1:13" x14ac:dyDescent="0.4">
      <c r="B30" s="9"/>
      <c r="C30" s="34"/>
      <c r="D30" s="18"/>
    </row>
    <row r="31" spans="1:13" s="19" customFormat="1" ht="15.45" customHeight="1" x14ac:dyDescent="0.4">
      <c r="A31" s="37" t="s">
        <v>179</v>
      </c>
      <c r="B31" s="9" t="s">
        <v>140</v>
      </c>
      <c r="C31" s="24" t="s">
        <v>134</v>
      </c>
      <c r="D31" s="20" t="s">
        <v>135</v>
      </c>
      <c r="E31" s="19" t="s">
        <v>136</v>
      </c>
      <c r="F31" s="19" t="s">
        <v>137</v>
      </c>
      <c r="K31" s="20"/>
      <c r="L31" s="20"/>
      <c r="M31" s="20"/>
    </row>
    <row r="32" spans="1:13" s="19" customFormat="1" x14ac:dyDescent="0.4">
      <c r="A32" s="37" t="s">
        <v>180</v>
      </c>
      <c r="B32" s="9" t="s">
        <v>133</v>
      </c>
      <c r="C32" s="19">
        <v>10</v>
      </c>
      <c r="D32" s="19">
        <v>10</v>
      </c>
      <c r="E32" s="19">
        <v>8</v>
      </c>
      <c r="F32" s="19">
        <v>8</v>
      </c>
      <c r="K32" s="20"/>
      <c r="L32" s="20"/>
      <c r="M32" s="20"/>
    </row>
    <row r="33" spans="1:13" s="14" customFormat="1" x14ac:dyDescent="0.4">
      <c r="A33" s="37"/>
      <c r="B33" s="9" t="s">
        <v>138</v>
      </c>
      <c r="C33" s="14">
        <v>10</v>
      </c>
      <c r="D33" s="11">
        <f>C33</f>
        <v>10</v>
      </c>
      <c r="E33" s="14">
        <f>IF(ISBLANK(E31), "", 8)</f>
        <v>8</v>
      </c>
      <c r="F33" s="14">
        <f t="shared" ref="F33:K33" si="0">IF(ISBLANK(F31), "", 8)</f>
        <v>8</v>
      </c>
      <c r="G33" s="14" t="str">
        <f t="shared" si="0"/>
        <v/>
      </c>
      <c r="H33" s="14" t="str">
        <f t="shared" si="0"/>
        <v/>
      </c>
      <c r="I33" s="14" t="str">
        <f t="shared" si="0"/>
        <v/>
      </c>
      <c r="J33" s="14" t="str">
        <f t="shared" si="0"/>
        <v/>
      </c>
      <c r="K33" s="14" t="str">
        <f t="shared" si="0"/>
        <v/>
      </c>
      <c r="L33" s="11"/>
      <c r="M33" s="11"/>
    </row>
  </sheetData>
  <sheetProtection algorithmName="SHA-512" hashValue="3DTVANcHhqG1qKfzpWQFUEx0NupkdlQKaCh2AVWuWBHCm9NaQ+n39NGz4JeG6ZY9zAmPmRJ3oPvnFpMxL8Q7FQ==" saltValue="p7dmUFhBdGL5HNFuhku6oQ==" spinCount="100000" sheet="1" selectLockedCells="1"/>
  <mergeCells count="3">
    <mergeCell ref="E3:I3"/>
    <mergeCell ref="D6:L7"/>
    <mergeCell ref="C2:J2"/>
  </mergeCells>
  <conditionalFormatting sqref="A21:XFD23">
    <cfRule type="expression" dxfId="3" priority="2">
      <formula>AND(COLUMN() - 2 &gt; $C$11, NOT(ISBLANK(A21)))</formula>
    </cfRule>
    <cfRule type="expression" dxfId="2" priority="4">
      <formula>AND(COLUMN() &gt; 2, COLUMN()  - 3 &lt; $C$11, NOT(ISBLANK(A21)))</formula>
    </cfRule>
    <cfRule type="expression" dxfId="1" priority="5">
      <formula>AND(COLUMN() &gt; 2, COLUMN() - 3 &lt; $C$11)</formula>
    </cfRule>
  </conditionalFormatting>
  <conditionalFormatting sqref="A31:XFD32">
    <cfRule type="expression" dxfId="0" priority="1">
      <formula>AND(COLUMN() - 4 &lt; COUNTA(A$31:$C$31), COLUMN() &gt; 2)</formula>
    </cfRule>
  </conditionalFormatting>
  <dataValidations count="4">
    <dataValidation operator="greaterThan" allowBlank="1" showInputMessage="1" showErrorMessage="1" sqref="C11" xr:uid="{89518C4B-27B2-4715-A0BA-F312DA5AD59B}"/>
    <dataValidation type="list" allowBlank="1" showInputMessage="1" showErrorMessage="1" sqref="C8:C9" xr:uid="{57FDDBA6-2749-49A3-96A3-1C8B590880D7}">
      <formula1>$E$6:$F$6</formula1>
    </dataValidation>
    <dataValidation type="list" allowBlank="1" showInputMessage="1" showErrorMessage="1" sqref="C6" xr:uid="{03703722-C117-4835-953B-D121D1B9F5E5}">
      <formula1>"Interlaced, Block"</formula1>
    </dataValidation>
    <dataValidation type="list" allowBlank="1" showInputMessage="1" showErrorMessage="1" sqref="C12" xr:uid="{5879EE66-4967-44A2-93D4-FE7A9C52688F}">
      <formula1>"Yes, 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FCAAB-1EC5-4403-982B-B9B521959E3F}">
  <dimension ref="A1:L41"/>
  <sheetViews>
    <sheetView workbookViewId="0">
      <selection activeCell="E22" sqref="E22"/>
    </sheetView>
  </sheetViews>
  <sheetFormatPr defaultRowHeight="14.6" x14ac:dyDescent="0.4"/>
  <cols>
    <col min="1" max="1" width="16.921875" style="2" customWidth="1"/>
    <col min="2" max="2" width="33" style="2" customWidth="1"/>
    <col min="3" max="3" width="20.765625" style="2" customWidth="1"/>
    <col min="4" max="4" width="18.23046875" style="2" customWidth="1"/>
    <col min="5" max="5" width="9.23046875" style="2"/>
    <col min="6" max="6" width="19.53515625" style="2" bestFit="1" customWidth="1"/>
    <col min="7" max="7" width="10.84375" style="2" customWidth="1"/>
    <col min="8" max="8" width="11" style="2" customWidth="1"/>
    <col min="9" max="9" width="9.23046875" style="2" customWidth="1"/>
    <col min="10" max="10" width="21.921875" style="2" customWidth="1"/>
    <col min="11" max="11" width="26.3828125" style="2" customWidth="1"/>
    <col min="12" max="12" width="28.69140625" style="2" customWidth="1"/>
    <col min="13" max="16384" width="9.23046875" style="2"/>
  </cols>
  <sheetData>
    <row r="1" spans="1:12" x14ac:dyDescent="0.4">
      <c r="A1" s="3" t="s">
        <v>0</v>
      </c>
      <c r="B1" s="3" t="s">
        <v>1</v>
      </c>
      <c r="C1" s="3" t="s">
        <v>2</v>
      </c>
      <c r="D1" s="3" t="s">
        <v>3</v>
      </c>
      <c r="F1" s="3"/>
      <c r="G1" s="3"/>
      <c r="H1" s="3"/>
      <c r="J1" s="3"/>
      <c r="K1" s="3"/>
      <c r="L1" s="3"/>
    </row>
    <row r="2" spans="1:12" x14ac:dyDescent="0.4">
      <c r="A2" s="2">
        <v>16935</v>
      </c>
      <c r="B2" s="1" t="s">
        <v>6</v>
      </c>
      <c r="C2" s="1" t="s">
        <v>23</v>
      </c>
      <c r="D2" s="1" t="s">
        <v>42</v>
      </c>
      <c r="G2" s="4"/>
      <c r="H2" s="4"/>
    </row>
    <row r="3" spans="1:12" x14ac:dyDescent="0.4">
      <c r="A3" s="2">
        <v>2463</v>
      </c>
      <c r="B3" s="1" t="s">
        <v>7</v>
      </c>
      <c r="C3" s="1" t="s">
        <v>24</v>
      </c>
      <c r="D3" s="1" t="s">
        <v>43</v>
      </c>
      <c r="G3" s="4"/>
      <c r="H3" s="4"/>
    </row>
    <row r="4" spans="1:12" x14ac:dyDescent="0.4">
      <c r="A4" s="2">
        <v>33754</v>
      </c>
      <c r="B4" s="1" t="s">
        <v>9</v>
      </c>
      <c r="C4" s="1" t="s">
        <v>25</v>
      </c>
      <c r="D4" s="1" t="s">
        <v>44</v>
      </c>
    </row>
    <row r="5" spans="1:12" x14ac:dyDescent="0.4">
      <c r="A5" s="2">
        <v>20996</v>
      </c>
      <c r="B5" s="1" t="s">
        <v>8</v>
      </c>
      <c r="C5" s="1" t="s">
        <v>26</v>
      </c>
      <c r="D5" s="1" t="s">
        <v>45</v>
      </c>
    </row>
    <row r="6" spans="1:12" x14ac:dyDescent="0.4">
      <c r="A6" s="2">
        <v>10666</v>
      </c>
      <c r="B6" s="1" t="s">
        <v>10</v>
      </c>
      <c r="C6" s="1" t="s">
        <v>27</v>
      </c>
      <c r="D6" s="1" t="s">
        <v>46</v>
      </c>
    </row>
    <row r="7" spans="1:12" x14ac:dyDescent="0.4">
      <c r="A7" s="2">
        <v>28868</v>
      </c>
      <c r="B7" s="1" t="s">
        <v>21</v>
      </c>
      <c r="C7" s="1" t="s">
        <v>28</v>
      </c>
      <c r="D7" s="1" t="s">
        <v>47</v>
      </c>
    </row>
    <row r="8" spans="1:12" x14ac:dyDescent="0.4">
      <c r="A8" s="2">
        <v>24652</v>
      </c>
      <c r="B8" s="1" t="s">
        <v>11</v>
      </c>
      <c r="C8" s="1" t="s">
        <v>29</v>
      </c>
      <c r="D8" s="1" t="s">
        <v>48</v>
      </c>
    </row>
    <row r="9" spans="1:12" x14ac:dyDescent="0.4">
      <c r="A9" s="2">
        <v>31946</v>
      </c>
      <c r="B9" s="1" t="s">
        <v>12</v>
      </c>
      <c r="C9" s="1" t="s">
        <v>30</v>
      </c>
      <c r="D9" s="1" t="s">
        <v>49</v>
      </c>
    </row>
    <row r="10" spans="1:12" x14ac:dyDescent="0.4">
      <c r="A10" s="2">
        <v>1542</v>
      </c>
      <c r="B10" s="1" t="s">
        <v>13</v>
      </c>
      <c r="C10" s="1" t="s">
        <v>31</v>
      </c>
      <c r="D10" s="1" t="s">
        <v>50</v>
      </c>
    </row>
    <row r="11" spans="1:12" x14ac:dyDescent="0.4">
      <c r="A11" s="2">
        <v>49523</v>
      </c>
      <c r="B11" s="1" t="s">
        <v>14</v>
      </c>
      <c r="C11" s="1" t="s">
        <v>32</v>
      </c>
      <c r="D11" s="1" t="s">
        <v>51</v>
      </c>
    </row>
    <row r="12" spans="1:12" x14ac:dyDescent="0.4">
      <c r="A12" s="2">
        <v>19885</v>
      </c>
      <c r="B12" s="1" t="s">
        <v>15</v>
      </c>
      <c r="C12" s="1" t="s">
        <v>33</v>
      </c>
      <c r="D12" s="1" t="s">
        <v>52</v>
      </c>
    </row>
    <row r="13" spans="1:12" x14ac:dyDescent="0.4">
      <c r="A13" s="2">
        <v>41793</v>
      </c>
      <c r="B13" s="1" t="s">
        <v>16</v>
      </c>
      <c r="C13" s="1" t="s">
        <v>34</v>
      </c>
      <c r="D13" s="1" t="s">
        <v>53</v>
      </c>
    </row>
    <row r="14" spans="1:12" x14ac:dyDescent="0.4">
      <c r="A14" s="2">
        <v>42066</v>
      </c>
      <c r="B14" s="1" t="s">
        <v>4</v>
      </c>
      <c r="C14" s="1" t="s">
        <v>35</v>
      </c>
      <c r="D14" s="1" t="s">
        <v>54</v>
      </c>
    </row>
    <row r="15" spans="1:12" x14ac:dyDescent="0.4">
      <c r="A15" s="2">
        <v>2932</v>
      </c>
      <c r="B15" s="1" t="s">
        <v>17</v>
      </c>
      <c r="C15" s="1" t="s">
        <v>36</v>
      </c>
      <c r="D15" s="1" t="s">
        <v>55</v>
      </c>
    </row>
    <row r="16" spans="1:12" x14ac:dyDescent="0.4">
      <c r="A16" s="2">
        <v>505</v>
      </c>
      <c r="B16" s="1" t="s">
        <v>22</v>
      </c>
      <c r="C16" s="1" t="s">
        <v>37</v>
      </c>
      <c r="D16" s="1" t="s">
        <v>56</v>
      </c>
    </row>
    <row r="17" spans="1:4" x14ac:dyDescent="0.4">
      <c r="A17" s="2">
        <v>3036</v>
      </c>
      <c r="B17" s="1" t="s">
        <v>20</v>
      </c>
      <c r="C17" s="1" t="s">
        <v>38</v>
      </c>
      <c r="D17" s="1" t="s">
        <v>57</v>
      </c>
    </row>
    <row r="18" spans="1:4" x14ac:dyDescent="0.4">
      <c r="A18" s="2">
        <v>46007</v>
      </c>
      <c r="B18" s="1" t="s">
        <v>5</v>
      </c>
      <c r="C18" s="1" t="s">
        <v>39</v>
      </c>
      <c r="D18" s="1" t="s">
        <v>58</v>
      </c>
    </row>
    <row r="19" spans="1:4" x14ac:dyDescent="0.4">
      <c r="A19" s="2">
        <v>23932</v>
      </c>
      <c r="B19" s="1" t="s">
        <v>19</v>
      </c>
      <c r="C19" s="1" t="s">
        <v>40</v>
      </c>
      <c r="D19" s="1" t="s">
        <v>59</v>
      </c>
    </row>
    <row r="20" spans="1:4" x14ac:dyDescent="0.4">
      <c r="A20" s="2">
        <v>31303</v>
      </c>
      <c r="B20" s="1" t="s">
        <v>18</v>
      </c>
      <c r="C20" s="1" t="s">
        <v>41</v>
      </c>
      <c r="D20" s="1" t="s">
        <v>60</v>
      </c>
    </row>
    <row r="21" spans="1:4" x14ac:dyDescent="0.4">
      <c r="A21" s="2">
        <v>15289</v>
      </c>
      <c r="B21" s="2" t="s">
        <v>61</v>
      </c>
      <c r="C21" s="2" t="s">
        <v>79</v>
      </c>
      <c r="D21" s="2" t="s">
        <v>98</v>
      </c>
    </row>
    <row r="22" spans="1:4" x14ac:dyDescent="0.4">
      <c r="A22" s="2">
        <v>26167</v>
      </c>
      <c r="B22" s="2" t="s">
        <v>62</v>
      </c>
      <c r="C22" s="2" t="s">
        <v>80</v>
      </c>
      <c r="D22" s="2" t="s">
        <v>99</v>
      </c>
    </row>
    <row r="23" spans="1:4" x14ac:dyDescent="0.4">
      <c r="A23" s="2">
        <v>3539</v>
      </c>
      <c r="B23" s="2" t="s">
        <v>63</v>
      </c>
      <c r="C23" s="2" t="s">
        <v>81</v>
      </c>
      <c r="D23" s="2" t="s">
        <v>100</v>
      </c>
    </row>
    <row r="24" spans="1:4" x14ac:dyDescent="0.4">
      <c r="A24" s="2">
        <v>42650</v>
      </c>
      <c r="B24" s="2" t="s">
        <v>64</v>
      </c>
      <c r="C24" s="2" t="s">
        <v>82</v>
      </c>
      <c r="D24" s="2" t="s">
        <v>101</v>
      </c>
    </row>
    <row r="25" spans="1:4" x14ac:dyDescent="0.4">
      <c r="A25" s="2">
        <v>1313</v>
      </c>
      <c r="B25" s="2" t="s">
        <v>117</v>
      </c>
      <c r="C25" s="2" t="s">
        <v>118</v>
      </c>
      <c r="D25" s="2" t="s">
        <v>100</v>
      </c>
    </row>
    <row r="26" spans="1:4" x14ac:dyDescent="0.4">
      <c r="A26" s="2">
        <v>25167</v>
      </c>
      <c r="B26" s="2" t="s">
        <v>65</v>
      </c>
      <c r="C26" s="2" t="s">
        <v>83</v>
      </c>
      <c r="D26" s="2" t="s">
        <v>102</v>
      </c>
    </row>
    <row r="27" spans="1:4" x14ac:dyDescent="0.4">
      <c r="A27" s="2">
        <v>11795</v>
      </c>
      <c r="B27" s="2" t="s">
        <v>66</v>
      </c>
      <c r="C27" s="2" t="s">
        <v>84</v>
      </c>
      <c r="D27" s="2" t="s">
        <v>103</v>
      </c>
    </row>
    <row r="28" spans="1:4" x14ac:dyDescent="0.4">
      <c r="A28" s="2">
        <v>45977</v>
      </c>
      <c r="B28" s="2" t="s">
        <v>67</v>
      </c>
      <c r="C28" s="2" t="s">
        <v>85</v>
      </c>
      <c r="D28" s="2" t="s">
        <v>104</v>
      </c>
    </row>
    <row r="29" spans="1:4" x14ac:dyDescent="0.4">
      <c r="A29" s="2">
        <v>45822</v>
      </c>
      <c r="B29" s="2" t="s">
        <v>68</v>
      </c>
      <c r="C29" s="2" t="s">
        <v>86</v>
      </c>
      <c r="D29" s="2" t="s">
        <v>105</v>
      </c>
    </row>
    <row r="30" spans="1:4" x14ac:dyDescent="0.4">
      <c r="A30" s="2">
        <v>24199</v>
      </c>
      <c r="B30" s="2" t="s">
        <v>69</v>
      </c>
      <c r="C30" s="2" t="s">
        <v>87</v>
      </c>
      <c r="D30" s="2" t="s">
        <v>106</v>
      </c>
    </row>
    <row r="31" spans="1:4" x14ac:dyDescent="0.4">
      <c r="A31" s="2">
        <v>32148</v>
      </c>
      <c r="B31" s="2" t="s">
        <v>70</v>
      </c>
      <c r="C31" s="2" t="s">
        <v>88</v>
      </c>
      <c r="D31" s="2" t="s">
        <v>107</v>
      </c>
    </row>
    <row r="32" spans="1:4" x14ac:dyDescent="0.4">
      <c r="A32" s="2">
        <v>18274</v>
      </c>
      <c r="B32" s="2" t="s">
        <v>71</v>
      </c>
      <c r="C32" s="2" t="s">
        <v>89</v>
      </c>
      <c r="D32" s="2" t="s">
        <v>108</v>
      </c>
    </row>
    <row r="33" spans="1:4" x14ac:dyDescent="0.4">
      <c r="A33" s="2">
        <v>27828</v>
      </c>
      <c r="B33" s="2" t="s">
        <v>72</v>
      </c>
      <c r="C33" s="2" t="s">
        <v>90</v>
      </c>
      <c r="D33" s="2" t="s">
        <v>109</v>
      </c>
    </row>
    <row r="34" spans="1:4" x14ac:dyDescent="0.4">
      <c r="A34" s="2">
        <v>8778</v>
      </c>
      <c r="B34" s="2" t="s">
        <v>73</v>
      </c>
      <c r="C34" s="2" t="s">
        <v>91</v>
      </c>
      <c r="D34" s="2" t="s">
        <v>110</v>
      </c>
    </row>
    <row r="35" spans="1:4" x14ac:dyDescent="0.4">
      <c r="A35" s="2">
        <v>46561</v>
      </c>
      <c r="B35" s="2" t="s">
        <v>74</v>
      </c>
      <c r="C35" s="2" t="s">
        <v>92</v>
      </c>
      <c r="D35" s="2" t="s">
        <v>111</v>
      </c>
    </row>
    <row r="36" spans="1:4" x14ac:dyDescent="0.4">
      <c r="A36" s="2">
        <v>24436</v>
      </c>
      <c r="B36" s="2" t="s">
        <v>75</v>
      </c>
      <c r="C36" s="2" t="s">
        <v>93</v>
      </c>
      <c r="D36" s="2" t="s">
        <v>112</v>
      </c>
    </row>
    <row r="37" spans="1:4" x14ac:dyDescent="0.4">
      <c r="A37" s="2">
        <v>48988</v>
      </c>
      <c r="B37" s="2" t="s">
        <v>76</v>
      </c>
      <c r="C37" s="2" t="s">
        <v>94</v>
      </c>
      <c r="D37" s="2" t="s">
        <v>113</v>
      </c>
    </row>
    <row r="38" spans="1:4" x14ac:dyDescent="0.4">
      <c r="A38" s="2">
        <v>41349</v>
      </c>
      <c r="B38" s="2" t="s">
        <v>77</v>
      </c>
      <c r="C38" s="2" t="s">
        <v>95</v>
      </c>
      <c r="D38" s="2" t="s">
        <v>114</v>
      </c>
    </row>
    <row r="39" spans="1:4" x14ac:dyDescent="0.4">
      <c r="A39" s="2">
        <v>9392</v>
      </c>
      <c r="B39" s="2" t="s">
        <v>78</v>
      </c>
      <c r="C39" s="2" t="s">
        <v>96</v>
      </c>
      <c r="D39" s="2" t="s">
        <v>115</v>
      </c>
    </row>
    <row r="40" spans="1:4" x14ac:dyDescent="0.4">
      <c r="A40" s="2">
        <v>48867</v>
      </c>
      <c r="B40" s="2" t="s">
        <v>119</v>
      </c>
      <c r="C40" s="2" t="s">
        <v>97</v>
      </c>
      <c r="D40" s="2" t="s">
        <v>116</v>
      </c>
    </row>
    <row r="41" spans="1:4" x14ac:dyDescent="0.4">
      <c r="A41" s="2">
        <v>38561</v>
      </c>
      <c r="B41" s="2" t="s">
        <v>120</v>
      </c>
      <c r="C41" s="2" t="s">
        <v>121</v>
      </c>
      <c r="D41" s="2" t="s">
        <v>122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Form</vt:lpstr>
      <vt:lpstr>Team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</dc:creator>
  <cp:lastModifiedBy>Marty</cp:lastModifiedBy>
  <dcterms:created xsi:type="dcterms:W3CDTF">2019-01-26T23:52:00Z</dcterms:created>
  <dcterms:modified xsi:type="dcterms:W3CDTF">2019-02-07T02:17:27Z</dcterms:modified>
</cp:coreProperties>
</file>