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filterPrivacy="1" codeName="ThisWorkbook"/>
  <xr:revisionPtr revIDLastSave="0" documentId="13_ncr:1_{751BC39C-939D-EF4C-9300-9F93F10CFBD5}" xr6:coauthVersionLast="47" xr6:coauthVersionMax="47" xr10:uidLastSave="{00000000-0000-0000-0000-000000000000}"/>
  <bookViews>
    <workbookView xWindow="-38400" yWindow="0" windowWidth="38400" windowHeight="2160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7" i="11" l="1"/>
  <c r="E37" i="11"/>
  <c r="E32" i="11"/>
  <c r="F30" i="11"/>
  <c r="E30" i="11"/>
  <c r="E29" i="11"/>
  <c r="H24" i="11"/>
  <c r="H26" i="11"/>
  <c r="E12" i="11"/>
  <c r="F12" i="11" s="1"/>
  <c r="E14" i="11" s="1"/>
  <c r="F11" i="11"/>
  <c r="H31" i="11"/>
  <c r="E9" i="11"/>
  <c r="F9" i="11" s="1"/>
  <c r="H7" i="11"/>
  <c r="E15" i="11" l="1"/>
  <c r="F15" i="11" s="1"/>
  <c r="E16" i="11" s="1"/>
  <c r="F16" i="11" s="1"/>
  <c r="E18" i="11" s="1"/>
  <c r="F14" i="11"/>
  <c r="H25" i="11" l="1"/>
  <c r="F18" i="11"/>
  <c r="E19" i="11" s="1"/>
  <c r="F19" i="11" s="1"/>
  <c r="E20" i="11" s="1"/>
  <c r="F20" i="11" s="1"/>
  <c r="E22" i="11"/>
  <c r="H19" i="11"/>
  <c r="E10" i="11"/>
  <c r="F10" i="11" s="1"/>
  <c r="I5" i="11"/>
  <c r="H21" i="11"/>
  <c r="H18" i="11"/>
  <c r="H17" i="11"/>
  <c r="H13" i="11"/>
  <c r="H8" i="11"/>
  <c r="E23" i="11" l="1"/>
  <c r="F22" i="11"/>
  <c r="F23" i="11" s="1"/>
  <c r="E27" i="11" s="1"/>
  <c r="H9" i="11"/>
  <c r="I6" i="11"/>
  <c r="F27" i="11" l="1"/>
  <c r="H27" i="11"/>
  <c r="E28" i="11"/>
  <c r="H23" i="11"/>
  <c r="H22" i="11"/>
  <c r="H10" i="11"/>
  <c r="H20" i="11"/>
  <c r="H14" i="11"/>
  <c r="J5" i="11"/>
  <c r="K5" i="11" s="1"/>
  <c r="L5" i="11" s="1"/>
  <c r="M5" i="11" s="1"/>
  <c r="N5" i="11" s="1"/>
  <c r="O5" i="11" s="1"/>
  <c r="P5" i="11" s="1"/>
  <c r="I4" i="11"/>
  <c r="F28" i="11" l="1"/>
  <c r="F29" i="11" s="1"/>
  <c r="H29" i="11" s="1"/>
  <c r="H15" i="11"/>
  <c r="H11" i="11"/>
  <c r="H12" i="11"/>
  <c r="P4" i="11"/>
  <c r="Q5" i="11"/>
  <c r="R5" i="11" s="1"/>
  <c r="S5" i="11" s="1"/>
  <c r="T5" i="11" s="1"/>
  <c r="U5" i="11" s="1"/>
  <c r="V5" i="11" s="1"/>
  <c r="W5" i="11" s="1"/>
  <c r="J6" i="11"/>
  <c r="H28" i="11" l="1"/>
  <c r="F32" i="11"/>
  <c r="E33" i="11" s="1"/>
  <c r="H16" i="11"/>
  <c r="W4" i="11"/>
  <c r="X5" i="11"/>
  <c r="Y5" i="11" s="1"/>
  <c r="Z5" i="11" s="1"/>
  <c r="AA5" i="11" s="1"/>
  <c r="AB5" i="11" s="1"/>
  <c r="AC5" i="11" s="1"/>
  <c r="AD5" i="11" s="1"/>
  <c r="K6" i="11"/>
  <c r="F33" i="11" l="1"/>
  <c r="E34" i="11" s="1"/>
  <c r="H33" i="11"/>
  <c r="H32" i="11"/>
  <c r="AE5" i="11"/>
  <c r="AF5" i="11" s="1"/>
  <c r="AG5" i="11" s="1"/>
  <c r="AH5" i="11" s="1"/>
  <c r="AI5" i="11" s="1"/>
  <c r="AJ5" i="11" s="1"/>
  <c r="AD4" i="11"/>
  <c r="L6" i="11"/>
  <c r="F34" i="11" l="1"/>
  <c r="E35" i="11" s="1"/>
  <c r="AK5" i="11"/>
  <c r="AL5" i="11" s="1"/>
  <c r="AM5" i="11" s="1"/>
  <c r="AN5" i="11" s="1"/>
  <c r="AO5" i="11" s="1"/>
  <c r="AP5" i="11" s="1"/>
  <c r="AQ5" i="11" s="1"/>
  <c r="M6" i="11"/>
  <c r="E36" i="11" l="1"/>
  <c r="F35" i="11"/>
  <c r="H35" i="11" s="1"/>
  <c r="H34" i="11"/>
  <c r="AR5" i="11"/>
  <c r="AS5" i="11" s="1"/>
  <c r="AK4" i="11"/>
  <c r="N6" i="11"/>
  <c r="F36" i="11" l="1"/>
  <c r="H36" i="11" s="1"/>
  <c r="AT5" i="11"/>
  <c r="AS6" i="11"/>
  <c r="AR4" i="11"/>
  <c r="O6" i="11"/>
  <c r="H37" i="11" l="1"/>
  <c r="AU5" i="1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<sst xmlns="http://schemas.openxmlformats.org/spreadsheetml/2006/main" count="78" uniqueCount="67">
  <si>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</si>
  <si>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</si>
  <si>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</si>
  <si>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</si>
  <si>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</si>
  <si>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</si>
  <si>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</si>
  <si>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</si>
  <si>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</si>
  <si>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</si>
  <si>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</si>
  <si>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</si>
  <si>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</si>
  <si>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</si>
  <si>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</si>
  <si>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</si>
  <si>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</si>
  <si>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</si>
  <si>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</si>
  <si>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</si>
  <si>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</si>
  <si>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</si>
  <si>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Project Brainstorming</t>
  </si>
  <si>
    <t>Create ERD Diagram</t>
  </si>
  <si>
    <t>Populate Database</t>
  </si>
  <si>
    <t>Testing</t>
  </si>
  <si>
    <t>Sanity Testing</t>
  </si>
  <si>
    <t>Functionality Testing</t>
  </si>
  <si>
    <t>UX Survey</t>
  </si>
  <si>
    <t>Final Fixes</t>
  </si>
  <si>
    <t>Project Setup</t>
  </si>
  <si>
    <t>Data Pre-Processing</t>
  </si>
  <si>
    <t>Set Up Project Data</t>
  </si>
  <si>
    <t>Design Visualizations</t>
  </si>
  <si>
    <t>DB - Dashboard Integration</t>
  </si>
  <si>
    <t>Report</t>
  </si>
  <si>
    <t>Literature Review</t>
  </si>
  <si>
    <t>Presentation</t>
  </si>
  <si>
    <t>Understanding Data</t>
  </si>
  <si>
    <t>Finalizing Visualizations</t>
  </si>
  <si>
    <t>Processing Data</t>
  </si>
  <si>
    <t>Setup PostgreSQL</t>
  </si>
  <si>
    <t>Create Dashboard Skeleton</t>
  </si>
  <si>
    <t>Create Visualization Skeleton</t>
  </si>
  <si>
    <t>Create Flask Server</t>
  </si>
  <si>
    <t>Create Data Fetch Functions</t>
  </si>
  <si>
    <t>Connect Dashboard - DB</t>
  </si>
  <si>
    <t>Alpha Testing</t>
  </si>
  <si>
    <t>Beta Testing</t>
  </si>
  <si>
    <t>Everyone</t>
  </si>
  <si>
    <t>Nidhi, Palak, Schezeen, Upaasana, Vatsal</t>
  </si>
  <si>
    <t>Adarsh, Nidhi, Vatsal</t>
  </si>
  <si>
    <t>Adarsh, Palak, Upaasana, Vatsal</t>
  </si>
  <si>
    <t>Adarsh, Palak, Vatsal</t>
  </si>
  <si>
    <t>Adarsh</t>
  </si>
  <si>
    <t>Nidhi, Upaasana, Schezeen</t>
  </si>
  <si>
    <t>Adarsh, Nidhi,  Schezeen</t>
  </si>
  <si>
    <t>Vatsal</t>
  </si>
  <si>
    <t>Schezeen, Upaasana, Vatsal</t>
  </si>
  <si>
    <t>Friends and Peers</t>
  </si>
  <si>
    <t>Adarsh, Nidhi, Palak, Schezeen</t>
  </si>
  <si>
    <t>CS6242 - DVA Course Project</t>
  </si>
  <si>
    <t>CoViD VizSink</t>
  </si>
  <si>
    <t>Progress Report</t>
  </si>
  <si>
    <t>Create Progress Report</t>
  </si>
  <si>
    <t>Confirm Visualizations Receiving Data</t>
  </si>
  <si>
    <t>Nidhi, Schezeen, Upaasana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</si>
</sst>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sz val="14"/>
      <color rgb="FF000000"/>
      <name val="Calibri"/>
      <family val="2"/>
      <scheme val="minor"/>
    </font>
    <font>
      <sz val="16"/>
      <color theme="1"/>
      <name val="Calibri"/>
      <family val="2"/>
      <scheme val="minor"/>
    </font>
    <font>
      <b/>
      <sz val="28"/>
      <color theme="1" tint="0.34998626667073579"/>
      <name val="Calibri"/>
      <family val="2"/>
      <scheme val="major"/>
    </font>
    <font>
      <sz val="11"/>
      <color rgb="FF000000"/>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8" tint="0.79998168889431442"/>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D9D9D9"/>
      </left>
      <right style="thin">
        <color rgb="FFD9D9D9"/>
      </right>
      <top style="medium">
        <color rgb="FFD9D9D9"/>
      </top>
      <bottom style="medium">
        <color rgb="FFD9D9D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3" fillId="0" borderId="0" xfId="0" applyFont="1"/>
    <xf numFmtId="0" fontId="14" fillId="0" borderId="0" xfId="1" applyFont="1" applyProtection="1">
      <alignment vertical="top"/>
    </xf>
    <xf numFmtId="0" fontId="7" fillId="0" borderId="0" xfId="8" applyAlignment="1">
      <alignment horizontal="right" indent="1"/>
    </xf>
    <xf numFmtId="0" fontId="7" fillId="0" borderId="7" xfId="8" applyBorder="1" applyAlignment="1">
      <alignment horizontal="right" inden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pplyAlignment="1">
      <alignment horizontal="center" vertical="center"/>
    </xf>
    <xf numFmtId="0" fontId="5" fillId="14" borderId="2" xfId="0" applyFont="1" applyFill="1" applyBorder="1" applyAlignment="1">
      <alignment horizontal="left" vertical="center" indent="1"/>
    </xf>
    <xf numFmtId="0" fontId="7" fillId="14" borderId="2" xfId="11" applyFill="1">
      <alignment horizontal="center" vertical="center"/>
    </xf>
    <xf numFmtId="9" fontId="4" fillId="14" borderId="2" xfId="2" applyFont="1" applyFill="1" applyBorder="1" applyAlignment="1">
      <alignment horizontal="center" vertical="center"/>
    </xf>
    <xf numFmtId="164" fontId="0" fillId="14" borderId="2" xfId="0" applyNumberFormat="1" applyFill="1" applyBorder="1" applyAlignment="1">
      <alignment horizontal="center" vertical="center"/>
    </xf>
    <xf numFmtId="164" fontId="4" fillId="14" borderId="2" xfId="0" applyNumberFormat="1" applyFont="1" applyFill="1" applyBorder="1" applyAlignment="1">
      <alignment horizontal="center" vertical="center"/>
    </xf>
    <xf numFmtId="0" fontId="7" fillId="15" borderId="2" xfId="12" applyFill="1">
      <alignment horizontal="left" vertical="center" indent="2"/>
    </xf>
    <xf numFmtId="0" fontId="7" fillId="15" borderId="2" xfId="11" applyFill="1">
      <alignment horizontal="center" vertical="center"/>
    </xf>
    <xf numFmtId="9" fontId="4" fillId="15" borderId="2" xfId="2" applyFont="1" applyFill="1" applyBorder="1" applyAlignment="1">
      <alignment horizontal="center" vertical="center"/>
    </xf>
    <xf numFmtId="164" fontId="7" fillId="15" borderId="2" xfId="10" applyFill="1">
      <alignment horizontal="center" vertical="center"/>
    </xf>
    <xf numFmtId="0" fontId="5" fillId="16" borderId="2" xfId="0" applyFont="1" applyFill="1" applyBorder="1" applyAlignment="1">
      <alignment horizontal="left" vertical="center" indent="1"/>
    </xf>
    <xf numFmtId="0" fontId="7" fillId="16" borderId="2" xfId="11" applyFill="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5" fillId="17" borderId="2" xfId="0" applyFont="1" applyFill="1" applyBorder="1" applyAlignment="1">
      <alignment horizontal="left" vertical="center" indent="1"/>
    </xf>
    <xf numFmtId="0" fontId="7" fillId="17" borderId="2" xfId="11" applyFill="1">
      <alignment horizontal="center" vertical="center"/>
    </xf>
    <xf numFmtId="9" fontId="4" fillId="17" borderId="2" xfId="2" applyFont="1" applyFill="1" applyBorder="1" applyAlignment="1">
      <alignment horizontal="center" vertical="center"/>
    </xf>
    <xf numFmtId="164" fontId="0" fillId="17" borderId="2" xfId="0" applyNumberFormat="1" applyFill="1" applyBorder="1" applyAlignment="1">
      <alignment horizontal="center" vertical="center"/>
    </xf>
    <xf numFmtId="164" fontId="4" fillId="17" borderId="2" xfId="0" applyNumberFormat="1" applyFont="1" applyFill="1" applyBorder="1" applyAlignment="1">
      <alignment horizontal="center" vertical="center"/>
    </xf>
    <xf numFmtId="0" fontId="7" fillId="6" borderId="2" xfId="12" applyFill="1">
      <alignment horizontal="left" vertical="center" indent="2"/>
    </xf>
    <xf numFmtId="0" fontId="7" fillId="6" borderId="2" xfId="11" applyFill="1">
      <alignment horizontal="center" vertical="center"/>
    </xf>
    <xf numFmtId="9" fontId="4" fillId="6" borderId="2" xfId="2" applyFont="1" applyFill="1" applyBorder="1" applyAlignment="1">
      <alignment horizontal="center" vertical="center"/>
    </xf>
    <xf numFmtId="164" fontId="7" fillId="6" borderId="2" xfId="10" applyFill="1">
      <alignment horizontal="center" vertical="center"/>
    </xf>
    <xf numFmtId="0" fontId="16" fillId="0" borderId="0" xfId="6" applyFont="1" applyAlignment="1">
      <alignment vertical="center"/>
    </xf>
    <xf numFmtId="0" fontId="15" fillId="0" borderId="0" xfId="0" applyFont="1" applyAlignment="1">
      <alignment horizontal="center" vertical="top" wrapText="1"/>
    </xf>
    <xf numFmtId="0" fontId="17" fillId="0" borderId="0" xfId="5" applyFont="1" applyAlignment="1">
      <alignment horizontal="center" vertical="center"/>
    </xf>
    <xf numFmtId="0" fontId="7" fillId="18" borderId="2" xfId="12" applyFill="1">
      <alignment horizontal="left" vertical="center" indent="2"/>
    </xf>
    <xf numFmtId="0" fontId="7" fillId="18" borderId="2" xfId="11" applyFill="1">
      <alignment horizontal="center" vertical="center"/>
    </xf>
    <xf numFmtId="9" fontId="4" fillId="18" borderId="2" xfId="2" applyFont="1" applyFill="1" applyBorder="1" applyAlignment="1">
      <alignment horizontal="center" vertical="center"/>
    </xf>
    <xf numFmtId="164" fontId="7" fillId="18" borderId="2" xfId="10" applyFill="1">
      <alignment horizontal="center" vertical="center"/>
    </xf>
    <xf numFmtId="0" fontId="18" fillId="0" borderId="11" xfId="0" applyFont="1" applyBorder="1" applyAlignment="1">
      <alignment vertical="center"/>
    </xf>
    <xf numFmtId="0" fontId="0" fillId="13" borderId="9" xfId="0"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4">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62"/>
  <sheetViews>
    <sheetView showGridLines="0" tabSelected="1" showRuler="0" zoomScaleNormal="100" zoomScalePageLayoutView="70" workbookViewId="0">
      <pane ySplit="6" topLeftCell="A20" activePane="bottomLeft" state="frozen"/>
      <selection pane="bottomLeft" activeCell="F38" sqref="F38"/>
    </sheetView>
  </sheetViews>
  <sheetFormatPr baseColWidth="10" defaultColWidth="8.83203125" defaultRowHeight="30" customHeight="1" x14ac:dyDescent="0.2"/>
  <cols>
    <col min="1" max="1" width="2.6640625" style="37" customWidth="1"/>
    <col min="2" max="2" width="33.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59" customHeight="1" x14ac:dyDescent="0.3">
      <c r="A1" s="38" t="s">
        <v>0</v>
      </c>
      <c r="B1" s="91" t="s">
        <v>62</v>
      </c>
      <c r="C1" s="1"/>
      <c r="D1" s="2"/>
      <c r="E1" s="4"/>
      <c r="F1" s="36"/>
      <c r="H1" s="2"/>
      <c r="I1" s="58"/>
    </row>
    <row r="2" spans="1:64" ht="33" customHeight="1" x14ac:dyDescent="0.2">
      <c r="A2" s="37" t="s">
        <v>1</v>
      </c>
      <c r="B2" s="89" t="s">
        <v>61</v>
      </c>
      <c r="C2" s="90"/>
      <c r="I2" s="59"/>
    </row>
    <row r="3" spans="1:64" ht="30" customHeight="1" x14ac:dyDescent="0.2">
      <c r="A3" s="37" t="s">
        <v>2</v>
      </c>
      <c r="B3" s="40"/>
      <c r="C3" s="60" t="s">
        <v>3</v>
      </c>
      <c r="D3" s="61"/>
      <c r="E3" s="65">
        <v>44844</v>
      </c>
      <c r="F3" s="65"/>
    </row>
    <row r="4" spans="1:64" ht="30" customHeight="1" x14ac:dyDescent="0.2">
      <c r="A4" s="38" t="s">
        <v>4</v>
      </c>
      <c r="C4" s="60" t="s">
        <v>5</v>
      </c>
      <c r="D4" s="61"/>
      <c r="E4" s="6">
        <v>1</v>
      </c>
      <c r="I4" s="62">
        <f>I5</f>
        <v>44844</v>
      </c>
      <c r="J4" s="63"/>
      <c r="K4" s="63"/>
      <c r="L4" s="63"/>
      <c r="M4" s="63"/>
      <c r="N4" s="63"/>
      <c r="O4" s="64"/>
      <c r="P4" s="62">
        <f>P5</f>
        <v>44851</v>
      </c>
      <c r="Q4" s="63"/>
      <c r="R4" s="63"/>
      <c r="S4" s="63"/>
      <c r="T4" s="63"/>
      <c r="U4" s="63"/>
      <c r="V4" s="64"/>
      <c r="W4" s="62">
        <f>W5</f>
        <v>44858</v>
      </c>
      <c r="X4" s="63"/>
      <c r="Y4" s="63"/>
      <c r="Z4" s="63"/>
      <c r="AA4" s="63"/>
      <c r="AB4" s="63"/>
      <c r="AC4" s="64"/>
      <c r="AD4" s="62">
        <f>AD5</f>
        <v>44865</v>
      </c>
      <c r="AE4" s="63"/>
      <c r="AF4" s="63"/>
      <c r="AG4" s="63"/>
      <c r="AH4" s="63"/>
      <c r="AI4" s="63"/>
      <c r="AJ4" s="64"/>
      <c r="AK4" s="62">
        <f>AK5</f>
        <v>44872</v>
      </c>
      <c r="AL4" s="63"/>
      <c r="AM4" s="63"/>
      <c r="AN4" s="63"/>
      <c r="AO4" s="63"/>
      <c r="AP4" s="63"/>
      <c r="AQ4" s="64"/>
      <c r="AR4" s="62">
        <f>AR5</f>
        <v>44879</v>
      </c>
      <c r="AS4" s="63"/>
      <c r="AT4" s="63"/>
      <c r="AU4" s="63"/>
      <c r="AV4" s="63"/>
      <c r="AW4" s="63"/>
      <c r="AX4" s="64"/>
      <c r="AY4" s="62">
        <f>AY5</f>
        <v>44886</v>
      </c>
      <c r="AZ4" s="63"/>
      <c r="BA4" s="63"/>
      <c r="BB4" s="63"/>
      <c r="BC4" s="63"/>
      <c r="BD4" s="63"/>
      <c r="BE4" s="64"/>
      <c r="BF4" s="62">
        <f>BF5</f>
        <v>44893</v>
      </c>
      <c r="BG4" s="63"/>
      <c r="BH4" s="63"/>
      <c r="BI4" s="63"/>
      <c r="BJ4" s="63"/>
      <c r="BK4" s="63"/>
      <c r="BL4" s="64"/>
    </row>
    <row r="5" spans="1:64" ht="15" customHeight="1" x14ac:dyDescent="0.2">
      <c r="A5" s="38" t="s">
        <v>6</v>
      </c>
      <c r="B5" s="57"/>
      <c r="C5" s="57"/>
      <c r="D5" s="57"/>
      <c r="E5" s="57"/>
      <c r="F5" s="57"/>
      <c r="G5" s="57"/>
      <c r="I5" s="10">
        <f>Project_Start-WEEKDAY(Project_Start,1)+2+7*(Display_Week-1)</f>
        <v>44844</v>
      </c>
      <c r="J5" s="9">
        <f>I5+1</f>
        <v>44845</v>
      </c>
      <c r="K5" s="9">
        <f t="shared" ref="K5:AX5" si="0">J5+1</f>
        <v>44846</v>
      </c>
      <c r="L5" s="9">
        <f t="shared" si="0"/>
        <v>44847</v>
      </c>
      <c r="M5" s="9">
        <f t="shared" si="0"/>
        <v>44848</v>
      </c>
      <c r="N5" s="9">
        <f t="shared" si="0"/>
        <v>44849</v>
      </c>
      <c r="O5" s="11">
        <f t="shared" si="0"/>
        <v>44850</v>
      </c>
      <c r="P5" s="10">
        <f>O5+1</f>
        <v>44851</v>
      </c>
      <c r="Q5" s="9">
        <f>P5+1</f>
        <v>44852</v>
      </c>
      <c r="R5" s="9">
        <f t="shared" si="0"/>
        <v>44853</v>
      </c>
      <c r="S5" s="9">
        <f t="shared" si="0"/>
        <v>44854</v>
      </c>
      <c r="T5" s="9">
        <f t="shared" si="0"/>
        <v>44855</v>
      </c>
      <c r="U5" s="9">
        <f t="shared" si="0"/>
        <v>44856</v>
      </c>
      <c r="V5" s="11">
        <f t="shared" si="0"/>
        <v>44857</v>
      </c>
      <c r="W5" s="10">
        <f>V5+1</f>
        <v>44858</v>
      </c>
      <c r="X5" s="9">
        <f>W5+1</f>
        <v>44859</v>
      </c>
      <c r="Y5" s="9">
        <f t="shared" si="0"/>
        <v>44860</v>
      </c>
      <c r="Z5" s="9">
        <f t="shared" si="0"/>
        <v>44861</v>
      </c>
      <c r="AA5" s="9">
        <f t="shared" si="0"/>
        <v>44862</v>
      </c>
      <c r="AB5" s="9">
        <f t="shared" si="0"/>
        <v>44863</v>
      </c>
      <c r="AC5" s="11">
        <f t="shared" si="0"/>
        <v>44864</v>
      </c>
      <c r="AD5" s="10">
        <f>AC5+1</f>
        <v>44865</v>
      </c>
      <c r="AE5" s="9">
        <f>AD5+1</f>
        <v>44866</v>
      </c>
      <c r="AF5" s="9">
        <f t="shared" si="0"/>
        <v>44867</v>
      </c>
      <c r="AG5" s="9">
        <f t="shared" si="0"/>
        <v>44868</v>
      </c>
      <c r="AH5" s="9">
        <f t="shared" si="0"/>
        <v>44869</v>
      </c>
      <c r="AI5" s="9">
        <f t="shared" si="0"/>
        <v>44870</v>
      </c>
      <c r="AJ5" s="11">
        <f t="shared" si="0"/>
        <v>44871</v>
      </c>
      <c r="AK5" s="10">
        <f>AJ5+1</f>
        <v>44872</v>
      </c>
      <c r="AL5" s="9">
        <f>AK5+1</f>
        <v>44873</v>
      </c>
      <c r="AM5" s="9">
        <f t="shared" si="0"/>
        <v>44874</v>
      </c>
      <c r="AN5" s="9">
        <f t="shared" si="0"/>
        <v>44875</v>
      </c>
      <c r="AO5" s="9">
        <f t="shared" si="0"/>
        <v>44876</v>
      </c>
      <c r="AP5" s="9">
        <f t="shared" si="0"/>
        <v>44877</v>
      </c>
      <c r="AQ5" s="11">
        <f t="shared" si="0"/>
        <v>44878</v>
      </c>
      <c r="AR5" s="10">
        <f>AQ5+1</f>
        <v>44879</v>
      </c>
      <c r="AS5" s="9">
        <f>AR5+1</f>
        <v>44880</v>
      </c>
      <c r="AT5" s="9">
        <f t="shared" si="0"/>
        <v>44881</v>
      </c>
      <c r="AU5" s="9">
        <f t="shared" si="0"/>
        <v>44882</v>
      </c>
      <c r="AV5" s="9">
        <f t="shared" si="0"/>
        <v>44883</v>
      </c>
      <c r="AW5" s="9">
        <f t="shared" si="0"/>
        <v>44884</v>
      </c>
      <c r="AX5" s="11">
        <f t="shared" si="0"/>
        <v>44885</v>
      </c>
      <c r="AY5" s="10">
        <f>AX5+1</f>
        <v>44886</v>
      </c>
      <c r="AZ5" s="9">
        <f>AY5+1</f>
        <v>44887</v>
      </c>
      <c r="BA5" s="9">
        <f t="shared" ref="BA5:BE5" si="1">AZ5+1</f>
        <v>44888</v>
      </c>
      <c r="BB5" s="9">
        <f t="shared" si="1"/>
        <v>44889</v>
      </c>
      <c r="BC5" s="9">
        <f t="shared" si="1"/>
        <v>44890</v>
      </c>
      <c r="BD5" s="9">
        <f t="shared" si="1"/>
        <v>44891</v>
      </c>
      <c r="BE5" s="11">
        <f t="shared" si="1"/>
        <v>44892</v>
      </c>
      <c r="BF5" s="10">
        <f>BE5+1</f>
        <v>44893</v>
      </c>
      <c r="BG5" s="9">
        <f>BF5+1</f>
        <v>44894</v>
      </c>
      <c r="BH5" s="9">
        <f t="shared" ref="BH5:BL5" si="2">BG5+1</f>
        <v>44895</v>
      </c>
      <c r="BI5" s="9">
        <f t="shared" si="2"/>
        <v>44896</v>
      </c>
      <c r="BJ5" s="9">
        <f t="shared" si="2"/>
        <v>44897</v>
      </c>
      <c r="BK5" s="9">
        <f t="shared" si="2"/>
        <v>44898</v>
      </c>
      <c r="BL5" s="11">
        <f t="shared" si="2"/>
        <v>44899</v>
      </c>
    </row>
    <row r="6" spans="1:64" ht="30" customHeight="1" thickBot="1" x14ac:dyDescent="0.25">
      <c r="A6" s="38" t="s">
        <v>7</v>
      </c>
      <c r="B6" s="7" t="s">
        <v>8</v>
      </c>
      <c r="C6" s="8" t="s">
        <v>9</v>
      </c>
      <c r="D6" s="8" t="s">
        <v>10</v>
      </c>
      <c r="E6" s="8" t="s">
        <v>11</v>
      </c>
      <c r="F6" s="8" t="s">
        <v>12</v>
      </c>
      <c r="G6" s="8"/>
      <c r="H6" s="8" t="s">
        <v>13</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25">
      <c r="A7" s="37" t="s">
        <v>14</v>
      </c>
      <c r="C7" s="39"/>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3" customFormat="1" ht="30" customHeight="1" thickBot="1" x14ac:dyDescent="0.25">
      <c r="A8" s="38" t="s">
        <v>15</v>
      </c>
      <c r="B8" s="14" t="s">
        <v>30</v>
      </c>
      <c r="C8" s="45"/>
      <c r="D8" s="15"/>
      <c r="E8" s="16"/>
      <c r="F8" s="17"/>
      <c r="G8" s="13"/>
      <c r="H8" s="13" t="str">
        <f t="shared" ref="H8:H25" si="6">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row>
    <row r="9" spans="1:64" s="3" customFormat="1" ht="30" customHeight="1" thickBot="1" x14ac:dyDescent="0.25">
      <c r="A9" s="38" t="s">
        <v>16</v>
      </c>
      <c r="B9" s="53" t="s">
        <v>22</v>
      </c>
      <c r="C9" s="46" t="s">
        <v>49</v>
      </c>
      <c r="D9" s="18">
        <v>1</v>
      </c>
      <c r="E9" s="41">
        <f>Project_Start</f>
        <v>44844</v>
      </c>
      <c r="F9" s="41">
        <f>E9+1</f>
        <v>44845</v>
      </c>
      <c r="G9" s="13"/>
      <c r="H9" s="13">
        <f t="shared" si="6"/>
        <v>2</v>
      </c>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row>
    <row r="10" spans="1:64" s="3" customFormat="1" ht="30" customHeight="1" thickBot="1" x14ac:dyDescent="0.25">
      <c r="A10" s="38" t="s">
        <v>17</v>
      </c>
      <c r="B10" s="53" t="s">
        <v>36</v>
      </c>
      <c r="C10" s="46" t="s">
        <v>49</v>
      </c>
      <c r="D10" s="18">
        <v>1</v>
      </c>
      <c r="E10" s="41">
        <f>F9</f>
        <v>44845</v>
      </c>
      <c r="F10" s="41">
        <f>E10+1</f>
        <v>44846</v>
      </c>
      <c r="G10" s="13"/>
      <c r="H10" s="13">
        <f t="shared" si="6"/>
        <v>2</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row>
    <row r="11" spans="1:64" s="3" customFormat="1" ht="30" customHeight="1" thickBot="1" x14ac:dyDescent="0.25">
      <c r="A11" s="37"/>
      <c r="B11" s="53" t="s">
        <v>35</v>
      </c>
      <c r="C11" s="46" t="s">
        <v>51</v>
      </c>
      <c r="D11" s="18">
        <v>1</v>
      </c>
      <c r="E11" s="41">
        <v>44847</v>
      </c>
      <c r="F11" s="41">
        <f>E11+1</f>
        <v>44848</v>
      </c>
      <c r="G11" s="13"/>
      <c r="H11" s="13">
        <f t="shared" si="6"/>
        <v>2</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row>
    <row r="12" spans="1:64" s="3" customFormat="1" ht="30" customHeight="1" thickBot="1" x14ac:dyDescent="0.25">
      <c r="A12" s="37"/>
      <c r="B12" s="53" t="s">
        <v>37</v>
      </c>
      <c r="C12" s="46" t="s">
        <v>50</v>
      </c>
      <c r="D12" s="18">
        <v>1</v>
      </c>
      <c r="E12" s="41">
        <f>E11</f>
        <v>44847</v>
      </c>
      <c r="F12" s="41">
        <f>E12+1</f>
        <v>44848</v>
      </c>
      <c r="G12" s="13"/>
      <c r="H12" s="13">
        <f t="shared" si="6"/>
        <v>2</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row>
    <row r="13" spans="1:64" s="3" customFormat="1" ht="30" customHeight="1" thickBot="1" x14ac:dyDescent="0.25">
      <c r="A13" s="38" t="s">
        <v>18</v>
      </c>
      <c r="B13" s="19" t="s">
        <v>31</v>
      </c>
      <c r="C13" s="47"/>
      <c r="D13" s="20"/>
      <c r="E13" s="21"/>
      <c r="F13" s="22"/>
      <c r="G13" s="13"/>
      <c r="H13" s="13" t="str">
        <f t="shared" si="6"/>
        <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row>
    <row r="14" spans="1:64" s="3" customFormat="1" ht="30" customHeight="1" thickBot="1" x14ac:dyDescent="0.25">
      <c r="A14" s="38"/>
      <c r="B14" s="54" t="s">
        <v>38</v>
      </c>
      <c r="C14" s="48" t="s">
        <v>49</v>
      </c>
      <c r="D14" s="23">
        <v>0</v>
      </c>
      <c r="E14" s="42">
        <f>F12+1</f>
        <v>44849</v>
      </c>
      <c r="F14" s="42">
        <f>E14+3</f>
        <v>44852</v>
      </c>
      <c r="G14" s="13"/>
      <c r="H14" s="13">
        <f t="shared" si="6"/>
        <v>4</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row>
    <row r="15" spans="1:64" s="3" customFormat="1" ht="30" customHeight="1" thickBot="1" x14ac:dyDescent="0.25">
      <c r="A15" s="37"/>
      <c r="B15" s="54" t="s">
        <v>39</v>
      </c>
      <c r="C15" s="48" t="s">
        <v>49</v>
      </c>
      <c r="D15" s="23">
        <v>0</v>
      </c>
      <c r="E15" s="42">
        <f>E14+2</f>
        <v>44851</v>
      </c>
      <c r="F15" s="42">
        <f>E15+4</f>
        <v>44855</v>
      </c>
      <c r="G15" s="13"/>
      <c r="H15" s="13">
        <f t="shared" si="6"/>
        <v>5</v>
      </c>
      <c r="I15" s="34"/>
      <c r="J15" s="34"/>
      <c r="K15" s="34"/>
      <c r="L15" s="34"/>
      <c r="M15" s="34"/>
      <c r="N15" s="34"/>
      <c r="O15" s="34"/>
      <c r="P15" s="34"/>
      <c r="Q15" s="34"/>
      <c r="R15" s="34"/>
      <c r="S15" s="34"/>
      <c r="T15" s="34"/>
      <c r="U15" s="35"/>
      <c r="V15" s="35"/>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row>
    <row r="16" spans="1:64" s="3" customFormat="1" ht="30" customHeight="1" thickBot="1" x14ac:dyDescent="0.25">
      <c r="A16" s="37"/>
      <c r="B16" s="54" t="s">
        <v>40</v>
      </c>
      <c r="C16" s="48" t="s">
        <v>52</v>
      </c>
      <c r="D16" s="23">
        <v>0</v>
      </c>
      <c r="E16" s="42">
        <f>F15+1</f>
        <v>44856</v>
      </c>
      <c r="F16" s="42">
        <f>E16+5</f>
        <v>44861</v>
      </c>
      <c r="G16" s="13"/>
      <c r="H16" s="13">
        <f t="shared" si="6"/>
        <v>6</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row>
    <row r="17" spans="1:67" s="3" customFormat="1" ht="30" customHeight="1" thickBot="1" x14ac:dyDescent="0.25">
      <c r="A17" s="37" t="s">
        <v>19</v>
      </c>
      <c r="B17" s="24" t="s">
        <v>32</v>
      </c>
      <c r="C17" s="49"/>
      <c r="D17" s="25"/>
      <c r="E17" s="26"/>
      <c r="F17" s="27"/>
      <c r="G17" s="13"/>
      <c r="H17" s="13" t="str">
        <f t="shared" si="6"/>
        <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row>
    <row r="18" spans="1:67" s="3" customFormat="1" ht="30" customHeight="1" thickBot="1" x14ac:dyDescent="0.25">
      <c r="A18" s="37"/>
      <c r="B18" s="55" t="s">
        <v>23</v>
      </c>
      <c r="C18" s="50" t="s">
        <v>53</v>
      </c>
      <c r="D18" s="28">
        <v>0</v>
      </c>
      <c r="E18" s="43">
        <f>F16+1</f>
        <v>44862</v>
      </c>
      <c r="F18" s="43">
        <f>E18+4</f>
        <v>44866</v>
      </c>
      <c r="G18" s="13"/>
      <c r="H18" s="13">
        <f t="shared" si="6"/>
        <v>5</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row>
    <row r="19" spans="1:67" s="3" customFormat="1" ht="30" customHeight="1" thickBot="1" x14ac:dyDescent="0.25">
      <c r="A19" s="37"/>
      <c r="B19" s="55" t="s">
        <v>41</v>
      </c>
      <c r="C19" s="50" t="s">
        <v>49</v>
      </c>
      <c r="D19" s="28">
        <v>0</v>
      </c>
      <c r="E19" s="43">
        <f>F18+1</f>
        <v>44867</v>
      </c>
      <c r="F19" s="43">
        <f>E19+1</f>
        <v>44868</v>
      </c>
      <c r="G19" s="13"/>
      <c r="H19" s="13">
        <f t="shared" si="6"/>
        <v>2</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row>
    <row r="20" spans="1:67" s="3" customFormat="1" ht="30" customHeight="1" thickBot="1" x14ac:dyDescent="0.25">
      <c r="A20" s="37"/>
      <c r="B20" s="55" t="s">
        <v>24</v>
      </c>
      <c r="C20" s="50" t="s">
        <v>52</v>
      </c>
      <c r="D20" s="28">
        <v>0</v>
      </c>
      <c r="E20" s="43">
        <f>F19+1</f>
        <v>44869</v>
      </c>
      <c r="F20" s="43">
        <f>E20+7</f>
        <v>44876</v>
      </c>
      <c r="G20" s="13"/>
      <c r="H20" s="13">
        <f t="shared" si="6"/>
        <v>8</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row>
    <row r="21" spans="1:67" s="3" customFormat="1" ht="30" customHeight="1" thickBot="1" x14ac:dyDescent="0.25">
      <c r="A21" s="37" t="s">
        <v>19</v>
      </c>
      <c r="B21" s="29" t="s">
        <v>33</v>
      </c>
      <c r="C21" s="51"/>
      <c r="D21" s="30"/>
      <c r="E21" s="31"/>
      <c r="F21" s="32"/>
      <c r="G21" s="13"/>
      <c r="H21" s="13" t="str">
        <f t="shared" si="6"/>
        <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row>
    <row r="22" spans="1:67" s="3" customFormat="1" ht="30" customHeight="1" thickBot="1" x14ac:dyDescent="0.25">
      <c r="A22" s="37"/>
      <c r="B22" s="56" t="s">
        <v>42</v>
      </c>
      <c r="C22" s="52" t="s">
        <v>55</v>
      </c>
      <c r="D22" s="33">
        <v>0</v>
      </c>
      <c r="E22" s="44">
        <f>E18</f>
        <v>44862</v>
      </c>
      <c r="F22" s="44">
        <f>E22+14</f>
        <v>44876</v>
      </c>
      <c r="G22" s="13"/>
      <c r="H22" s="13">
        <f t="shared" si="6"/>
        <v>15</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row>
    <row r="23" spans="1:67" s="3" customFormat="1" ht="30" customHeight="1" thickBot="1" x14ac:dyDescent="0.25">
      <c r="A23" s="37"/>
      <c r="B23" s="56" t="s">
        <v>43</v>
      </c>
      <c r="C23" s="52" t="s">
        <v>56</v>
      </c>
      <c r="D23" s="33">
        <v>0</v>
      </c>
      <c r="E23" s="44">
        <f>E22</f>
        <v>44862</v>
      </c>
      <c r="F23" s="44">
        <f>F22</f>
        <v>44876</v>
      </c>
      <c r="G23" s="13"/>
      <c r="H23" s="13">
        <f t="shared" si="6"/>
        <v>15</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row>
    <row r="24" spans="1:67" ht="30" customHeight="1" thickBot="1" x14ac:dyDescent="0.25">
      <c r="A24" s="37" t="s">
        <v>20</v>
      </c>
      <c r="B24" s="75" t="s">
        <v>63</v>
      </c>
      <c r="C24" s="76"/>
      <c r="D24" s="77"/>
      <c r="E24" s="78"/>
      <c r="F24" s="79"/>
      <c r="G24" s="13"/>
      <c r="H24" s="13" t="str">
        <f t="shared" si="6"/>
        <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O24" s="3"/>
    </row>
    <row r="25" spans="1:67" ht="30" customHeight="1" thickBot="1" x14ac:dyDescent="0.25">
      <c r="A25" s="38" t="s">
        <v>21</v>
      </c>
      <c r="B25" s="92" t="s">
        <v>64</v>
      </c>
      <c r="C25" s="93" t="s">
        <v>49</v>
      </c>
      <c r="D25" s="94">
        <v>0</v>
      </c>
      <c r="E25" s="95">
        <v>44866</v>
      </c>
      <c r="F25" s="95">
        <v>44869</v>
      </c>
      <c r="G25" s="13"/>
      <c r="H25" s="13">
        <f t="shared" si="6"/>
        <v>4</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7" ht="30" customHeight="1" thickBot="1" x14ac:dyDescent="0.25">
      <c r="B26" s="66" t="s">
        <v>34</v>
      </c>
      <c r="C26" s="67"/>
      <c r="D26" s="68"/>
      <c r="E26" s="69"/>
      <c r="F26" s="70"/>
      <c r="G26" s="13"/>
      <c r="H26" s="13" t="str">
        <f t="shared" ref="H26:H37" si="7">IF(OR(ISBLANK(task_start),ISBLANK(task_end)),"",task_end-task_start+1)</f>
        <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row>
    <row r="27" spans="1:67" ht="30" customHeight="1" thickBot="1" x14ac:dyDescent="0.25">
      <c r="B27" s="71" t="s">
        <v>44</v>
      </c>
      <c r="C27" s="72" t="s">
        <v>54</v>
      </c>
      <c r="D27" s="73">
        <v>0</v>
      </c>
      <c r="E27" s="74">
        <f>F23+1</f>
        <v>44877</v>
      </c>
      <c r="F27" s="74">
        <f>E27+1</f>
        <v>44878</v>
      </c>
      <c r="G27" s="13"/>
      <c r="H27" s="13">
        <f t="shared" si="7"/>
        <v>2</v>
      </c>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row>
    <row r="28" spans="1:67" ht="30" customHeight="1" thickBot="1" x14ac:dyDescent="0.25">
      <c r="B28" s="71" t="s">
        <v>45</v>
      </c>
      <c r="C28" s="72" t="s">
        <v>53</v>
      </c>
      <c r="D28" s="73">
        <v>0</v>
      </c>
      <c r="E28" s="74">
        <f>F27+1</f>
        <v>44879</v>
      </c>
      <c r="F28" s="74">
        <f>E28+10</f>
        <v>44889</v>
      </c>
      <c r="G28" s="13"/>
      <c r="H28" s="13">
        <f t="shared" si="7"/>
        <v>11</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row>
    <row r="29" spans="1:67" ht="30" customHeight="1" thickBot="1" x14ac:dyDescent="0.25">
      <c r="B29" s="71" t="s">
        <v>46</v>
      </c>
      <c r="C29" s="72" t="s">
        <v>57</v>
      </c>
      <c r="D29" s="73">
        <v>0</v>
      </c>
      <c r="E29" s="74">
        <f>E28</f>
        <v>44879</v>
      </c>
      <c r="F29" s="74">
        <f>E29+3</f>
        <v>44882</v>
      </c>
      <c r="G29" s="13"/>
      <c r="H29" s="13">
        <f t="shared" si="7"/>
        <v>4</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row>
    <row r="30" spans="1:67" ht="30" customHeight="1" thickBot="1" x14ac:dyDescent="0.25">
      <c r="B30" s="71" t="s">
        <v>65</v>
      </c>
      <c r="C30" s="72" t="s">
        <v>66</v>
      </c>
      <c r="D30" s="73">
        <v>0</v>
      </c>
      <c r="E30" s="74">
        <f>F29-1</f>
        <v>44881</v>
      </c>
      <c r="F30" s="74">
        <f>F28</f>
        <v>44889</v>
      </c>
      <c r="G30" s="13"/>
      <c r="H30" s="13"/>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row>
    <row r="31" spans="1:67" ht="30" customHeight="1" thickBot="1" x14ac:dyDescent="0.25">
      <c r="B31" s="80" t="s">
        <v>25</v>
      </c>
      <c r="C31" s="81"/>
      <c r="D31" s="82"/>
      <c r="E31" s="83"/>
      <c r="F31" s="84"/>
      <c r="G31" s="13"/>
      <c r="H31" s="13" t="str">
        <f t="shared" si="7"/>
        <v/>
      </c>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row>
    <row r="32" spans="1:67" ht="30" customHeight="1" thickBot="1" x14ac:dyDescent="0.25">
      <c r="B32" s="85" t="s">
        <v>27</v>
      </c>
      <c r="C32" s="86" t="s">
        <v>60</v>
      </c>
      <c r="D32" s="87">
        <v>0</v>
      </c>
      <c r="E32" s="88">
        <f>F30+1</f>
        <v>44890</v>
      </c>
      <c r="F32" s="88">
        <f>E32+1</f>
        <v>44891</v>
      </c>
      <c r="G32" s="13"/>
      <c r="H32" s="13">
        <f t="shared" si="7"/>
        <v>2</v>
      </c>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row>
    <row r="33" spans="2:64" ht="30" customHeight="1" thickBot="1" x14ac:dyDescent="0.25">
      <c r="B33" s="85" t="s">
        <v>26</v>
      </c>
      <c r="C33" s="86" t="s">
        <v>58</v>
      </c>
      <c r="D33" s="87">
        <v>0</v>
      </c>
      <c r="E33" s="88">
        <f>F32</f>
        <v>44891</v>
      </c>
      <c r="F33" s="88">
        <f>E33+1</f>
        <v>44892</v>
      </c>
      <c r="G33" s="13"/>
      <c r="H33" s="13">
        <f t="shared" si="7"/>
        <v>2</v>
      </c>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row>
    <row r="34" spans="2:64" ht="30" customHeight="1" thickBot="1" x14ac:dyDescent="0.25">
      <c r="B34" s="85" t="s">
        <v>47</v>
      </c>
      <c r="C34" s="86" t="s">
        <v>49</v>
      </c>
      <c r="D34" s="87">
        <v>0</v>
      </c>
      <c r="E34" s="88">
        <f>F33+1</f>
        <v>44893</v>
      </c>
      <c r="F34" s="88">
        <f>E34+1</f>
        <v>44894</v>
      </c>
      <c r="G34" s="13"/>
      <c r="H34" s="13">
        <f t="shared" si="7"/>
        <v>2</v>
      </c>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row>
    <row r="35" spans="2:64" ht="30" customHeight="1" thickBot="1" x14ac:dyDescent="0.25">
      <c r="B35" s="85" t="s">
        <v>48</v>
      </c>
      <c r="C35" s="86" t="s">
        <v>59</v>
      </c>
      <c r="D35" s="87">
        <v>0</v>
      </c>
      <c r="E35" s="88">
        <f>F34</f>
        <v>44894</v>
      </c>
      <c r="F35" s="88">
        <f>E35+2</f>
        <v>44896</v>
      </c>
      <c r="G35" s="13"/>
      <c r="H35" s="13">
        <f t="shared" si="7"/>
        <v>3</v>
      </c>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96"/>
    </row>
    <row r="36" spans="2:64" ht="30" customHeight="1" thickBot="1" x14ac:dyDescent="0.25">
      <c r="B36" s="85" t="s">
        <v>28</v>
      </c>
      <c r="C36" s="86" t="s">
        <v>59</v>
      </c>
      <c r="D36" s="87">
        <v>0</v>
      </c>
      <c r="E36" s="88">
        <f>E35</f>
        <v>44894</v>
      </c>
      <c r="F36" s="88">
        <f>E36+2</f>
        <v>44896</v>
      </c>
      <c r="G36" s="13"/>
      <c r="H36" s="13">
        <f t="shared" si="7"/>
        <v>3</v>
      </c>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96"/>
    </row>
    <row r="37" spans="2:64" ht="30" customHeight="1" thickBot="1" x14ac:dyDescent="0.25">
      <c r="B37" s="85" t="s">
        <v>29</v>
      </c>
      <c r="C37" s="86" t="s">
        <v>49</v>
      </c>
      <c r="D37" s="87">
        <v>0</v>
      </c>
      <c r="E37" s="88">
        <f>E32</f>
        <v>44890</v>
      </c>
      <c r="F37" s="88">
        <f>E37+9</f>
        <v>44899</v>
      </c>
      <c r="G37" s="13"/>
      <c r="H37" s="13">
        <f t="shared" si="7"/>
        <v>10</v>
      </c>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97"/>
    </row>
    <row r="38" spans="2:64" ht="30" customHeight="1" x14ac:dyDescent="0.2">
      <c r="B38" s="3"/>
      <c r="C38" s="3"/>
      <c r="D38" s="3"/>
      <c r="E38" s="3"/>
      <c r="F38" s="3"/>
    </row>
    <row r="39" spans="2:64" ht="30" customHeight="1" x14ac:dyDescent="0.2">
      <c r="B39" s="3"/>
      <c r="C39" s="3"/>
      <c r="D39" s="3"/>
      <c r="E39" s="3"/>
      <c r="F39" s="3"/>
    </row>
    <row r="40" spans="2:64" ht="30" customHeight="1" x14ac:dyDescent="0.2">
      <c r="B40" s="3"/>
      <c r="C40" s="3"/>
      <c r="D40" s="3"/>
      <c r="E40" s="3"/>
      <c r="F40" s="3"/>
    </row>
    <row r="41" spans="2:64" ht="30" customHeight="1" x14ac:dyDescent="0.2">
      <c r="B41" s="3"/>
      <c r="C41" s="3"/>
      <c r="D41" s="3"/>
      <c r="E41" s="3"/>
      <c r="F41" s="3"/>
    </row>
    <row r="42" spans="2:64" ht="30" customHeight="1" x14ac:dyDescent="0.2">
      <c r="B42" s="3"/>
      <c r="C42" s="3"/>
      <c r="D42" s="3"/>
      <c r="E42" s="3"/>
      <c r="F42" s="3"/>
    </row>
    <row r="43" spans="2:64" ht="30" customHeight="1" x14ac:dyDescent="0.2">
      <c r="B43" s="3"/>
      <c r="C43" s="3"/>
      <c r="D43" s="3"/>
      <c r="E43" s="3"/>
      <c r="F43" s="3"/>
    </row>
    <row r="44" spans="2:64" ht="30" customHeight="1" x14ac:dyDescent="0.2">
      <c r="B44" s="3"/>
      <c r="C44" s="3"/>
      <c r="D44" s="3"/>
      <c r="E44" s="3"/>
      <c r="F44" s="3"/>
    </row>
    <row r="45" spans="2:64" ht="30" customHeight="1" x14ac:dyDescent="0.2">
      <c r="B45" s="3"/>
      <c r="C45" s="3"/>
      <c r="D45" s="3"/>
      <c r="E45" s="3"/>
      <c r="F45" s="3"/>
    </row>
    <row r="46" spans="2:64" ht="30" customHeight="1" x14ac:dyDescent="0.2">
      <c r="B46" s="3"/>
      <c r="C46" s="3"/>
      <c r="D46" s="3"/>
      <c r="E46" s="3"/>
      <c r="F46" s="3"/>
    </row>
    <row r="47" spans="2:64" ht="30" customHeight="1" x14ac:dyDescent="0.2">
      <c r="B47" s="3"/>
      <c r="C47" s="3"/>
      <c r="D47" s="3"/>
      <c r="E47" s="3"/>
      <c r="F47" s="3"/>
    </row>
    <row r="48" spans="2:64" ht="30" customHeight="1" x14ac:dyDescent="0.2">
      <c r="B48" s="3"/>
      <c r="C48" s="3"/>
      <c r="D48" s="3"/>
      <c r="E48" s="3"/>
      <c r="F48" s="3"/>
    </row>
    <row r="49" spans="2:6" ht="30" customHeight="1" x14ac:dyDescent="0.2">
      <c r="B49" s="3"/>
      <c r="C49" s="3"/>
      <c r="D49" s="3"/>
      <c r="E49" s="3"/>
      <c r="F49" s="3"/>
    </row>
    <row r="50" spans="2:6" ht="30" customHeight="1" x14ac:dyDescent="0.2">
      <c r="B50" s="3"/>
      <c r="C50" s="3"/>
      <c r="D50" s="3"/>
      <c r="E50" s="3"/>
      <c r="F50" s="3"/>
    </row>
    <row r="51" spans="2:6" ht="30" customHeight="1" x14ac:dyDescent="0.2">
      <c r="B51" s="3"/>
      <c r="C51" s="3"/>
      <c r="D51" s="3"/>
      <c r="E51" s="3"/>
      <c r="F51" s="3"/>
    </row>
    <row r="52" spans="2:6" ht="30" customHeight="1" x14ac:dyDescent="0.2">
      <c r="B52" s="3"/>
      <c r="C52" s="3"/>
      <c r="D52" s="3"/>
      <c r="E52" s="3"/>
      <c r="F52" s="3"/>
    </row>
    <row r="53" spans="2:6" ht="30" customHeight="1" x14ac:dyDescent="0.2">
      <c r="B53" s="3"/>
      <c r="C53" s="3"/>
      <c r="D53" s="3"/>
      <c r="E53" s="3"/>
      <c r="F53" s="3"/>
    </row>
    <row r="54" spans="2:6" ht="30" customHeight="1" x14ac:dyDescent="0.2">
      <c r="B54" s="3"/>
      <c r="C54" s="3"/>
      <c r="D54" s="3"/>
      <c r="E54" s="3"/>
      <c r="F54" s="3"/>
    </row>
    <row r="55" spans="2:6" ht="30" customHeight="1" x14ac:dyDescent="0.2">
      <c r="B55" s="3"/>
      <c r="C55" s="3"/>
      <c r="D55" s="3"/>
      <c r="E55" s="3"/>
      <c r="F55" s="3"/>
    </row>
    <row r="56" spans="2:6" ht="30" customHeight="1" x14ac:dyDescent="0.2">
      <c r="B56" s="3"/>
      <c r="C56" s="3"/>
      <c r="D56" s="3"/>
      <c r="E56" s="3"/>
      <c r="F56" s="3"/>
    </row>
    <row r="57" spans="2:6" ht="30" customHeight="1" x14ac:dyDescent="0.2">
      <c r="B57" s="3"/>
      <c r="C57" s="3"/>
      <c r="D57" s="3"/>
      <c r="E57" s="3"/>
      <c r="F57" s="3"/>
    </row>
    <row r="58" spans="2:6" ht="30" customHeight="1" x14ac:dyDescent="0.2">
      <c r="B58" s="3"/>
      <c r="C58" s="3"/>
      <c r="D58" s="3"/>
      <c r="E58" s="3"/>
      <c r="F58" s="3"/>
    </row>
    <row r="59" spans="2:6" ht="30" customHeight="1" x14ac:dyDescent="0.2">
      <c r="B59" s="3"/>
      <c r="C59" s="3"/>
      <c r="D59" s="3"/>
      <c r="E59" s="3"/>
      <c r="F59" s="3"/>
    </row>
    <row r="60" spans="2:6" ht="30" customHeight="1" x14ac:dyDescent="0.2">
      <c r="C60" s="3"/>
      <c r="E60"/>
    </row>
    <row r="61" spans="2:6" ht="30" customHeight="1" x14ac:dyDescent="0.2">
      <c r="C61" s="3"/>
      <c r="E61"/>
    </row>
    <row r="62" spans="2:6" ht="30" customHeight="1" x14ac:dyDescent="0.2">
      <c r="C62" s="3"/>
      <c r="E6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7">
    <cfRule type="dataBar" priority="2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6:BK37 BL26:BL34 I5:BL25">
    <cfRule type="expression" dxfId="14" priority="46">
      <formula>AND(TODAY()&gt;=I$5,TODAY()&lt;J$5)</formula>
    </cfRule>
  </conditionalFormatting>
  <conditionalFormatting sqref="I26:BK37 BL26:BL34 I7:BL25">
    <cfRule type="expression" dxfId="13" priority="40">
      <formula>AND(task_start&lt;=I$5,ROUNDDOWN((task_end-task_start+1)*task_progress,0)+task_start-1&gt;=I$5)</formula>
    </cfRule>
    <cfRule type="expression" dxfId="12" priority="41" stopIfTrue="1">
      <formula>AND(task_end&gt;=I$5,task_start&lt;J$5)</formula>
    </cfRule>
  </conditionalFormatting>
  <conditionalFormatting sqref="BL37">
    <cfRule type="expression" dxfId="5" priority="3">
      <formula>AND(TODAY()&gt;=BL$5,TODAY()&lt;BM$5)</formula>
    </cfRule>
  </conditionalFormatting>
  <conditionalFormatting sqref="BL37">
    <cfRule type="expression" dxfId="3" priority="1">
      <formula>AND(task_start&lt;=BL$5,ROUNDDOWN((task_end-task_start+1)*task_progress,0)+task_start-1&gt;=BL$5)</formula>
    </cfRule>
    <cfRule type="expression" dxfId="2" priority="2" stopIfTrue="1">
      <formula>AND(task_end&gt;=BL$5,task_start&lt;BM$5)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2022-10-13T13:38:17Z</dcterms:created>
  <dcterms:modified xsi:type="dcterms:W3CDTF">2022-10-13T15:34:16Z</dcterms:modified>
  <cp:category/>
  <cp:contentStatus/>
</cp:coreProperties>
</file>