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2cfb49d024215a/Desktop/Finance/"/>
    </mc:Choice>
  </mc:AlternateContent>
  <xr:revisionPtr revIDLastSave="58" documentId="8_{6E67BBB2-05C6-4626-8656-1636F3CE5094}" xr6:coauthVersionLast="45" xr6:coauthVersionMax="45" xr10:uidLastSave="{0B1A5196-385F-4888-8F8E-9CAA2644BCA1}"/>
  <bookViews>
    <workbookView xWindow="-120" yWindow="-120" windowWidth="24240" windowHeight="13140" xr2:uid="{2F8B645C-6D7E-4FCE-BFF5-98C795179137}"/>
  </bookViews>
  <sheets>
    <sheet name="Input" sheetId="20" r:id="rId1"/>
    <sheet name="Sales Taxes" sheetId="3" r:id="rId2"/>
    <sheet name="Property Taxes" sheetId="13" r:id="rId3"/>
    <sheet name="Income Taxes" sheetId="14" r:id="rId4"/>
    <sheet name="Capital Gains Tax" sheetId="19" r:id="rId5"/>
    <sheet name="Cost of Living" sheetId="18" r:id="rId6"/>
    <sheet name="Median HH Income" sheetId="16" state="hidden" r:id="rId7"/>
    <sheet name="Buttons" sheetId="5" state="hidden" r:id="rId8"/>
  </sheets>
  <definedNames>
    <definedName name="_xlnm._FilterDatabase" localSheetId="7" hidden="1">Buttons!$C$1:$C$52</definedName>
    <definedName name="_xlnm._FilterDatabase" localSheetId="4" hidden="1">'Capital Gains Tax'!$B$1:$D$52</definedName>
    <definedName name="_xlnm._FilterDatabase" localSheetId="5" hidden="1">'Cost of Living'!$B$1:$I$51</definedName>
    <definedName name="_xlnm._FilterDatabase" localSheetId="3" hidden="1">'Income Taxes'!$B$1:$F$90</definedName>
    <definedName name="_xlnm._FilterDatabase" localSheetId="6" hidden="1">'Median HH Income'!$B$1:$C$51</definedName>
    <definedName name="_xlnm._FilterDatabase" localSheetId="2" hidden="1">'Property Taxes'!$B$1:$D$52</definedName>
    <definedName name="_xlnm._FilterDatabase" localSheetId="1" hidden="1">'Sales Taxes'!$B$1:$I$52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0" l="1"/>
  <c r="D6" i="20"/>
  <c r="D5" i="20"/>
  <c r="D4" i="20"/>
  <c r="D3" i="20"/>
  <c r="L1" i="18"/>
  <c r="G1" i="19"/>
  <c r="I1" i="14"/>
  <c r="G1" i="13"/>
  <c r="L1" i="3"/>
  <c r="B36" i="14" l="1"/>
  <c r="B85" i="14"/>
  <c r="B81" i="14"/>
  <c r="B77" i="14"/>
  <c r="B69" i="14"/>
  <c r="B56" i="14"/>
  <c r="B43" i="14"/>
  <c r="B28" i="14"/>
  <c r="B18" i="14"/>
  <c r="B8" i="14"/>
  <c r="B7" i="14"/>
  <c r="B63" i="14"/>
  <c r="B84" i="14"/>
  <c r="B82" i="14"/>
  <c r="B78" i="14"/>
  <c r="B57" i="14"/>
  <c r="B44" i="14"/>
  <c r="B42" i="14"/>
  <c r="B12" i="14"/>
  <c r="B65" i="14"/>
  <c r="B26" i="14"/>
  <c r="B13" i="14"/>
  <c r="B66" i="14"/>
  <c r="B51" i="14"/>
  <c r="B67" i="14"/>
  <c r="B54" i="14"/>
  <c r="B41" i="14"/>
  <c r="B33" i="14"/>
  <c r="B6" i="14"/>
  <c r="B55" i="14"/>
  <c r="B53" i="14"/>
  <c r="B9" i="14"/>
  <c r="B4" i="14"/>
  <c r="B70" i="14"/>
  <c r="B29" i="14"/>
  <c r="B58" i="14"/>
  <c r="B71" i="14"/>
  <c r="B59" i="14"/>
  <c r="B45" i="14"/>
  <c r="B30" i="14"/>
  <c r="B19" i="14"/>
  <c r="B75" i="14"/>
  <c r="B21" i="14"/>
  <c r="B15" i="14"/>
  <c r="B11" i="14"/>
  <c r="B16" i="14"/>
  <c r="B20" i="14"/>
  <c r="B46" i="14"/>
  <c r="B5" i="14"/>
  <c r="B79" i="14"/>
  <c r="B72" i="14"/>
  <c r="B60" i="14"/>
  <c r="B73" i="14"/>
  <c r="B34" i="14"/>
  <c r="B52" i="14"/>
  <c r="B23" i="14"/>
  <c r="B86" i="14"/>
  <c r="B24" i="14"/>
  <c r="B37" i="14"/>
  <c r="B27" i="14"/>
  <c r="B10" i="14"/>
  <c r="B2" i="14"/>
  <c r="B64" i="14"/>
  <c r="B50" i="14"/>
  <c r="B38" i="14"/>
  <c r="B80" i="14"/>
  <c r="B83" i="14"/>
  <c r="B74" i="14"/>
  <c r="B68" i="14"/>
  <c r="B76" i="14"/>
  <c r="B47" i="14"/>
  <c r="B35" i="14"/>
  <c r="B25" i="14"/>
  <c r="B3" i="14"/>
  <c r="B31" i="14"/>
  <c r="B61" i="14"/>
  <c r="B87" i="14"/>
  <c r="B39" i="14"/>
  <c r="B88" i="14"/>
  <c r="B62" i="14"/>
  <c r="B48" i="14"/>
  <c r="B32" i="14"/>
  <c r="B14" i="14"/>
  <c r="B49" i="14"/>
  <c r="B89" i="14"/>
  <c r="B40" i="14"/>
  <c r="B22" i="14"/>
  <c r="B90" i="14"/>
  <c r="B17" i="14"/>
  <c r="N1" i="3"/>
  <c r="I1" i="13"/>
  <c r="I1" i="19"/>
  <c r="N1" i="18"/>
  <c r="B50" i="18"/>
  <c r="B49" i="18"/>
  <c r="B48" i="18"/>
  <c r="B47" i="18"/>
  <c r="B46" i="18"/>
  <c r="B45" i="18"/>
  <c r="B44" i="18"/>
  <c r="B43" i="18"/>
  <c r="B41" i="18"/>
  <c r="B42" i="18"/>
  <c r="B40" i="18"/>
  <c r="B39" i="18"/>
  <c r="B37" i="18"/>
  <c r="B38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51" i="18"/>
  <c r="B48" i="3"/>
  <c r="B30" i="3"/>
  <c r="B10" i="3"/>
  <c r="B2" i="3"/>
  <c r="B47" i="3"/>
  <c r="B13" i="3"/>
  <c r="B18" i="3"/>
  <c r="B49" i="3"/>
  <c r="B19" i="3"/>
  <c r="B43" i="3"/>
  <c r="B44" i="3"/>
  <c r="B20" i="3"/>
  <c r="B14" i="3"/>
  <c r="B3" i="3"/>
  <c r="B21" i="3"/>
  <c r="B11" i="3"/>
  <c r="B22" i="3"/>
  <c r="B40" i="3"/>
  <c r="B31" i="3"/>
  <c r="B23" i="3"/>
  <c r="B15" i="3"/>
  <c r="B24" i="3"/>
  <c r="B7" i="3"/>
  <c r="B4" i="3"/>
  <c r="B41" i="3"/>
  <c r="B50" i="3"/>
  <c r="B32" i="3"/>
  <c r="B8" i="3"/>
  <c r="B51" i="3"/>
  <c r="B9" i="3"/>
  <c r="B34" i="3"/>
  <c r="B45" i="3"/>
  <c r="B37" i="3"/>
  <c r="B35" i="3"/>
  <c r="B29" i="3"/>
  <c r="B38" i="3"/>
  <c r="B52" i="3"/>
  <c r="B25" i="3"/>
  <c r="B5" i="3"/>
  <c r="B39" i="3"/>
  <c r="B26" i="3"/>
  <c r="B6" i="3"/>
  <c r="B16" i="3"/>
  <c r="B17" i="3"/>
  <c r="B27" i="3"/>
  <c r="B33" i="3"/>
  <c r="B12" i="3"/>
  <c r="B28" i="3"/>
  <c r="B36" i="3"/>
  <c r="B46" i="3"/>
  <c r="B42" i="3"/>
  <c r="B21" i="13"/>
  <c r="B36" i="13"/>
  <c r="B44" i="13"/>
  <c r="B33" i="13"/>
  <c r="B40" i="13"/>
  <c r="B8" i="13"/>
  <c r="B48" i="13"/>
  <c r="B49" i="13"/>
  <c r="B23" i="13"/>
  <c r="B30" i="13"/>
  <c r="B51" i="13"/>
  <c r="B38" i="13"/>
  <c r="B7" i="13"/>
  <c r="B28" i="13"/>
  <c r="B15" i="13"/>
  <c r="B16" i="13"/>
  <c r="B37" i="13"/>
  <c r="B52" i="13"/>
  <c r="B19" i="13"/>
  <c r="B26" i="13"/>
  <c r="B22" i="13"/>
  <c r="B9" i="13"/>
  <c r="B20" i="13"/>
  <c r="B45" i="13"/>
  <c r="B25" i="13"/>
  <c r="B31" i="13"/>
  <c r="B5" i="13"/>
  <c r="B29" i="13"/>
  <c r="B3" i="13"/>
  <c r="B2" i="13"/>
  <c r="B43" i="13"/>
  <c r="B18" i="13"/>
  <c r="B32" i="13"/>
  <c r="B11" i="13"/>
  <c r="B12" i="13"/>
  <c r="B34" i="13"/>
  <c r="B27" i="13"/>
  <c r="B13" i="13"/>
  <c r="B14" i="13"/>
  <c r="B17" i="13"/>
  <c r="B46" i="13"/>
  <c r="B39" i="13"/>
  <c r="B4" i="13"/>
  <c r="B41" i="13"/>
  <c r="B10" i="13"/>
  <c r="B35" i="13"/>
  <c r="B24" i="13"/>
  <c r="B47" i="13"/>
  <c r="B6" i="13"/>
  <c r="B42" i="13"/>
  <c r="B50" i="13"/>
  <c r="B44" i="19"/>
  <c r="B39" i="19"/>
  <c r="B22" i="19"/>
  <c r="B2" i="19"/>
  <c r="B38" i="19"/>
  <c r="B14" i="19"/>
  <c r="B7" i="19"/>
  <c r="B18" i="19"/>
  <c r="B45" i="19"/>
  <c r="B24" i="19"/>
  <c r="B3" i="19"/>
  <c r="B15" i="19"/>
  <c r="B35" i="19"/>
  <c r="B41" i="19"/>
  <c r="B10" i="19"/>
  <c r="B27" i="19"/>
  <c r="B31" i="19"/>
  <c r="B20" i="19"/>
  <c r="B12" i="19"/>
  <c r="B25" i="19"/>
  <c r="B32" i="19"/>
  <c r="B40" i="19"/>
  <c r="B6" i="19"/>
  <c r="B33" i="19"/>
  <c r="B28" i="19"/>
  <c r="B16" i="19"/>
  <c r="B17" i="19"/>
  <c r="B46" i="19"/>
  <c r="B47" i="19"/>
  <c r="B4" i="19"/>
  <c r="B23" i="19"/>
  <c r="B8" i="19"/>
  <c r="B29" i="19"/>
  <c r="B43" i="19"/>
  <c r="B37" i="19"/>
  <c r="B34" i="19"/>
  <c r="B5" i="19"/>
  <c r="B42" i="19"/>
  <c r="B21" i="19"/>
  <c r="B13" i="19"/>
  <c r="B48" i="19"/>
  <c r="B49" i="19"/>
  <c r="B50" i="19"/>
  <c r="B36" i="19"/>
  <c r="B9" i="19"/>
  <c r="B26" i="19"/>
  <c r="B51" i="19"/>
  <c r="B19" i="19"/>
  <c r="B11" i="19"/>
  <c r="B52" i="19"/>
  <c r="B30" i="19"/>
  <c r="K1" i="19" l="1"/>
  <c r="H1" i="19"/>
  <c r="C6" i="20" s="1"/>
  <c r="E6" i="20" s="1"/>
  <c r="L2" i="18" l="1"/>
  <c r="L4" i="18" s="1"/>
  <c r="L6" i="18" s="1"/>
  <c r="L3" i="18"/>
  <c r="L5" i="18" s="1"/>
  <c r="M5" i="18" s="1"/>
  <c r="M1" i="18"/>
  <c r="C7" i="20" s="1"/>
  <c r="E7" i="20" s="1"/>
  <c r="P6" i="18"/>
  <c r="P5" i="18"/>
  <c r="P4" i="18"/>
  <c r="P3" i="18"/>
  <c r="P2" i="18"/>
  <c r="P2" i="3"/>
  <c r="P1" i="18"/>
  <c r="J1" i="14"/>
  <c r="C5" i="20" s="1"/>
  <c r="E5" i="20" s="1"/>
  <c r="M1" i="14"/>
  <c r="I2" i="14"/>
  <c r="J2" i="14" s="1"/>
  <c r="K1" i="13"/>
  <c r="H1" i="13"/>
  <c r="C4" i="20" s="1"/>
  <c r="E4" i="20" s="1"/>
  <c r="P3" i="3"/>
  <c r="P1" i="3"/>
  <c r="L2" i="3"/>
  <c r="M2" i="3" s="1"/>
  <c r="M1" i="3"/>
  <c r="C3" i="20" s="1"/>
  <c r="E3" i="20" s="1"/>
  <c r="L3" i="3"/>
  <c r="M3" i="3" s="1"/>
  <c r="M2" i="18" l="1"/>
  <c r="M3" i="18"/>
  <c r="M6" i="18" l="1"/>
  <c r="M4" i="18"/>
</calcChain>
</file>

<file path=xl/sharedStrings.xml><?xml version="1.0" encoding="utf-8"?>
<sst xmlns="http://schemas.openxmlformats.org/spreadsheetml/2006/main" count="554" uniqueCount="102">
  <si>
    <t>State</t>
  </si>
  <si>
    <t>State Sales Tax Rate</t>
  </si>
  <si>
    <t>Rank</t>
  </si>
  <si>
    <t>Avg. Local Sales Tax Rate (a)</t>
  </si>
  <si>
    <t>Combined Sales Tax Rate</t>
  </si>
  <si>
    <t>Max Local Sales Tax Rate</t>
  </si>
  <si>
    <t>Alabama</t>
  </si>
  <si>
    <t>Alaska</t>
  </si>
  <si>
    <t>Arizona</t>
  </si>
  <si>
    <t>Arkansas</t>
  </si>
  <si>
    <t>Colorado</t>
  </si>
  <si>
    <t>Connecticut</t>
  </si>
  <si>
    <t>Delaware</t>
  </si>
  <si>
    <t>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</si>
  <si>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</si>
  <si>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</si>
  <si>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</si>
  <si>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</si>
  <si>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</si>
  <si>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</si>
  <si>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</si>
  <si>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</si>
  <si>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</si>
  <si>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</si>
  <si>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</si>
  <si>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</si>
  <si>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</si>
  <si>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</si>
  <si>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</si>
  <si>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</si>
  <si>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</si>
  <si>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</si>
  <si>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</si>
  <si>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</si>
  <si>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</si>
  <si>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</si>
  <si>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</si>
  <si>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</si>
  <si>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</si>
  <si>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</si>
  <si>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</si>
  <si>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 Carolina</t>
  </si>
  <si>
    <t>Tennessee</t>
  </si>
  <si>
    <t>Texas</t>
  </si>
  <si>
    <t>Vermont</t>
  </si>
  <si>
    <t>Washington</t>
  </si>
  <si>
    <t>West Virginia</t>
  </si>
  <si>
    <t>Wisconsin</t>
  </si>
  <si>
    <t>Wyoming</t>
  </si>
  <si>
    <t>Hawaii</t>
  </si>
  <si>
    <t>Montana</t>
  </si>
  <si>
    <t>New Mexico</t>
  </si>
  <si>
    <t>South Dakota</t>
  </si>
  <si>
    <t>Utah</t>
  </si>
  <si>
    <t>Virginia </t>
  </si>
  <si>
    <t>New Jersey </t>
  </si>
  <si>
    <t xml:space="preserve">California </t>
  </si>
  <si>
    <t>States</t>
  </si>
  <si>
    <t>State Sales Tax</t>
  </si>
  <si>
    <t>Avg. Local Sales Tax</t>
  </si>
  <si>
    <t>Combined Sales Tax</t>
  </si>
  <si>
    <t>Avg. State Sales</t>
  </si>
  <si>
    <t>Avg. Local Sales</t>
  </si>
  <si>
    <t>Avg. Combined Sales</t>
  </si>
  <si>
    <t>Median Property Tax Rates</t>
  </si>
  <si>
    <t>&gt;</t>
  </si>
  <si>
    <t>(a)</t>
  </si>
  <si>
    <t>None</t>
  </si>
  <si>
    <t>State Corporate Income Tax Rates</t>
  </si>
  <si>
    <t>State Corporate Income Tax Brackets</t>
  </si>
  <si>
    <t>Corp. State Income Tax</t>
  </si>
  <si>
    <t>Your annual gross income</t>
  </si>
  <si>
    <t>Avg. Corp. State Income tax</t>
  </si>
  <si>
    <t>Median State Income</t>
  </si>
  <si>
    <t>HouseholdIncome</t>
  </si>
  <si>
    <t>Input your annual gross income here</t>
  </si>
  <si>
    <t>Cost of Living Index</t>
  </si>
  <si>
    <t>Grocery Cost</t>
  </si>
  <si>
    <t>Housing Cost</t>
  </si>
  <si>
    <t>Utilities Cost</t>
  </si>
  <si>
    <t>Transporation Cost</t>
  </si>
  <si>
    <t>Misc Cost</t>
  </si>
  <si>
    <t>Avg. Cost of Living</t>
  </si>
  <si>
    <t>Avg. Grocery Cost</t>
  </si>
  <si>
    <t>Avg. Housing Cost</t>
  </si>
  <si>
    <t>Avg. Utilities Cost</t>
  </si>
  <si>
    <t>Avg. Transportation Cost</t>
  </si>
  <si>
    <t>Avg. Misc. Cost</t>
  </si>
  <si>
    <t>Transportation Cost</t>
  </si>
  <si>
    <t>Misc. Cost</t>
  </si>
  <si>
    <t>Capital Gains Tax 2021</t>
  </si>
  <si>
    <t>Capital Gains Tax</t>
  </si>
  <si>
    <t>Avg. Capital Gains Tax</t>
  </si>
  <si>
    <t>State Property Tax</t>
  </si>
  <si>
    <t>Avg. State Property</t>
  </si>
  <si>
    <t>Your State:</t>
  </si>
  <si>
    <t>Sales Tax</t>
  </si>
  <si>
    <t>Property Tax</t>
  </si>
  <si>
    <t>Income Tax</t>
  </si>
  <si>
    <t>Desired State:</t>
  </si>
  <si>
    <t>Difference: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</si>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</sst>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3"/>
      <color rgb="FF555555"/>
      <name val="Inherit"/>
    </font>
    <font>
      <sz val="13"/>
      <color rgb="FF555555"/>
      <name val="Courier New"/>
      <family val="3"/>
    </font>
    <font>
      <sz val="11"/>
      <color theme="1"/>
      <name val="Calibri"/>
      <family val="2"/>
      <scheme val="minor"/>
    </font>
    <font>
      <b/>
      <sz val="15"/>
      <color theme="3"/>
      <name val="Times New Roman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3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1" fillId="4" borderId="0" applyNumberFormat="0" applyBorder="0" applyAlignment="0" applyProtection="0"/>
  </cellStyleXfs>
  <cellXfs count="11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10" fontId="8" fillId="2" borderId="14" xfId="0" applyNumberFormat="1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10" fontId="8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10" fontId="8" fillId="2" borderId="15" xfId="0" applyNumberFormat="1" applyFont="1" applyFill="1" applyBorder="1" applyAlignment="1">
      <alignment vertical="center" wrapText="1"/>
    </xf>
    <xf numFmtId="10" fontId="7" fillId="5" borderId="19" xfId="0" applyNumberFormat="1" applyFont="1" applyFill="1" applyBorder="1" applyAlignment="1">
      <alignment vertical="center" wrapText="1"/>
    </xf>
    <xf numFmtId="10" fontId="7" fillId="5" borderId="20" xfId="0" applyNumberFormat="1" applyFont="1" applyFill="1" applyBorder="1" applyAlignment="1">
      <alignment vertical="center" wrapText="1"/>
    </xf>
    <xf numFmtId="10" fontId="7" fillId="5" borderId="21" xfId="0" applyNumberFormat="1" applyFont="1" applyFill="1" applyBorder="1" applyAlignment="1">
      <alignment vertical="center" wrapText="1"/>
    </xf>
    <xf numFmtId="10" fontId="7" fillId="5" borderId="16" xfId="0" applyNumberFormat="1" applyFont="1" applyFill="1" applyBorder="1" applyAlignment="1">
      <alignment vertical="center" wrapText="1"/>
    </xf>
    <xf numFmtId="10" fontId="7" fillId="5" borderId="17" xfId="0" applyNumberFormat="1" applyFont="1" applyFill="1" applyBorder="1" applyAlignment="1">
      <alignment vertical="center" wrapText="1"/>
    </xf>
    <xf numFmtId="10" fontId="7" fillId="5" borderId="18" xfId="0" applyNumberFormat="1" applyFont="1" applyFill="1" applyBorder="1" applyAlignment="1">
      <alignment vertical="center" wrapText="1"/>
    </xf>
    <xf numFmtId="10" fontId="7" fillId="5" borderId="3" xfId="0" applyNumberFormat="1" applyFont="1" applyFill="1" applyBorder="1" applyAlignment="1">
      <alignment vertical="center" wrapText="1"/>
    </xf>
    <xf numFmtId="0" fontId="7" fillId="5" borderId="22" xfId="4" applyFont="1" applyFill="1" applyBorder="1" applyAlignment="1">
      <alignment horizontal="center" vertical="center" wrapText="1"/>
    </xf>
    <xf numFmtId="0" fontId="7" fillId="5" borderId="23" xfId="4" applyFont="1" applyFill="1" applyBorder="1" applyAlignment="1">
      <alignment horizontal="center" vertical="center" wrapText="1"/>
    </xf>
    <xf numFmtId="0" fontId="7" fillId="5" borderId="24" xfId="4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6" fillId="0" borderId="0" xfId="0" applyFont="1"/>
    <xf numFmtId="0" fontId="7" fillId="6" borderId="3" xfId="0" applyFont="1" applyFill="1" applyBorder="1" applyAlignment="1">
      <alignment horizontal="center" vertical="center" wrapText="1"/>
    </xf>
    <xf numFmtId="0" fontId="7" fillId="5" borderId="25" xfId="4" applyFont="1" applyFill="1" applyBorder="1" applyAlignment="1">
      <alignment horizontal="center" vertical="center" wrapText="1"/>
    </xf>
    <xf numFmtId="10" fontId="7" fillId="5" borderId="26" xfId="0" applyNumberFormat="1" applyFont="1" applyFill="1" applyBorder="1" applyAlignment="1">
      <alignment vertical="center" wrapText="1"/>
    </xf>
    <xf numFmtId="164" fontId="0" fillId="0" borderId="0" xfId="1" applyNumberFormat="1" applyFont="1"/>
    <xf numFmtId="0" fontId="7" fillId="2" borderId="1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8" fillId="2" borderId="6" xfId="1" applyNumberFormat="1" applyFont="1" applyFill="1" applyBorder="1" applyAlignment="1">
      <alignment vertical="center" wrapText="1"/>
    </xf>
    <xf numFmtId="164" fontId="8" fillId="2" borderId="8" xfId="1" applyNumberFormat="1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horizontal="center" vertical="center" wrapText="1"/>
    </xf>
    <xf numFmtId="164" fontId="8" fillId="2" borderId="10" xfId="1" applyNumberFormat="1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164" fontId="7" fillId="5" borderId="18" xfId="1" applyNumberFormat="1" applyFont="1" applyFill="1" applyBorder="1" applyAlignment="1">
      <alignment horizontal="center" vertical="center" wrapText="1"/>
    </xf>
    <xf numFmtId="10" fontId="7" fillId="5" borderId="19" xfId="0" applyNumberFormat="1" applyFont="1" applyFill="1" applyBorder="1" applyAlignment="1">
      <alignment horizontal="center" vertical="center" wrapText="1"/>
    </xf>
    <xf numFmtId="0" fontId="9" fillId="0" borderId="2" xfId="3" applyFont="1"/>
    <xf numFmtId="2" fontId="8" fillId="2" borderId="7" xfId="0" applyNumberFormat="1" applyFont="1" applyFill="1" applyBorder="1" applyAlignment="1">
      <alignment vertical="center" wrapText="1"/>
    </xf>
    <xf numFmtId="2" fontId="8" fillId="3" borderId="7" xfId="0" applyNumberFormat="1" applyFont="1" applyFill="1" applyBorder="1" applyAlignment="1">
      <alignment vertical="center" wrapText="1"/>
    </xf>
    <xf numFmtId="0" fontId="7" fillId="5" borderId="0" xfId="4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5" borderId="28" xfId="4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5" borderId="33" xfId="4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2" fontId="8" fillId="2" borderId="35" xfId="0" applyNumberFormat="1" applyFont="1" applyFill="1" applyBorder="1" applyAlignment="1">
      <alignment vertical="center" wrapText="1"/>
    </xf>
    <xf numFmtId="0" fontId="7" fillId="2" borderId="37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vertical="center" wrapText="1"/>
    </xf>
    <xf numFmtId="0" fontId="7" fillId="2" borderId="38" xfId="0" applyFont="1" applyFill="1" applyBorder="1" applyAlignment="1">
      <alignment horizontal="center" vertical="center" wrapText="1"/>
    </xf>
    <xf numFmtId="2" fontId="8" fillId="2" borderId="28" xfId="0" applyNumberFormat="1" applyFont="1" applyFill="1" applyBorder="1" applyAlignment="1">
      <alignment vertical="center" wrapText="1"/>
    </xf>
    <xf numFmtId="2" fontId="8" fillId="2" borderId="29" xfId="0" applyNumberFormat="1" applyFont="1" applyFill="1" applyBorder="1" applyAlignment="1">
      <alignment vertical="center" wrapText="1"/>
    </xf>
    <xf numFmtId="2" fontId="8" fillId="2" borderId="31" xfId="0" applyNumberFormat="1" applyFont="1" applyFill="1" applyBorder="1" applyAlignment="1">
      <alignment vertical="center" wrapText="1"/>
    </xf>
    <xf numFmtId="2" fontId="8" fillId="2" borderId="33" xfId="0" applyNumberFormat="1" applyFont="1" applyFill="1" applyBorder="1" applyAlignment="1">
      <alignment vertical="center" wrapText="1"/>
    </xf>
    <xf numFmtId="2" fontId="8" fillId="2" borderId="34" xfId="0" applyNumberFormat="1" applyFont="1" applyFill="1" applyBorder="1" applyAlignment="1">
      <alignment vertical="center" wrapText="1"/>
    </xf>
    <xf numFmtId="0" fontId="7" fillId="2" borderId="39" xfId="0" applyFont="1" applyFill="1" applyBorder="1" applyAlignment="1">
      <alignment horizontal="center" vertical="center" wrapText="1"/>
    </xf>
    <xf numFmtId="2" fontId="8" fillId="2" borderId="41" xfId="0" applyNumberFormat="1" applyFont="1" applyFill="1" applyBorder="1" applyAlignment="1">
      <alignment vertical="center" wrapText="1"/>
    </xf>
    <xf numFmtId="2" fontId="8" fillId="2" borderId="27" xfId="0" applyNumberFormat="1" applyFont="1" applyFill="1" applyBorder="1" applyAlignment="1">
      <alignment vertical="center" wrapText="1"/>
    </xf>
    <xf numFmtId="10" fontId="7" fillId="2" borderId="12" xfId="2" applyNumberFormat="1" applyFont="1" applyFill="1" applyBorder="1" applyAlignment="1">
      <alignment horizontal="center" vertical="center" wrapText="1"/>
    </xf>
    <xf numFmtId="10" fontId="8" fillId="2" borderId="14" xfId="2" applyNumberFormat="1" applyFont="1" applyFill="1" applyBorder="1" applyAlignment="1">
      <alignment vertical="center" wrapText="1"/>
    </xf>
    <xf numFmtId="10" fontId="8" fillId="2" borderId="1" xfId="2" applyNumberFormat="1" applyFont="1" applyFill="1" applyBorder="1" applyAlignment="1">
      <alignment vertical="center" wrapText="1"/>
    </xf>
    <xf numFmtId="10" fontId="8" fillId="2" borderId="15" xfId="2" applyNumberFormat="1" applyFont="1" applyFill="1" applyBorder="1" applyAlignment="1">
      <alignment vertical="center" wrapText="1"/>
    </xf>
    <xf numFmtId="10" fontId="0" fillId="0" borderId="0" xfId="2" applyNumberFormat="1" applyFont="1"/>
    <xf numFmtId="10" fontId="7" fillId="2" borderId="13" xfId="2" applyNumberFormat="1" applyFont="1" applyFill="1" applyBorder="1" applyAlignment="1">
      <alignment horizontal="center" vertical="center" wrapText="1"/>
    </xf>
    <xf numFmtId="10" fontId="8" fillId="2" borderId="6" xfId="2" applyNumberFormat="1" applyFont="1" applyFill="1" applyBorder="1" applyAlignment="1">
      <alignment vertical="center" wrapText="1"/>
    </xf>
    <xf numFmtId="10" fontId="8" fillId="2" borderId="8" xfId="2" applyNumberFormat="1" applyFont="1" applyFill="1" applyBorder="1" applyAlignment="1">
      <alignment vertical="center" wrapText="1"/>
    </xf>
    <xf numFmtId="10" fontId="8" fillId="3" borderId="8" xfId="2" applyNumberFormat="1" applyFont="1" applyFill="1" applyBorder="1" applyAlignment="1">
      <alignment vertical="center" wrapText="1"/>
    </xf>
    <xf numFmtId="10" fontId="8" fillId="2" borderId="10" xfId="2" applyNumberFormat="1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vertical="center" wrapText="1"/>
    </xf>
    <xf numFmtId="10" fontId="8" fillId="3" borderId="6" xfId="2" applyNumberFormat="1" applyFont="1" applyFill="1" applyBorder="1" applyAlignment="1">
      <alignment vertical="center" wrapText="1"/>
    </xf>
    <xf numFmtId="2" fontId="8" fillId="2" borderId="40" xfId="0" applyNumberFormat="1" applyFont="1" applyFill="1" applyBorder="1" applyAlignment="1">
      <alignment vertical="center" wrapText="1"/>
    </xf>
    <xf numFmtId="2" fontId="8" fillId="2" borderId="36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2" fontId="8" fillId="3" borderId="30" xfId="0" applyNumberFormat="1" applyFont="1" applyFill="1" applyBorder="1" applyAlignment="1">
      <alignment vertical="center" wrapText="1"/>
    </xf>
    <xf numFmtId="2" fontId="7" fillId="5" borderId="16" xfId="0" applyNumberFormat="1" applyFont="1" applyFill="1" applyBorder="1" applyAlignment="1">
      <alignment horizontal="center" vertical="center" wrapText="1"/>
    </xf>
    <xf numFmtId="2" fontId="7" fillId="5" borderId="17" xfId="0" applyNumberFormat="1" applyFont="1" applyFill="1" applyBorder="1" applyAlignment="1">
      <alignment horizontal="center" vertical="center" wrapText="1"/>
    </xf>
    <xf numFmtId="2" fontId="7" fillId="5" borderId="18" xfId="0" applyNumberFormat="1" applyFont="1" applyFill="1" applyBorder="1" applyAlignment="1">
      <alignment horizontal="center" vertical="center" wrapText="1"/>
    </xf>
    <xf numFmtId="2" fontId="7" fillId="5" borderId="29" xfId="0" applyNumberFormat="1" applyFont="1" applyFill="1" applyBorder="1" applyAlignment="1">
      <alignment horizontal="center" vertical="center" wrapText="1"/>
    </xf>
    <xf numFmtId="2" fontId="7" fillId="5" borderId="31" xfId="0" applyNumberFormat="1" applyFont="1" applyFill="1" applyBorder="1" applyAlignment="1">
      <alignment horizontal="center" vertical="center" wrapText="1"/>
    </xf>
    <xf numFmtId="2" fontId="7" fillId="5" borderId="3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7" fillId="5" borderId="16" xfId="2" applyNumberFormat="1" applyFont="1" applyFill="1" applyBorder="1" applyAlignment="1">
      <alignment vertical="center" wrapText="1"/>
    </xf>
    <xf numFmtId="164" fontId="7" fillId="5" borderId="18" xfId="1" applyNumberFormat="1" applyFont="1" applyFill="1" applyBorder="1" applyAlignment="1">
      <alignment vertical="center" wrapText="1"/>
    </xf>
    <xf numFmtId="10" fontId="6" fillId="0" borderId="29" xfId="2" applyNumberFormat="1" applyFont="1" applyBorder="1" applyAlignment="1">
      <alignment horizontal="center"/>
    </xf>
    <xf numFmtId="10" fontId="6" fillId="0" borderId="31" xfId="2" applyNumberFormat="1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10" fontId="6" fillId="0" borderId="16" xfId="2" applyNumberFormat="1" applyFont="1" applyBorder="1" applyAlignment="1">
      <alignment horizontal="center"/>
    </xf>
    <xf numFmtId="10" fontId="6" fillId="0" borderId="17" xfId="2" applyNumberFormat="1" applyFont="1" applyBorder="1" applyAlignment="1">
      <alignment horizontal="center"/>
    </xf>
    <xf numFmtId="2" fontId="6" fillId="0" borderId="18" xfId="2" applyNumberFormat="1" applyFont="1" applyBorder="1" applyAlignment="1">
      <alignment horizontal="center"/>
    </xf>
    <xf numFmtId="10" fontId="6" fillId="0" borderId="16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</cellXfs>
  <cellStyles count="5">
    <cellStyle name="20% - Accent1" xfId="4" builtinId="30"/>
    <cellStyle name="Currency" xfId="1" builtinId="4"/>
    <cellStyle name="Heading 1" xfId="3" builtinId="16"/>
    <cellStyle name="Normal" xfId="0" builtinId="0"/>
    <cellStyle name="Percent" xfId="2" builtinId="5"/>
  </cellStyles>
  <dxfs count="12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447676</xdr:rowOff>
    </xdr:from>
    <xdr:to>
      <xdr:col>13</xdr:col>
      <xdr:colOff>558800</xdr:colOff>
      <xdr:row>2</xdr:row>
      <xdr:rowOff>378885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A387C77F-DCC5-43A0-9BC7-F0E0B75DAD1D}"/>
            </a:ext>
          </a:extLst>
        </xdr:cNvPr>
        <xdr:cNvSpPr/>
      </xdr:nvSpPr>
      <xdr:spPr>
        <a:xfrm>
          <a:off x="11925300" y="447676"/>
          <a:ext cx="444500" cy="10075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438150</xdr:rowOff>
    </xdr:from>
    <xdr:to>
      <xdr:col>8</xdr:col>
      <xdr:colOff>558800</xdr:colOff>
      <xdr:row>1</xdr:row>
      <xdr:rowOff>178859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61D0AC7F-584C-4C1F-83A9-958A692EFFA1}"/>
            </a:ext>
          </a:extLst>
        </xdr:cNvPr>
        <xdr:cNvSpPr/>
      </xdr:nvSpPr>
      <xdr:spPr>
        <a:xfrm>
          <a:off x="7305675" y="438150"/>
          <a:ext cx="444500" cy="407459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295276</xdr:rowOff>
    </xdr:from>
    <xdr:to>
      <xdr:col>13</xdr:col>
      <xdr:colOff>590550</xdr:colOff>
      <xdr:row>1</xdr:row>
      <xdr:rowOff>304800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B0C5371-A891-480A-97BE-58101A589EB4}"/>
            </a:ext>
          </a:extLst>
        </xdr:cNvPr>
        <xdr:cNvCxnSpPr/>
      </xdr:nvCxnSpPr>
      <xdr:spPr>
        <a:xfrm flipH="1" flipV="1">
          <a:off x="12058650" y="1123951"/>
          <a:ext cx="5810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438149</xdr:rowOff>
    </xdr:from>
    <xdr:to>
      <xdr:col>8</xdr:col>
      <xdr:colOff>577850</xdr:colOff>
      <xdr:row>1</xdr:row>
      <xdr:rowOff>178858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55D8BA39-7E90-4F30-B969-9D82EF6E8E19}"/>
            </a:ext>
          </a:extLst>
        </xdr:cNvPr>
        <xdr:cNvSpPr/>
      </xdr:nvSpPr>
      <xdr:spPr>
        <a:xfrm>
          <a:off x="7372350" y="438149"/>
          <a:ext cx="444500" cy="407459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158751</xdr:colOff>
      <xdr:row>0</xdr:row>
      <xdr:rowOff>508000</xdr:rowOff>
    </xdr:from>
    <xdr:to>
      <xdr:col>13</xdr:col>
      <xdr:colOff>603251</xdr:colOff>
      <xdr:row>4</xdr:row>
      <xdr:rowOff>127001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C031539C-CC69-4367-8320-51E0AD485779}"/>
            </a:ext>
          </a:extLst>
        </xdr:cNvPr>
        <xdr:cNvSpPr/>
      </xdr:nvSpPr>
      <xdr:spPr>
        <a:xfrm>
          <a:off x="12424834" y="508000"/>
          <a:ext cx="444500" cy="93133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1A1D-5612-4BC1-9596-5A76CBE71E1B}">
  <dimension ref="B1:E7"/>
  <sheetViews>
    <sheetView tabSelected="1" zoomScale="120" zoomScaleNormal="120" workbookViewId="0"/>
  </sheetViews>
  <sheetFormatPr defaultRowHeight="15"/>
  <cols>
    <col min="2" max="2" width="19.140625" customWidth="1"/>
    <col min="3" max="4" width="16.140625" customWidth="1"/>
    <col min="5" max="5" width="11.140625" customWidth="1"/>
  </cols>
  <sheetData>
    <row r="1" spans="2:5" ht="15.75" thickBot="1">
      <c r="B1" s="108" t="s">
        <v>101</v>
      </c>
      <c r="C1" s="103" t="s">
        <v>95</v>
      </c>
      <c r="D1" s="104" t="s">
        <v>99</v>
      </c>
      <c r="E1" s="108" t="s">
        <v>100</v>
      </c>
    </row>
    <row r="2" spans="2:5" ht="15.75" thickBot="1">
      <c r="B2" s="109"/>
      <c r="C2" s="103" t="s">
        <v>33</v>
      </c>
      <c r="D2" s="103" t="s">
        <v>14</v>
      </c>
      <c r="E2" s="109"/>
    </row>
    <row r="3" spans="2:5">
      <c r="B3" s="105" t="s">
        <v>96</v>
      </c>
      <c r="C3" s="97">
        <f>VLOOKUP(C2,'Sales Taxes'!L1:M1,2,FALSE)</f>
        <v>0.04</v>
      </c>
      <c r="D3" s="94">
        <f>VLOOKUP(D2,'Sales Taxes'!C:D,2,FALSE)</f>
        <v>0.06</v>
      </c>
      <c r="E3" s="100">
        <f>C3-D3</f>
        <v>-1.9999999999999997E-2</v>
      </c>
    </row>
    <row r="4" spans="2:5">
      <c r="B4" s="106" t="s">
        <v>97</v>
      </c>
      <c r="C4" s="98">
        <f>VLOOKUP(C2,'Property Taxes'!G1:H1,2,FALSE)</f>
        <v>1.23E-2</v>
      </c>
      <c r="D4" s="95">
        <f>VLOOKUP(D2,'Property Taxes'!C:D,2,FALSE)</f>
        <v>9.7000000000000003E-3</v>
      </c>
      <c r="E4" s="101">
        <f t="shared" ref="E4:E7" si="0">C4-D4</f>
        <v>2.5999999999999999E-3</v>
      </c>
    </row>
    <row r="5" spans="2:5">
      <c r="B5" s="106" t="s">
        <v>98</v>
      </c>
      <c r="C5" s="98">
        <f>VLOOKUP(C2,'Income Taxes'!I1:J1,2,FALSE)</f>
        <v>6.5000000000000002E-2</v>
      </c>
      <c r="D5" s="95">
        <f>VLOOKUP(D2,'Income Taxes'!C:D,2,FALSE)</f>
        <v>4.4580000000000002E-2</v>
      </c>
      <c r="E5" s="101">
        <f t="shared" si="0"/>
        <v>2.0420000000000001E-2</v>
      </c>
    </row>
    <row r="6" spans="2:5">
      <c r="B6" s="106" t="s">
        <v>91</v>
      </c>
      <c r="C6" s="98">
        <f>VLOOKUP(C2,'Capital Gains Tax'!G1:H1,2,FALSE)</f>
        <v>8.8200000000000001E-2</v>
      </c>
      <c r="D6" s="95">
        <f>VLOOKUP(D2,'Capital Gains Tax'!C:D,2,FALSE)</f>
        <v>0</v>
      </c>
      <c r="E6" s="101">
        <f t="shared" si="0"/>
        <v>8.8200000000000001E-2</v>
      </c>
    </row>
    <row r="7" spans="2:5" ht="15.75" thickBot="1">
      <c r="B7" s="107" t="s">
        <v>76</v>
      </c>
      <c r="C7" s="99">
        <f>VLOOKUP(C2,'Cost of Living'!L1:M1,2,FALSE)</f>
        <v>139.1</v>
      </c>
      <c r="D7" s="96">
        <f>VLOOKUP(D2,'Cost of Living'!C:D,2,FALSE)</f>
        <v>97.9</v>
      </c>
      <c r="E7" s="102">
        <f t="shared" si="0"/>
        <v>41.199999999999989</v>
      </c>
    </row>
  </sheetData>
  <mergeCells count="2">
    <mergeCell ref="E1:E2"/>
    <mergeCell ref="B1:B2"/>
  </mergeCells>
  <conditionalFormatting sqref="E3:E7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A636A-CF6F-4342-8E2B-7C12F8B0412E}">
          <x14:formula1>
            <xm:f>Buttons!$C$2:$C$52</xm:f>
          </x14:formula1>
          <xm:sqref>C2:D2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242D-D569-438F-8431-FF2574A23FA3}">
  <dimension ref="B1:P52"/>
  <sheetViews>
    <sheetView workbookViewId="0">
      <pane ySplit="1" topLeftCell="A2" activePane="bottomLeft" state="frozen"/>
      <selection pane="bottomLeft" activeCell="L1" sqref="L1"/>
    </sheetView>
  </sheetViews>
  <sheetFormatPr defaultRowHeight="15"/>
  <cols>
    <col min="1" max="1" width="4.140625" customWidth="1"/>
    <col min="2" max="2" width="4.85546875" style="26" customWidth="1"/>
    <col min="3" max="3" width="21.28515625" customWidth="1"/>
    <col min="4" max="4" width="24.140625" style="70" customWidth="1"/>
    <col min="5" max="5" width="17.28515625" customWidth="1"/>
    <col min="6" max="6" width="13.28515625" style="70" customWidth="1"/>
    <col min="7" max="7" width="20.85546875" style="70" customWidth="1"/>
    <col min="9" max="9" width="12.7109375" style="70" customWidth="1"/>
    <col min="10" max="10" width="4" customWidth="1"/>
    <col min="11" max="11" width="18.28515625" customWidth="1"/>
    <col min="12" max="12" width="18" customWidth="1"/>
    <col min="14" max="14" width="10" customWidth="1"/>
    <col min="15" max="15" width="19.7109375" bestFit="1" customWidth="1"/>
  </cols>
  <sheetData>
    <row r="1" spans="2:16" ht="52.5" customHeight="1" thickBot="1">
      <c r="B1" s="26" t="s">
        <v>2</v>
      </c>
      <c r="C1" s="41" t="s">
        <v>0</v>
      </c>
      <c r="D1" s="66" t="s">
        <v>1</v>
      </c>
      <c r="E1" s="31" t="s">
        <v>2</v>
      </c>
      <c r="F1" s="66" t="s">
        <v>3</v>
      </c>
      <c r="G1" s="66" t="s">
        <v>4</v>
      </c>
      <c r="H1" s="31" t="s">
        <v>2</v>
      </c>
      <c r="I1" s="71" t="s">
        <v>5</v>
      </c>
      <c r="K1" s="23" t="s">
        <v>58</v>
      </c>
      <c r="L1" s="20" t="str">
        <f>Input!C2</f>
        <v>New York</v>
      </c>
      <c r="M1" s="16">
        <f>VLOOKUP(L1,C:D,2,FALSE)</f>
        <v>0.04</v>
      </c>
      <c r="N1" s="90">
        <f>INDEX(B2:B52,MATCH(L1,C2:C52,0))</f>
        <v>41</v>
      </c>
      <c r="O1" s="23" t="s">
        <v>61</v>
      </c>
      <c r="P1" s="13">
        <f>AVERAGE(D2:D52)</f>
        <v>5.1058823529411768E-2</v>
      </c>
    </row>
    <row r="2" spans="2:16" ht="32.25" thickBot="1">
      <c r="B2" s="26">
        <f t="shared" ref="B2:B33" si="0">RANK(D2,$D$2:$D$52)</f>
        <v>1</v>
      </c>
      <c r="C2" s="76" t="s">
        <v>56</v>
      </c>
      <c r="D2" s="67">
        <v>7.2499999999999995E-2</v>
      </c>
      <c r="E2" s="77">
        <v>1</v>
      </c>
      <c r="F2" s="67">
        <v>1.43E-2</v>
      </c>
      <c r="G2" s="67">
        <v>8.6800000000000002E-2</v>
      </c>
      <c r="H2" s="77">
        <v>9</v>
      </c>
      <c r="I2" s="78">
        <v>2.5000000000000001E-2</v>
      </c>
      <c r="K2" s="24" t="s">
        <v>59</v>
      </c>
      <c r="L2" s="21" t="str">
        <f>L1</f>
        <v>New York</v>
      </c>
      <c r="M2" s="17">
        <f>VLOOKUP(L2,C:F,4,FALSE)</f>
        <v>4.5199999999999997E-2</v>
      </c>
      <c r="O2" s="24" t="s">
        <v>62</v>
      </c>
      <c r="P2" s="14">
        <f>AVERAGE(F2:F52)</f>
        <v>1.4598039215686276E-2</v>
      </c>
    </row>
    <row r="3" spans="2:16" ht="32.25" thickBot="1">
      <c r="B3" s="26">
        <f t="shared" si="0"/>
        <v>2</v>
      </c>
      <c r="C3" s="9" t="s">
        <v>18</v>
      </c>
      <c r="D3" s="68">
        <v>7.0000000000000007E-2</v>
      </c>
      <c r="E3" s="10">
        <v>2</v>
      </c>
      <c r="F3" s="68">
        <v>0</v>
      </c>
      <c r="G3" s="68">
        <v>7.0000000000000007E-2</v>
      </c>
      <c r="H3" s="10">
        <v>24</v>
      </c>
      <c r="I3" s="74">
        <v>0</v>
      </c>
      <c r="K3" s="25" t="s">
        <v>60</v>
      </c>
      <c r="L3" s="22" t="str">
        <f>L1</f>
        <v>New York</v>
      </c>
      <c r="M3" s="18">
        <f>VLOOKUP(L3,C:G,5,FALSE)</f>
        <v>8.5199999999999998E-2</v>
      </c>
      <c r="O3" s="25" t="s">
        <v>63</v>
      </c>
      <c r="P3" s="15">
        <f>AVERAGE(G2:G52)</f>
        <v>6.5654901960784315E-2</v>
      </c>
    </row>
    <row r="4" spans="2:16" ht="17.25" thickBot="1">
      <c r="B4" s="26">
        <f t="shared" si="0"/>
        <v>2</v>
      </c>
      <c r="C4" s="9" t="s">
        <v>28</v>
      </c>
      <c r="D4" s="68">
        <v>7.0000000000000007E-2</v>
      </c>
      <c r="E4" s="10">
        <v>2</v>
      </c>
      <c r="F4" s="68">
        <v>6.9999999999999999E-4</v>
      </c>
      <c r="G4" s="68">
        <v>7.0699999999999999E-2</v>
      </c>
      <c r="H4" s="10">
        <v>23</v>
      </c>
      <c r="I4" s="74">
        <v>0.01</v>
      </c>
      <c r="N4" s="91" t="s">
        <v>2</v>
      </c>
    </row>
    <row r="5" spans="2:16" ht="16.5" thickBot="1">
      <c r="B5" s="26">
        <f t="shared" si="0"/>
        <v>2</v>
      </c>
      <c r="C5" s="6" t="s">
        <v>40</v>
      </c>
      <c r="D5" s="68">
        <v>7.0000000000000007E-2</v>
      </c>
      <c r="E5" s="8">
        <v>2</v>
      </c>
      <c r="F5" s="68">
        <v>0</v>
      </c>
      <c r="G5" s="68">
        <v>7.0000000000000007E-2</v>
      </c>
      <c r="H5" s="8">
        <v>24</v>
      </c>
      <c r="I5" s="73">
        <v>0</v>
      </c>
    </row>
    <row r="6" spans="2:16" ht="16.5" thickBot="1">
      <c r="B6" s="26">
        <f t="shared" si="0"/>
        <v>2</v>
      </c>
      <c r="C6" s="9" t="s">
        <v>42</v>
      </c>
      <c r="D6" s="68">
        <v>7.0000000000000007E-2</v>
      </c>
      <c r="E6" s="10">
        <v>2</v>
      </c>
      <c r="F6" s="68">
        <v>2.5499999999999998E-2</v>
      </c>
      <c r="G6" s="68">
        <v>9.5500000000000002E-2</v>
      </c>
      <c r="H6" s="10">
        <v>1</v>
      </c>
      <c r="I6" s="74">
        <v>2.75E-2</v>
      </c>
    </row>
    <row r="7" spans="2:16" ht="16.5" thickBot="1">
      <c r="B7" s="26">
        <f t="shared" si="0"/>
        <v>6</v>
      </c>
      <c r="C7" s="6" t="s">
        <v>27</v>
      </c>
      <c r="D7" s="68">
        <v>6.8750000000000006E-2</v>
      </c>
      <c r="E7" s="8">
        <v>6</v>
      </c>
      <c r="F7" s="68">
        <v>5.8999999999999999E-3</v>
      </c>
      <c r="G7" s="68">
        <v>7.46E-2</v>
      </c>
      <c r="H7" s="8">
        <v>17</v>
      </c>
      <c r="I7" s="73">
        <v>0.02</v>
      </c>
    </row>
    <row r="8" spans="2:16" ht="16.5" thickBot="1">
      <c r="B8" s="26">
        <f t="shared" si="0"/>
        <v>7</v>
      </c>
      <c r="C8" s="9" t="s">
        <v>31</v>
      </c>
      <c r="D8" s="68">
        <v>6.8500000000000005E-2</v>
      </c>
      <c r="E8" s="10">
        <v>7</v>
      </c>
      <c r="F8" s="68">
        <v>1.38E-2</v>
      </c>
      <c r="G8" s="68">
        <v>8.2299999999999998E-2</v>
      </c>
      <c r="H8" s="10">
        <v>13</v>
      </c>
      <c r="I8" s="74">
        <v>1.5299999999999999E-2</v>
      </c>
    </row>
    <row r="9" spans="2:16" ht="16.5" thickBot="1">
      <c r="B9" s="26">
        <f t="shared" si="0"/>
        <v>8</v>
      </c>
      <c r="C9" s="9" t="s">
        <v>55</v>
      </c>
      <c r="D9" s="68">
        <v>6.6250000000000003E-2</v>
      </c>
      <c r="E9" s="10">
        <v>8</v>
      </c>
      <c r="F9" s="68">
        <v>-2.9999999999999997E-4</v>
      </c>
      <c r="G9" s="68">
        <v>6.6000000000000003E-2</v>
      </c>
      <c r="H9" s="10">
        <v>30</v>
      </c>
      <c r="I9" s="74">
        <v>3.313E-2</v>
      </c>
    </row>
    <row r="10" spans="2:16" ht="16.5" thickBot="1">
      <c r="B10" s="26">
        <f t="shared" si="0"/>
        <v>9</v>
      </c>
      <c r="C10" s="6" t="s">
        <v>9</v>
      </c>
      <c r="D10" s="68">
        <v>6.5000000000000002E-2</v>
      </c>
      <c r="E10" s="8">
        <v>9</v>
      </c>
      <c r="F10" s="68">
        <v>3.0099999999999998E-2</v>
      </c>
      <c r="G10" s="68">
        <v>9.5100000000000004E-2</v>
      </c>
      <c r="H10" s="8">
        <v>3</v>
      </c>
      <c r="I10" s="73">
        <v>5.1249999999999997E-2</v>
      </c>
    </row>
    <row r="11" spans="2:16" ht="16.5" thickBot="1">
      <c r="B11" s="26">
        <f t="shared" si="0"/>
        <v>9</v>
      </c>
      <c r="C11" s="9" t="s">
        <v>20</v>
      </c>
      <c r="D11" s="68">
        <v>6.5000000000000002E-2</v>
      </c>
      <c r="E11" s="10">
        <v>9</v>
      </c>
      <c r="F11" s="68">
        <v>2.1899999999999999E-2</v>
      </c>
      <c r="G11" s="68">
        <v>8.6900000000000005E-2</v>
      </c>
      <c r="H11" s="10">
        <v>8</v>
      </c>
      <c r="I11" s="74">
        <v>0.04</v>
      </c>
    </row>
    <row r="12" spans="2:16" ht="16.5" thickBot="1">
      <c r="B12" s="26">
        <f t="shared" si="0"/>
        <v>9</v>
      </c>
      <c r="C12" s="6" t="s">
        <v>45</v>
      </c>
      <c r="D12" s="68">
        <v>6.5000000000000002E-2</v>
      </c>
      <c r="E12" s="8">
        <v>9</v>
      </c>
      <c r="F12" s="68">
        <v>2.7300000000000001E-2</v>
      </c>
      <c r="G12" s="68">
        <v>9.2299999999999993E-2</v>
      </c>
      <c r="H12" s="8">
        <v>4</v>
      </c>
      <c r="I12" s="73">
        <v>0.04</v>
      </c>
    </row>
    <row r="13" spans="2:16" ht="16.5" thickBot="1">
      <c r="B13" s="26">
        <f t="shared" si="0"/>
        <v>12</v>
      </c>
      <c r="C13" s="9" t="s">
        <v>11</v>
      </c>
      <c r="D13" s="68">
        <v>6.3500000000000001E-2</v>
      </c>
      <c r="E13" s="10">
        <v>12</v>
      </c>
      <c r="F13" s="68">
        <v>0</v>
      </c>
      <c r="G13" s="68">
        <v>6.3500000000000001E-2</v>
      </c>
      <c r="H13" s="10">
        <v>33</v>
      </c>
      <c r="I13" s="74">
        <v>0</v>
      </c>
    </row>
    <row r="14" spans="2:16" ht="16.5" thickBot="1">
      <c r="B14" s="26">
        <f t="shared" si="0"/>
        <v>13</v>
      </c>
      <c r="C14" s="6" t="s">
        <v>17</v>
      </c>
      <c r="D14" s="68">
        <v>6.25E-2</v>
      </c>
      <c r="E14" s="8">
        <v>13</v>
      </c>
      <c r="F14" s="68">
        <v>2.5700000000000001E-2</v>
      </c>
      <c r="G14" s="68">
        <v>8.8200000000000001E-2</v>
      </c>
      <c r="H14" s="8">
        <v>7</v>
      </c>
      <c r="I14" s="73">
        <v>9.7500000000000003E-2</v>
      </c>
    </row>
    <row r="15" spans="2:16" ht="16.5" thickBot="1">
      <c r="B15" s="26">
        <f t="shared" si="0"/>
        <v>13</v>
      </c>
      <c r="C15" s="6" t="s">
        <v>25</v>
      </c>
      <c r="D15" s="68">
        <v>6.25E-2</v>
      </c>
      <c r="E15" s="8">
        <v>13</v>
      </c>
      <c r="F15" s="68">
        <v>0</v>
      </c>
      <c r="G15" s="68">
        <v>6.25E-2</v>
      </c>
      <c r="H15" s="8">
        <v>35</v>
      </c>
      <c r="I15" s="73">
        <v>0</v>
      </c>
    </row>
    <row r="16" spans="2:16" ht="16.5" thickBot="1">
      <c r="B16" s="26">
        <f t="shared" si="0"/>
        <v>13</v>
      </c>
      <c r="C16" s="6" t="s">
        <v>43</v>
      </c>
      <c r="D16" s="68">
        <v>6.25E-2</v>
      </c>
      <c r="E16" s="8">
        <v>13</v>
      </c>
      <c r="F16" s="68">
        <v>1.9400000000000001E-2</v>
      </c>
      <c r="G16" s="68">
        <v>8.1900000000000001E-2</v>
      </c>
      <c r="H16" s="8">
        <v>14</v>
      </c>
      <c r="I16" s="73">
        <v>0.02</v>
      </c>
    </row>
    <row r="17" spans="2:9" ht="16.5" thickBot="1">
      <c r="B17" s="26">
        <f t="shared" si="0"/>
        <v>16</v>
      </c>
      <c r="C17" s="9" t="s">
        <v>53</v>
      </c>
      <c r="D17" s="68">
        <v>6.0999999999999999E-2</v>
      </c>
      <c r="E17" s="10">
        <v>16</v>
      </c>
      <c r="F17" s="68">
        <v>1.09E-2</v>
      </c>
      <c r="G17" s="68">
        <v>7.1900000000000006E-2</v>
      </c>
      <c r="H17" s="10">
        <v>21</v>
      </c>
      <c r="I17" s="74">
        <v>2.9499999999999998E-2</v>
      </c>
    </row>
    <row r="18" spans="2:9" ht="16.5" thickBot="1">
      <c r="B18" s="26">
        <f t="shared" si="0"/>
        <v>17</v>
      </c>
      <c r="C18" s="9" t="s">
        <v>13</v>
      </c>
      <c r="D18" s="68">
        <v>0.06</v>
      </c>
      <c r="E18" s="10">
        <v>-17</v>
      </c>
      <c r="F18" s="68">
        <v>0</v>
      </c>
      <c r="G18" s="68">
        <v>0.06</v>
      </c>
      <c r="H18" s="10">
        <v>-38</v>
      </c>
      <c r="I18" s="74">
        <v>0</v>
      </c>
    </row>
    <row r="19" spans="2:9" ht="16.5" thickBot="1">
      <c r="B19" s="26">
        <f t="shared" si="0"/>
        <v>17</v>
      </c>
      <c r="C19" s="6" t="s">
        <v>14</v>
      </c>
      <c r="D19" s="68">
        <v>0.06</v>
      </c>
      <c r="E19" s="8">
        <v>17</v>
      </c>
      <c r="F19" s="68">
        <v>1.0800000000000001E-2</v>
      </c>
      <c r="G19" s="68">
        <v>7.0800000000000002E-2</v>
      </c>
      <c r="H19" s="8">
        <v>22</v>
      </c>
      <c r="I19" s="73">
        <v>2.5000000000000001E-2</v>
      </c>
    </row>
    <row r="20" spans="2:9" ht="16.5" thickBot="1">
      <c r="B20" s="26">
        <f t="shared" si="0"/>
        <v>17</v>
      </c>
      <c r="C20" s="9" t="s">
        <v>16</v>
      </c>
      <c r="D20" s="68">
        <v>0.06</v>
      </c>
      <c r="E20" s="10">
        <v>17</v>
      </c>
      <c r="F20" s="68">
        <v>2.9999999999999997E-4</v>
      </c>
      <c r="G20" s="68">
        <v>6.0299999999999999E-2</v>
      </c>
      <c r="H20" s="10">
        <v>37</v>
      </c>
      <c r="I20" s="74">
        <v>0.03</v>
      </c>
    </row>
    <row r="21" spans="2:9" ht="16.5" thickBot="1">
      <c r="B21" s="26">
        <f t="shared" si="0"/>
        <v>17</v>
      </c>
      <c r="C21" s="6" t="s">
        <v>19</v>
      </c>
      <c r="D21" s="68">
        <v>0.06</v>
      </c>
      <c r="E21" s="8">
        <v>17</v>
      </c>
      <c r="F21" s="68">
        <v>9.4000000000000004E-3</v>
      </c>
      <c r="G21" s="68">
        <v>6.9400000000000003E-2</v>
      </c>
      <c r="H21" s="8">
        <v>28</v>
      </c>
      <c r="I21" s="73">
        <v>0.01</v>
      </c>
    </row>
    <row r="22" spans="2:9" ht="16.5" thickBot="1">
      <c r="B22" s="26">
        <f t="shared" si="0"/>
        <v>17</v>
      </c>
      <c r="C22" s="6" t="s">
        <v>21</v>
      </c>
      <c r="D22" s="68">
        <v>0.06</v>
      </c>
      <c r="E22" s="8">
        <v>17</v>
      </c>
      <c r="F22" s="68">
        <v>0</v>
      </c>
      <c r="G22" s="68">
        <v>0.06</v>
      </c>
      <c r="H22" s="8">
        <v>38</v>
      </c>
      <c r="I22" s="73">
        <v>0</v>
      </c>
    </row>
    <row r="23" spans="2:9" ht="16.5" thickBot="1">
      <c r="B23" s="26">
        <f t="shared" si="0"/>
        <v>17</v>
      </c>
      <c r="C23" s="9" t="s">
        <v>24</v>
      </c>
      <c r="D23" s="68">
        <v>0.06</v>
      </c>
      <c r="E23" s="10">
        <v>17</v>
      </c>
      <c r="F23" s="68">
        <v>0</v>
      </c>
      <c r="G23" s="68">
        <v>0.06</v>
      </c>
      <c r="H23" s="10">
        <v>38</v>
      </c>
      <c r="I23" s="74">
        <v>0</v>
      </c>
    </row>
    <row r="24" spans="2:9" ht="16.5" thickBot="1">
      <c r="B24" s="26">
        <f t="shared" si="0"/>
        <v>17</v>
      </c>
      <c r="C24" s="9" t="s">
        <v>26</v>
      </c>
      <c r="D24" s="68">
        <v>0.06</v>
      </c>
      <c r="E24" s="10">
        <v>17</v>
      </c>
      <c r="F24" s="68">
        <v>0</v>
      </c>
      <c r="G24" s="68">
        <v>0.06</v>
      </c>
      <c r="H24" s="10">
        <v>38</v>
      </c>
      <c r="I24" s="74">
        <v>0</v>
      </c>
    </row>
    <row r="25" spans="2:9" ht="16.5" thickBot="1">
      <c r="B25" s="26">
        <f t="shared" si="0"/>
        <v>17</v>
      </c>
      <c r="C25" s="9" t="s">
        <v>39</v>
      </c>
      <c r="D25" s="68">
        <v>0.06</v>
      </c>
      <c r="E25" s="10">
        <v>17</v>
      </c>
      <c r="F25" s="68">
        <v>3.3999999999999998E-3</v>
      </c>
      <c r="G25" s="68">
        <v>6.3399999999999998E-2</v>
      </c>
      <c r="H25" s="10">
        <v>34</v>
      </c>
      <c r="I25" s="74">
        <v>0.02</v>
      </c>
    </row>
    <row r="26" spans="2:9" ht="16.5" thickBot="1">
      <c r="B26" s="26">
        <f t="shared" si="0"/>
        <v>17</v>
      </c>
      <c r="C26" s="9" t="s">
        <v>41</v>
      </c>
      <c r="D26" s="68">
        <v>0.06</v>
      </c>
      <c r="E26" s="10">
        <v>17</v>
      </c>
      <c r="F26" s="68">
        <v>1.46E-2</v>
      </c>
      <c r="G26" s="68">
        <v>7.46E-2</v>
      </c>
      <c r="H26" s="10">
        <v>18</v>
      </c>
      <c r="I26" s="74">
        <v>0.03</v>
      </c>
    </row>
    <row r="27" spans="2:9" ht="16.5" thickBot="1">
      <c r="B27" s="26">
        <f t="shared" si="0"/>
        <v>17</v>
      </c>
      <c r="C27" s="6" t="s">
        <v>44</v>
      </c>
      <c r="D27" s="68">
        <v>0.06</v>
      </c>
      <c r="E27" s="8">
        <v>17</v>
      </c>
      <c r="F27" s="68">
        <v>2.3999999999999998E-3</v>
      </c>
      <c r="G27" s="68">
        <v>6.2399999999999997E-2</v>
      </c>
      <c r="H27" s="8">
        <v>36</v>
      </c>
      <c r="I27" s="73">
        <v>0.01</v>
      </c>
    </row>
    <row r="28" spans="2:9" ht="16.5" thickBot="1">
      <c r="B28" s="26">
        <f t="shared" si="0"/>
        <v>17</v>
      </c>
      <c r="C28" s="9" t="s">
        <v>46</v>
      </c>
      <c r="D28" s="68">
        <v>0.06</v>
      </c>
      <c r="E28" s="10">
        <v>17</v>
      </c>
      <c r="F28" s="68">
        <v>5.0000000000000001E-3</v>
      </c>
      <c r="G28" s="68">
        <v>6.5000000000000002E-2</v>
      </c>
      <c r="H28" s="10">
        <v>31</v>
      </c>
      <c r="I28" s="74">
        <v>0.01</v>
      </c>
    </row>
    <row r="29" spans="2:9" ht="16.5" thickBot="1">
      <c r="B29" s="26">
        <f t="shared" si="0"/>
        <v>28</v>
      </c>
      <c r="C29" s="6" t="s">
        <v>36</v>
      </c>
      <c r="D29" s="68">
        <v>5.7500000000000002E-2</v>
      </c>
      <c r="E29" s="8">
        <v>27</v>
      </c>
      <c r="F29" s="68">
        <v>1.4800000000000001E-2</v>
      </c>
      <c r="G29" s="68">
        <v>7.2300000000000003E-2</v>
      </c>
      <c r="H29" s="8">
        <v>20</v>
      </c>
      <c r="I29" s="73">
        <v>2.2499999999999999E-2</v>
      </c>
    </row>
    <row r="30" spans="2:9" ht="16.5" thickBot="1">
      <c r="B30" s="26">
        <f t="shared" si="0"/>
        <v>29</v>
      </c>
      <c r="C30" s="9" t="s">
        <v>8</v>
      </c>
      <c r="D30" s="68">
        <v>5.6000000000000001E-2</v>
      </c>
      <c r="E30" s="10">
        <v>28</v>
      </c>
      <c r="F30" s="68">
        <v>2.8000000000000001E-2</v>
      </c>
      <c r="G30" s="68">
        <v>8.4000000000000005E-2</v>
      </c>
      <c r="H30" s="10">
        <v>11</v>
      </c>
      <c r="I30" s="74">
        <v>5.6000000000000001E-2</v>
      </c>
    </row>
    <row r="31" spans="2:9" ht="16.5" thickBot="1">
      <c r="B31" s="26">
        <f t="shared" si="0"/>
        <v>30</v>
      </c>
      <c r="C31" s="6" t="s">
        <v>23</v>
      </c>
      <c r="D31" s="68">
        <v>5.5E-2</v>
      </c>
      <c r="E31" s="8">
        <v>29</v>
      </c>
      <c r="F31" s="68">
        <v>0</v>
      </c>
      <c r="G31" s="68">
        <v>5.5E-2</v>
      </c>
      <c r="H31" s="8">
        <v>42</v>
      </c>
      <c r="I31" s="73">
        <v>0</v>
      </c>
    </row>
    <row r="32" spans="2:9" ht="16.5" thickBot="1">
      <c r="B32" s="26">
        <f t="shared" si="0"/>
        <v>30</v>
      </c>
      <c r="C32" s="6" t="s">
        <v>30</v>
      </c>
      <c r="D32" s="68">
        <v>5.5E-2</v>
      </c>
      <c r="E32" s="8">
        <v>29</v>
      </c>
      <c r="F32" s="68">
        <v>1.44E-2</v>
      </c>
      <c r="G32" s="68">
        <v>6.9400000000000003E-2</v>
      </c>
      <c r="H32" s="8">
        <v>29</v>
      </c>
      <c r="I32" s="73">
        <v>2.5000000000000001E-2</v>
      </c>
    </row>
    <row r="33" spans="2:9" ht="16.5" thickBot="1">
      <c r="B33" s="26">
        <f t="shared" si="0"/>
        <v>32</v>
      </c>
      <c r="C33" s="9" t="s">
        <v>54</v>
      </c>
      <c r="D33" s="68">
        <v>5.2999999999999999E-2</v>
      </c>
      <c r="E33" s="10">
        <v>31</v>
      </c>
      <c r="F33" s="68">
        <v>4.3E-3</v>
      </c>
      <c r="G33" s="68">
        <v>5.7299999999999997E-2</v>
      </c>
      <c r="H33" s="10">
        <v>41</v>
      </c>
      <c r="I33" s="74">
        <v>7.0000000000000001E-3</v>
      </c>
    </row>
    <row r="34" spans="2:9" ht="16.5" thickBot="1">
      <c r="B34" s="26">
        <f t="shared" ref="B34:B52" si="1">RANK(D34,$D$2:$D$52)</f>
        <v>33</v>
      </c>
      <c r="C34" s="6" t="s">
        <v>51</v>
      </c>
      <c r="D34" s="68">
        <v>5.1249999999999997E-2</v>
      </c>
      <c r="E34" s="8">
        <v>32</v>
      </c>
      <c r="F34" s="68">
        <v>2.7099999999999999E-2</v>
      </c>
      <c r="G34" s="68">
        <v>7.8299999999999995E-2</v>
      </c>
      <c r="H34" s="8">
        <v>15</v>
      </c>
      <c r="I34" s="73">
        <v>4.3130000000000002E-2</v>
      </c>
    </row>
    <row r="35" spans="2:9" ht="16.5" thickBot="1">
      <c r="B35" s="26">
        <f t="shared" si="1"/>
        <v>34</v>
      </c>
      <c r="C35" s="9" t="s">
        <v>35</v>
      </c>
      <c r="D35" s="68">
        <v>0.05</v>
      </c>
      <c r="E35" s="10">
        <v>33</v>
      </c>
      <c r="F35" s="68">
        <v>1.9599999999999999E-2</v>
      </c>
      <c r="G35" s="68">
        <v>6.9599999999999995E-2</v>
      </c>
      <c r="H35" s="10">
        <v>27</v>
      </c>
      <c r="I35" s="74">
        <v>3.5000000000000003E-2</v>
      </c>
    </row>
    <row r="36" spans="2:9" ht="16.5" thickBot="1">
      <c r="B36" s="26">
        <f t="shared" si="1"/>
        <v>34</v>
      </c>
      <c r="C36" s="6" t="s">
        <v>47</v>
      </c>
      <c r="D36" s="68">
        <v>0.05</v>
      </c>
      <c r="E36" s="8">
        <v>33</v>
      </c>
      <c r="F36" s="68">
        <v>4.3E-3</v>
      </c>
      <c r="G36" s="68">
        <v>5.4300000000000001E-2</v>
      </c>
      <c r="H36" s="8">
        <v>43</v>
      </c>
      <c r="I36" s="73">
        <v>1.7500000000000002E-2</v>
      </c>
    </row>
    <row r="37" spans="2:9" ht="16.5" thickBot="1">
      <c r="B37" s="26">
        <f t="shared" si="1"/>
        <v>36</v>
      </c>
      <c r="C37" s="6" t="s">
        <v>34</v>
      </c>
      <c r="D37" s="68">
        <v>4.7500000000000001E-2</v>
      </c>
      <c r="E37" s="8">
        <v>35</v>
      </c>
      <c r="F37" s="68">
        <v>2.23E-2</v>
      </c>
      <c r="G37" s="68">
        <v>6.9800000000000001E-2</v>
      </c>
      <c r="H37" s="8">
        <v>26</v>
      </c>
      <c r="I37" s="73">
        <v>2.75E-2</v>
      </c>
    </row>
    <row r="38" spans="2:9" ht="16.5" thickBot="1">
      <c r="B38" s="26">
        <f t="shared" si="1"/>
        <v>37</v>
      </c>
      <c r="C38" s="9" t="s">
        <v>37</v>
      </c>
      <c r="D38" s="68">
        <v>4.4999999999999998E-2</v>
      </c>
      <c r="E38" s="10">
        <v>36</v>
      </c>
      <c r="F38" s="68">
        <v>4.4499999999999998E-2</v>
      </c>
      <c r="G38" s="68">
        <v>8.9499999999999996E-2</v>
      </c>
      <c r="H38" s="10">
        <v>6</v>
      </c>
      <c r="I38" s="74">
        <v>7.0000000000000007E-2</v>
      </c>
    </row>
    <row r="39" spans="2:9" ht="16.5" thickBot="1">
      <c r="B39" s="26">
        <f t="shared" si="1"/>
        <v>37</v>
      </c>
      <c r="C39" s="6" t="s">
        <v>52</v>
      </c>
      <c r="D39" s="68">
        <v>4.4999999999999998E-2</v>
      </c>
      <c r="E39" s="8">
        <v>36</v>
      </c>
      <c r="F39" s="68">
        <v>1.9E-2</v>
      </c>
      <c r="G39" s="68">
        <v>6.4000000000000001E-2</v>
      </c>
      <c r="H39" s="8">
        <v>32</v>
      </c>
      <c r="I39" s="73">
        <v>4.4999999999999998E-2</v>
      </c>
    </row>
    <row r="40" spans="2:9" ht="16.5" thickBot="1">
      <c r="B40" s="26">
        <f t="shared" si="1"/>
        <v>39</v>
      </c>
      <c r="C40" s="9" t="s">
        <v>22</v>
      </c>
      <c r="D40" s="68">
        <v>4.4499999999999998E-2</v>
      </c>
      <c r="E40" s="10">
        <v>38</v>
      </c>
      <c r="F40" s="68">
        <v>5.0700000000000002E-2</v>
      </c>
      <c r="G40" s="68">
        <v>9.5200000000000007E-2</v>
      </c>
      <c r="H40" s="10">
        <v>2</v>
      </c>
      <c r="I40" s="74">
        <v>7.0000000000000007E-2</v>
      </c>
    </row>
    <row r="41" spans="2:9" ht="16.5" thickBot="1">
      <c r="B41" s="26">
        <f t="shared" si="1"/>
        <v>40</v>
      </c>
      <c r="C41" s="6" t="s">
        <v>29</v>
      </c>
      <c r="D41" s="68">
        <v>4.2250000000000003E-2</v>
      </c>
      <c r="E41" s="8">
        <v>39</v>
      </c>
      <c r="F41" s="68">
        <v>4.0300000000000002E-2</v>
      </c>
      <c r="G41" s="68">
        <v>8.2500000000000004E-2</v>
      </c>
      <c r="H41" s="8">
        <v>12</v>
      </c>
      <c r="I41" s="73">
        <v>5.7630000000000001E-2</v>
      </c>
    </row>
    <row r="42" spans="2:9" ht="16.5" thickBot="1">
      <c r="B42" s="26">
        <f t="shared" si="1"/>
        <v>41</v>
      </c>
      <c r="C42" s="9" t="s">
        <v>6</v>
      </c>
      <c r="D42" s="68">
        <v>0.04</v>
      </c>
      <c r="E42" s="10">
        <v>40</v>
      </c>
      <c r="F42" s="68">
        <v>5.2200000000000003E-2</v>
      </c>
      <c r="G42" s="68">
        <v>9.2200000000000004E-2</v>
      </c>
      <c r="H42" s="10">
        <v>5</v>
      </c>
      <c r="I42" s="74">
        <v>7.4999999999999997E-2</v>
      </c>
    </row>
    <row r="43" spans="2:9" ht="16.5" thickBot="1">
      <c r="B43" s="26">
        <f t="shared" si="1"/>
        <v>41</v>
      </c>
      <c r="C43" s="9" t="s">
        <v>15</v>
      </c>
      <c r="D43" s="68">
        <v>0.04</v>
      </c>
      <c r="E43" s="10">
        <v>40</v>
      </c>
      <c r="F43" s="68">
        <v>3.32E-2</v>
      </c>
      <c r="G43" s="68">
        <v>7.3200000000000001E-2</v>
      </c>
      <c r="H43" s="10">
        <v>19</v>
      </c>
      <c r="I43" s="74">
        <v>4.9000000000000002E-2</v>
      </c>
    </row>
    <row r="44" spans="2:9" ht="16.5" thickBot="1">
      <c r="B44" s="26">
        <f t="shared" si="1"/>
        <v>41</v>
      </c>
      <c r="C44" s="6" t="s">
        <v>49</v>
      </c>
      <c r="D44" s="68">
        <v>0.04</v>
      </c>
      <c r="E44" s="8">
        <v>40</v>
      </c>
      <c r="F44" s="68">
        <v>4.4000000000000003E-3</v>
      </c>
      <c r="G44" s="68">
        <v>4.4400000000000002E-2</v>
      </c>
      <c r="H44" s="8">
        <v>45</v>
      </c>
      <c r="I44" s="73">
        <v>5.0000000000000001E-3</v>
      </c>
    </row>
    <row r="45" spans="2:9" ht="16.5" thickBot="1">
      <c r="B45" s="26">
        <f t="shared" si="1"/>
        <v>41</v>
      </c>
      <c r="C45" s="9" t="s">
        <v>33</v>
      </c>
      <c r="D45" s="68">
        <v>0.04</v>
      </c>
      <c r="E45" s="10">
        <v>40</v>
      </c>
      <c r="F45" s="68">
        <v>4.5199999999999997E-2</v>
      </c>
      <c r="G45" s="68">
        <v>8.5199999999999998E-2</v>
      </c>
      <c r="H45" s="10">
        <v>10</v>
      </c>
      <c r="I45" s="74">
        <v>4.8750000000000002E-2</v>
      </c>
    </row>
    <row r="46" spans="2:9" ht="16.5" thickBot="1">
      <c r="B46" s="26">
        <f t="shared" si="1"/>
        <v>41</v>
      </c>
      <c r="C46" s="9" t="s">
        <v>48</v>
      </c>
      <c r="D46" s="68">
        <v>0.04</v>
      </c>
      <c r="E46" s="10">
        <v>40</v>
      </c>
      <c r="F46" s="68">
        <v>1.3299999999999999E-2</v>
      </c>
      <c r="G46" s="68">
        <v>5.33E-2</v>
      </c>
      <c r="H46" s="10">
        <v>44</v>
      </c>
      <c r="I46" s="74">
        <v>0.02</v>
      </c>
    </row>
    <row r="47" spans="2:9" ht="16.5" thickBot="1">
      <c r="B47" s="26">
        <f t="shared" si="1"/>
        <v>46</v>
      </c>
      <c r="C47" s="6" t="s">
        <v>10</v>
      </c>
      <c r="D47" s="68">
        <v>2.9000000000000001E-2</v>
      </c>
      <c r="E47" s="8">
        <v>45</v>
      </c>
      <c r="F47" s="68">
        <v>4.82E-2</v>
      </c>
      <c r="G47" s="68">
        <v>7.7200000000000005E-2</v>
      </c>
      <c r="H47" s="8">
        <v>16</v>
      </c>
      <c r="I47" s="73">
        <v>8.3000000000000004E-2</v>
      </c>
    </row>
    <row r="48" spans="2:9" ht="16.5" thickBot="1">
      <c r="B48" s="26">
        <f t="shared" si="1"/>
        <v>47</v>
      </c>
      <c r="C48" s="6" t="s">
        <v>7</v>
      </c>
      <c r="D48" s="68">
        <v>0</v>
      </c>
      <c r="E48" s="8">
        <v>46</v>
      </c>
      <c r="F48" s="68">
        <v>1.7600000000000001E-2</v>
      </c>
      <c r="G48" s="68">
        <v>1.7600000000000001E-2</v>
      </c>
      <c r="H48" s="8">
        <v>46</v>
      </c>
      <c r="I48" s="73">
        <v>7.4999999999999997E-2</v>
      </c>
    </row>
    <row r="49" spans="2:9" ht="16.5" thickBot="1">
      <c r="B49" s="26">
        <f t="shared" si="1"/>
        <v>47</v>
      </c>
      <c r="C49" s="6" t="s">
        <v>12</v>
      </c>
      <c r="D49" s="68">
        <v>0</v>
      </c>
      <c r="E49" s="8">
        <v>46</v>
      </c>
      <c r="F49" s="68">
        <v>0</v>
      </c>
      <c r="G49" s="68">
        <v>0</v>
      </c>
      <c r="H49" s="8">
        <v>47</v>
      </c>
      <c r="I49" s="73">
        <v>0</v>
      </c>
    </row>
    <row r="50" spans="2:9" ht="16.5" thickBot="1">
      <c r="B50" s="26">
        <f t="shared" si="1"/>
        <v>47</v>
      </c>
      <c r="C50" s="9" t="s">
        <v>50</v>
      </c>
      <c r="D50" s="68">
        <v>0</v>
      </c>
      <c r="E50" s="10">
        <v>46</v>
      </c>
      <c r="F50" s="68">
        <v>0</v>
      </c>
      <c r="G50" s="68">
        <v>0</v>
      </c>
      <c r="H50" s="10">
        <v>47</v>
      </c>
      <c r="I50" s="74">
        <v>0</v>
      </c>
    </row>
    <row r="51" spans="2:9" ht="16.5" thickBot="1">
      <c r="B51" s="26">
        <f t="shared" si="1"/>
        <v>47</v>
      </c>
      <c r="C51" s="6" t="s">
        <v>32</v>
      </c>
      <c r="D51" s="68">
        <v>0</v>
      </c>
      <c r="E51" s="8">
        <v>46</v>
      </c>
      <c r="F51" s="68">
        <v>0</v>
      </c>
      <c r="G51" s="68">
        <v>0</v>
      </c>
      <c r="H51" s="8">
        <v>47</v>
      </c>
      <c r="I51" s="73">
        <v>0</v>
      </c>
    </row>
    <row r="52" spans="2:9" ht="16.5" thickBot="1">
      <c r="B52" s="26">
        <f t="shared" si="1"/>
        <v>47</v>
      </c>
      <c r="C52" s="38" t="s">
        <v>38</v>
      </c>
      <c r="D52" s="69">
        <v>0</v>
      </c>
      <c r="E52" s="81">
        <v>46</v>
      </c>
      <c r="F52" s="69">
        <v>0</v>
      </c>
      <c r="G52" s="69">
        <v>0</v>
      </c>
      <c r="H52" s="81">
        <v>47</v>
      </c>
      <c r="I52" s="75">
        <v>0</v>
      </c>
    </row>
  </sheetData>
  <autoFilter ref="B1:I52" xr:uid="{B95ED976-BBA7-4D8E-AA47-E13A1A991DB9}">
    <sortState xmlns:xlrd2="http://schemas.microsoft.com/office/spreadsheetml/2017/richdata2" ref="B2:I52">
      <sortCondition ref="B1:B52"/>
    </sortState>
  </autoFilter>
  <conditionalFormatting sqref="D16">
    <cfRule type="expression" dxfId="126" priority="29">
      <formula>D16&lt;$M$1</formula>
    </cfRule>
    <cfRule type="expression" dxfId="125" priority="30">
      <formula>D16&gt;=$M$1</formula>
    </cfRule>
  </conditionalFormatting>
  <conditionalFormatting sqref="D2:D52">
    <cfRule type="expression" dxfId="124" priority="27">
      <formula>D2&lt;$M$1</formula>
    </cfRule>
    <cfRule type="expression" dxfId="123" priority="28">
      <formula>D2&gt;=$M$1</formula>
    </cfRule>
  </conditionalFormatting>
  <conditionalFormatting sqref="D17:D52">
    <cfRule type="expression" dxfId="122" priority="25">
      <formula>D17&lt;$M$1</formula>
    </cfRule>
    <cfRule type="expression" dxfId="121" priority="26">
      <formula>D17&gt;=$M$1</formula>
    </cfRule>
  </conditionalFormatting>
  <conditionalFormatting sqref="G2:G52">
    <cfRule type="expression" dxfId="120" priority="31">
      <formula>G2&lt;$M$3</formula>
    </cfRule>
    <cfRule type="expression" dxfId="119" priority="32">
      <formula>G2&gt;=$M$3</formula>
    </cfRule>
  </conditionalFormatting>
  <conditionalFormatting sqref="F2">
    <cfRule type="cellIs" dxfId="118" priority="15" operator="equal">
      <formula>$M$2</formula>
    </cfRule>
    <cfRule type="expression" dxfId="117" priority="19">
      <formula>F2&gt;=$M$2</formula>
    </cfRule>
    <cfRule type="expression" dxfId="116" priority="20">
      <formula>F2&lt;$M$2</formula>
    </cfRule>
  </conditionalFormatting>
  <conditionalFormatting sqref="D2:D52">
    <cfRule type="cellIs" dxfId="115" priority="16" operator="equal">
      <formula>$M$1</formula>
    </cfRule>
  </conditionalFormatting>
  <conditionalFormatting sqref="F3:F52">
    <cfRule type="cellIs" dxfId="114" priority="12" operator="equal">
      <formula>$M$2</formula>
    </cfRule>
    <cfRule type="expression" dxfId="113" priority="13">
      <formula>F3&gt;=$M$2</formula>
    </cfRule>
    <cfRule type="expression" dxfId="112" priority="14">
      <formula>F3&lt;$M$2</formula>
    </cfRule>
  </conditionalFormatting>
  <conditionalFormatting sqref="G2">
    <cfRule type="cellIs" dxfId="111" priority="11" operator="equal">
      <formula>$M$3</formula>
    </cfRule>
  </conditionalFormatting>
  <conditionalFormatting sqref="G3:G52">
    <cfRule type="cellIs" dxfId="110" priority="10" operator="equal">
      <formula>$M$3</formula>
    </cfRule>
  </conditionalFormatting>
  <conditionalFormatting sqref="M1">
    <cfRule type="expression" dxfId="109" priority="7">
      <formula>M1=P1</formula>
    </cfRule>
    <cfRule type="expression" dxfId="108" priority="8">
      <formula>M1&gt;P1</formula>
    </cfRule>
    <cfRule type="expression" dxfId="107" priority="9">
      <formula>M1&lt;P1</formula>
    </cfRule>
  </conditionalFormatting>
  <conditionalFormatting sqref="M2:M3">
    <cfRule type="expression" dxfId="106" priority="1">
      <formula>M2=P2</formula>
    </cfRule>
    <cfRule type="expression" dxfId="105" priority="2">
      <formula>M2&gt;P2</formula>
    </cfRule>
    <cfRule type="expression" dxfId="104" priority="3">
      <formula>M2&lt;P2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D84-D9CC-483C-B698-9C7AD13F8A2C}">
  <dimension ref="B1:K52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4.140625" customWidth="1"/>
    <col min="2" max="2" width="7" style="26" customWidth="1"/>
    <col min="3" max="3" width="21.28515625" customWidth="1"/>
    <col min="4" max="4" width="24.140625" style="70" customWidth="1"/>
    <col min="5" max="5" width="5.85546875" customWidth="1"/>
    <col min="6" max="6" width="18.28515625" customWidth="1"/>
    <col min="7" max="7" width="18" customWidth="1"/>
    <col min="9" max="9" width="9.85546875" customWidth="1"/>
    <col min="10" max="10" width="19.7109375" bestFit="1" customWidth="1"/>
  </cols>
  <sheetData>
    <row r="1" spans="2:11" ht="52.5" customHeight="1" thickBot="1">
      <c r="B1" s="26" t="s">
        <v>2</v>
      </c>
      <c r="C1" s="41" t="s">
        <v>0</v>
      </c>
      <c r="D1" s="71" t="s">
        <v>64</v>
      </c>
      <c r="F1" s="27" t="s">
        <v>93</v>
      </c>
      <c r="G1" s="28" t="str">
        <f>Input!C2</f>
        <v>New York</v>
      </c>
      <c r="H1" s="19">
        <f>VLOOKUP(G1,C:D,2,FALSE)</f>
        <v>1.23E-2</v>
      </c>
      <c r="I1" s="90">
        <f>INDEX(B2:B52,MATCH(G1,C2:C52,0))</f>
        <v>17</v>
      </c>
      <c r="J1" s="27" t="s">
        <v>94</v>
      </c>
      <c r="K1" s="29">
        <f>AVERAGE(D2:D52)</f>
        <v>9.8352941176470584E-3</v>
      </c>
    </row>
    <row r="2" spans="2:11" ht="16.5" thickBot="1">
      <c r="B2" s="26">
        <f t="shared" ref="B2:B33" si="0">RANK(D2,$D$2:$D$52)</f>
        <v>1</v>
      </c>
      <c r="C2" s="4" t="s">
        <v>55</v>
      </c>
      <c r="D2" s="72">
        <v>1.89E-2</v>
      </c>
    </row>
    <row r="3" spans="2:11" ht="17.25" thickBot="1">
      <c r="B3" s="26">
        <f t="shared" si="0"/>
        <v>2</v>
      </c>
      <c r="C3" s="6" t="s">
        <v>32</v>
      </c>
      <c r="D3" s="73">
        <v>1.8599999999999998E-2</v>
      </c>
      <c r="I3" s="91" t="s">
        <v>2</v>
      </c>
    </row>
    <row r="4" spans="2:11" ht="16.5" thickBot="1">
      <c r="B4" s="26">
        <f t="shared" si="0"/>
        <v>3</v>
      </c>
      <c r="C4" s="9" t="s">
        <v>43</v>
      </c>
      <c r="D4" s="73">
        <v>1.8100000000000002E-2</v>
      </c>
    </row>
    <row r="5" spans="2:11" ht="16.5" thickBot="1">
      <c r="B5" s="26">
        <f t="shared" si="0"/>
        <v>4</v>
      </c>
      <c r="C5" s="6" t="s">
        <v>30</v>
      </c>
      <c r="D5" s="73">
        <v>1.7600000000000001E-2</v>
      </c>
    </row>
    <row r="6" spans="2:11" ht="16.5" thickBot="1">
      <c r="B6" s="26">
        <f t="shared" si="0"/>
        <v>4</v>
      </c>
      <c r="C6" s="6" t="s">
        <v>47</v>
      </c>
      <c r="D6" s="73">
        <v>1.7600000000000001E-2</v>
      </c>
    </row>
    <row r="7" spans="2:11" ht="16.5" thickBot="1">
      <c r="B7" s="26">
        <f t="shared" si="0"/>
        <v>6</v>
      </c>
      <c r="C7" s="6" t="s">
        <v>17</v>
      </c>
      <c r="D7" s="73">
        <v>1.7299999999999999E-2</v>
      </c>
    </row>
    <row r="8" spans="2:11" ht="16.5" thickBot="1">
      <c r="B8" s="26">
        <f t="shared" si="0"/>
        <v>7</v>
      </c>
      <c r="C8" s="9" t="s">
        <v>11</v>
      </c>
      <c r="D8" s="73">
        <v>1.6299999999999999E-2</v>
      </c>
    </row>
    <row r="9" spans="2:11" ht="16.5" thickBot="1">
      <c r="B9" s="26">
        <f t="shared" si="0"/>
        <v>8</v>
      </c>
      <c r="C9" s="9" t="s">
        <v>26</v>
      </c>
      <c r="D9" s="73">
        <v>1.6199999999999999E-2</v>
      </c>
    </row>
    <row r="10" spans="2:11" ht="16.5" thickBot="1">
      <c r="B10" s="26">
        <f t="shared" si="0"/>
        <v>9</v>
      </c>
      <c r="C10" s="6" t="s">
        <v>44</v>
      </c>
      <c r="D10" s="73">
        <v>1.5900000000000001E-2</v>
      </c>
    </row>
    <row r="11" spans="2:11" ht="16.5" thickBot="1">
      <c r="B11" s="26">
        <f t="shared" si="0"/>
        <v>10</v>
      </c>
      <c r="C11" s="9" t="s">
        <v>35</v>
      </c>
      <c r="D11" s="73">
        <v>1.4200000000000001E-2</v>
      </c>
    </row>
    <row r="12" spans="2:11" ht="16.5" thickBot="1">
      <c r="B12" s="26">
        <f t="shared" si="0"/>
        <v>11</v>
      </c>
      <c r="C12" s="9" t="s">
        <v>36</v>
      </c>
      <c r="D12" s="73">
        <v>1.3599999999999999E-2</v>
      </c>
    </row>
    <row r="13" spans="2:11" ht="16.5" thickBot="1">
      <c r="B13" s="26">
        <f t="shared" si="0"/>
        <v>12</v>
      </c>
      <c r="C13" s="9" t="s">
        <v>39</v>
      </c>
      <c r="D13" s="73">
        <v>1.35E-2</v>
      </c>
    </row>
    <row r="14" spans="2:11" ht="16.5" thickBot="1">
      <c r="B14" s="26">
        <f t="shared" si="0"/>
        <v>12</v>
      </c>
      <c r="C14" s="6" t="s">
        <v>40</v>
      </c>
      <c r="D14" s="73">
        <v>1.35E-2</v>
      </c>
    </row>
    <row r="15" spans="2:11" ht="16.5" thickBot="1">
      <c r="B15" s="26">
        <f t="shared" si="0"/>
        <v>14</v>
      </c>
      <c r="C15" s="9" t="s">
        <v>19</v>
      </c>
      <c r="D15" s="73">
        <v>1.29E-2</v>
      </c>
    </row>
    <row r="16" spans="2:11" ht="16.5" thickBot="1">
      <c r="B16" s="26">
        <f t="shared" si="0"/>
        <v>14</v>
      </c>
      <c r="C16" s="6" t="s">
        <v>20</v>
      </c>
      <c r="D16" s="73">
        <v>1.29E-2</v>
      </c>
    </row>
    <row r="17" spans="2:4" ht="16.5" thickBot="1">
      <c r="B17" s="26">
        <f t="shared" si="0"/>
        <v>16</v>
      </c>
      <c r="C17" s="6" t="s">
        <v>52</v>
      </c>
      <c r="D17" s="73">
        <v>1.2800000000000001E-2</v>
      </c>
    </row>
    <row r="18" spans="2:4" ht="16.5" thickBot="1">
      <c r="B18" s="26">
        <f t="shared" si="0"/>
        <v>17</v>
      </c>
      <c r="C18" s="9" t="s">
        <v>33</v>
      </c>
      <c r="D18" s="73">
        <v>1.23E-2</v>
      </c>
    </row>
    <row r="19" spans="2:4" ht="16.5" thickBot="1">
      <c r="B19" s="26">
        <f t="shared" si="0"/>
        <v>18</v>
      </c>
      <c r="C19" s="6" t="s">
        <v>23</v>
      </c>
      <c r="D19" s="73">
        <v>1.09E-2</v>
      </c>
    </row>
    <row r="20" spans="2:4" ht="16.5" thickBot="1">
      <c r="B20" s="26">
        <f t="shared" si="0"/>
        <v>19</v>
      </c>
      <c r="C20" s="6" t="s">
        <v>27</v>
      </c>
      <c r="D20" s="73">
        <v>1.0500000000000001E-2</v>
      </c>
    </row>
    <row r="21" spans="2:4" ht="16.5" thickBot="1">
      <c r="B21" s="26">
        <f t="shared" si="0"/>
        <v>20</v>
      </c>
      <c r="C21" s="6" t="s">
        <v>7</v>
      </c>
      <c r="D21" s="73">
        <v>1.04E-2</v>
      </c>
    </row>
    <row r="22" spans="2:4" ht="16.5" thickBot="1">
      <c r="B22" s="26">
        <f t="shared" si="0"/>
        <v>20</v>
      </c>
      <c r="C22" s="9" t="s">
        <v>25</v>
      </c>
      <c r="D22" s="73">
        <v>1.04E-2</v>
      </c>
    </row>
    <row r="23" spans="2:4" ht="16.5" thickBot="1">
      <c r="B23" s="26">
        <f t="shared" si="0"/>
        <v>22</v>
      </c>
      <c r="C23" s="6" t="s">
        <v>14</v>
      </c>
      <c r="D23" s="73">
        <v>9.7000000000000003E-3</v>
      </c>
    </row>
    <row r="24" spans="2:4" ht="16.5" thickBot="1">
      <c r="B24" s="26">
        <f t="shared" si="0"/>
        <v>23</v>
      </c>
      <c r="C24" s="9" t="s">
        <v>45</v>
      </c>
      <c r="D24" s="73">
        <v>9.1999999999999998E-3</v>
      </c>
    </row>
    <row r="25" spans="2:4" ht="16.5" thickBot="1">
      <c r="B25" s="26">
        <f t="shared" si="0"/>
        <v>24</v>
      </c>
      <c r="C25" s="6" t="s">
        <v>29</v>
      </c>
      <c r="D25" s="73">
        <v>9.1000000000000004E-3</v>
      </c>
    </row>
    <row r="26" spans="2:4" ht="16.5" thickBot="1">
      <c r="B26" s="26">
        <f t="shared" si="0"/>
        <v>25</v>
      </c>
      <c r="C26" s="9" t="s">
        <v>24</v>
      </c>
      <c r="D26" s="73">
        <v>8.6999999999999994E-3</v>
      </c>
    </row>
    <row r="27" spans="2:4" ht="16.5" thickBot="1">
      <c r="B27" s="26">
        <f t="shared" si="0"/>
        <v>25</v>
      </c>
      <c r="C27" s="6" t="s">
        <v>38</v>
      </c>
      <c r="D27" s="73">
        <v>8.6999999999999994E-3</v>
      </c>
    </row>
    <row r="28" spans="2:4" ht="16.5" thickBot="1">
      <c r="B28" s="26">
        <f t="shared" si="0"/>
        <v>27</v>
      </c>
      <c r="C28" s="9" t="s">
        <v>18</v>
      </c>
      <c r="D28" s="73">
        <v>8.5000000000000006E-3</v>
      </c>
    </row>
    <row r="29" spans="2:4" ht="16.5" thickBot="1">
      <c r="B29" s="26">
        <f t="shared" si="0"/>
        <v>28</v>
      </c>
      <c r="C29" s="6" t="s">
        <v>31</v>
      </c>
      <c r="D29" s="73">
        <v>8.3999999999999995E-3</v>
      </c>
    </row>
    <row r="30" spans="2:4" ht="16.5" thickBot="1">
      <c r="B30" s="26">
        <f t="shared" si="0"/>
        <v>29</v>
      </c>
      <c r="C30" s="6" t="s">
        <v>15</v>
      </c>
      <c r="D30" s="73">
        <v>8.3000000000000001E-3</v>
      </c>
    </row>
    <row r="31" spans="2:4" ht="16.5" thickBot="1">
      <c r="B31" s="26">
        <f t="shared" si="0"/>
        <v>29</v>
      </c>
      <c r="C31" s="9" t="s">
        <v>50</v>
      </c>
      <c r="D31" s="73">
        <v>8.3000000000000001E-3</v>
      </c>
    </row>
    <row r="32" spans="2:4" ht="16.5" thickBot="1">
      <c r="B32" s="26">
        <f t="shared" si="0"/>
        <v>31</v>
      </c>
      <c r="C32" s="9" t="s">
        <v>34</v>
      </c>
      <c r="D32" s="73">
        <v>7.7999999999999996E-3</v>
      </c>
    </row>
    <row r="33" spans="2:4" ht="16.5" thickBot="1">
      <c r="B33" s="26">
        <f t="shared" si="0"/>
        <v>32</v>
      </c>
      <c r="C33" s="9" t="s">
        <v>56</v>
      </c>
      <c r="D33" s="73">
        <v>7.4000000000000003E-3</v>
      </c>
    </row>
    <row r="34" spans="2:4" ht="16.5" thickBot="1">
      <c r="B34" s="26">
        <f t="shared" ref="B34:B52" si="1">RANK(D34,$D$2:$D$52)</f>
        <v>32</v>
      </c>
      <c r="C34" s="9" t="s">
        <v>37</v>
      </c>
      <c r="D34" s="73">
        <v>7.4000000000000003E-3</v>
      </c>
    </row>
    <row r="35" spans="2:4" ht="16.5" thickBot="1">
      <c r="B35" s="26">
        <f t="shared" si="1"/>
        <v>32</v>
      </c>
      <c r="C35" s="6" t="s">
        <v>54</v>
      </c>
      <c r="D35" s="73">
        <v>7.4000000000000003E-3</v>
      </c>
    </row>
    <row r="36" spans="2:4" ht="16.5" thickBot="1">
      <c r="B36" s="26">
        <f t="shared" si="1"/>
        <v>35</v>
      </c>
      <c r="C36" s="9" t="s">
        <v>8</v>
      </c>
      <c r="D36" s="73">
        <v>7.1999999999999998E-3</v>
      </c>
    </row>
    <row r="37" spans="2:4" ht="16.5" thickBot="1">
      <c r="B37" s="26">
        <f t="shared" si="1"/>
        <v>35</v>
      </c>
      <c r="C37" s="9" t="s">
        <v>21</v>
      </c>
      <c r="D37" s="73">
        <v>7.1999999999999998E-3</v>
      </c>
    </row>
    <row r="38" spans="2:4" ht="16.5" thickBot="1">
      <c r="B38" s="26">
        <f t="shared" si="1"/>
        <v>37</v>
      </c>
      <c r="C38" s="6" t="s">
        <v>16</v>
      </c>
      <c r="D38" s="73">
        <v>6.8999999999999999E-3</v>
      </c>
    </row>
    <row r="39" spans="2:4" ht="16.5" thickBot="1">
      <c r="B39" s="26">
        <f t="shared" si="1"/>
        <v>38</v>
      </c>
      <c r="C39" s="6" t="s">
        <v>42</v>
      </c>
      <c r="D39" s="73">
        <v>6.7999999999999996E-3</v>
      </c>
    </row>
    <row r="40" spans="2:4" ht="16.5" thickBot="1">
      <c r="B40" s="26">
        <f t="shared" si="1"/>
        <v>39</v>
      </c>
      <c r="C40" s="6" t="s">
        <v>10</v>
      </c>
      <c r="D40" s="73">
        <v>6.0000000000000001E-3</v>
      </c>
    </row>
    <row r="41" spans="2:4" ht="16.5" thickBot="1">
      <c r="B41" s="26">
        <f t="shared" si="1"/>
        <v>39</v>
      </c>
      <c r="C41" s="9" t="s">
        <v>53</v>
      </c>
      <c r="D41" s="73">
        <v>6.0000000000000001E-3</v>
      </c>
    </row>
    <row r="42" spans="2:4" ht="16.5" thickBot="1">
      <c r="B42" s="26">
        <f t="shared" si="1"/>
        <v>41</v>
      </c>
      <c r="C42" s="6" t="s">
        <v>48</v>
      </c>
      <c r="D42" s="73">
        <v>5.7999999999999996E-3</v>
      </c>
    </row>
    <row r="43" spans="2:4" ht="16.5" thickBot="1">
      <c r="B43" s="26">
        <f t="shared" si="1"/>
        <v>42</v>
      </c>
      <c r="C43" s="9" t="s">
        <v>51</v>
      </c>
      <c r="D43" s="73">
        <v>5.4999999999999997E-3</v>
      </c>
    </row>
    <row r="44" spans="2:4" ht="16.5" thickBot="1">
      <c r="B44" s="26">
        <f t="shared" si="1"/>
        <v>43</v>
      </c>
      <c r="C44" s="9" t="s">
        <v>9</v>
      </c>
      <c r="D44" s="73">
        <v>5.1999999999999998E-3</v>
      </c>
    </row>
    <row r="45" spans="2:4" ht="16.5" thickBot="1">
      <c r="B45" s="26">
        <f t="shared" si="1"/>
        <v>43</v>
      </c>
      <c r="C45" s="6" t="s">
        <v>28</v>
      </c>
      <c r="D45" s="73">
        <v>5.1999999999999998E-3</v>
      </c>
    </row>
    <row r="46" spans="2:4" ht="16.5" thickBot="1">
      <c r="B46" s="26">
        <f t="shared" si="1"/>
        <v>45</v>
      </c>
      <c r="C46" s="9" t="s">
        <v>41</v>
      </c>
      <c r="D46" s="73">
        <v>5.0000000000000001E-3</v>
      </c>
    </row>
    <row r="47" spans="2:4" ht="16.5" thickBot="1">
      <c r="B47" s="26">
        <f t="shared" si="1"/>
        <v>46</v>
      </c>
      <c r="C47" s="6" t="s">
        <v>46</v>
      </c>
      <c r="D47" s="73">
        <v>4.8999999999999998E-3</v>
      </c>
    </row>
    <row r="48" spans="2:4" ht="16.5" thickBot="1">
      <c r="B48" s="26">
        <f t="shared" si="1"/>
        <v>47</v>
      </c>
      <c r="C48" s="9" t="s">
        <v>13</v>
      </c>
      <c r="D48" s="73">
        <v>4.5999999999999999E-3</v>
      </c>
    </row>
    <row r="49" spans="2:4" ht="16.5" thickBot="1">
      <c r="B49" s="26">
        <f t="shared" si="1"/>
        <v>48</v>
      </c>
      <c r="C49" s="9" t="s">
        <v>12</v>
      </c>
      <c r="D49" s="73">
        <v>4.3E-3</v>
      </c>
    </row>
    <row r="50" spans="2:4" ht="16.5" thickBot="1">
      <c r="B50" s="26">
        <f t="shared" si="1"/>
        <v>49</v>
      </c>
      <c r="C50" s="6" t="s">
        <v>6</v>
      </c>
      <c r="D50" s="73">
        <v>3.3E-3</v>
      </c>
    </row>
    <row r="51" spans="2:4" ht="16.5" thickBot="1">
      <c r="B51" s="26">
        <f t="shared" si="1"/>
        <v>50</v>
      </c>
      <c r="C51" s="9" t="s">
        <v>49</v>
      </c>
      <c r="D51" s="73">
        <v>2.5999999999999999E-3</v>
      </c>
    </row>
    <row r="52" spans="2:4" ht="16.5" thickBot="1">
      <c r="B52" s="26">
        <f t="shared" si="1"/>
        <v>51</v>
      </c>
      <c r="C52" s="11" t="s">
        <v>22</v>
      </c>
      <c r="D52" s="75">
        <v>1.8E-3</v>
      </c>
    </row>
  </sheetData>
  <autoFilter ref="B1:D52" xr:uid="{000A9304-F1A8-4032-BAA0-B472203190D4}">
    <sortState xmlns:xlrd2="http://schemas.microsoft.com/office/spreadsheetml/2017/richdata2" ref="B2:D52">
      <sortCondition ref="B1:B52"/>
    </sortState>
  </autoFilter>
  <conditionalFormatting sqref="D16">
    <cfRule type="expression" dxfId="103" priority="20">
      <formula>D16&lt;$H$1</formula>
    </cfRule>
    <cfRule type="expression" dxfId="102" priority="21">
      <formula>D16&gt;=$H$1</formula>
    </cfRule>
  </conditionalFormatting>
  <conditionalFormatting sqref="D2:D52">
    <cfRule type="expression" dxfId="101" priority="18">
      <formula>D2&lt;$H$1</formula>
    </cfRule>
    <cfRule type="expression" dxfId="100" priority="19">
      <formula>D2&gt;=$H$1</formula>
    </cfRule>
  </conditionalFormatting>
  <conditionalFormatting sqref="D17:D52">
    <cfRule type="expression" dxfId="99" priority="16">
      <formula>D17&lt;$H$1</formula>
    </cfRule>
    <cfRule type="expression" dxfId="98" priority="17">
      <formula>D17&gt;=$H$1</formula>
    </cfRule>
  </conditionalFormatting>
  <conditionalFormatting sqref="D2:D52">
    <cfRule type="cellIs" dxfId="97" priority="13" operator="equal">
      <formula>$H$1</formula>
    </cfRule>
  </conditionalFormatting>
  <conditionalFormatting sqref="H1">
    <cfRule type="expression" dxfId="96" priority="4">
      <formula>H1=K1</formula>
    </cfRule>
    <cfRule type="expression" dxfId="95" priority="5">
      <formula>H1&gt;K1</formula>
    </cfRule>
    <cfRule type="expression" dxfId="94" priority="6">
      <formula>H1&lt;K1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D6DD-3CCD-4A17-80C2-823E7720FCF3}">
  <dimension ref="B1:R90"/>
  <sheetViews>
    <sheetView zoomScale="90" zoomScaleNormal="90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4.140625" customWidth="1"/>
    <col min="2" max="2" width="6.42578125" style="26" customWidth="1"/>
    <col min="3" max="3" width="21.28515625" customWidth="1"/>
    <col min="4" max="4" width="24.140625" customWidth="1"/>
    <col min="5" max="5" width="17.28515625" style="35" customWidth="1"/>
    <col min="6" max="6" width="13.28515625" customWidth="1"/>
    <col min="7" max="7" width="5.85546875" customWidth="1"/>
    <col min="8" max="8" width="20.140625" customWidth="1"/>
    <col min="9" max="9" width="18" customWidth="1"/>
    <col min="10" max="10" width="10.5703125" customWidth="1"/>
    <col min="12" max="12" width="19.7109375" bestFit="1" customWidth="1"/>
    <col min="13" max="13" width="12.28515625" customWidth="1"/>
  </cols>
  <sheetData>
    <row r="1" spans="2:18" ht="65.25" customHeight="1" thickBot="1">
      <c r="B1" s="26" t="s">
        <v>2</v>
      </c>
      <c r="C1" s="41" t="s">
        <v>0</v>
      </c>
      <c r="D1" s="31" t="s">
        <v>68</v>
      </c>
      <c r="E1" s="31"/>
      <c r="F1" s="31" t="s">
        <v>69</v>
      </c>
      <c r="H1" s="23" t="s">
        <v>70</v>
      </c>
      <c r="I1" s="20" t="str">
        <f>Input!C2</f>
        <v>New York</v>
      </c>
      <c r="J1" s="92">
        <f>AVERAGEIFS(D:D,C:C,I1)</f>
        <v>6.5000000000000002E-2</v>
      </c>
      <c r="K1" s="3"/>
      <c r="L1" s="23" t="s">
        <v>72</v>
      </c>
      <c r="M1" s="43">
        <f>AVERAGE(D2:D90)</f>
        <v>5.7416966292134809E-2</v>
      </c>
    </row>
    <row r="2" spans="2:18" ht="32.25" thickBot="1">
      <c r="B2" s="26">
        <f t="shared" ref="B2:B33" si="0">RANK(D2,$D$2:$D$90)</f>
        <v>1</v>
      </c>
      <c r="C2" s="4" t="s">
        <v>55</v>
      </c>
      <c r="D2" s="5">
        <v>0.115</v>
      </c>
      <c r="E2" s="32" t="s">
        <v>65</v>
      </c>
      <c r="F2" s="36">
        <v>1000000</v>
      </c>
      <c r="H2" s="25" t="s">
        <v>73</v>
      </c>
      <c r="I2" s="22" t="str">
        <f>I1</f>
        <v>New York</v>
      </c>
      <c r="J2" s="93">
        <f>VLOOKUP(I2,'Median HH Income'!B:C,2,FALSE)</f>
        <v>68486</v>
      </c>
      <c r="L2" s="25" t="s">
        <v>71</v>
      </c>
      <c r="M2" s="42">
        <v>52000</v>
      </c>
      <c r="N2" s="44"/>
      <c r="O2" s="44" t="s">
        <v>75</v>
      </c>
      <c r="P2" s="44"/>
      <c r="Q2" s="44"/>
      <c r="R2" s="44"/>
    </row>
    <row r="3" spans="2:18" ht="16.5" thickBot="1">
      <c r="B3" s="26">
        <f t="shared" si="0"/>
        <v>2</v>
      </c>
      <c r="C3" s="6" t="s">
        <v>39</v>
      </c>
      <c r="D3" s="7">
        <v>9.9900000000000003E-2</v>
      </c>
      <c r="E3" s="33" t="s">
        <v>65</v>
      </c>
      <c r="F3" s="37">
        <v>0</v>
      </c>
    </row>
    <row r="4" spans="2:18" ht="16.5" thickBot="1">
      <c r="B4" s="26">
        <f t="shared" si="0"/>
        <v>3</v>
      </c>
      <c r="C4" s="9" t="s">
        <v>19</v>
      </c>
      <c r="D4" s="7">
        <v>9.8000000000000004E-2</v>
      </c>
      <c r="E4" s="34" t="s">
        <v>65</v>
      </c>
      <c r="F4" s="37">
        <v>250000</v>
      </c>
    </row>
    <row r="5" spans="2:18" ht="16.5" thickBot="1">
      <c r="B5" s="26">
        <f t="shared" si="0"/>
        <v>3</v>
      </c>
      <c r="C5" s="6" t="s">
        <v>27</v>
      </c>
      <c r="D5" s="7">
        <v>9.8000000000000004E-2</v>
      </c>
      <c r="E5" s="33" t="s">
        <v>65</v>
      </c>
      <c r="F5" s="37">
        <v>0</v>
      </c>
    </row>
    <row r="6" spans="2:18" ht="16.5" thickBot="1">
      <c r="B6" s="26">
        <f t="shared" si="0"/>
        <v>5</v>
      </c>
      <c r="C6" s="6" t="s">
        <v>17</v>
      </c>
      <c r="D6" s="7">
        <v>9.5000000000000001E-2</v>
      </c>
      <c r="E6" s="33" t="s">
        <v>65</v>
      </c>
      <c r="F6" s="37">
        <v>0</v>
      </c>
    </row>
    <row r="7" spans="2:18" ht="16.5" thickBot="1">
      <c r="B7" s="26">
        <f t="shared" si="0"/>
        <v>6</v>
      </c>
      <c r="C7" s="6" t="s">
        <v>7</v>
      </c>
      <c r="D7" s="7">
        <v>9.4E-2</v>
      </c>
      <c r="E7" s="34" t="s">
        <v>65</v>
      </c>
      <c r="F7" s="37">
        <v>222000</v>
      </c>
    </row>
    <row r="8" spans="2:18" ht="16.5" thickBot="1">
      <c r="B8" s="26">
        <f t="shared" si="0"/>
        <v>7</v>
      </c>
      <c r="C8" s="6" t="s">
        <v>7</v>
      </c>
      <c r="D8" s="7">
        <v>0.09</v>
      </c>
      <c r="E8" s="34" t="s">
        <v>65</v>
      </c>
      <c r="F8" s="37">
        <v>198000</v>
      </c>
    </row>
    <row r="9" spans="2:18" ht="16.5" thickBot="1">
      <c r="B9" s="26">
        <f t="shared" si="0"/>
        <v>7</v>
      </c>
      <c r="C9" s="9" t="s">
        <v>19</v>
      </c>
      <c r="D9" s="7">
        <v>0.09</v>
      </c>
      <c r="E9" s="34" t="s">
        <v>65</v>
      </c>
      <c r="F9" s="37">
        <v>100000</v>
      </c>
    </row>
    <row r="10" spans="2:18" ht="16.5" thickBot="1">
      <c r="B10" s="26">
        <f t="shared" si="0"/>
        <v>7</v>
      </c>
      <c r="C10" s="6" t="s">
        <v>55</v>
      </c>
      <c r="D10" s="7">
        <v>0.09</v>
      </c>
      <c r="E10" s="33" t="s">
        <v>65</v>
      </c>
      <c r="F10" s="37">
        <v>100000</v>
      </c>
    </row>
    <row r="11" spans="2:18" ht="16.5" thickBot="1">
      <c r="B11" s="26">
        <f t="shared" si="0"/>
        <v>10</v>
      </c>
      <c r="C11" s="9" t="s">
        <v>23</v>
      </c>
      <c r="D11" s="7">
        <v>8.9300000000000004E-2</v>
      </c>
      <c r="E11" s="34" t="s">
        <v>65</v>
      </c>
      <c r="F11" s="37">
        <v>3500000</v>
      </c>
    </row>
    <row r="12" spans="2:18" ht="16.5" thickBot="1">
      <c r="B12" s="26">
        <f t="shared" si="0"/>
        <v>11</v>
      </c>
      <c r="C12" s="6" t="s">
        <v>56</v>
      </c>
      <c r="D12" s="7">
        <v>8.8400000000000006E-2</v>
      </c>
      <c r="E12" s="33" t="s">
        <v>65</v>
      </c>
      <c r="F12" s="37">
        <v>0</v>
      </c>
    </row>
    <row r="13" spans="2:18" ht="16.5" thickBot="1">
      <c r="B13" s="26">
        <f t="shared" si="0"/>
        <v>12</v>
      </c>
      <c r="C13" s="6" t="s">
        <v>12</v>
      </c>
      <c r="D13" s="7">
        <v>8.6999999999999994E-2</v>
      </c>
      <c r="E13" s="33" t="s">
        <v>65</v>
      </c>
      <c r="F13" s="37">
        <v>0</v>
      </c>
    </row>
    <row r="14" spans="2:18" ht="16.5" thickBot="1">
      <c r="B14" s="26">
        <f t="shared" si="0"/>
        <v>13</v>
      </c>
      <c r="C14" s="6" t="s">
        <v>44</v>
      </c>
      <c r="D14" s="7">
        <v>8.5000000000000006E-2</v>
      </c>
      <c r="E14" s="33" t="s">
        <v>65</v>
      </c>
      <c r="F14" s="37">
        <v>25000</v>
      </c>
    </row>
    <row r="15" spans="2:18" ht="16.5" thickBot="1">
      <c r="B15" s="26">
        <f t="shared" si="0"/>
        <v>14</v>
      </c>
      <c r="C15" s="9" t="s">
        <v>23</v>
      </c>
      <c r="D15" s="7">
        <v>8.3299999999999999E-2</v>
      </c>
      <c r="E15" s="34" t="s">
        <v>65</v>
      </c>
      <c r="F15" s="37">
        <v>1050000</v>
      </c>
    </row>
    <row r="16" spans="2:18" ht="16.5" thickBot="1">
      <c r="B16" s="26">
        <f t="shared" si="0"/>
        <v>15</v>
      </c>
      <c r="C16" s="6" t="s">
        <v>24</v>
      </c>
      <c r="D16" s="7">
        <v>8.2500000000000004E-2</v>
      </c>
      <c r="E16" s="33" t="s">
        <v>65</v>
      </c>
      <c r="F16" s="37">
        <v>0</v>
      </c>
    </row>
    <row r="17" spans="2:6" ht="16.5" thickBot="1">
      <c r="B17" s="26">
        <f t="shared" si="0"/>
        <v>15</v>
      </c>
      <c r="C17" s="6" t="s">
        <v>13</v>
      </c>
      <c r="D17" s="7">
        <v>8.2500000000000004E-2</v>
      </c>
      <c r="E17" s="33" t="s">
        <v>65</v>
      </c>
      <c r="F17" s="37">
        <v>0</v>
      </c>
    </row>
    <row r="18" spans="2:6" ht="16.5" thickBot="1">
      <c r="B18" s="26">
        <f t="shared" si="0"/>
        <v>17</v>
      </c>
      <c r="C18" s="6" t="s">
        <v>7</v>
      </c>
      <c r="D18" s="7">
        <v>0.08</v>
      </c>
      <c r="E18" s="33" t="s">
        <v>65</v>
      </c>
      <c r="F18" s="37">
        <v>173000</v>
      </c>
    </row>
    <row r="19" spans="2:6" ht="16.5" thickBot="1">
      <c r="B19" s="26">
        <f t="shared" si="0"/>
        <v>17</v>
      </c>
      <c r="C19" s="6" t="s">
        <v>22</v>
      </c>
      <c r="D19" s="7">
        <v>0.08</v>
      </c>
      <c r="E19" s="33" t="s">
        <v>65</v>
      </c>
      <c r="F19" s="37">
        <v>200000</v>
      </c>
    </row>
    <row r="20" spans="2:6" ht="16.5" thickBot="1">
      <c r="B20" s="26">
        <f t="shared" si="0"/>
        <v>17</v>
      </c>
      <c r="C20" s="9" t="s">
        <v>25</v>
      </c>
      <c r="D20" s="7">
        <v>0.08</v>
      </c>
      <c r="E20" s="34" t="s">
        <v>65</v>
      </c>
      <c r="F20" s="37">
        <v>0</v>
      </c>
    </row>
    <row r="21" spans="2:6" ht="16.5" thickBot="1">
      <c r="B21" s="26">
        <f t="shared" si="0"/>
        <v>20</v>
      </c>
      <c r="C21" s="9" t="s">
        <v>23</v>
      </c>
      <c r="D21" s="7">
        <v>7.9299999999999995E-2</v>
      </c>
      <c r="E21" s="33" t="s">
        <v>65</v>
      </c>
      <c r="F21" s="37">
        <v>350000</v>
      </c>
    </row>
    <row r="22" spans="2:6" ht="16.5" thickBot="1">
      <c r="B22" s="26">
        <f t="shared" si="0"/>
        <v>21</v>
      </c>
      <c r="C22" s="6" t="s">
        <v>47</v>
      </c>
      <c r="D22" s="7">
        <v>7.9000000000000001E-2</v>
      </c>
      <c r="E22" s="33" t="s">
        <v>65</v>
      </c>
      <c r="F22" s="37">
        <v>0</v>
      </c>
    </row>
    <row r="23" spans="2:6" ht="16.5" thickBot="1">
      <c r="B23" s="26">
        <f t="shared" si="0"/>
        <v>22</v>
      </c>
      <c r="C23" s="6" t="s">
        <v>30</v>
      </c>
      <c r="D23" s="7">
        <v>7.8100000000000003E-2</v>
      </c>
      <c r="E23" s="33" t="s">
        <v>65</v>
      </c>
      <c r="F23" s="37">
        <v>100000</v>
      </c>
    </row>
    <row r="24" spans="2:6" ht="16.5" thickBot="1">
      <c r="B24" s="26">
        <f t="shared" si="0"/>
        <v>23</v>
      </c>
      <c r="C24" s="6" t="s">
        <v>32</v>
      </c>
      <c r="D24" s="7">
        <v>7.6999999999999999E-2</v>
      </c>
      <c r="E24" s="33" t="s">
        <v>65</v>
      </c>
      <c r="F24" s="37">
        <v>0</v>
      </c>
    </row>
    <row r="25" spans="2:6" ht="16.5" thickBot="1">
      <c r="B25" s="26">
        <f t="shared" si="0"/>
        <v>24</v>
      </c>
      <c r="C25" s="6" t="s">
        <v>38</v>
      </c>
      <c r="D25" s="7">
        <v>7.5999999999999998E-2</v>
      </c>
      <c r="E25" s="33" t="s">
        <v>65</v>
      </c>
      <c r="F25" s="37">
        <v>1000000</v>
      </c>
    </row>
    <row r="26" spans="2:6" ht="16.5" thickBot="1">
      <c r="B26" s="26">
        <f t="shared" si="0"/>
        <v>25</v>
      </c>
      <c r="C26" s="6" t="s">
        <v>11</v>
      </c>
      <c r="D26" s="7">
        <v>7.4999999999999997E-2</v>
      </c>
      <c r="E26" s="33" t="s">
        <v>65</v>
      </c>
      <c r="F26" s="37">
        <v>0</v>
      </c>
    </row>
    <row r="27" spans="2:6" ht="16.5" thickBot="1">
      <c r="B27" s="26">
        <f t="shared" si="0"/>
        <v>25</v>
      </c>
      <c r="C27" s="6" t="s">
        <v>55</v>
      </c>
      <c r="D27" s="7">
        <v>7.4999999999999997E-2</v>
      </c>
      <c r="E27" s="33" t="s">
        <v>65</v>
      </c>
      <c r="F27" s="37">
        <v>50000</v>
      </c>
    </row>
    <row r="28" spans="2:6" ht="16.5" thickBot="1">
      <c r="B28" s="26">
        <f t="shared" si="0"/>
        <v>27</v>
      </c>
      <c r="C28" s="6" t="s">
        <v>7</v>
      </c>
      <c r="D28" s="7">
        <v>7.0000000000000007E-2</v>
      </c>
      <c r="E28" s="34" t="s">
        <v>65</v>
      </c>
      <c r="F28" s="37">
        <v>148000</v>
      </c>
    </row>
    <row r="29" spans="2:6" ht="16.5" thickBot="1">
      <c r="B29" s="26">
        <f t="shared" si="0"/>
        <v>27</v>
      </c>
      <c r="C29" s="6" t="s">
        <v>20</v>
      </c>
      <c r="D29" s="7">
        <v>7.0000000000000007E-2</v>
      </c>
      <c r="E29" s="34" t="s">
        <v>65</v>
      </c>
      <c r="F29" s="37">
        <v>50000</v>
      </c>
    </row>
    <row r="30" spans="2:6" ht="16.5" thickBot="1">
      <c r="B30" s="26">
        <f t="shared" si="0"/>
        <v>27</v>
      </c>
      <c r="C30" s="6" t="s">
        <v>22</v>
      </c>
      <c r="D30" s="7">
        <v>7.0000000000000007E-2</v>
      </c>
      <c r="E30" s="34" t="s">
        <v>65</v>
      </c>
      <c r="F30" s="37">
        <v>100000</v>
      </c>
    </row>
    <row r="31" spans="2:6" ht="16.5" thickBot="1">
      <c r="B31" s="26">
        <f t="shared" si="0"/>
        <v>27</v>
      </c>
      <c r="C31" s="6" t="s">
        <v>40</v>
      </c>
      <c r="D31" s="7">
        <v>7.0000000000000007E-2</v>
      </c>
      <c r="E31" s="33" t="s">
        <v>65</v>
      </c>
      <c r="F31" s="37">
        <v>0</v>
      </c>
    </row>
    <row r="32" spans="2:6" ht="16.5" thickBot="1">
      <c r="B32" s="26">
        <f t="shared" si="0"/>
        <v>27</v>
      </c>
      <c r="C32" s="6" t="s">
        <v>44</v>
      </c>
      <c r="D32" s="7">
        <v>7.0000000000000007E-2</v>
      </c>
      <c r="E32" s="33" t="s">
        <v>65</v>
      </c>
      <c r="F32" s="37">
        <v>10000</v>
      </c>
    </row>
    <row r="33" spans="2:6" ht="16.5" thickBot="1">
      <c r="B33" s="26">
        <f t="shared" si="0"/>
        <v>32</v>
      </c>
      <c r="C33" s="6" t="s">
        <v>16</v>
      </c>
      <c r="D33" s="7">
        <v>6.9250000000000006E-2</v>
      </c>
      <c r="E33" s="33" t="s">
        <v>65</v>
      </c>
      <c r="F33" s="37">
        <v>0</v>
      </c>
    </row>
    <row r="34" spans="2:6" ht="16.5" thickBot="1">
      <c r="B34" s="26">
        <f t="shared" ref="B34:B65" si="1">RANK(D34,$D$2:$D$90)</f>
        <v>33</v>
      </c>
      <c r="C34" s="6" t="s">
        <v>50</v>
      </c>
      <c r="D34" s="7">
        <v>6.7500000000000004E-2</v>
      </c>
      <c r="E34" s="33" t="s">
        <v>65</v>
      </c>
      <c r="F34" s="37">
        <v>0</v>
      </c>
    </row>
    <row r="35" spans="2:6" ht="16.5" thickBot="1">
      <c r="B35" s="26">
        <f t="shared" si="1"/>
        <v>34</v>
      </c>
      <c r="C35" s="6" t="s">
        <v>38</v>
      </c>
      <c r="D35" s="7">
        <v>6.6000000000000003E-2</v>
      </c>
      <c r="E35" s="33" t="s">
        <v>65</v>
      </c>
      <c r="F35" s="37">
        <v>0</v>
      </c>
    </row>
    <row r="36" spans="2:6" ht="16.5" thickBot="1">
      <c r="B36" s="26">
        <f t="shared" si="1"/>
        <v>35</v>
      </c>
      <c r="C36" s="6" t="s">
        <v>6</v>
      </c>
      <c r="D36" s="7">
        <v>6.5000000000000002E-2</v>
      </c>
      <c r="E36" s="33" t="s">
        <v>65</v>
      </c>
      <c r="F36" s="37">
        <v>0</v>
      </c>
    </row>
    <row r="37" spans="2:6" ht="16.5" thickBot="1">
      <c r="B37" s="26">
        <f t="shared" si="1"/>
        <v>35</v>
      </c>
      <c r="C37" s="6" t="s">
        <v>55</v>
      </c>
      <c r="D37" s="7">
        <v>6.5000000000000002E-2</v>
      </c>
      <c r="E37" s="33" t="s">
        <v>65</v>
      </c>
      <c r="F37" s="37">
        <v>0</v>
      </c>
    </row>
    <row r="38" spans="2:6" ht="16.5" thickBot="1">
      <c r="B38" s="26">
        <f t="shared" si="1"/>
        <v>35</v>
      </c>
      <c r="C38" s="6" t="s">
        <v>33</v>
      </c>
      <c r="D38" s="7">
        <v>6.5000000000000002E-2</v>
      </c>
      <c r="E38" s="33" t="s">
        <v>65</v>
      </c>
      <c r="F38" s="37">
        <v>0</v>
      </c>
    </row>
    <row r="39" spans="2:6" ht="16.5" thickBot="1">
      <c r="B39" s="26">
        <f t="shared" si="1"/>
        <v>35</v>
      </c>
      <c r="C39" s="6" t="s">
        <v>42</v>
      </c>
      <c r="D39" s="7">
        <v>6.5000000000000002E-2</v>
      </c>
      <c r="E39" s="33" t="s">
        <v>65</v>
      </c>
      <c r="F39" s="37">
        <v>0</v>
      </c>
    </row>
    <row r="40" spans="2:6" ht="16.5" thickBot="1">
      <c r="B40" s="26">
        <f t="shared" si="1"/>
        <v>35</v>
      </c>
      <c r="C40" s="6" t="s">
        <v>46</v>
      </c>
      <c r="D40" s="7">
        <v>6.5000000000000002E-2</v>
      </c>
      <c r="E40" s="33" t="s">
        <v>65</v>
      </c>
      <c r="F40" s="37">
        <v>0</v>
      </c>
    </row>
    <row r="41" spans="2:6" ht="16.5" thickBot="1">
      <c r="B41" s="26">
        <f t="shared" si="1"/>
        <v>40</v>
      </c>
      <c r="C41" s="9" t="s">
        <v>49</v>
      </c>
      <c r="D41" s="7">
        <v>6.4000000000000001E-2</v>
      </c>
      <c r="E41" s="34" t="s">
        <v>65</v>
      </c>
      <c r="F41" s="37">
        <v>100000</v>
      </c>
    </row>
    <row r="42" spans="2:6" ht="16.5" thickBot="1">
      <c r="B42" s="26">
        <f t="shared" si="1"/>
        <v>41</v>
      </c>
      <c r="C42" s="9" t="s">
        <v>9</v>
      </c>
      <c r="D42" s="7">
        <v>6.2E-2</v>
      </c>
      <c r="E42" s="33" t="s">
        <v>65</v>
      </c>
      <c r="F42" s="37">
        <v>100000</v>
      </c>
    </row>
    <row r="43" spans="2:6" ht="16.5" thickBot="1">
      <c r="B43" s="26">
        <f t="shared" si="1"/>
        <v>42</v>
      </c>
      <c r="C43" s="6" t="s">
        <v>7</v>
      </c>
      <c r="D43" s="7">
        <v>0.06</v>
      </c>
      <c r="E43" s="34" t="s">
        <v>65</v>
      </c>
      <c r="F43" s="37">
        <v>124000</v>
      </c>
    </row>
    <row r="44" spans="2:6" ht="16.5" thickBot="1">
      <c r="B44" s="26">
        <f t="shared" si="1"/>
        <v>42</v>
      </c>
      <c r="C44" s="9" t="s">
        <v>9</v>
      </c>
      <c r="D44" s="7">
        <v>0.06</v>
      </c>
      <c r="E44" s="34" t="s">
        <v>65</v>
      </c>
      <c r="F44" s="37">
        <v>25000</v>
      </c>
    </row>
    <row r="45" spans="2:6" ht="16.5" thickBot="1">
      <c r="B45" s="26">
        <f t="shared" si="1"/>
        <v>42</v>
      </c>
      <c r="C45" s="6" t="s">
        <v>22</v>
      </c>
      <c r="D45" s="7">
        <v>0.06</v>
      </c>
      <c r="E45" s="33" t="s">
        <v>65</v>
      </c>
      <c r="F45" s="37">
        <v>50000</v>
      </c>
    </row>
    <row r="46" spans="2:6" ht="16.5" thickBot="1">
      <c r="B46" s="26">
        <f t="shared" si="1"/>
        <v>42</v>
      </c>
      <c r="C46" s="9" t="s">
        <v>26</v>
      </c>
      <c r="D46" s="7">
        <v>0.06</v>
      </c>
      <c r="E46" s="34" t="s">
        <v>65</v>
      </c>
      <c r="F46" s="37">
        <v>0</v>
      </c>
    </row>
    <row r="47" spans="2:6" ht="16.5" thickBot="1">
      <c r="B47" s="26">
        <f t="shared" si="1"/>
        <v>42</v>
      </c>
      <c r="C47" s="6" t="s">
        <v>37</v>
      </c>
      <c r="D47" s="7">
        <v>0.06</v>
      </c>
      <c r="E47" s="33" t="s">
        <v>65</v>
      </c>
      <c r="F47" s="37">
        <v>0</v>
      </c>
    </row>
    <row r="48" spans="2:6" ht="16.5" thickBot="1">
      <c r="B48" s="26">
        <f t="shared" si="1"/>
        <v>42</v>
      </c>
      <c r="C48" s="6" t="s">
        <v>44</v>
      </c>
      <c r="D48" s="7">
        <v>0.06</v>
      </c>
      <c r="E48" s="33" t="s">
        <v>65</v>
      </c>
      <c r="F48" s="37">
        <v>0</v>
      </c>
    </row>
    <row r="49" spans="2:6" ht="16.5" thickBot="1">
      <c r="B49" s="26">
        <f t="shared" si="1"/>
        <v>42</v>
      </c>
      <c r="C49" s="6" t="s">
        <v>54</v>
      </c>
      <c r="D49" s="7">
        <v>0.06</v>
      </c>
      <c r="E49" s="33" t="s">
        <v>65</v>
      </c>
      <c r="F49" s="37">
        <v>0</v>
      </c>
    </row>
    <row r="50" spans="2:6" ht="16.5" thickBot="1">
      <c r="B50" s="26">
        <f t="shared" si="1"/>
        <v>49</v>
      </c>
      <c r="C50" s="6" t="s">
        <v>51</v>
      </c>
      <c r="D50" s="7">
        <v>5.8999999999999997E-2</v>
      </c>
      <c r="E50" s="33" t="s">
        <v>65</v>
      </c>
      <c r="F50" s="37">
        <v>500000</v>
      </c>
    </row>
    <row r="51" spans="2:6" ht="16.5" thickBot="1">
      <c r="B51" s="26">
        <f t="shared" si="1"/>
        <v>50</v>
      </c>
      <c r="C51" s="6" t="s">
        <v>15</v>
      </c>
      <c r="D51" s="7">
        <v>5.7500000000000002E-2</v>
      </c>
      <c r="E51" s="33" t="s">
        <v>65</v>
      </c>
      <c r="F51" s="37">
        <v>0</v>
      </c>
    </row>
    <row r="52" spans="2:6" ht="16.5" thickBot="1">
      <c r="B52" s="26">
        <f t="shared" si="1"/>
        <v>51</v>
      </c>
      <c r="C52" s="6" t="s">
        <v>30</v>
      </c>
      <c r="D52" s="7">
        <v>5.5800000000000002E-2</v>
      </c>
      <c r="E52" s="33" t="s">
        <v>65</v>
      </c>
      <c r="F52" s="37">
        <v>0</v>
      </c>
    </row>
    <row r="53" spans="2:6" ht="16.5" thickBot="1">
      <c r="B53" s="26">
        <f t="shared" si="1"/>
        <v>52</v>
      </c>
      <c r="C53" s="9" t="s">
        <v>19</v>
      </c>
      <c r="D53" s="7">
        <v>5.5E-2</v>
      </c>
      <c r="E53" s="34" t="s">
        <v>65</v>
      </c>
      <c r="F53" s="37">
        <v>0</v>
      </c>
    </row>
    <row r="54" spans="2:6" ht="16.5" thickBot="1">
      <c r="B54" s="26">
        <f t="shared" si="1"/>
        <v>53</v>
      </c>
      <c r="C54" s="9" t="s">
        <v>49</v>
      </c>
      <c r="D54" s="7">
        <v>5.3999999999999999E-2</v>
      </c>
      <c r="E54" s="33" t="s">
        <v>65</v>
      </c>
      <c r="F54" s="37">
        <v>25000</v>
      </c>
    </row>
    <row r="55" spans="2:6" ht="16.5" thickBot="1">
      <c r="B55" s="26">
        <f t="shared" si="1"/>
        <v>54</v>
      </c>
      <c r="C55" s="9" t="s">
        <v>18</v>
      </c>
      <c r="D55" s="7">
        <v>5.2499999999999998E-2</v>
      </c>
      <c r="E55" s="34" t="s">
        <v>65</v>
      </c>
      <c r="F55" s="37">
        <v>0</v>
      </c>
    </row>
    <row r="56" spans="2:6" ht="16.5" thickBot="1">
      <c r="B56" s="26">
        <f t="shared" si="1"/>
        <v>55</v>
      </c>
      <c r="C56" s="6" t="s">
        <v>7</v>
      </c>
      <c r="D56" s="7">
        <v>0.05</v>
      </c>
      <c r="E56" s="33" t="s">
        <v>65</v>
      </c>
      <c r="F56" s="37">
        <v>99000</v>
      </c>
    </row>
    <row r="57" spans="2:6" ht="16.5" thickBot="1">
      <c r="B57" s="26">
        <f t="shared" si="1"/>
        <v>55</v>
      </c>
      <c r="C57" s="9" t="s">
        <v>9</v>
      </c>
      <c r="D57" s="7">
        <v>0.05</v>
      </c>
      <c r="E57" s="33" t="s">
        <v>65</v>
      </c>
      <c r="F57" s="37">
        <v>11000</v>
      </c>
    </row>
    <row r="58" spans="2:6" ht="16.5" thickBot="1">
      <c r="B58" s="26">
        <f t="shared" si="1"/>
        <v>55</v>
      </c>
      <c r="C58" s="9" t="s">
        <v>21</v>
      </c>
      <c r="D58" s="7">
        <v>0.05</v>
      </c>
      <c r="E58" s="34" t="s">
        <v>65</v>
      </c>
      <c r="F58" s="37">
        <v>0</v>
      </c>
    </row>
    <row r="59" spans="2:6" ht="16.5" thickBot="1">
      <c r="B59" s="26">
        <f t="shared" si="1"/>
        <v>55</v>
      </c>
      <c r="C59" s="6" t="s">
        <v>22</v>
      </c>
      <c r="D59" s="7">
        <v>0.05</v>
      </c>
      <c r="E59" s="33" t="s">
        <v>65</v>
      </c>
      <c r="F59" s="37">
        <v>25000</v>
      </c>
    </row>
    <row r="60" spans="2:6" ht="16.5" thickBot="1">
      <c r="B60" s="26">
        <f t="shared" si="1"/>
        <v>55</v>
      </c>
      <c r="C60" s="6" t="s">
        <v>28</v>
      </c>
      <c r="D60" s="7">
        <v>0.05</v>
      </c>
      <c r="E60" s="33" t="s">
        <v>65</v>
      </c>
      <c r="F60" s="37">
        <v>10000</v>
      </c>
    </row>
    <row r="61" spans="2:6" ht="16.5" thickBot="1">
      <c r="B61" s="26">
        <f t="shared" si="1"/>
        <v>55</v>
      </c>
      <c r="C61" s="6" t="s">
        <v>41</v>
      </c>
      <c r="D61" s="7">
        <v>0.05</v>
      </c>
      <c r="E61" s="33" t="s">
        <v>65</v>
      </c>
      <c r="F61" s="37">
        <v>0</v>
      </c>
    </row>
    <row r="62" spans="2:6" ht="16.5" thickBot="1">
      <c r="B62" s="26">
        <f t="shared" si="1"/>
        <v>61</v>
      </c>
      <c r="C62" s="6" t="s">
        <v>53</v>
      </c>
      <c r="D62" s="7">
        <v>4.9500000000000002E-2</v>
      </c>
      <c r="E62" s="33" t="s">
        <v>65</v>
      </c>
      <c r="F62" s="37">
        <v>0</v>
      </c>
    </row>
    <row r="63" spans="2:6" ht="16.5" thickBot="1">
      <c r="B63" s="26">
        <f t="shared" si="1"/>
        <v>62</v>
      </c>
      <c r="C63" s="6" t="s">
        <v>8</v>
      </c>
      <c r="D63" s="7">
        <v>4.9000000000000002E-2</v>
      </c>
      <c r="E63" s="33" t="s">
        <v>65</v>
      </c>
      <c r="F63" s="37">
        <v>0</v>
      </c>
    </row>
    <row r="64" spans="2:6" ht="16.5" thickBot="1">
      <c r="B64" s="26">
        <f t="shared" si="1"/>
        <v>63</v>
      </c>
      <c r="C64" s="6" t="s">
        <v>51</v>
      </c>
      <c r="D64" s="7">
        <v>4.8000000000000001E-2</v>
      </c>
      <c r="E64" s="33" t="s">
        <v>65</v>
      </c>
      <c r="F64" s="37">
        <v>0</v>
      </c>
    </row>
    <row r="65" spans="2:6" ht="16.5" thickBot="1">
      <c r="B65" s="26">
        <f t="shared" si="1"/>
        <v>64</v>
      </c>
      <c r="C65" s="9" t="s">
        <v>10</v>
      </c>
      <c r="D65" s="7">
        <v>4.5499999999999999E-2</v>
      </c>
      <c r="E65" s="34" t="s">
        <v>65</v>
      </c>
      <c r="F65" s="37">
        <v>0</v>
      </c>
    </row>
    <row r="66" spans="2:6" ht="16.5" thickBot="1">
      <c r="B66" s="26">
        <f t="shared" ref="B66:B90" si="2">RANK(D66,$D$2:$D$90)</f>
        <v>65</v>
      </c>
      <c r="C66" s="9" t="s">
        <v>14</v>
      </c>
      <c r="D66" s="7">
        <v>4.4580000000000002E-2</v>
      </c>
      <c r="E66" s="34" t="s">
        <v>65</v>
      </c>
      <c r="F66" s="37">
        <v>0</v>
      </c>
    </row>
    <row r="67" spans="2:6" ht="16.5" thickBot="1">
      <c r="B67" s="26">
        <f t="shared" si="2"/>
        <v>66</v>
      </c>
      <c r="C67" s="9" t="s">
        <v>49</v>
      </c>
      <c r="D67" s="7">
        <v>4.3999999999999997E-2</v>
      </c>
      <c r="E67" s="34" t="s">
        <v>65</v>
      </c>
      <c r="F67" s="37">
        <v>0</v>
      </c>
    </row>
    <row r="68" spans="2:6" ht="16.5" thickBot="1">
      <c r="B68" s="26">
        <f t="shared" si="2"/>
        <v>67</v>
      </c>
      <c r="C68" s="6" t="s">
        <v>35</v>
      </c>
      <c r="D68" s="7">
        <v>4.3099999999999999E-2</v>
      </c>
      <c r="E68" s="33" t="s">
        <v>65</v>
      </c>
      <c r="F68" s="37">
        <v>50000</v>
      </c>
    </row>
    <row r="69" spans="2:6" ht="16.5" thickBot="1">
      <c r="B69" s="26">
        <f t="shared" si="2"/>
        <v>68</v>
      </c>
      <c r="C69" s="6" t="s">
        <v>7</v>
      </c>
      <c r="D69" s="7">
        <v>0.04</v>
      </c>
      <c r="E69" s="33" t="s">
        <v>65</v>
      </c>
      <c r="F69" s="37">
        <v>74000</v>
      </c>
    </row>
    <row r="70" spans="2:6" ht="16.5" thickBot="1">
      <c r="B70" s="26">
        <f t="shared" si="2"/>
        <v>68</v>
      </c>
      <c r="C70" s="6" t="s">
        <v>20</v>
      </c>
      <c r="D70" s="7">
        <v>0.04</v>
      </c>
      <c r="E70" s="33" t="s">
        <v>65</v>
      </c>
      <c r="F70" s="37">
        <v>0</v>
      </c>
    </row>
    <row r="71" spans="2:6" ht="16.5" thickBot="1">
      <c r="B71" s="26">
        <f t="shared" si="2"/>
        <v>68</v>
      </c>
      <c r="C71" s="6" t="s">
        <v>22</v>
      </c>
      <c r="D71" s="7">
        <v>0.04</v>
      </c>
      <c r="E71" s="33" t="s">
        <v>65</v>
      </c>
      <c r="F71" s="37">
        <v>0</v>
      </c>
    </row>
    <row r="72" spans="2:6" ht="16.5" thickBot="1">
      <c r="B72" s="26">
        <f t="shared" si="2"/>
        <v>68</v>
      </c>
      <c r="C72" s="6" t="s">
        <v>28</v>
      </c>
      <c r="D72" s="7">
        <v>0.04</v>
      </c>
      <c r="E72" s="33" t="s">
        <v>65</v>
      </c>
      <c r="F72" s="37">
        <v>5000</v>
      </c>
    </row>
    <row r="73" spans="2:6" ht="16.5" thickBot="1">
      <c r="B73" s="26">
        <f t="shared" si="2"/>
        <v>68</v>
      </c>
      <c r="C73" s="6" t="s">
        <v>29</v>
      </c>
      <c r="D73" s="7">
        <v>0.04</v>
      </c>
      <c r="E73" s="33" t="s">
        <v>65</v>
      </c>
      <c r="F73" s="37">
        <v>0</v>
      </c>
    </row>
    <row r="74" spans="2:6" ht="16.5" thickBot="1">
      <c r="B74" s="26">
        <f t="shared" si="2"/>
        <v>73</v>
      </c>
      <c r="C74" s="6" t="s">
        <v>35</v>
      </c>
      <c r="D74" s="7">
        <v>3.5499999999999997E-2</v>
      </c>
      <c r="E74" s="33" t="s">
        <v>65</v>
      </c>
      <c r="F74" s="37">
        <v>25000</v>
      </c>
    </row>
    <row r="75" spans="2:6" ht="16.5" thickBot="1">
      <c r="B75" s="26">
        <f t="shared" si="2"/>
        <v>74</v>
      </c>
      <c r="C75" s="9" t="s">
        <v>23</v>
      </c>
      <c r="D75" s="7">
        <v>3.5000000000000003E-2</v>
      </c>
      <c r="E75" s="34" t="s">
        <v>65</v>
      </c>
      <c r="F75" s="37">
        <v>0</v>
      </c>
    </row>
    <row r="76" spans="2:6" ht="16.5" thickBot="1">
      <c r="B76" s="26">
        <f t="shared" si="2"/>
        <v>75</v>
      </c>
      <c r="C76" s="6" t="s">
        <v>36</v>
      </c>
      <c r="D76" s="7">
        <v>3.1980000000000001E-2</v>
      </c>
      <c r="E76" s="33" t="s">
        <v>66</v>
      </c>
      <c r="F76" s="37"/>
    </row>
    <row r="77" spans="2:6" ht="16.5" thickBot="1">
      <c r="B77" s="26">
        <f t="shared" si="2"/>
        <v>76</v>
      </c>
      <c r="C77" s="6" t="s">
        <v>7</v>
      </c>
      <c r="D77" s="7">
        <v>0.03</v>
      </c>
      <c r="E77" s="33" t="s">
        <v>65</v>
      </c>
      <c r="F77" s="37">
        <v>49000</v>
      </c>
    </row>
    <row r="78" spans="2:6" ht="16.5" thickBot="1">
      <c r="B78" s="26">
        <f t="shared" si="2"/>
        <v>76</v>
      </c>
      <c r="C78" s="9" t="s">
        <v>9</v>
      </c>
      <c r="D78" s="7">
        <v>0.03</v>
      </c>
      <c r="E78" s="33" t="s">
        <v>65</v>
      </c>
      <c r="F78" s="37">
        <v>6000</v>
      </c>
    </row>
    <row r="79" spans="2:6" ht="16.5" thickBot="1">
      <c r="B79" s="26">
        <f t="shared" si="2"/>
        <v>76</v>
      </c>
      <c r="C79" s="6" t="s">
        <v>28</v>
      </c>
      <c r="D79" s="7">
        <v>0.03</v>
      </c>
      <c r="E79" s="33" t="s">
        <v>65</v>
      </c>
      <c r="F79" s="37">
        <v>4000</v>
      </c>
    </row>
    <row r="80" spans="2:6" ht="16.5" thickBot="1">
      <c r="B80" s="26">
        <f t="shared" si="2"/>
        <v>79</v>
      </c>
      <c r="C80" s="6" t="s">
        <v>34</v>
      </c>
      <c r="D80" s="7">
        <v>2.5000000000000001E-2</v>
      </c>
      <c r="E80" s="33" t="s">
        <v>65</v>
      </c>
      <c r="F80" s="37">
        <v>0</v>
      </c>
    </row>
    <row r="81" spans="2:6" ht="16.5" thickBot="1">
      <c r="B81" s="26">
        <f t="shared" si="2"/>
        <v>80</v>
      </c>
      <c r="C81" s="6" t="s">
        <v>7</v>
      </c>
      <c r="D81" s="7">
        <v>0.02</v>
      </c>
      <c r="E81" s="34" t="s">
        <v>65</v>
      </c>
      <c r="F81" s="37">
        <v>25000</v>
      </c>
    </row>
    <row r="82" spans="2:6" ht="16.5" thickBot="1">
      <c r="B82" s="26">
        <f t="shared" si="2"/>
        <v>80</v>
      </c>
      <c r="C82" s="9" t="s">
        <v>9</v>
      </c>
      <c r="D82" s="7">
        <v>0.02</v>
      </c>
      <c r="E82" s="34" t="s">
        <v>65</v>
      </c>
      <c r="F82" s="37">
        <v>3000</v>
      </c>
    </row>
    <row r="83" spans="2:6" ht="16.5" thickBot="1">
      <c r="B83" s="26">
        <f t="shared" si="2"/>
        <v>82</v>
      </c>
      <c r="C83" s="6" t="s">
        <v>35</v>
      </c>
      <c r="D83" s="7">
        <v>1.41E-2</v>
      </c>
      <c r="E83" s="33" t="s">
        <v>65</v>
      </c>
      <c r="F83" s="37">
        <v>0</v>
      </c>
    </row>
    <row r="84" spans="2:6" ht="16.5" thickBot="1">
      <c r="B84" s="26">
        <f t="shared" si="2"/>
        <v>83</v>
      </c>
      <c r="C84" s="9" t="s">
        <v>9</v>
      </c>
      <c r="D84" s="7">
        <v>0.01</v>
      </c>
      <c r="E84" s="34" t="s">
        <v>65</v>
      </c>
      <c r="F84" s="37">
        <v>0</v>
      </c>
    </row>
    <row r="85" spans="2:6" ht="16.5" thickBot="1">
      <c r="B85" s="26">
        <f t="shared" si="2"/>
        <v>84</v>
      </c>
      <c r="C85" s="6" t="s">
        <v>7</v>
      </c>
      <c r="D85" s="7">
        <v>0</v>
      </c>
      <c r="E85" s="33" t="s">
        <v>65</v>
      </c>
      <c r="F85" s="37">
        <v>0</v>
      </c>
    </row>
    <row r="86" spans="2:6" ht="16.5" thickBot="1">
      <c r="B86" s="26">
        <f t="shared" si="2"/>
        <v>84</v>
      </c>
      <c r="C86" s="6" t="s">
        <v>31</v>
      </c>
      <c r="D86" s="7">
        <v>0</v>
      </c>
      <c r="E86" s="33" t="s">
        <v>66</v>
      </c>
      <c r="F86" s="37"/>
    </row>
    <row r="87" spans="2:6" ht="16.5" thickBot="1">
      <c r="B87" s="26">
        <f t="shared" si="2"/>
        <v>84</v>
      </c>
      <c r="C87" s="6" t="s">
        <v>52</v>
      </c>
      <c r="D87" s="7">
        <v>0</v>
      </c>
      <c r="E87" s="33" t="s">
        <v>67</v>
      </c>
      <c r="F87" s="37"/>
    </row>
    <row r="88" spans="2:6" ht="16.5" thickBot="1">
      <c r="B88" s="26">
        <f t="shared" si="2"/>
        <v>84</v>
      </c>
      <c r="C88" s="6" t="s">
        <v>43</v>
      </c>
      <c r="D88" s="7">
        <v>0</v>
      </c>
      <c r="E88" s="33" t="s">
        <v>66</v>
      </c>
      <c r="F88" s="37"/>
    </row>
    <row r="89" spans="2:6" ht="16.5" thickBot="1">
      <c r="B89" s="26">
        <f t="shared" si="2"/>
        <v>84</v>
      </c>
      <c r="C89" s="6" t="s">
        <v>45</v>
      </c>
      <c r="D89" s="7">
        <v>0</v>
      </c>
      <c r="E89" s="33" t="s">
        <v>66</v>
      </c>
      <c r="F89" s="37"/>
    </row>
    <row r="90" spans="2:6" ht="16.5" thickBot="1">
      <c r="B90" s="26">
        <f t="shared" si="2"/>
        <v>84</v>
      </c>
      <c r="C90" s="38" t="s">
        <v>48</v>
      </c>
      <c r="D90" s="12">
        <v>0</v>
      </c>
      <c r="E90" s="39" t="s">
        <v>67</v>
      </c>
      <c r="F90" s="40"/>
    </row>
  </sheetData>
  <autoFilter ref="B1:F90" xr:uid="{A9ADCF13-CAAE-4C14-8063-7B3971E032C8}">
    <sortState xmlns:xlrd2="http://schemas.microsoft.com/office/spreadsheetml/2017/richdata2" ref="B2:F90">
      <sortCondition ref="B1:B90"/>
    </sortState>
  </autoFilter>
  <conditionalFormatting sqref="D16">
    <cfRule type="expression" dxfId="93" priority="31">
      <formula>D16&lt;$J$1</formula>
    </cfRule>
    <cfRule type="expression" dxfId="92" priority="32">
      <formula>D16&gt;=$J$1</formula>
    </cfRule>
  </conditionalFormatting>
  <conditionalFormatting sqref="D2:D50">
    <cfRule type="expression" dxfId="91" priority="29">
      <formula>D2&lt;$J$1</formula>
    </cfRule>
    <cfRule type="expression" dxfId="90" priority="30">
      <formula>D2&gt;=$J$1</formula>
    </cfRule>
  </conditionalFormatting>
  <conditionalFormatting sqref="D17:D50">
    <cfRule type="expression" dxfId="89" priority="27">
      <formula>D17&lt;$J$1</formula>
    </cfRule>
    <cfRule type="expression" dxfId="88" priority="28">
      <formula>D17&gt;=$J$1</formula>
    </cfRule>
  </conditionalFormatting>
  <conditionalFormatting sqref="F2">
    <cfRule type="cellIs" dxfId="87" priority="23" operator="equal">
      <formula>$J$2</formula>
    </cfRule>
    <cfRule type="expression" dxfId="86" priority="25">
      <formula>F2&gt;=$J$2</formula>
    </cfRule>
    <cfRule type="expression" dxfId="85" priority="26">
      <formula>F2&lt;$J$2</formula>
    </cfRule>
  </conditionalFormatting>
  <conditionalFormatting sqref="D2:D50">
    <cfRule type="cellIs" dxfId="84" priority="24" operator="equal">
      <formula>$J$1</formula>
    </cfRule>
  </conditionalFormatting>
  <conditionalFormatting sqref="F3:F50">
    <cfRule type="cellIs" dxfId="83" priority="20" operator="equal">
      <formula>$J$2</formula>
    </cfRule>
    <cfRule type="expression" dxfId="82" priority="21">
      <formula>F3&gt;=$J$2</formula>
    </cfRule>
    <cfRule type="expression" dxfId="81" priority="22">
      <formula>F3&lt;$J$2</formula>
    </cfRule>
  </conditionalFormatting>
  <conditionalFormatting sqref="J1">
    <cfRule type="expression" dxfId="80" priority="15">
      <formula>J1=M1</formula>
    </cfRule>
    <cfRule type="expression" dxfId="79" priority="16">
      <formula>J1&gt;M1</formula>
    </cfRule>
    <cfRule type="expression" dxfId="78" priority="17">
      <formula>J1&lt;M1</formula>
    </cfRule>
  </conditionalFormatting>
  <conditionalFormatting sqref="F51:F90">
    <cfRule type="cellIs" dxfId="77" priority="4" operator="equal">
      <formula>$J$2</formula>
    </cfRule>
    <cfRule type="expression" dxfId="76" priority="5">
      <formula>F51&gt;=$J$2</formula>
    </cfRule>
    <cfRule type="expression" dxfId="75" priority="6">
      <formula>F51&lt;$J$2</formula>
    </cfRule>
  </conditionalFormatting>
  <conditionalFormatting sqref="D51:D90">
    <cfRule type="expression" dxfId="74" priority="10">
      <formula>D51&lt;$J$1</formula>
    </cfRule>
    <cfRule type="expression" dxfId="73" priority="11">
      <formula>D51&gt;=$J$1</formula>
    </cfRule>
  </conditionalFormatting>
  <conditionalFormatting sqref="D51:D90">
    <cfRule type="expression" dxfId="72" priority="8">
      <formula>D51&lt;$J$1</formula>
    </cfRule>
    <cfRule type="expression" dxfId="71" priority="9">
      <formula>D51&gt;=$J$1</formula>
    </cfRule>
  </conditionalFormatting>
  <conditionalFormatting sqref="D51:D90">
    <cfRule type="cellIs" dxfId="70" priority="7" operator="equal">
      <formula>$J$1</formula>
    </cfRule>
  </conditionalFormatting>
  <conditionalFormatting sqref="M2">
    <cfRule type="expression" dxfId="69" priority="1">
      <formula>J2=M2</formula>
    </cfRule>
    <cfRule type="expression" dxfId="68" priority="2">
      <formula>J2&gt;M2</formula>
    </cfRule>
    <cfRule type="expression" dxfId="67" priority="3">
      <formula>J2&lt;M2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57C7-90B4-4147-AFBE-604D07B549B1}">
  <dimension ref="B1:K52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4.140625" customWidth="1"/>
    <col min="2" max="2" width="7.7109375" style="26" customWidth="1"/>
    <col min="3" max="3" width="21.28515625" customWidth="1"/>
    <col min="4" max="4" width="24.140625" style="70" customWidth="1"/>
    <col min="5" max="5" width="5.85546875" customWidth="1"/>
    <col min="6" max="6" width="18.28515625" customWidth="1"/>
    <col min="7" max="7" width="18" customWidth="1"/>
    <col min="9" max="9" width="11.140625" customWidth="1"/>
    <col min="10" max="10" width="19.7109375" bestFit="1" customWidth="1"/>
  </cols>
  <sheetData>
    <row r="1" spans="2:11" ht="52.5" customHeight="1" thickBot="1">
      <c r="B1" s="26" t="s">
        <v>2</v>
      </c>
      <c r="C1" s="41" t="s">
        <v>0</v>
      </c>
      <c r="D1" s="71" t="s">
        <v>90</v>
      </c>
      <c r="F1" s="27" t="s">
        <v>91</v>
      </c>
      <c r="G1" s="28" t="str">
        <f>Input!C2</f>
        <v>New York</v>
      </c>
      <c r="H1" s="19">
        <f>VLOOKUP(G1,C:D,2,FALSE)</f>
        <v>8.8200000000000001E-2</v>
      </c>
      <c r="I1" s="90">
        <f>INDEX(B2:B52,MATCH(G1,C2:C52,0))</f>
        <v>7</v>
      </c>
      <c r="J1" s="27" t="s">
        <v>92</v>
      </c>
      <c r="K1" s="29">
        <f>AVERAGE(D2:D52)</f>
        <v>5.3349019607843128E-2</v>
      </c>
    </row>
    <row r="2" spans="2:11" ht="16.5" thickBot="1">
      <c r="B2" s="26">
        <f t="shared" ref="B2:B33" si="0">RANK(D2,$D$2:$D$52)</f>
        <v>1</v>
      </c>
      <c r="C2" s="4" t="s">
        <v>56</v>
      </c>
      <c r="D2" s="72">
        <v>0.13300000000000001</v>
      </c>
    </row>
    <row r="3" spans="2:11" ht="17.25" thickBot="1">
      <c r="B3" s="26">
        <f t="shared" si="0"/>
        <v>2</v>
      </c>
      <c r="C3" s="6" t="s">
        <v>49</v>
      </c>
      <c r="D3" s="73">
        <v>0.11</v>
      </c>
      <c r="I3" s="91" t="s">
        <v>2</v>
      </c>
    </row>
    <row r="4" spans="2:11" ht="16.5" thickBot="1">
      <c r="B4" s="26">
        <f t="shared" si="0"/>
        <v>3</v>
      </c>
      <c r="C4" s="9" t="s">
        <v>55</v>
      </c>
      <c r="D4" s="73">
        <v>0.1075</v>
      </c>
    </row>
    <row r="5" spans="2:11" ht="16.5" thickBot="1">
      <c r="B5" s="26">
        <f t="shared" si="0"/>
        <v>4</v>
      </c>
      <c r="C5" s="9" t="s">
        <v>38</v>
      </c>
      <c r="D5" s="73">
        <v>9.9000000000000005E-2</v>
      </c>
    </row>
    <row r="6" spans="2:11" ht="16.5" thickBot="1">
      <c r="B6" s="26">
        <f t="shared" si="0"/>
        <v>5</v>
      </c>
      <c r="C6" s="9" t="s">
        <v>27</v>
      </c>
      <c r="D6" s="73">
        <v>9.8500000000000004E-2</v>
      </c>
    </row>
    <row r="7" spans="2:11" ht="16.5" thickBot="1">
      <c r="B7" s="26">
        <f t="shared" si="0"/>
        <v>6</v>
      </c>
      <c r="C7" s="6" t="s">
        <v>13</v>
      </c>
      <c r="D7" s="73">
        <v>8.9499999999999996E-2</v>
      </c>
    </row>
    <row r="8" spans="2:11" ht="16.5" thickBot="1">
      <c r="B8" s="26">
        <f t="shared" si="0"/>
        <v>7</v>
      </c>
      <c r="C8" s="9" t="s">
        <v>33</v>
      </c>
      <c r="D8" s="73">
        <v>8.8200000000000001E-2</v>
      </c>
    </row>
    <row r="9" spans="2:11" ht="16.5" thickBot="1">
      <c r="B9" s="26">
        <f t="shared" si="0"/>
        <v>8</v>
      </c>
      <c r="C9" s="9" t="s">
        <v>44</v>
      </c>
      <c r="D9" s="73">
        <v>8.7499999999999994E-2</v>
      </c>
    </row>
    <row r="10" spans="2:11" ht="16.5" thickBot="1">
      <c r="B10" s="26">
        <f t="shared" si="0"/>
        <v>9</v>
      </c>
      <c r="C10" s="9" t="s">
        <v>19</v>
      </c>
      <c r="D10" s="73">
        <v>8.5300000000000001E-2</v>
      </c>
    </row>
    <row r="11" spans="2:11" ht="16.5" thickBot="1">
      <c r="B11" s="26">
        <f t="shared" si="0"/>
        <v>10</v>
      </c>
      <c r="C11" s="6" t="s">
        <v>47</v>
      </c>
      <c r="D11" s="73">
        <v>7.6499999999999999E-2</v>
      </c>
    </row>
    <row r="12" spans="2:11" ht="16.5" thickBot="1">
      <c r="B12" s="26">
        <f t="shared" si="0"/>
        <v>11</v>
      </c>
      <c r="C12" s="6" t="s">
        <v>23</v>
      </c>
      <c r="D12" s="73">
        <v>7.1499999999999994E-2</v>
      </c>
    </row>
    <row r="13" spans="2:11" ht="16.5" thickBot="1">
      <c r="B13" s="26">
        <f t="shared" si="0"/>
        <v>12</v>
      </c>
      <c r="C13" s="9" t="s">
        <v>41</v>
      </c>
      <c r="D13" s="73">
        <v>7.0000000000000007E-2</v>
      </c>
    </row>
    <row r="14" spans="2:11" ht="16.5" thickBot="1">
      <c r="B14" s="26">
        <f t="shared" si="0"/>
        <v>13</v>
      </c>
      <c r="C14" s="6" t="s">
        <v>11</v>
      </c>
      <c r="D14" s="73">
        <v>6.9900000000000004E-2</v>
      </c>
    </row>
    <row r="15" spans="2:11" ht="16.5" thickBot="1">
      <c r="B15" s="26">
        <f t="shared" si="0"/>
        <v>14</v>
      </c>
      <c r="C15" s="6" t="s">
        <v>16</v>
      </c>
      <c r="D15" s="73">
        <v>6.93E-2</v>
      </c>
    </row>
    <row r="16" spans="2:11" ht="16.5" thickBot="1">
      <c r="B16" s="26">
        <f t="shared" si="0"/>
        <v>15</v>
      </c>
      <c r="C16" s="9" t="s">
        <v>50</v>
      </c>
      <c r="D16" s="73">
        <v>6.9000000000000006E-2</v>
      </c>
    </row>
    <row r="17" spans="2:4" ht="16.5" thickBot="1">
      <c r="B17" s="26">
        <f t="shared" si="0"/>
        <v>16</v>
      </c>
      <c r="C17" s="9" t="s">
        <v>30</v>
      </c>
      <c r="D17" s="73">
        <v>6.8400000000000002E-2</v>
      </c>
    </row>
    <row r="18" spans="2:4" ht="16.5" thickBot="1">
      <c r="B18" s="26">
        <f t="shared" si="0"/>
        <v>17</v>
      </c>
      <c r="C18" s="6" t="s">
        <v>12</v>
      </c>
      <c r="D18" s="73">
        <v>6.6000000000000003E-2</v>
      </c>
    </row>
    <row r="19" spans="2:4" ht="16.5" thickBot="1">
      <c r="B19" s="26">
        <f t="shared" si="0"/>
        <v>18</v>
      </c>
      <c r="C19" s="9" t="s">
        <v>46</v>
      </c>
      <c r="D19" s="73">
        <v>6.5000000000000002E-2</v>
      </c>
    </row>
    <row r="20" spans="2:4" ht="16.5" thickBot="1">
      <c r="B20" s="26">
        <f t="shared" si="0"/>
        <v>19</v>
      </c>
      <c r="C20" s="9" t="s">
        <v>22</v>
      </c>
      <c r="D20" s="73">
        <v>0.06</v>
      </c>
    </row>
    <row r="21" spans="2:4" ht="16.5" thickBot="1">
      <c r="B21" s="26">
        <f t="shared" si="0"/>
        <v>20</v>
      </c>
      <c r="C21" s="6" t="s">
        <v>40</v>
      </c>
      <c r="D21" s="73">
        <v>5.9900000000000002E-2</v>
      </c>
    </row>
    <row r="22" spans="2:4" ht="16.5" thickBot="1">
      <c r="B22" s="26">
        <f t="shared" si="0"/>
        <v>21</v>
      </c>
      <c r="C22" s="9" t="s">
        <v>9</v>
      </c>
      <c r="D22" s="73">
        <v>5.8999999999999997E-2</v>
      </c>
    </row>
    <row r="23" spans="2:4" ht="16.5" thickBot="1">
      <c r="B23" s="26">
        <f t="shared" si="0"/>
        <v>21</v>
      </c>
      <c r="C23" s="9" t="s">
        <v>51</v>
      </c>
      <c r="D23" s="73">
        <v>5.8999999999999997E-2</v>
      </c>
    </row>
    <row r="24" spans="2:4" ht="16.5" thickBot="1">
      <c r="B24" s="26">
        <f t="shared" si="0"/>
        <v>23</v>
      </c>
      <c r="C24" s="9" t="s">
        <v>15</v>
      </c>
      <c r="D24" s="73">
        <v>5.7500000000000002E-2</v>
      </c>
    </row>
    <row r="25" spans="2:4" ht="16.5" thickBot="1">
      <c r="B25" s="26">
        <f t="shared" si="0"/>
        <v>23</v>
      </c>
      <c r="C25" s="6" t="s">
        <v>24</v>
      </c>
      <c r="D25" s="73">
        <v>5.7500000000000002E-2</v>
      </c>
    </row>
    <row r="26" spans="2:4" ht="16.5" thickBot="1">
      <c r="B26" s="26">
        <f t="shared" si="0"/>
        <v>23</v>
      </c>
      <c r="C26" s="6" t="s">
        <v>54</v>
      </c>
      <c r="D26" s="73">
        <v>5.7500000000000002E-2</v>
      </c>
    </row>
    <row r="27" spans="2:4" ht="16.5" thickBot="1">
      <c r="B27" s="26">
        <f t="shared" si="0"/>
        <v>26</v>
      </c>
      <c r="C27" s="6" t="s">
        <v>20</v>
      </c>
      <c r="D27" s="73">
        <v>5.7000000000000002E-2</v>
      </c>
    </row>
    <row r="28" spans="2:4" ht="16.5" thickBot="1">
      <c r="B28" s="26">
        <f t="shared" si="0"/>
        <v>27</v>
      </c>
      <c r="C28" s="9" t="s">
        <v>29</v>
      </c>
      <c r="D28" s="73">
        <v>5.3999999999999999E-2</v>
      </c>
    </row>
    <row r="29" spans="2:4" ht="16.5" thickBot="1">
      <c r="B29" s="26">
        <f t="shared" si="0"/>
        <v>28</v>
      </c>
      <c r="C29" s="6" t="s">
        <v>34</v>
      </c>
      <c r="D29" s="73">
        <v>5.2499999999999998E-2</v>
      </c>
    </row>
    <row r="30" spans="2:4" ht="16.5" thickBot="1">
      <c r="B30" s="26">
        <f t="shared" si="0"/>
        <v>29</v>
      </c>
      <c r="C30" s="6" t="s">
        <v>6</v>
      </c>
      <c r="D30" s="73">
        <v>0.05</v>
      </c>
    </row>
    <row r="31" spans="2:4" ht="16.5" thickBot="1">
      <c r="B31" s="26">
        <f t="shared" si="0"/>
        <v>29</v>
      </c>
      <c r="C31" s="6" t="s">
        <v>21</v>
      </c>
      <c r="D31" s="73">
        <v>0.05</v>
      </c>
    </row>
    <row r="32" spans="2:4" ht="16.5" thickBot="1">
      <c r="B32" s="26">
        <f t="shared" si="0"/>
        <v>29</v>
      </c>
      <c r="C32" s="6" t="s">
        <v>25</v>
      </c>
      <c r="D32" s="73">
        <v>0.05</v>
      </c>
    </row>
    <row r="33" spans="2:4" ht="16.5" thickBot="1">
      <c r="B33" s="26">
        <f t="shared" si="0"/>
        <v>29</v>
      </c>
      <c r="C33" s="9" t="s">
        <v>28</v>
      </c>
      <c r="D33" s="73">
        <v>0.05</v>
      </c>
    </row>
    <row r="34" spans="2:4" ht="16.5" thickBot="1">
      <c r="B34" s="26">
        <f t="shared" ref="B34:B52" si="1">RANK(D34,$D$2:$D$52)</f>
        <v>29</v>
      </c>
      <c r="C34" s="9" t="s">
        <v>37</v>
      </c>
      <c r="D34" s="73">
        <v>0.05</v>
      </c>
    </row>
    <row r="35" spans="2:4" ht="16.5" thickBot="1">
      <c r="B35" s="26">
        <f t="shared" si="1"/>
        <v>34</v>
      </c>
      <c r="C35" s="9" t="s">
        <v>17</v>
      </c>
      <c r="D35" s="73">
        <v>4.9500000000000002E-2</v>
      </c>
    </row>
    <row r="36" spans="2:4" ht="16.5" thickBot="1">
      <c r="B36" s="26">
        <f t="shared" si="1"/>
        <v>34</v>
      </c>
      <c r="C36" s="9" t="s">
        <v>53</v>
      </c>
      <c r="D36" s="73">
        <v>4.9500000000000002E-2</v>
      </c>
    </row>
    <row r="37" spans="2:4" ht="16.5" thickBot="1">
      <c r="B37" s="26">
        <f t="shared" si="1"/>
        <v>36</v>
      </c>
      <c r="C37" s="9" t="s">
        <v>36</v>
      </c>
      <c r="D37" s="73">
        <v>4.8000000000000001E-2</v>
      </c>
    </row>
    <row r="38" spans="2:4" ht="16.5" thickBot="1">
      <c r="B38" s="26">
        <f t="shared" si="1"/>
        <v>37</v>
      </c>
      <c r="C38" s="9" t="s">
        <v>10</v>
      </c>
      <c r="D38" s="73">
        <v>4.6300000000000001E-2</v>
      </c>
    </row>
    <row r="39" spans="2:4" ht="16.5" thickBot="1">
      <c r="B39" s="26">
        <f t="shared" si="1"/>
        <v>38</v>
      </c>
      <c r="C39" s="6" t="s">
        <v>8</v>
      </c>
      <c r="D39" s="73">
        <v>4.4999999999999998E-2</v>
      </c>
    </row>
    <row r="40" spans="2:4" ht="16.5" thickBot="1">
      <c r="B40" s="26">
        <f t="shared" si="1"/>
        <v>39</v>
      </c>
      <c r="C40" s="9" t="s">
        <v>26</v>
      </c>
      <c r="D40" s="73">
        <v>4.2500000000000003E-2</v>
      </c>
    </row>
    <row r="41" spans="2:4" ht="16.5" thickBot="1">
      <c r="B41" s="26">
        <f t="shared" si="1"/>
        <v>40</v>
      </c>
      <c r="C41" s="6" t="s">
        <v>18</v>
      </c>
      <c r="D41" s="73">
        <v>3.2300000000000002E-2</v>
      </c>
    </row>
    <row r="42" spans="2:4" ht="16.5" thickBot="1">
      <c r="B42" s="26">
        <f t="shared" si="1"/>
        <v>41</v>
      </c>
      <c r="C42" s="6" t="s">
        <v>39</v>
      </c>
      <c r="D42" s="73">
        <v>3.0700000000000002E-2</v>
      </c>
    </row>
    <row r="43" spans="2:4" ht="16.5" thickBot="1">
      <c r="B43" s="26">
        <f t="shared" si="1"/>
        <v>42</v>
      </c>
      <c r="C43" s="9" t="s">
        <v>35</v>
      </c>
      <c r="D43" s="73">
        <v>2.9000000000000001E-2</v>
      </c>
    </row>
    <row r="44" spans="2:4" ht="16.5" thickBot="1">
      <c r="B44" s="26">
        <f t="shared" si="1"/>
        <v>43</v>
      </c>
      <c r="C44" s="6" t="s">
        <v>7</v>
      </c>
      <c r="D44" s="73">
        <v>0</v>
      </c>
    </row>
    <row r="45" spans="2:4" ht="16.5" thickBot="1">
      <c r="B45" s="26">
        <f t="shared" si="1"/>
        <v>43</v>
      </c>
      <c r="C45" s="9" t="s">
        <v>14</v>
      </c>
      <c r="D45" s="73">
        <v>0</v>
      </c>
    </row>
    <row r="46" spans="2:4" ht="16.5" thickBot="1">
      <c r="B46" s="26">
        <f t="shared" si="1"/>
        <v>43</v>
      </c>
      <c r="C46" s="9" t="s">
        <v>31</v>
      </c>
      <c r="D46" s="73">
        <v>0</v>
      </c>
    </row>
    <row r="47" spans="2:4" ht="16.5" thickBot="1">
      <c r="B47" s="26">
        <f t="shared" si="1"/>
        <v>43</v>
      </c>
      <c r="C47" s="6" t="s">
        <v>32</v>
      </c>
      <c r="D47" s="73">
        <v>0</v>
      </c>
    </row>
    <row r="48" spans="2:4" ht="16.5" thickBot="1">
      <c r="B48" s="26">
        <f t="shared" si="1"/>
        <v>43</v>
      </c>
      <c r="C48" s="6" t="s">
        <v>52</v>
      </c>
      <c r="D48" s="73">
        <v>0</v>
      </c>
    </row>
    <row r="49" spans="2:4" ht="16.5" thickBot="1">
      <c r="B49" s="26">
        <f t="shared" si="1"/>
        <v>43</v>
      </c>
      <c r="C49" s="9" t="s">
        <v>42</v>
      </c>
      <c r="D49" s="73">
        <v>0</v>
      </c>
    </row>
    <row r="50" spans="2:4" ht="16.5" thickBot="1">
      <c r="B50" s="26">
        <f t="shared" si="1"/>
        <v>43</v>
      </c>
      <c r="C50" s="6" t="s">
        <v>43</v>
      </c>
      <c r="D50" s="73">
        <v>0</v>
      </c>
    </row>
    <row r="51" spans="2:4" ht="16.5" thickBot="1">
      <c r="B51" s="26">
        <f t="shared" si="1"/>
        <v>43</v>
      </c>
      <c r="C51" s="6" t="s">
        <v>45</v>
      </c>
      <c r="D51" s="73">
        <v>0</v>
      </c>
    </row>
    <row r="52" spans="2:4" ht="16.5" thickBot="1">
      <c r="B52" s="26">
        <f t="shared" si="1"/>
        <v>43</v>
      </c>
      <c r="C52" s="38" t="s">
        <v>48</v>
      </c>
      <c r="D52" s="75">
        <v>0</v>
      </c>
    </row>
  </sheetData>
  <autoFilter ref="B1:D52" xr:uid="{573A3200-2BF2-4767-A588-5DC7CFBBAD21}">
    <sortState xmlns:xlrd2="http://schemas.microsoft.com/office/spreadsheetml/2017/richdata2" ref="B2:D52">
      <sortCondition ref="B1:B52"/>
    </sortState>
  </autoFilter>
  <conditionalFormatting sqref="D16">
    <cfRule type="expression" dxfId="66" priority="9">
      <formula>D16&lt;$H$1</formula>
    </cfRule>
    <cfRule type="expression" dxfId="65" priority="10">
      <formula>D16&gt;=$H$1</formula>
    </cfRule>
  </conditionalFormatting>
  <conditionalFormatting sqref="D2:D52">
    <cfRule type="expression" dxfId="64" priority="7">
      <formula>D2&lt;$H$1</formula>
    </cfRule>
    <cfRule type="expression" dxfId="63" priority="8">
      <formula>D2&gt;=$H$1</formula>
    </cfRule>
  </conditionalFormatting>
  <conditionalFormatting sqref="D17:D52">
    <cfRule type="expression" dxfId="62" priority="5">
      <formula>D17&lt;$H$1</formula>
    </cfRule>
    <cfRule type="expression" dxfId="61" priority="6">
      <formula>D17&gt;=$H$1</formula>
    </cfRule>
  </conditionalFormatting>
  <conditionalFormatting sqref="D2:D52">
    <cfRule type="cellIs" dxfId="60" priority="4" operator="equal">
      <formula>$H$1</formula>
    </cfRule>
  </conditionalFormatting>
  <conditionalFormatting sqref="H1">
    <cfRule type="expression" dxfId="59" priority="1">
      <formula>H1=K1</formula>
    </cfRule>
    <cfRule type="expression" dxfId="58" priority="2">
      <formula>H1&gt;K1</formula>
    </cfRule>
    <cfRule type="expression" dxfId="57" priority="3">
      <formula>H1&lt;K1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AE2A-B04B-4CC1-B842-60CF983DB18A}">
  <dimension ref="B1:P51"/>
  <sheetViews>
    <sheetView zoomScale="90" zoomScaleNormal="90" workbookViewId="0">
      <pane ySplit="1" topLeftCell="A2" activePane="bottomLeft" state="frozen"/>
      <selection pane="bottomLeft" activeCell="L17" sqref="L17"/>
    </sheetView>
  </sheetViews>
  <sheetFormatPr defaultRowHeight="15"/>
  <cols>
    <col min="1" max="1" width="2.140625" customWidth="1"/>
    <col min="2" max="2" width="4.85546875" style="26" customWidth="1"/>
    <col min="3" max="3" width="21.28515625" customWidth="1"/>
    <col min="4" max="4" width="24.140625" customWidth="1"/>
    <col min="5" max="5" width="17.28515625" customWidth="1"/>
    <col min="6" max="6" width="13.28515625" customWidth="1"/>
    <col min="7" max="7" width="20.85546875" customWidth="1"/>
    <col min="8" max="8" width="15.42578125" customWidth="1"/>
    <col min="9" max="9" width="12.7109375" customWidth="1"/>
    <col min="10" max="10" width="2.85546875" customWidth="1"/>
    <col min="11" max="11" width="21.85546875" customWidth="1"/>
    <col min="12" max="12" width="18" customWidth="1"/>
    <col min="14" max="14" width="11.28515625" customWidth="1"/>
    <col min="15" max="15" width="26" customWidth="1"/>
  </cols>
  <sheetData>
    <row r="1" spans="2:16" ht="52.5" customHeight="1" thickBot="1">
      <c r="B1" s="26" t="s">
        <v>2</v>
      </c>
      <c r="C1" s="63" t="s">
        <v>0</v>
      </c>
      <c r="D1" s="55" t="s">
        <v>76</v>
      </c>
      <c r="E1" s="55" t="s">
        <v>77</v>
      </c>
      <c r="F1" s="55" t="s">
        <v>78</v>
      </c>
      <c r="G1" s="55" t="s">
        <v>79</v>
      </c>
      <c r="H1" s="55" t="s">
        <v>88</v>
      </c>
      <c r="I1" s="57" t="s">
        <v>89</v>
      </c>
      <c r="K1" s="23" t="s">
        <v>76</v>
      </c>
      <c r="L1" s="49" t="str">
        <f>Input!C2</f>
        <v>New York</v>
      </c>
      <c r="M1" s="83">
        <f>VLOOKUP(L1,C:D,2,FALSE)</f>
        <v>139.1</v>
      </c>
      <c r="N1" s="89">
        <f>INDEX(B2:B51,MATCH(L1,C2:C51,0))</f>
        <v>3</v>
      </c>
      <c r="O1" s="48" t="s">
        <v>82</v>
      </c>
      <c r="P1" s="86">
        <f>AVERAGE(D2:D51)</f>
        <v>104.63400000000003</v>
      </c>
    </row>
    <row r="2" spans="2:16" ht="16.5">
      <c r="B2" s="26">
        <f t="shared" ref="B2:B33" si="0">RANK(D2,$D$2:$D$51)</f>
        <v>1</v>
      </c>
      <c r="C2" s="65" t="s">
        <v>49</v>
      </c>
      <c r="D2" s="58">
        <v>192.9</v>
      </c>
      <c r="E2" s="58">
        <v>169.3</v>
      </c>
      <c r="F2" s="58">
        <v>318.60000000000002</v>
      </c>
      <c r="G2" s="58">
        <v>172.7</v>
      </c>
      <c r="H2" s="58">
        <v>148.6</v>
      </c>
      <c r="I2" s="59">
        <v>116.8</v>
      </c>
      <c r="K2" s="24" t="s">
        <v>77</v>
      </c>
      <c r="L2" s="47" t="str">
        <f>L1</f>
        <v>New York</v>
      </c>
      <c r="M2" s="84">
        <f>VLOOKUP(L2,C:E,3,FALSE)</f>
        <v>114.8</v>
      </c>
      <c r="N2" s="53"/>
      <c r="O2" s="50" t="s">
        <v>83</v>
      </c>
      <c r="P2" s="87">
        <f>AVERAGE(E2:E51)</f>
        <v>103.33799999999998</v>
      </c>
    </row>
    <row r="3" spans="2:16" ht="16.5">
      <c r="B3" s="26">
        <f t="shared" si="0"/>
        <v>2</v>
      </c>
      <c r="C3" s="82" t="s">
        <v>56</v>
      </c>
      <c r="D3" s="56">
        <v>151.69999999999999</v>
      </c>
      <c r="E3" s="56">
        <v>121.4</v>
      </c>
      <c r="F3" s="56">
        <v>227.3</v>
      </c>
      <c r="G3" s="56">
        <v>117.7</v>
      </c>
      <c r="H3" s="56">
        <v>138.9</v>
      </c>
      <c r="I3" s="60">
        <v>114.5</v>
      </c>
      <c r="K3" s="24" t="s">
        <v>78</v>
      </c>
      <c r="L3" s="47" t="str">
        <f>L1</f>
        <v>New York</v>
      </c>
      <c r="M3" s="84">
        <f>VLOOKUP(L3,C:F,4,FALSE)</f>
        <v>204.4</v>
      </c>
      <c r="N3" s="53"/>
      <c r="O3" s="50" t="s">
        <v>84</v>
      </c>
      <c r="P3" s="87">
        <f>AVERAGE(F2:F51)</f>
        <v>108.99200000000002</v>
      </c>
    </row>
    <row r="4" spans="2:16" ht="17.25" thickBot="1">
      <c r="B4" s="26">
        <f t="shared" si="0"/>
        <v>3</v>
      </c>
      <c r="C4" s="79" t="s">
        <v>33</v>
      </c>
      <c r="D4" s="64">
        <v>139.1</v>
      </c>
      <c r="E4" s="56">
        <v>114.8</v>
      </c>
      <c r="F4" s="56">
        <v>204.4</v>
      </c>
      <c r="G4" s="56">
        <v>108.7</v>
      </c>
      <c r="H4" s="56">
        <v>116.6</v>
      </c>
      <c r="I4" s="60">
        <v>104.8</v>
      </c>
      <c r="K4" s="24" t="s">
        <v>79</v>
      </c>
      <c r="L4" s="47" t="str">
        <f>L2</f>
        <v>New York</v>
      </c>
      <c r="M4" s="84">
        <f>VLOOKUP(L4,C:G,5,FALSE)</f>
        <v>108.7</v>
      </c>
      <c r="N4" s="53"/>
      <c r="O4" s="50" t="s">
        <v>85</v>
      </c>
      <c r="P4" s="87">
        <f>AVERAGE(G2:G51)</f>
        <v>101.61400000000003</v>
      </c>
    </row>
    <row r="5" spans="2:16" ht="17.25" thickBot="1">
      <c r="B5" s="26">
        <f t="shared" si="0"/>
        <v>4</v>
      </c>
      <c r="C5" s="45" t="s">
        <v>38</v>
      </c>
      <c r="D5" s="54">
        <v>134.19999999999999</v>
      </c>
      <c r="E5" s="56">
        <v>110.3</v>
      </c>
      <c r="F5" s="56">
        <v>181.8</v>
      </c>
      <c r="G5" s="56">
        <v>88</v>
      </c>
      <c r="H5" s="56">
        <v>136.69999999999999</v>
      </c>
      <c r="I5" s="60">
        <v>113.2</v>
      </c>
      <c r="K5" s="24" t="s">
        <v>80</v>
      </c>
      <c r="L5" s="47" t="str">
        <f t="shared" ref="L5:L6" si="1">L3</f>
        <v>New York</v>
      </c>
      <c r="M5" s="84">
        <f>VLOOKUP(L5,C:H,6,FALSE)</f>
        <v>116.6</v>
      </c>
      <c r="N5" s="53"/>
      <c r="O5" s="50" t="s">
        <v>86</v>
      </c>
      <c r="P5" s="87">
        <f>AVERAGE(H2:H51)</f>
        <v>104.83200000000002</v>
      </c>
    </row>
    <row r="6" spans="2:16" ht="17.25" thickBot="1">
      <c r="B6" s="26">
        <f t="shared" si="0"/>
        <v>5</v>
      </c>
      <c r="C6" s="45" t="s">
        <v>25</v>
      </c>
      <c r="D6" s="54">
        <v>131.6</v>
      </c>
      <c r="E6" s="56">
        <v>113.9</v>
      </c>
      <c r="F6" s="56">
        <v>170.3</v>
      </c>
      <c r="G6" s="56">
        <v>109.7</v>
      </c>
      <c r="H6" s="56">
        <v>116</v>
      </c>
      <c r="I6" s="60">
        <v>117.6</v>
      </c>
      <c r="K6" s="25" t="s">
        <v>81</v>
      </c>
      <c r="L6" s="52" t="str">
        <f t="shared" si="1"/>
        <v>New York</v>
      </c>
      <c r="M6" s="85">
        <f>VLOOKUP(L6,C:I,7,FALSE)</f>
        <v>104.8</v>
      </c>
      <c r="N6" s="89" t="s">
        <v>2</v>
      </c>
      <c r="O6" s="51" t="s">
        <v>87</v>
      </c>
      <c r="P6" s="88">
        <f>AVERAGE(I2:I51)</f>
        <v>102.16199999999999</v>
      </c>
    </row>
    <row r="7" spans="2:16" ht="16.5" thickBot="1">
      <c r="B7" s="26">
        <f t="shared" si="0"/>
        <v>6</v>
      </c>
      <c r="C7" s="46" t="s">
        <v>7</v>
      </c>
      <c r="D7" s="54">
        <v>129.9</v>
      </c>
      <c r="E7" s="56">
        <v>134.19999999999999</v>
      </c>
      <c r="F7" s="56">
        <v>133.9</v>
      </c>
      <c r="G7" s="56">
        <v>154.19999999999999</v>
      </c>
      <c r="H7" s="56">
        <v>130.80000000000001</v>
      </c>
      <c r="I7" s="60">
        <v>150.9</v>
      </c>
    </row>
    <row r="8" spans="2:16" ht="16.5" thickBot="1">
      <c r="B8" s="26">
        <f t="shared" si="0"/>
        <v>7</v>
      </c>
      <c r="C8" s="46" t="s">
        <v>24</v>
      </c>
      <c r="D8" s="54">
        <v>129.69999999999999</v>
      </c>
      <c r="E8" s="56">
        <v>108.5</v>
      </c>
      <c r="F8" s="56">
        <v>184.5</v>
      </c>
      <c r="G8" s="56">
        <v>107.3</v>
      </c>
      <c r="H8" s="56">
        <v>116.7</v>
      </c>
      <c r="I8" s="60">
        <v>89.2</v>
      </c>
    </row>
    <row r="9" spans="2:16" ht="16.5" thickBot="1">
      <c r="B9" s="26">
        <f t="shared" si="0"/>
        <v>8</v>
      </c>
      <c r="C9" s="46" t="s">
        <v>11</v>
      </c>
      <c r="D9" s="54">
        <v>127.7</v>
      </c>
      <c r="E9" s="56">
        <v>114.2</v>
      </c>
      <c r="F9" s="56">
        <v>144.69999999999999</v>
      </c>
      <c r="G9" s="56">
        <v>128.1</v>
      </c>
      <c r="H9" s="56">
        <v>111.8</v>
      </c>
      <c r="I9" s="60">
        <v>113.7</v>
      </c>
    </row>
    <row r="10" spans="2:16" ht="16.5" thickBot="1">
      <c r="B10" s="26">
        <f t="shared" si="0"/>
        <v>9</v>
      </c>
      <c r="C10" s="45" t="s">
        <v>55</v>
      </c>
      <c r="D10" s="54">
        <v>125.1</v>
      </c>
      <c r="E10" s="56">
        <v>109.5</v>
      </c>
      <c r="F10" s="56">
        <v>163.1</v>
      </c>
      <c r="G10" s="56">
        <v>101.6</v>
      </c>
      <c r="H10" s="56">
        <v>111.1</v>
      </c>
      <c r="I10" s="60">
        <v>101.7</v>
      </c>
    </row>
    <row r="11" spans="2:16" ht="16.5" thickBot="1">
      <c r="B11" s="26">
        <f t="shared" si="0"/>
        <v>10</v>
      </c>
      <c r="C11" s="45" t="s">
        <v>40</v>
      </c>
      <c r="D11" s="54">
        <v>119.4</v>
      </c>
      <c r="E11" s="56">
        <v>106.2</v>
      </c>
      <c r="F11" s="56">
        <v>129.4</v>
      </c>
      <c r="G11" s="56">
        <v>123.5</v>
      </c>
      <c r="H11" s="56">
        <v>124</v>
      </c>
      <c r="I11" s="60">
        <v>109.3</v>
      </c>
    </row>
    <row r="12" spans="2:16" ht="16.5" thickBot="1">
      <c r="B12" s="26">
        <f t="shared" si="0"/>
        <v>11</v>
      </c>
      <c r="C12" s="46" t="s">
        <v>23</v>
      </c>
      <c r="D12" s="54">
        <v>117.5</v>
      </c>
      <c r="E12" s="56">
        <v>107</v>
      </c>
      <c r="F12" s="56">
        <v>123.1</v>
      </c>
      <c r="G12" s="56">
        <v>116.1</v>
      </c>
      <c r="H12" s="56">
        <v>121.4</v>
      </c>
      <c r="I12" s="60">
        <v>121.8</v>
      </c>
    </row>
    <row r="13" spans="2:16" ht="16.5" thickBot="1">
      <c r="B13" s="26">
        <f t="shared" si="0"/>
        <v>12</v>
      </c>
      <c r="C13" s="46" t="s">
        <v>44</v>
      </c>
      <c r="D13" s="54">
        <v>114.5</v>
      </c>
      <c r="E13" s="56">
        <v>111.3</v>
      </c>
      <c r="F13" s="56">
        <v>126.7</v>
      </c>
      <c r="G13" s="56">
        <v>120.2</v>
      </c>
      <c r="H13" s="56">
        <v>119.9</v>
      </c>
      <c r="I13" s="60">
        <v>101.2</v>
      </c>
    </row>
    <row r="14" spans="2:16" ht="16.5" thickBot="1">
      <c r="B14" s="26">
        <f t="shared" si="0"/>
        <v>13</v>
      </c>
      <c r="C14" s="45" t="s">
        <v>45</v>
      </c>
      <c r="D14" s="54">
        <v>110.7</v>
      </c>
      <c r="E14" s="56">
        <v>107.8</v>
      </c>
      <c r="F14" s="56">
        <v>117.8</v>
      </c>
      <c r="G14" s="56">
        <v>88.7</v>
      </c>
      <c r="H14" s="56">
        <v>121.7</v>
      </c>
      <c r="I14" s="60">
        <v>118.9</v>
      </c>
    </row>
    <row r="15" spans="2:16" ht="16.5" thickBot="1">
      <c r="B15" s="26">
        <f t="shared" si="0"/>
        <v>14</v>
      </c>
      <c r="C15" s="45" t="s">
        <v>32</v>
      </c>
      <c r="D15" s="54">
        <v>109.7</v>
      </c>
      <c r="E15" s="56">
        <v>100.4</v>
      </c>
      <c r="F15" s="56">
        <v>110.3</v>
      </c>
      <c r="G15" s="56">
        <v>119.5</v>
      </c>
      <c r="H15" s="56">
        <v>111.4</v>
      </c>
      <c r="I15" s="60">
        <v>116.1</v>
      </c>
    </row>
    <row r="16" spans="2:16" ht="16.5" thickBot="1">
      <c r="B16" s="26">
        <f t="shared" si="0"/>
        <v>15</v>
      </c>
      <c r="C16" s="46" t="s">
        <v>31</v>
      </c>
      <c r="D16" s="54">
        <v>108.5</v>
      </c>
      <c r="E16" s="56">
        <v>108.3</v>
      </c>
      <c r="F16" s="56">
        <v>121.8</v>
      </c>
      <c r="G16" s="56">
        <v>89</v>
      </c>
      <c r="H16" s="56">
        <v>123.5</v>
      </c>
      <c r="I16" s="60">
        <v>105.7</v>
      </c>
    </row>
    <row r="17" spans="2:9" ht="16.5" thickBot="1">
      <c r="B17" s="26">
        <f t="shared" si="0"/>
        <v>16</v>
      </c>
      <c r="C17" s="45" t="s">
        <v>12</v>
      </c>
      <c r="D17" s="54">
        <v>108.1</v>
      </c>
      <c r="E17" s="56">
        <v>113.4</v>
      </c>
      <c r="F17" s="56">
        <v>98.2</v>
      </c>
      <c r="G17" s="56">
        <v>96.5</v>
      </c>
      <c r="H17" s="56">
        <v>107</v>
      </c>
      <c r="I17" s="60">
        <v>101.6</v>
      </c>
    </row>
    <row r="18" spans="2:9" ht="16.5" thickBot="1">
      <c r="B18" s="26">
        <f t="shared" si="0"/>
        <v>17</v>
      </c>
      <c r="C18" s="45" t="s">
        <v>50</v>
      </c>
      <c r="D18" s="54">
        <v>106.9</v>
      </c>
      <c r="E18" s="56">
        <v>105.1</v>
      </c>
      <c r="F18" s="56">
        <v>111.6</v>
      </c>
      <c r="G18" s="56">
        <v>83.9</v>
      </c>
      <c r="H18" s="56">
        <v>125</v>
      </c>
      <c r="I18" s="60">
        <v>98.4</v>
      </c>
    </row>
    <row r="19" spans="2:9" ht="16.5" thickBot="1">
      <c r="B19" s="26">
        <f t="shared" si="0"/>
        <v>18</v>
      </c>
      <c r="C19" s="45" t="s">
        <v>10</v>
      </c>
      <c r="D19" s="54">
        <v>105.6</v>
      </c>
      <c r="E19" s="56">
        <v>102.5</v>
      </c>
      <c r="F19" s="56">
        <v>119</v>
      </c>
      <c r="G19" s="56">
        <v>88.4</v>
      </c>
      <c r="H19" s="56">
        <v>101.2</v>
      </c>
      <c r="I19" s="60">
        <v>102.9</v>
      </c>
    </row>
    <row r="20" spans="2:9" ht="16.5" thickBot="1">
      <c r="B20" s="26">
        <f t="shared" si="0"/>
        <v>19</v>
      </c>
      <c r="C20" s="46" t="s">
        <v>39</v>
      </c>
      <c r="D20" s="54">
        <v>101.7</v>
      </c>
      <c r="E20" s="56">
        <v>106.9</v>
      </c>
      <c r="F20" s="56">
        <v>100.8</v>
      </c>
      <c r="G20" s="56">
        <v>106</v>
      </c>
      <c r="H20" s="56">
        <v>109.5</v>
      </c>
      <c r="I20" s="60">
        <v>91.9</v>
      </c>
    </row>
    <row r="21" spans="2:9" ht="16.5" thickBot="1">
      <c r="B21" s="26">
        <f t="shared" si="0"/>
        <v>20</v>
      </c>
      <c r="C21" s="45" t="s">
        <v>27</v>
      </c>
      <c r="D21" s="54">
        <v>101.6</v>
      </c>
      <c r="E21" s="56">
        <v>106.7</v>
      </c>
      <c r="F21" s="56">
        <v>88.3</v>
      </c>
      <c r="G21" s="56">
        <v>96.8</v>
      </c>
      <c r="H21" s="56">
        <v>103.7</v>
      </c>
      <c r="I21" s="60">
        <v>108.6</v>
      </c>
    </row>
    <row r="22" spans="2:9" ht="16.5" thickBot="1">
      <c r="B22" s="26">
        <f t="shared" si="0"/>
        <v>21</v>
      </c>
      <c r="C22" s="45" t="s">
        <v>54</v>
      </c>
      <c r="D22" s="54">
        <v>100.7</v>
      </c>
      <c r="E22" s="56">
        <v>96.1</v>
      </c>
      <c r="F22" s="56">
        <v>108</v>
      </c>
      <c r="G22" s="56">
        <v>99.2</v>
      </c>
      <c r="H22" s="56">
        <v>88.1</v>
      </c>
      <c r="I22" s="60">
        <v>97.2</v>
      </c>
    </row>
    <row r="23" spans="2:9" ht="16.5" thickBot="1">
      <c r="B23" s="26">
        <f t="shared" si="0"/>
        <v>22</v>
      </c>
      <c r="C23" s="45" t="s">
        <v>52</v>
      </c>
      <c r="D23" s="54">
        <v>99.8</v>
      </c>
      <c r="E23" s="56">
        <v>107</v>
      </c>
      <c r="F23" s="56">
        <v>109.8</v>
      </c>
      <c r="G23" s="56">
        <v>91.8</v>
      </c>
      <c r="H23" s="56">
        <v>89.8</v>
      </c>
      <c r="I23" s="60">
        <v>103</v>
      </c>
    </row>
    <row r="24" spans="2:9" ht="16.5" thickBot="1">
      <c r="B24" s="26">
        <f t="shared" si="0"/>
        <v>23</v>
      </c>
      <c r="C24" s="46" t="s">
        <v>35</v>
      </c>
      <c r="D24" s="54">
        <v>98.8</v>
      </c>
      <c r="E24" s="56">
        <v>108.1</v>
      </c>
      <c r="F24" s="56">
        <v>90.3</v>
      </c>
      <c r="G24" s="56">
        <v>93.6</v>
      </c>
      <c r="H24" s="56">
        <v>104.3</v>
      </c>
      <c r="I24" s="60">
        <v>111.7</v>
      </c>
    </row>
    <row r="25" spans="2:9" ht="16.5" thickBot="1">
      <c r="B25" s="26">
        <f t="shared" si="0"/>
        <v>24</v>
      </c>
      <c r="C25" s="45" t="s">
        <v>53</v>
      </c>
      <c r="D25" s="54">
        <v>98.4</v>
      </c>
      <c r="E25" s="56">
        <v>98.5</v>
      </c>
      <c r="F25" s="56">
        <v>93.6</v>
      </c>
      <c r="G25" s="56">
        <v>89.4</v>
      </c>
      <c r="H25" s="56">
        <v>108.6</v>
      </c>
      <c r="I25" s="60">
        <v>96</v>
      </c>
    </row>
    <row r="26" spans="2:9" ht="16.5" thickBot="1">
      <c r="B26" s="26">
        <f t="shared" si="0"/>
        <v>25</v>
      </c>
      <c r="C26" s="45" t="s">
        <v>14</v>
      </c>
      <c r="D26" s="54">
        <v>97.9</v>
      </c>
      <c r="E26" s="56">
        <v>104</v>
      </c>
      <c r="F26" s="56">
        <v>95.4</v>
      </c>
      <c r="G26" s="56">
        <v>102.2</v>
      </c>
      <c r="H26" s="56">
        <v>96.7</v>
      </c>
      <c r="I26" s="60">
        <v>96.9</v>
      </c>
    </row>
    <row r="27" spans="2:9" ht="16.5" thickBot="1">
      <c r="B27" s="26">
        <f t="shared" si="0"/>
        <v>26</v>
      </c>
      <c r="C27" s="46" t="s">
        <v>47</v>
      </c>
      <c r="D27" s="54">
        <v>97.3</v>
      </c>
      <c r="E27" s="56">
        <v>100.7</v>
      </c>
      <c r="F27" s="56">
        <v>91.4</v>
      </c>
      <c r="G27" s="56">
        <v>98.9</v>
      </c>
      <c r="H27" s="56">
        <v>98.1</v>
      </c>
      <c r="I27" s="60">
        <v>115.2</v>
      </c>
    </row>
    <row r="28" spans="2:9" ht="16.5" thickBot="1">
      <c r="B28" s="26">
        <f t="shared" si="0"/>
        <v>27</v>
      </c>
      <c r="C28" s="46" t="s">
        <v>8</v>
      </c>
      <c r="D28" s="54">
        <v>97</v>
      </c>
      <c r="E28" s="56">
        <v>96.9</v>
      </c>
      <c r="F28" s="56">
        <v>91.7</v>
      </c>
      <c r="G28" s="56">
        <v>107.4</v>
      </c>
      <c r="H28" s="56">
        <v>109.6</v>
      </c>
      <c r="I28" s="60">
        <v>94.7</v>
      </c>
    </row>
    <row r="29" spans="2:9" ht="16.5" thickBot="1">
      <c r="B29" s="26">
        <f t="shared" si="0"/>
        <v>28</v>
      </c>
      <c r="C29" s="46" t="s">
        <v>41</v>
      </c>
      <c r="D29" s="54">
        <v>95.9</v>
      </c>
      <c r="E29" s="56">
        <v>101.9</v>
      </c>
      <c r="F29" s="56">
        <v>85.1</v>
      </c>
      <c r="G29" s="56">
        <v>107.6</v>
      </c>
      <c r="H29" s="56">
        <v>88</v>
      </c>
      <c r="I29" s="60">
        <v>94.2</v>
      </c>
    </row>
    <row r="30" spans="2:9" ht="16.5" thickBot="1">
      <c r="B30" s="26">
        <f t="shared" si="0"/>
        <v>29</v>
      </c>
      <c r="C30" s="46" t="s">
        <v>34</v>
      </c>
      <c r="D30" s="54">
        <v>94.9</v>
      </c>
      <c r="E30" s="56">
        <v>96.6</v>
      </c>
      <c r="F30" s="56">
        <v>83.1</v>
      </c>
      <c r="G30" s="56">
        <v>97.9</v>
      </c>
      <c r="H30" s="56">
        <v>93.4</v>
      </c>
      <c r="I30" s="60">
        <v>110.6</v>
      </c>
    </row>
    <row r="31" spans="2:9" ht="16.5" thickBot="1">
      <c r="B31" s="26">
        <f t="shared" si="0"/>
        <v>30</v>
      </c>
      <c r="C31" s="45" t="s">
        <v>17</v>
      </c>
      <c r="D31" s="54">
        <v>94.5</v>
      </c>
      <c r="E31" s="56">
        <v>94.2</v>
      </c>
      <c r="F31" s="56">
        <v>87.2</v>
      </c>
      <c r="G31" s="56">
        <v>100.9</v>
      </c>
      <c r="H31" s="56">
        <v>100.9</v>
      </c>
      <c r="I31" s="60">
        <v>99</v>
      </c>
    </row>
    <row r="32" spans="2:9" ht="16.5" thickBot="1">
      <c r="B32" s="26">
        <f t="shared" si="0"/>
        <v>31</v>
      </c>
      <c r="C32" s="45" t="s">
        <v>22</v>
      </c>
      <c r="D32" s="54">
        <v>93.9</v>
      </c>
      <c r="E32" s="56">
        <v>99.9</v>
      </c>
      <c r="F32" s="56">
        <v>86.6</v>
      </c>
      <c r="G32" s="56">
        <v>89.3</v>
      </c>
      <c r="H32" s="56">
        <v>98.5</v>
      </c>
      <c r="I32" s="60">
        <v>98.8</v>
      </c>
    </row>
    <row r="33" spans="2:9" ht="16.5" thickBot="1">
      <c r="B33" s="26">
        <f t="shared" si="0"/>
        <v>32</v>
      </c>
      <c r="C33" s="45" t="s">
        <v>16</v>
      </c>
      <c r="D33" s="54">
        <v>92.3</v>
      </c>
      <c r="E33" s="56">
        <v>92.2</v>
      </c>
      <c r="F33" s="56">
        <v>87.1</v>
      </c>
      <c r="G33" s="56">
        <v>82.9</v>
      </c>
      <c r="H33" s="56">
        <v>106.7</v>
      </c>
      <c r="I33" s="60">
        <v>97.3</v>
      </c>
    </row>
    <row r="34" spans="2:9" ht="16.5" thickBot="1">
      <c r="B34" s="26">
        <f t="shared" ref="B34:B51" si="2">RANK(D34,$D$2:$D$51)</f>
        <v>33</v>
      </c>
      <c r="C34" s="46" t="s">
        <v>43</v>
      </c>
      <c r="D34" s="54">
        <v>91.5</v>
      </c>
      <c r="E34" s="56">
        <v>88.9</v>
      </c>
      <c r="F34" s="56">
        <v>85.3</v>
      </c>
      <c r="G34" s="56">
        <v>102.3</v>
      </c>
      <c r="H34" s="56">
        <v>91.4</v>
      </c>
      <c r="I34" s="60">
        <v>96.2</v>
      </c>
    </row>
    <row r="35" spans="2:9" ht="16.5" thickBot="1">
      <c r="B35" s="26">
        <f t="shared" si="2"/>
        <v>34</v>
      </c>
      <c r="C35" s="46" t="s">
        <v>46</v>
      </c>
      <c r="D35" s="54">
        <v>91.1</v>
      </c>
      <c r="E35" s="56">
        <v>92.9</v>
      </c>
      <c r="F35" s="56">
        <v>79.599999999999994</v>
      </c>
      <c r="G35" s="56">
        <v>89</v>
      </c>
      <c r="H35" s="56">
        <v>93.5</v>
      </c>
      <c r="I35" s="60">
        <v>89.1</v>
      </c>
    </row>
    <row r="36" spans="2:9" ht="16.5" thickBot="1">
      <c r="B36" s="26">
        <f t="shared" si="2"/>
        <v>35</v>
      </c>
      <c r="C36" s="46" t="s">
        <v>21</v>
      </c>
      <c r="D36" s="54">
        <v>90.9</v>
      </c>
      <c r="E36" s="56">
        <v>89.9</v>
      </c>
      <c r="F36" s="56">
        <v>77.400000000000006</v>
      </c>
      <c r="G36" s="56">
        <v>97.6</v>
      </c>
      <c r="H36" s="56">
        <v>92.8</v>
      </c>
      <c r="I36" s="60">
        <v>89.2</v>
      </c>
    </row>
    <row r="37" spans="2:9" ht="16.5" thickBot="1">
      <c r="B37" s="26">
        <f t="shared" si="2"/>
        <v>36</v>
      </c>
      <c r="C37" s="45" t="s">
        <v>36</v>
      </c>
      <c r="D37" s="54">
        <v>90.8</v>
      </c>
      <c r="E37" s="56">
        <v>98.7</v>
      </c>
      <c r="F37" s="56">
        <v>73.599999999999994</v>
      </c>
      <c r="G37" s="56">
        <v>91.8</v>
      </c>
      <c r="H37" s="56">
        <v>96.7</v>
      </c>
      <c r="I37" s="60">
        <v>97.6</v>
      </c>
    </row>
    <row r="38" spans="2:9" ht="16.5" thickBot="1">
      <c r="B38" s="26">
        <f t="shared" si="2"/>
        <v>36</v>
      </c>
      <c r="C38" s="46" t="s">
        <v>30</v>
      </c>
      <c r="D38" s="54">
        <v>90.8</v>
      </c>
      <c r="E38" s="56">
        <v>95.5</v>
      </c>
      <c r="F38" s="56">
        <v>80.900000000000006</v>
      </c>
      <c r="G38" s="56">
        <v>90.8</v>
      </c>
      <c r="H38" s="56">
        <v>94.3</v>
      </c>
      <c r="I38" s="60">
        <v>99.9</v>
      </c>
    </row>
    <row r="39" spans="2:9" ht="16.5" thickBot="1">
      <c r="B39" s="26">
        <f t="shared" si="2"/>
        <v>38</v>
      </c>
      <c r="C39" s="46" t="s">
        <v>19</v>
      </c>
      <c r="D39" s="54">
        <v>90.1</v>
      </c>
      <c r="E39" s="56">
        <v>95.9</v>
      </c>
      <c r="F39" s="56">
        <v>79.599999999999994</v>
      </c>
      <c r="G39" s="56">
        <v>95.3</v>
      </c>
      <c r="H39" s="56">
        <v>95.5</v>
      </c>
      <c r="I39" s="60">
        <v>97.8</v>
      </c>
    </row>
    <row r="40" spans="2:9" ht="16.5" thickBot="1">
      <c r="B40" s="26">
        <f t="shared" si="2"/>
        <v>39</v>
      </c>
      <c r="C40" s="46" t="s">
        <v>18</v>
      </c>
      <c r="D40" s="54">
        <v>90</v>
      </c>
      <c r="E40" s="56">
        <v>93.3</v>
      </c>
      <c r="F40" s="56">
        <v>77.3</v>
      </c>
      <c r="G40" s="56">
        <v>97</v>
      </c>
      <c r="H40" s="56">
        <v>93.1</v>
      </c>
      <c r="I40" s="60">
        <v>94.3</v>
      </c>
    </row>
    <row r="41" spans="2:9" ht="16.5" thickBot="1">
      <c r="B41" s="26">
        <f t="shared" si="2"/>
        <v>40</v>
      </c>
      <c r="C41" s="46" t="s">
        <v>48</v>
      </c>
      <c r="D41" s="54">
        <v>89.3</v>
      </c>
      <c r="E41" s="56">
        <v>98.7</v>
      </c>
      <c r="F41" s="56">
        <v>72.3</v>
      </c>
      <c r="G41" s="56">
        <v>87.3</v>
      </c>
      <c r="H41" s="56">
        <v>99.3</v>
      </c>
      <c r="I41" s="60">
        <v>94.9</v>
      </c>
    </row>
    <row r="42" spans="2:9" ht="16.5" thickBot="1">
      <c r="B42" s="26">
        <f t="shared" si="2"/>
        <v>40</v>
      </c>
      <c r="C42" s="45" t="s">
        <v>6</v>
      </c>
      <c r="D42" s="54">
        <v>89.3</v>
      </c>
      <c r="E42" s="56">
        <v>97.4</v>
      </c>
      <c r="F42" s="56">
        <v>71.5</v>
      </c>
      <c r="G42" s="56">
        <v>103.3</v>
      </c>
      <c r="H42" s="56">
        <v>88.6</v>
      </c>
      <c r="I42" s="60">
        <v>90.8</v>
      </c>
    </row>
    <row r="43" spans="2:9" ht="16.5" thickBot="1">
      <c r="B43" s="26">
        <f t="shared" si="2"/>
        <v>42</v>
      </c>
      <c r="C43" s="45" t="s">
        <v>15</v>
      </c>
      <c r="D43" s="54">
        <v>89.2</v>
      </c>
      <c r="E43" s="56">
        <v>96.9</v>
      </c>
      <c r="F43" s="56">
        <v>73.8</v>
      </c>
      <c r="G43" s="56">
        <v>92.4</v>
      </c>
      <c r="H43" s="56">
        <v>97.6</v>
      </c>
      <c r="I43" s="60">
        <v>98.5</v>
      </c>
    </row>
    <row r="44" spans="2:9" ht="16.5" thickBot="1">
      <c r="B44" s="26">
        <f t="shared" si="2"/>
        <v>43</v>
      </c>
      <c r="C44" s="45" t="s">
        <v>20</v>
      </c>
      <c r="D44" s="54">
        <v>89</v>
      </c>
      <c r="E44" s="56">
        <v>91.9</v>
      </c>
      <c r="F44" s="56">
        <v>73.8</v>
      </c>
      <c r="G44" s="56">
        <v>103</v>
      </c>
      <c r="H44" s="56">
        <v>92.3</v>
      </c>
      <c r="I44" s="60">
        <v>98.9</v>
      </c>
    </row>
    <row r="45" spans="2:9" ht="16.5" thickBot="1">
      <c r="B45" s="26">
        <f t="shared" si="2"/>
        <v>44</v>
      </c>
      <c r="C45" s="46" t="s">
        <v>26</v>
      </c>
      <c r="D45" s="54">
        <v>88.9</v>
      </c>
      <c r="E45" s="56">
        <v>89.3</v>
      </c>
      <c r="F45" s="56">
        <v>75.2</v>
      </c>
      <c r="G45" s="56">
        <v>97.3</v>
      </c>
      <c r="H45" s="56">
        <v>97.4</v>
      </c>
      <c r="I45" s="60">
        <v>93</v>
      </c>
    </row>
    <row r="46" spans="2:9" ht="16.5" thickBot="1">
      <c r="B46" s="26">
        <f t="shared" si="2"/>
        <v>45</v>
      </c>
      <c r="C46" s="46" t="s">
        <v>42</v>
      </c>
      <c r="D46" s="54">
        <v>88.7</v>
      </c>
      <c r="E46" s="56">
        <v>93.3</v>
      </c>
      <c r="F46" s="56">
        <v>80.2</v>
      </c>
      <c r="G46" s="56">
        <v>93.4</v>
      </c>
      <c r="H46" s="56">
        <v>89.7</v>
      </c>
      <c r="I46" s="60">
        <v>88.5</v>
      </c>
    </row>
    <row r="47" spans="2:9" ht="16.5" thickBot="1">
      <c r="B47" s="26">
        <f t="shared" si="2"/>
        <v>46</v>
      </c>
      <c r="C47" s="46" t="s">
        <v>51</v>
      </c>
      <c r="D47" s="54">
        <v>87.5</v>
      </c>
      <c r="E47" s="56">
        <v>100.9</v>
      </c>
      <c r="F47" s="56">
        <v>77.7</v>
      </c>
      <c r="G47" s="56">
        <v>87.9</v>
      </c>
      <c r="H47" s="56">
        <v>91.6</v>
      </c>
      <c r="I47" s="60">
        <v>100.1</v>
      </c>
    </row>
    <row r="48" spans="2:9" ht="16.5" thickBot="1">
      <c r="B48" s="26">
        <f t="shared" si="2"/>
        <v>47</v>
      </c>
      <c r="C48" s="46" t="s">
        <v>29</v>
      </c>
      <c r="D48" s="54">
        <v>87.1</v>
      </c>
      <c r="E48" s="56">
        <v>96.6</v>
      </c>
      <c r="F48" s="56">
        <v>70.599999999999994</v>
      </c>
      <c r="G48" s="56">
        <v>99.6</v>
      </c>
      <c r="H48" s="56">
        <v>87.3</v>
      </c>
      <c r="I48" s="60">
        <v>95.7</v>
      </c>
    </row>
    <row r="49" spans="2:9" ht="16.5" thickBot="1">
      <c r="B49" s="26">
        <f t="shared" si="2"/>
        <v>48</v>
      </c>
      <c r="C49" s="45" t="s">
        <v>37</v>
      </c>
      <c r="D49" s="54">
        <v>87</v>
      </c>
      <c r="E49" s="56">
        <v>95.4</v>
      </c>
      <c r="F49" s="56">
        <v>71.900000000000006</v>
      </c>
      <c r="G49" s="56">
        <v>94.1</v>
      </c>
      <c r="H49" s="56">
        <v>89.5</v>
      </c>
      <c r="I49" s="60">
        <v>93.2</v>
      </c>
    </row>
    <row r="50" spans="2:9" ht="16.5" thickBot="1">
      <c r="B50" s="26">
        <f t="shared" si="2"/>
        <v>49</v>
      </c>
      <c r="C50" s="45" t="s">
        <v>9</v>
      </c>
      <c r="D50" s="54">
        <v>86.9</v>
      </c>
      <c r="E50" s="56">
        <v>92</v>
      </c>
      <c r="F50" s="56">
        <v>73.900000000000006</v>
      </c>
      <c r="G50" s="56">
        <v>91.8</v>
      </c>
      <c r="H50" s="56">
        <v>83.6</v>
      </c>
      <c r="I50" s="60">
        <v>85.6</v>
      </c>
    </row>
    <row r="51" spans="2:9" ht="16.5" thickBot="1">
      <c r="B51" s="26">
        <f t="shared" si="2"/>
        <v>50</v>
      </c>
      <c r="C51" s="11" t="s">
        <v>28</v>
      </c>
      <c r="D51" s="80">
        <v>86.1</v>
      </c>
      <c r="E51" s="61">
        <v>91.6</v>
      </c>
      <c r="F51" s="61">
        <v>70.099999999999994</v>
      </c>
      <c r="G51" s="61">
        <v>89.1</v>
      </c>
      <c r="H51" s="61">
        <v>89.2</v>
      </c>
      <c r="I51" s="62">
        <v>91.4</v>
      </c>
    </row>
  </sheetData>
  <autoFilter ref="B1:I51" xr:uid="{D4116A22-9DB3-4E96-88EB-289780BA8F6B}">
    <sortState xmlns:xlrd2="http://schemas.microsoft.com/office/spreadsheetml/2017/richdata2" ref="B2:I51">
      <sortCondition ref="B1:B51"/>
    </sortState>
  </autoFilter>
  <conditionalFormatting sqref="D16">
    <cfRule type="expression" dxfId="56" priority="51">
      <formula>D16&lt;$M$1</formula>
    </cfRule>
    <cfRule type="expression" dxfId="55" priority="52">
      <formula>D16&gt;=$M$1</formula>
    </cfRule>
  </conditionalFormatting>
  <conditionalFormatting sqref="D2:D51">
    <cfRule type="expression" dxfId="54" priority="49">
      <formula>D2&lt;$M$1</formula>
    </cfRule>
    <cfRule type="expression" dxfId="53" priority="50">
      <formula>D2&gt;=$M$1</formula>
    </cfRule>
  </conditionalFormatting>
  <conditionalFormatting sqref="D17:D51">
    <cfRule type="expression" dxfId="52" priority="47">
      <formula>D17&lt;$M$1</formula>
    </cfRule>
    <cfRule type="expression" dxfId="51" priority="48">
      <formula>D17&gt;=$M$1</formula>
    </cfRule>
  </conditionalFormatting>
  <conditionalFormatting sqref="G2:G51">
    <cfRule type="expression" dxfId="50" priority="53">
      <formula>G2&lt;$M$4</formula>
    </cfRule>
    <cfRule type="expression" dxfId="49" priority="54">
      <formula>G2&gt;=$M$4</formula>
    </cfRule>
  </conditionalFormatting>
  <conditionalFormatting sqref="F2">
    <cfRule type="cellIs" dxfId="48" priority="43" operator="equal">
      <formula>$M$3</formula>
    </cfRule>
    <cfRule type="expression" dxfId="47" priority="45">
      <formula>F2&gt;=$M$3</formula>
    </cfRule>
    <cfRule type="expression" dxfId="46" priority="46">
      <formula>F2&lt;$M$3</formula>
    </cfRule>
  </conditionalFormatting>
  <conditionalFormatting sqref="D2:D51">
    <cfRule type="cellIs" dxfId="45" priority="44" operator="equal">
      <formula>$M$1</formula>
    </cfRule>
  </conditionalFormatting>
  <conditionalFormatting sqref="G2">
    <cfRule type="cellIs" dxfId="44" priority="39" operator="equal">
      <formula>$M$4</formula>
    </cfRule>
  </conditionalFormatting>
  <conditionalFormatting sqref="G3:G51">
    <cfRule type="cellIs" dxfId="43" priority="38" operator="equal">
      <formula>$M$3</formula>
    </cfRule>
  </conditionalFormatting>
  <conditionalFormatting sqref="M1">
    <cfRule type="expression" dxfId="42" priority="35">
      <formula>M1=P1</formula>
    </cfRule>
    <cfRule type="expression" dxfId="41" priority="36">
      <formula>M1&gt;P1</formula>
    </cfRule>
    <cfRule type="expression" dxfId="40" priority="37">
      <formula>M1&lt;P1</formula>
    </cfRule>
  </conditionalFormatting>
  <conditionalFormatting sqref="M2:M6">
    <cfRule type="expression" dxfId="39" priority="23">
      <formula>M2=P2</formula>
    </cfRule>
    <cfRule type="expression" dxfId="38" priority="24">
      <formula>M2&gt;P2</formula>
    </cfRule>
    <cfRule type="expression" dxfId="37" priority="25">
      <formula>M2&lt;P2</formula>
    </cfRule>
  </conditionalFormatting>
  <conditionalFormatting sqref="E2">
    <cfRule type="expression" dxfId="36" priority="21">
      <formula>E2&lt;$M$2</formula>
    </cfRule>
    <cfRule type="expression" dxfId="35" priority="22">
      <formula>E2&gt;=$M$2</formula>
    </cfRule>
  </conditionalFormatting>
  <conditionalFormatting sqref="E2">
    <cfRule type="cellIs" dxfId="34" priority="20" operator="equal">
      <formula>$M$2</formula>
    </cfRule>
  </conditionalFormatting>
  <conditionalFormatting sqref="E3:E51">
    <cfRule type="expression" dxfId="33" priority="18">
      <formula>E3&lt;$M$2</formula>
    </cfRule>
    <cfRule type="expression" dxfId="32" priority="19">
      <formula>E3&gt;=$M$2</formula>
    </cfRule>
  </conditionalFormatting>
  <conditionalFormatting sqref="E3:E51">
    <cfRule type="cellIs" dxfId="31" priority="17" operator="equal">
      <formula>$M$2</formula>
    </cfRule>
  </conditionalFormatting>
  <conditionalFormatting sqref="F3:F51">
    <cfRule type="cellIs" dxfId="30" priority="14" operator="equal">
      <formula>$M$3</formula>
    </cfRule>
    <cfRule type="expression" dxfId="29" priority="15">
      <formula>F3&gt;=$M$3</formula>
    </cfRule>
    <cfRule type="expression" dxfId="28" priority="16">
      <formula>F3&lt;$M$3</formula>
    </cfRule>
  </conditionalFormatting>
  <conditionalFormatting sqref="G3:G51">
    <cfRule type="cellIs" dxfId="27" priority="13" operator="equal">
      <formula>$M$4</formula>
    </cfRule>
  </conditionalFormatting>
  <conditionalFormatting sqref="H2">
    <cfRule type="expression" dxfId="26" priority="11">
      <formula>H2&lt;$M$5</formula>
    </cfRule>
    <cfRule type="expression" dxfId="25" priority="12">
      <formula>H2&gt;=$M$5</formula>
    </cfRule>
  </conditionalFormatting>
  <conditionalFormatting sqref="H2">
    <cfRule type="cellIs" dxfId="24" priority="10" operator="equal">
      <formula>$M$5</formula>
    </cfRule>
  </conditionalFormatting>
  <conditionalFormatting sqref="H3:H51">
    <cfRule type="expression" dxfId="23" priority="8">
      <formula>H3&lt;$M$5</formula>
    </cfRule>
    <cfRule type="expression" dxfId="22" priority="9">
      <formula>H3&gt;=$M$5</formula>
    </cfRule>
  </conditionalFormatting>
  <conditionalFormatting sqref="H3:H51">
    <cfRule type="cellIs" dxfId="21" priority="7" operator="equal">
      <formula>$M$5</formula>
    </cfRule>
  </conditionalFormatting>
  <conditionalFormatting sqref="I2">
    <cfRule type="expression" dxfId="20" priority="5">
      <formula>I2&lt;$M$6</formula>
    </cfRule>
    <cfRule type="expression" dxfId="19" priority="6">
      <formula>I2&gt;=$M$6</formula>
    </cfRule>
  </conditionalFormatting>
  <conditionalFormatting sqref="I2">
    <cfRule type="cellIs" dxfId="18" priority="4" operator="equal">
      <formula>$M$6</formula>
    </cfRule>
  </conditionalFormatting>
  <conditionalFormatting sqref="I3:I51">
    <cfRule type="expression" dxfId="17" priority="2">
      <formula>I3&lt;$M$6</formula>
    </cfRule>
    <cfRule type="expression" dxfId="16" priority="3">
      <formula>I3&gt;=$M$6</formula>
    </cfRule>
  </conditionalFormatting>
  <conditionalFormatting sqref="I3:I51">
    <cfRule type="cellIs" dxfId="15" priority="1" operator="equal">
      <formula>$M$6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AA52-4A3C-46DE-B714-32318AD8B21B}">
  <dimension ref="B1:C52"/>
  <sheetViews>
    <sheetView workbookViewId="0">
      <pane ySplit="1" topLeftCell="A26" activePane="bottomLeft" state="frozen"/>
      <selection pane="bottomLeft" activeCell="B47" sqref="B47"/>
    </sheetView>
  </sheetViews>
  <sheetFormatPr defaultRowHeight="15"/>
  <cols>
    <col min="2" max="2" width="15.28515625" bestFit="1" customWidth="1"/>
    <col min="3" max="3" width="17.42578125" style="30" bestFit="1" customWidth="1"/>
  </cols>
  <sheetData>
    <row r="1" spans="2:3">
      <c r="B1" t="s">
        <v>0</v>
      </c>
      <c r="C1" s="30" t="s">
        <v>74</v>
      </c>
    </row>
    <row r="2" spans="2:3">
      <c r="B2" t="s">
        <v>6</v>
      </c>
      <c r="C2" s="30">
        <v>50536</v>
      </c>
    </row>
    <row r="3" spans="2:3">
      <c r="B3" t="s">
        <v>7</v>
      </c>
      <c r="C3" s="30">
        <v>77640</v>
      </c>
    </row>
    <row r="4" spans="2:3">
      <c r="B4" t="s">
        <v>8</v>
      </c>
      <c r="C4" s="30">
        <v>58945</v>
      </c>
    </row>
    <row r="5" spans="2:3">
      <c r="B5" t="s">
        <v>9</v>
      </c>
      <c r="C5" s="30">
        <v>47597</v>
      </c>
    </row>
    <row r="6" spans="2:3">
      <c r="B6" t="s">
        <v>56</v>
      </c>
      <c r="C6" s="30">
        <v>75235</v>
      </c>
    </row>
    <row r="7" spans="2:3">
      <c r="B7" t="s">
        <v>10</v>
      </c>
      <c r="C7" s="30">
        <v>72331</v>
      </c>
    </row>
    <row r="8" spans="2:3">
      <c r="B8" t="s">
        <v>11</v>
      </c>
      <c r="C8" s="30">
        <v>78444</v>
      </c>
    </row>
    <row r="9" spans="2:3">
      <c r="B9" t="s">
        <v>12</v>
      </c>
      <c r="C9" s="30">
        <v>68287</v>
      </c>
    </row>
    <row r="10" spans="2:3">
      <c r="B10" t="s">
        <v>14</v>
      </c>
      <c r="C10" s="30">
        <v>55660</v>
      </c>
    </row>
    <row r="11" spans="2:3">
      <c r="B11" t="s">
        <v>15</v>
      </c>
      <c r="C11" s="30">
        <v>58700</v>
      </c>
    </row>
    <row r="12" spans="2:3">
      <c r="B12" t="s">
        <v>49</v>
      </c>
      <c r="C12" s="30">
        <v>81275</v>
      </c>
    </row>
    <row r="13" spans="2:3">
      <c r="B13" t="s">
        <v>16</v>
      </c>
      <c r="C13" s="30">
        <v>55785</v>
      </c>
    </row>
    <row r="14" spans="2:3">
      <c r="B14" t="s">
        <v>17</v>
      </c>
      <c r="C14" s="30">
        <v>65886</v>
      </c>
    </row>
    <row r="15" spans="2:3">
      <c r="B15" t="s">
        <v>18</v>
      </c>
      <c r="C15" s="30">
        <v>56303</v>
      </c>
    </row>
    <row r="16" spans="2:3">
      <c r="B16" t="s">
        <v>19</v>
      </c>
      <c r="C16" s="30">
        <v>60523</v>
      </c>
    </row>
    <row r="17" spans="2:3">
      <c r="B17" t="s">
        <v>20</v>
      </c>
      <c r="C17" s="30">
        <v>59597</v>
      </c>
    </row>
    <row r="18" spans="2:3">
      <c r="B18" t="s">
        <v>21</v>
      </c>
      <c r="C18" s="30">
        <v>50589</v>
      </c>
    </row>
    <row r="19" spans="2:3">
      <c r="B19" t="s">
        <v>22</v>
      </c>
      <c r="C19" s="30">
        <v>49469</v>
      </c>
    </row>
    <row r="20" spans="2:3">
      <c r="B20" t="s">
        <v>23</v>
      </c>
      <c r="C20" s="30">
        <v>57918</v>
      </c>
    </row>
    <row r="21" spans="2:3">
      <c r="B21" t="s">
        <v>24</v>
      </c>
      <c r="C21" s="30">
        <v>84805</v>
      </c>
    </row>
    <row r="22" spans="2:3">
      <c r="B22" t="s">
        <v>25</v>
      </c>
      <c r="C22" s="30">
        <v>81215</v>
      </c>
    </row>
    <row r="23" spans="2:3">
      <c r="B23" t="s">
        <v>26</v>
      </c>
      <c r="C23" s="30">
        <v>57144</v>
      </c>
    </row>
    <row r="24" spans="2:3">
      <c r="B24" t="s">
        <v>27</v>
      </c>
      <c r="C24" s="30">
        <v>71306</v>
      </c>
    </row>
    <row r="25" spans="2:3">
      <c r="B25" t="s">
        <v>28</v>
      </c>
      <c r="C25" s="30">
        <v>45081</v>
      </c>
    </row>
    <row r="26" spans="2:3">
      <c r="B26" t="s">
        <v>29</v>
      </c>
      <c r="C26" s="30">
        <v>55461</v>
      </c>
    </row>
    <row r="27" spans="2:3">
      <c r="B27" t="s">
        <v>50</v>
      </c>
      <c r="C27" s="30">
        <v>54970</v>
      </c>
    </row>
    <row r="28" spans="2:3">
      <c r="B28" t="s">
        <v>30</v>
      </c>
      <c r="C28" s="30">
        <v>61439</v>
      </c>
    </row>
    <row r="29" spans="2:3">
      <c r="B29" t="s">
        <v>31</v>
      </c>
      <c r="C29" s="30">
        <v>60365</v>
      </c>
    </row>
    <row r="30" spans="2:3">
      <c r="B30" t="s">
        <v>32</v>
      </c>
      <c r="C30" s="30">
        <v>76768</v>
      </c>
    </row>
    <row r="31" spans="2:3">
      <c r="B31" t="s">
        <v>55</v>
      </c>
      <c r="C31" s="30">
        <v>82545</v>
      </c>
    </row>
    <row r="32" spans="2:3">
      <c r="B32" t="s">
        <v>51</v>
      </c>
      <c r="C32" s="30">
        <v>49754</v>
      </c>
    </row>
    <row r="33" spans="2:3">
      <c r="B33" t="s">
        <v>33</v>
      </c>
      <c r="C33" s="30">
        <v>68486</v>
      </c>
    </row>
    <row r="34" spans="2:3">
      <c r="B34" t="s">
        <v>34</v>
      </c>
      <c r="C34" s="30">
        <v>54602</v>
      </c>
    </row>
    <row r="35" spans="2:3">
      <c r="B35" t="s">
        <v>35</v>
      </c>
      <c r="C35" s="30">
        <v>64894</v>
      </c>
    </row>
    <row r="36" spans="2:3">
      <c r="B36" t="s">
        <v>36</v>
      </c>
      <c r="C36" s="30">
        <v>56602</v>
      </c>
    </row>
    <row r="37" spans="2:3">
      <c r="B37" t="s">
        <v>37</v>
      </c>
      <c r="C37" s="30">
        <v>52919</v>
      </c>
    </row>
    <row r="38" spans="2:3">
      <c r="B38" t="s">
        <v>38</v>
      </c>
      <c r="C38" s="30">
        <v>62818</v>
      </c>
    </row>
    <row r="39" spans="2:3">
      <c r="B39" t="s">
        <v>39</v>
      </c>
      <c r="C39" s="30">
        <v>61744</v>
      </c>
    </row>
    <row r="40" spans="2:3">
      <c r="B40" t="s">
        <v>40</v>
      </c>
      <c r="C40" s="30">
        <v>67167</v>
      </c>
    </row>
    <row r="41" spans="2:3">
      <c r="B41" t="s">
        <v>41</v>
      </c>
      <c r="C41" s="30">
        <v>53199</v>
      </c>
    </row>
    <row r="42" spans="2:3">
      <c r="B42" t="s">
        <v>52</v>
      </c>
      <c r="C42" s="30">
        <v>58275</v>
      </c>
    </row>
    <row r="43" spans="2:3">
      <c r="B43" t="s">
        <v>42</v>
      </c>
      <c r="C43" s="30">
        <v>53320</v>
      </c>
    </row>
    <row r="44" spans="2:3">
      <c r="B44" t="s">
        <v>43</v>
      </c>
      <c r="C44" s="30">
        <v>61874</v>
      </c>
    </row>
    <row r="45" spans="2:3">
      <c r="B45" t="s">
        <v>53</v>
      </c>
      <c r="C45" s="30">
        <v>71621</v>
      </c>
    </row>
    <row r="46" spans="2:3">
      <c r="B46" t="s">
        <v>44</v>
      </c>
      <c r="C46" s="30">
        <v>61973</v>
      </c>
    </row>
    <row r="47" spans="2:3">
      <c r="B47" t="s">
        <v>54</v>
      </c>
      <c r="C47" s="30">
        <v>74222</v>
      </c>
    </row>
    <row r="48" spans="2:3">
      <c r="B48" t="s">
        <v>45</v>
      </c>
      <c r="C48" s="30">
        <v>73775</v>
      </c>
    </row>
    <row r="49" spans="2:3">
      <c r="B49" t="s">
        <v>46</v>
      </c>
      <c r="C49" s="30">
        <v>46711</v>
      </c>
    </row>
    <row r="50" spans="2:3">
      <c r="B50" t="s">
        <v>47</v>
      </c>
      <c r="C50" s="30">
        <v>61747</v>
      </c>
    </row>
    <row r="51" spans="2:3">
      <c r="B51" t="s">
        <v>48</v>
      </c>
      <c r="C51" s="30">
        <v>64049</v>
      </c>
    </row>
    <row r="52" spans="2:3">
      <c r="B52" t="s">
        <v>13</v>
      </c>
      <c r="C52" s="30">
        <v>85203</v>
      </c>
    </row>
  </sheetData>
  <autoFilter ref="B1:C51" xr:uid="{4EBDC895-8FDE-4EE7-BD0D-1C12666A68FD}">
    <sortState xmlns:xlrd2="http://schemas.microsoft.com/office/spreadsheetml/2017/richdata2" ref="B2:C51">
      <sortCondition ref="B1:B5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863-6034-4DFA-91CB-20D2BB2B4CEC}">
  <sheetPr>
    <tabColor theme="1"/>
  </sheetPr>
  <dimension ref="C1:C52"/>
  <sheetViews>
    <sheetView topLeftCell="A36" workbookViewId="0">
      <selection activeCell="D17" sqref="D17"/>
    </sheetView>
  </sheetViews>
  <sheetFormatPr defaultRowHeight="15"/>
  <cols>
    <col min="3" max="3" width="17.85546875" customWidth="1"/>
  </cols>
  <sheetData>
    <row r="1" spans="3:3" ht="18" thickBot="1">
      <c r="C1" s="2" t="s">
        <v>57</v>
      </c>
    </row>
    <row r="2" spans="3:3" ht="18" thickBot="1">
      <c r="C2" s="1" t="s">
        <v>6</v>
      </c>
    </row>
    <row r="3" spans="3:3" ht="18" thickBot="1">
      <c r="C3" s="2" t="s">
        <v>7</v>
      </c>
    </row>
    <row r="4" spans="3:3" ht="18" thickBot="1">
      <c r="C4" s="1" t="s">
        <v>8</v>
      </c>
    </row>
    <row r="5" spans="3:3" ht="18" thickBot="1">
      <c r="C5" s="2" t="s">
        <v>9</v>
      </c>
    </row>
    <row r="6" spans="3:3" ht="18" thickBot="1">
      <c r="C6" s="1" t="s">
        <v>56</v>
      </c>
    </row>
    <row r="7" spans="3:3" ht="18" thickBot="1">
      <c r="C7" s="2" t="s">
        <v>10</v>
      </c>
    </row>
    <row r="8" spans="3:3" ht="18" thickBot="1">
      <c r="C8" s="1" t="s">
        <v>11</v>
      </c>
    </row>
    <row r="9" spans="3:3" ht="18" thickBot="1">
      <c r="C9" s="1" t="s">
        <v>13</v>
      </c>
    </row>
    <row r="10" spans="3:3" ht="18" thickBot="1">
      <c r="C10" s="2" t="s">
        <v>12</v>
      </c>
    </row>
    <row r="11" spans="3:3" ht="18" thickBot="1">
      <c r="C11" s="2" t="s">
        <v>14</v>
      </c>
    </row>
    <row r="12" spans="3:3" ht="18" thickBot="1">
      <c r="C12" s="1" t="s">
        <v>15</v>
      </c>
    </row>
    <row r="13" spans="3:3" ht="18" thickBot="1">
      <c r="C13" s="2" t="s">
        <v>49</v>
      </c>
    </row>
    <row r="14" spans="3:3" ht="18" thickBot="1">
      <c r="C14" s="1" t="s">
        <v>16</v>
      </c>
    </row>
    <row r="15" spans="3:3" ht="18" thickBot="1">
      <c r="C15" s="2" t="s">
        <v>17</v>
      </c>
    </row>
    <row r="16" spans="3:3" ht="18" thickBot="1">
      <c r="C16" s="1" t="s">
        <v>18</v>
      </c>
    </row>
    <row r="17" spans="3:3" ht="18" thickBot="1">
      <c r="C17" s="2" t="s">
        <v>19</v>
      </c>
    </row>
    <row r="18" spans="3:3" ht="18" thickBot="1">
      <c r="C18" s="1" t="s">
        <v>20</v>
      </c>
    </row>
    <row r="19" spans="3:3" ht="18" thickBot="1">
      <c r="C19" s="2" t="s">
        <v>21</v>
      </c>
    </row>
    <row r="20" spans="3:3" ht="18" thickBot="1">
      <c r="C20" s="1" t="s">
        <v>22</v>
      </c>
    </row>
    <row r="21" spans="3:3" ht="18" thickBot="1">
      <c r="C21" s="2" t="s">
        <v>23</v>
      </c>
    </row>
    <row r="22" spans="3:3" ht="18" thickBot="1">
      <c r="C22" s="1" t="s">
        <v>24</v>
      </c>
    </row>
    <row r="23" spans="3:3" ht="35.25" thickBot="1">
      <c r="C23" s="2" t="s">
        <v>25</v>
      </c>
    </row>
    <row r="24" spans="3:3" ht="18" thickBot="1">
      <c r="C24" s="1" t="s">
        <v>26</v>
      </c>
    </row>
    <row r="25" spans="3:3" ht="18" thickBot="1">
      <c r="C25" s="2" t="s">
        <v>27</v>
      </c>
    </row>
    <row r="26" spans="3:3" ht="18" thickBot="1">
      <c r="C26" s="1" t="s">
        <v>28</v>
      </c>
    </row>
    <row r="27" spans="3:3" ht="18" thickBot="1">
      <c r="C27" s="2" t="s">
        <v>29</v>
      </c>
    </row>
    <row r="28" spans="3:3" ht="18" thickBot="1">
      <c r="C28" s="1" t="s">
        <v>50</v>
      </c>
    </row>
    <row r="29" spans="3:3" ht="18" thickBot="1">
      <c r="C29" s="2" t="s">
        <v>30</v>
      </c>
    </row>
    <row r="30" spans="3:3" ht="18" thickBot="1">
      <c r="C30" s="1" t="s">
        <v>31</v>
      </c>
    </row>
    <row r="31" spans="3:3" ht="35.25" thickBot="1">
      <c r="C31" s="2" t="s">
        <v>32</v>
      </c>
    </row>
    <row r="32" spans="3:3" ht="18" thickBot="1">
      <c r="C32" s="1" t="s">
        <v>55</v>
      </c>
    </row>
    <row r="33" spans="3:3" ht="18" thickBot="1">
      <c r="C33" s="2" t="s">
        <v>51</v>
      </c>
    </row>
    <row r="34" spans="3:3" ht="18" thickBot="1">
      <c r="C34" s="1" t="s">
        <v>33</v>
      </c>
    </row>
    <row r="35" spans="3:3" ht="35.25" thickBot="1">
      <c r="C35" s="2" t="s">
        <v>34</v>
      </c>
    </row>
    <row r="36" spans="3:3" ht="35.25" thickBot="1">
      <c r="C36" s="1" t="s">
        <v>35</v>
      </c>
    </row>
    <row r="37" spans="3:3" ht="18" thickBot="1">
      <c r="C37" s="2" t="s">
        <v>36</v>
      </c>
    </row>
    <row r="38" spans="3:3" ht="18" thickBot="1">
      <c r="C38" s="1" t="s">
        <v>37</v>
      </c>
    </row>
    <row r="39" spans="3:3" ht="18" thickBot="1">
      <c r="C39" s="2" t="s">
        <v>38</v>
      </c>
    </row>
    <row r="40" spans="3:3" ht="35.25" thickBot="1">
      <c r="C40" s="1" t="s">
        <v>39</v>
      </c>
    </row>
    <row r="41" spans="3:3" ht="35.25" thickBot="1">
      <c r="C41" s="2" t="s">
        <v>40</v>
      </c>
    </row>
    <row r="42" spans="3:3" ht="35.25" thickBot="1">
      <c r="C42" s="2" t="s">
        <v>52</v>
      </c>
    </row>
    <row r="43" spans="3:3" ht="35.25" thickBot="1">
      <c r="C43" s="1" t="s">
        <v>41</v>
      </c>
    </row>
    <row r="44" spans="3:3" ht="18" thickBot="1">
      <c r="C44" s="1" t="s">
        <v>42</v>
      </c>
    </row>
    <row r="45" spans="3:3" ht="18" thickBot="1">
      <c r="C45" s="2" t="s">
        <v>43</v>
      </c>
    </row>
    <row r="46" spans="3:3" ht="18" thickBot="1">
      <c r="C46" s="1" t="s">
        <v>53</v>
      </c>
    </row>
    <row r="47" spans="3:3" ht="18" thickBot="1">
      <c r="C47" s="2" t="s">
        <v>44</v>
      </c>
    </row>
    <row r="48" spans="3:3" ht="18" thickBot="1">
      <c r="C48" s="1" t="s">
        <v>54</v>
      </c>
    </row>
    <row r="49" spans="3:3" ht="18" thickBot="1">
      <c r="C49" s="2" t="s">
        <v>45</v>
      </c>
    </row>
    <row r="50" spans="3:3" ht="35.25" thickBot="1">
      <c r="C50" s="1" t="s">
        <v>46</v>
      </c>
    </row>
    <row r="51" spans="3:3" ht="18" thickBot="1">
      <c r="C51" s="2" t="s">
        <v>47</v>
      </c>
    </row>
    <row r="52" spans="3:3" ht="18" thickBot="1">
      <c r="C52" s="1" t="s">
        <v>48</v>
      </c>
    </row>
  </sheetData>
  <autoFilter ref="C1:C52" xr:uid="{6E066BC0-84C1-48A7-A3A3-A7D6483EEF57}">
    <sortState xmlns:xlrd2="http://schemas.microsoft.com/office/spreadsheetml/2017/richdata2" ref="C2:C52">
      <sortCondition ref="C1:C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Sales Taxes</vt:lpstr>
      <vt:lpstr>Property Taxes</vt:lpstr>
      <vt:lpstr>Income Taxes</vt:lpstr>
      <vt:lpstr>Capital Gains Tax</vt:lpstr>
      <vt:lpstr>Cost of Living</vt:lpstr>
      <vt:lpstr>Median HH Income</vt:lpstr>
      <vt:lpstr>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schlagmichael96@gmail.com</cp:lastModifiedBy>
  <dcterms:created xsi:type="dcterms:W3CDTF">2020-05-22T14:30:38Z</dcterms:created>
  <dcterms:modified xsi:type="dcterms:W3CDTF">2021-07-03T17:05:49Z</dcterms:modified>
</cp:coreProperties>
</file>