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elliott_schmidt_my_jcu_edu_au/Documents/PhD dissertation/Data/Chapter1_LocalAdaptation/Excel_files/"/>
    </mc:Choice>
  </mc:AlternateContent>
  <xr:revisionPtr revIDLastSave="94" documentId="8_{7171B4AC-59DF-43F3-9D8B-306E3939C571}" xr6:coauthVersionLast="47" xr6:coauthVersionMax="47" xr10:uidLastSave="{1930BB2B-D1AD-47DF-B9D8-C89555693F10}"/>
  <bookViews>
    <workbookView xWindow="-28920" yWindow="-120" windowWidth="29040" windowHeight="15720" activeTab="1" xr2:uid="{BD1722F8-3356-4C7F-8241-94E64849BB08}"/>
  </bookViews>
  <sheets>
    <sheet name="Hemoglobin" sheetId="1" r:id="rId1"/>
    <sheet name="Hemoglobin+Hematocrit" sheetId="3" r:id="rId2"/>
    <sheet name="HemoglobinBest2outof3Replicates" sheetId="2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3" l="1"/>
  <c r="O41" i="3" s="1"/>
  <c r="M41" i="3"/>
  <c r="G41" i="3"/>
  <c r="N40" i="3"/>
  <c r="M40" i="3"/>
  <c r="O40" i="3" s="1"/>
  <c r="G40" i="3"/>
  <c r="N39" i="3"/>
  <c r="M39" i="3"/>
  <c r="G39" i="3"/>
  <c r="N38" i="3"/>
  <c r="O38" i="3" s="1"/>
  <c r="M38" i="3"/>
  <c r="G38" i="3"/>
  <c r="N37" i="3"/>
  <c r="O37" i="3" s="1"/>
  <c r="M37" i="3"/>
  <c r="G37" i="3"/>
  <c r="N36" i="3"/>
  <c r="O36" i="3" s="1"/>
  <c r="M36" i="3"/>
  <c r="G36" i="3"/>
  <c r="N35" i="3"/>
  <c r="M35" i="3"/>
  <c r="G35" i="3"/>
  <c r="N34" i="3"/>
  <c r="M34" i="3"/>
  <c r="G34" i="3"/>
  <c r="N33" i="3"/>
  <c r="M33" i="3"/>
  <c r="O33" i="3" s="1"/>
  <c r="G33" i="3"/>
  <c r="N32" i="3"/>
  <c r="M32" i="3"/>
  <c r="O32" i="3" s="1"/>
  <c r="G32" i="3"/>
  <c r="N31" i="3"/>
  <c r="M31" i="3"/>
  <c r="O31" i="3" s="1"/>
  <c r="G31" i="3"/>
  <c r="N30" i="3"/>
  <c r="M30" i="3"/>
  <c r="O30" i="3" s="1"/>
  <c r="G30" i="3"/>
  <c r="N29" i="3"/>
  <c r="M29" i="3"/>
  <c r="O29" i="3" s="1"/>
  <c r="G29" i="3"/>
  <c r="N28" i="3"/>
  <c r="M28" i="3"/>
  <c r="O28" i="3" s="1"/>
  <c r="G28" i="3"/>
  <c r="N27" i="3"/>
  <c r="M27" i="3"/>
  <c r="O27" i="3" s="1"/>
  <c r="G27" i="3"/>
  <c r="N26" i="3"/>
  <c r="M26" i="3"/>
  <c r="O26" i="3" s="1"/>
  <c r="G26" i="3"/>
  <c r="N25" i="3"/>
  <c r="M25" i="3"/>
  <c r="O25" i="3" s="1"/>
  <c r="G25" i="3"/>
  <c r="N24" i="3"/>
  <c r="M24" i="3"/>
  <c r="O24" i="3" s="1"/>
  <c r="G24" i="3"/>
  <c r="N23" i="3"/>
  <c r="M23" i="3"/>
  <c r="O23" i="3" s="1"/>
  <c r="G23" i="3"/>
  <c r="N22" i="3"/>
  <c r="M22" i="3"/>
  <c r="O22" i="3" s="1"/>
  <c r="G22" i="3"/>
  <c r="N21" i="3"/>
  <c r="M21" i="3"/>
  <c r="O21" i="3" s="1"/>
  <c r="G21" i="3"/>
  <c r="N20" i="3"/>
  <c r="M20" i="3"/>
  <c r="O20" i="3" s="1"/>
  <c r="G20" i="3"/>
  <c r="N19" i="3"/>
  <c r="M19" i="3"/>
  <c r="N18" i="3"/>
  <c r="M18" i="3"/>
  <c r="N17" i="3"/>
  <c r="M17" i="3"/>
  <c r="O17" i="3" s="1"/>
  <c r="G17" i="3"/>
  <c r="N16" i="3"/>
  <c r="M16" i="3"/>
  <c r="O16" i="3" s="1"/>
  <c r="G16" i="3"/>
  <c r="N15" i="3"/>
  <c r="M15" i="3"/>
  <c r="O15" i="3" s="1"/>
  <c r="G15" i="3"/>
  <c r="N14" i="3"/>
  <c r="M14" i="3"/>
  <c r="O14" i="3" s="1"/>
  <c r="G14" i="3"/>
  <c r="N13" i="3"/>
  <c r="M13" i="3"/>
  <c r="O13" i="3" s="1"/>
  <c r="G13" i="3"/>
  <c r="N12" i="3"/>
  <c r="M12" i="3"/>
  <c r="O12" i="3" s="1"/>
  <c r="G12" i="3"/>
  <c r="N11" i="3"/>
  <c r="M11" i="3"/>
  <c r="O11" i="3" s="1"/>
  <c r="G11" i="3"/>
  <c r="N10" i="3"/>
  <c r="M10" i="3"/>
  <c r="O10" i="3" s="1"/>
  <c r="G10" i="3"/>
  <c r="N9" i="3"/>
  <c r="M9" i="3"/>
  <c r="O9" i="3" s="1"/>
  <c r="G9" i="3"/>
  <c r="N8" i="3"/>
  <c r="M8" i="3"/>
  <c r="O8" i="3" s="1"/>
  <c r="G8" i="3"/>
  <c r="N7" i="3"/>
  <c r="M7" i="3"/>
  <c r="O7" i="3" s="1"/>
  <c r="G7" i="3"/>
  <c r="N6" i="3"/>
  <c r="M6" i="3"/>
  <c r="O6" i="3" s="1"/>
  <c r="G6" i="3"/>
  <c r="N5" i="3"/>
  <c r="M5" i="3"/>
  <c r="O5" i="3" s="1"/>
  <c r="G5" i="3"/>
  <c r="N4" i="3"/>
  <c r="M4" i="3"/>
  <c r="O4" i="3" s="1"/>
  <c r="G4" i="3"/>
  <c r="N3" i="3"/>
  <c r="M3" i="3"/>
  <c r="O3" i="3" s="1"/>
  <c r="G3" i="3"/>
  <c r="N2" i="3"/>
  <c r="M2" i="3"/>
  <c r="O2" i="3" s="1"/>
  <c r="G2" i="3"/>
  <c r="O11" i="1"/>
  <c r="O41" i="1"/>
  <c r="O31" i="1"/>
  <c r="O27" i="1"/>
  <c r="O18" i="1"/>
  <c r="O9" i="1"/>
  <c r="L37" i="2"/>
  <c r="L38" i="2"/>
  <c r="L36" i="2"/>
  <c r="N36" i="2" s="1"/>
  <c r="L22" i="2"/>
  <c r="L23" i="2"/>
  <c r="L26" i="2"/>
  <c r="L27" i="2"/>
  <c r="L29" i="2"/>
  <c r="N29" i="2" s="1"/>
  <c r="L31" i="2"/>
  <c r="L33" i="2"/>
  <c r="N33" i="2" s="1"/>
  <c r="L35" i="2"/>
  <c r="N35" i="2" s="1"/>
  <c r="L39" i="2"/>
  <c r="L40" i="2"/>
  <c r="N40" i="2" s="1"/>
  <c r="L41" i="2"/>
  <c r="L2" i="2"/>
  <c r="L9" i="2"/>
  <c r="N9" i="2" s="1"/>
  <c r="L10" i="2"/>
  <c r="L11" i="2"/>
  <c r="L14" i="2"/>
  <c r="L15" i="2"/>
  <c r="L16" i="2"/>
  <c r="L20" i="2"/>
  <c r="L24" i="2"/>
  <c r="L25" i="2"/>
  <c r="N25" i="2" s="1"/>
  <c r="L28" i="2"/>
  <c r="N28" i="2" s="1"/>
  <c r="L30" i="2"/>
  <c r="L32" i="2"/>
  <c r="N32" i="2" s="1"/>
  <c r="L4" i="2"/>
  <c r="L5" i="2"/>
  <c r="L6" i="2"/>
  <c r="L7" i="2"/>
  <c r="N7" i="2" s="1"/>
  <c r="L8" i="2"/>
  <c r="N8" i="2" s="1"/>
  <c r="L12" i="2"/>
  <c r="L13" i="2"/>
  <c r="N13" i="2" s="1"/>
  <c r="L17" i="2"/>
  <c r="N17" i="2" s="1"/>
  <c r="M41" i="2"/>
  <c r="N41" i="2"/>
  <c r="G41" i="2"/>
  <c r="M40" i="2"/>
  <c r="G40" i="2"/>
  <c r="M39" i="2"/>
  <c r="N39" i="2"/>
  <c r="G39" i="2"/>
  <c r="M38" i="2"/>
  <c r="G38" i="2"/>
  <c r="M37" i="2"/>
  <c r="G37" i="2"/>
  <c r="M36" i="2"/>
  <c r="G36" i="2"/>
  <c r="M35" i="2"/>
  <c r="G35" i="2"/>
  <c r="G34" i="2"/>
  <c r="M33" i="2"/>
  <c r="G33" i="2"/>
  <c r="M32" i="2"/>
  <c r="G32" i="2"/>
  <c r="M31" i="2"/>
  <c r="G31" i="2"/>
  <c r="M30" i="2"/>
  <c r="G30" i="2"/>
  <c r="M29" i="2"/>
  <c r="G29" i="2"/>
  <c r="M28" i="2"/>
  <c r="G28" i="2"/>
  <c r="M27" i="2"/>
  <c r="N27" i="2"/>
  <c r="G27" i="2"/>
  <c r="M26" i="2"/>
  <c r="N26" i="2"/>
  <c r="G26" i="2"/>
  <c r="M25" i="2"/>
  <c r="G25" i="2"/>
  <c r="M24" i="2"/>
  <c r="G24" i="2"/>
  <c r="M23" i="2"/>
  <c r="G23" i="2"/>
  <c r="M22" i="2"/>
  <c r="G22" i="2"/>
  <c r="M21" i="2"/>
  <c r="L21" i="2"/>
  <c r="N21" i="2" s="1"/>
  <c r="G21" i="2"/>
  <c r="M20" i="2"/>
  <c r="G20" i="2"/>
  <c r="M17" i="2"/>
  <c r="G17" i="2"/>
  <c r="M16" i="2"/>
  <c r="G16" i="2"/>
  <c r="M15" i="2"/>
  <c r="N15" i="2"/>
  <c r="G15" i="2"/>
  <c r="M14" i="2"/>
  <c r="G14" i="2"/>
  <c r="M13" i="2"/>
  <c r="G13" i="2"/>
  <c r="M12" i="2"/>
  <c r="G12" i="2"/>
  <c r="M11" i="2"/>
  <c r="N11" i="2"/>
  <c r="G11" i="2"/>
  <c r="M10" i="2"/>
  <c r="G10" i="2"/>
  <c r="M9" i="2"/>
  <c r="G9" i="2"/>
  <c r="M8" i="2"/>
  <c r="G8" i="2"/>
  <c r="M7" i="2"/>
  <c r="G7" i="2"/>
  <c r="M6" i="2"/>
  <c r="G6" i="2"/>
  <c r="M5" i="2"/>
  <c r="N5" i="2"/>
  <c r="G5" i="2"/>
  <c r="M4" i="2"/>
  <c r="G4" i="2"/>
  <c r="M3" i="2"/>
  <c r="L3" i="2"/>
  <c r="N3" i="2" s="1"/>
  <c r="G3" i="2"/>
  <c r="M2" i="2"/>
  <c r="G2" i="2"/>
  <c r="N10" i="1"/>
  <c r="N7" i="1"/>
  <c r="N14" i="1"/>
  <c r="N11" i="1"/>
  <c r="N13" i="1"/>
  <c r="N15" i="1"/>
  <c r="N21" i="1"/>
  <c r="N23" i="1"/>
  <c r="N17" i="1"/>
  <c r="N2" i="1"/>
  <c r="N3" i="1"/>
  <c r="N19" i="1"/>
  <c r="N24" i="1"/>
  <c r="N20" i="1"/>
  <c r="N6" i="1"/>
  <c r="N18" i="1"/>
  <c r="N22" i="1"/>
  <c r="N8" i="1"/>
  <c r="N9" i="1"/>
  <c r="N12" i="1"/>
  <c r="N32" i="1"/>
  <c r="N30" i="1"/>
  <c r="N34" i="1"/>
  <c r="N28" i="1"/>
  <c r="N35" i="1"/>
  <c r="N26" i="1"/>
  <c r="N39" i="1"/>
  <c r="N40" i="1"/>
  <c r="N41" i="1"/>
  <c r="N31" i="1"/>
  <c r="N37" i="1"/>
  <c r="N27" i="1"/>
  <c r="N36" i="1"/>
  <c r="N29" i="1"/>
  <c r="N38" i="1"/>
  <c r="N25" i="1"/>
  <c r="N33" i="1"/>
  <c r="N5" i="1"/>
  <c r="N16" i="1"/>
  <c r="M5" i="1"/>
  <c r="O5" i="1" s="1"/>
  <c r="M16" i="1"/>
  <c r="O16" i="1" s="1"/>
  <c r="M10" i="1"/>
  <c r="O10" i="1" s="1"/>
  <c r="M7" i="1"/>
  <c r="O7" i="1" s="1"/>
  <c r="M14" i="1"/>
  <c r="O14" i="1" s="1"/>
  <c r="M11" i="1"/>
  <c r="M13" i="1"/>
  <c r="O13" i="1" s="1"/>
  <c r="M15" i="1"/>
  <c r="O15" i="1" s="1"/>
  <c r="M21" i="1"/>
  <c r="M23" i="1"/>
  <c r="M17" i="1"/>
  <c r="O17" i="1" s="1"/>
  <c r="M2" i="1"/>
  <c r="O2" i="1" s="1"/>
  <c r="M3" i="1"/>
  <c r="O3" i="1" s="1"/>
  <c r="M19" i="1"/>
  <c r="O19" i="1" s="1"/>
  <c r="M24" i="1"/>
  <c r="O24" i="1" s="1"/>
  <c r="M20" i="1"/>
  <c r="O20" i="1" s="1"/>
  <c r="M6" i="1"/>
  <c r="O6" i="1" s="1"/>
  <c r="M18" i="1"/>
  <c r="M22" i="1"/>
  <c r="M8" i="1"/>
  <c r="O8" i="1" s="1"/>
  <c r="M9" i="1"/>
  <c r="M12" i="1"/>
  <c r="O12" i="1" s="1"/>
  <c r="M32" i="1"/>
  <c r="O32" i="1" s="1"/>
  <c r="M30" i="1"/>
  <c r="O30" i="1" s="1"/>
  <c r="M34" i="1"/>
  <c r="O34" i="1" s="1"/>
  <c r="M28" i="1"/>
  <c r="O28" i="1" s="1"/>
  <c r="M35" i="1"/>
  <c r="O35" i="1" s="1"/>
  <c r="M26" i="1"/>
  <c r="O26" i="1" s="1"/>
  <c r="M39" i="1"/>
  <c r="O39" i="1" s="1"/>
  <c r="M40" i="1"/>
  <c r="O40" i="1" s="1"/>
  <c r="M41" i="1"/>
  <c r="M31" i="1"/>
  <c r="M37" i="1"/>
  <c r="O37" i="1" s="1"/>
  <c r="M27" i="1"/>
  <c r="M36" i="1"/>
  <c r="O36" i="1" s="1"/>
  <c r="M29" i="1"/>
  <c r="M38" i="1"/>
  <c r="O38" i="1" s="1"/>
  <c r="M25" i="1"/>
  <c r="O25" i="1" s="1"/>
  <c r="M33" i="1"/>
  <c r="O33" i="1" s="1"/>
  <c r="N4" i="1"/>
  <c r="M4" i="1"/>
  <c r="O4" i="1" s="1"/>
  <c r="G12" i="1"/>
  <c r="G9" i="1"/>
  <c r="G8" i="1"/>
  <c r="G33" i="1"/>
  <c r="G25" i="1"/>
  <c r="G38" i="1"/>
  <c r="G22" i="1"/>
  <c r="G29" i="1"/>
  <c r="G18" i="1"/>
  <c r="G36" i="1"/>
  <c r="G6" i="1"/>
  <c r="G27" i="1"/>
  <c r="G20" i="1"/>
  <c r="G37" i="1"/>
  <c r="G24" i="1"/>
  <c r="G19" i="1"/>
  <c r="G4" i="1"/>
  <c r="G5" i="1"/>
  <c r="G16" i="1"/>
  <c r="G10" i="1"/>
  <c r="G7" i="1"/>
  <c r="G14" i="1"/>
  <c r="G30" i="1"/>
  <c r="G34" i="1"/>
  <c r="G28" i="1"/>
  <c r="G11" i="1"/>
  <c r="G13" i="1"/>
  <c r="G35" i="1"/>
  <c r="G26" i="1"/>
  <c r="G39" i="1"/>
  <c r="G15" i="1"/>
  <c r="G40" i="1"/>
  <c r="G17" i="1"/>
  <c r="G2" i="1"/>
  <c r="G3" i="1"/>
  <c r="G41" i="1"/>
  <c r="G31" i="1"/>
  <c r="G32" i="1"/>
  <c r="O39" i="3" l="1"/>
  <c r="N6" i="2"/>
  <c r="N14" i="2"/>
  <c r="N20" i="2"/>
  <c r="N23" i="2"/>
  <c r="N31" i="2"/>
  <c r="N4" i="2"/>
  <c r="N12" i="2"/>
  <c r="N37" i="2"/>
  <c r="N2" i="2"/>
  <c r="N10" i="2"/>
  <c r="N24" i="2"/>
  <c r="N16" i="2"/>
  <c r="N22" i="2"/>
  <c r="N30" i="2"/>
  <c r="N38" i="2"/>
</calcChain>
</file>

<file path=xl/sharedStrings.xml><?xml version="1.0" encoding="utf-8"?>
<sst xmlns="http://schemas.openxmlformats.org/spreadsheetml/2006/main" count="501" uniqueCount="77">
  <si>
    <t>FISHID</t>
  </si>
  <si>
    <t>REGION</t>
  </si>
  <si>
    <t>HEMATOCRIT_TOTAL</t>
  </si>
  <si>
    <t>RBC</t>
  </si>
  <si>
    <t>PERC_RBC</t>
  </si>
  <si>
    <t>LCKM163</t>
  </si>
  <si>
    <t>TANK</t>
  </si>
  <si>
    <t>CSUD010</t>
  </si>
  <si>
    <t>CSUD014</t>
  </si>
  <si>
    <t>CTONO60</t>
  </si>
  <si>
    <t>CSUD085</t>
  </si>
  <si>
    <t>CSUD074</t>
  </si>
  <si>
    <t>CTON069</t>
  </si>
  <si>
    <t>LCKM154</t>
  </si>
  <si>
    <t>LCKM166</t>
  </si>
  <si>
    <t>LCHA136</t>
  </si>
  <si>
    <t>CTON061</t>
  </si>
  <si>
    <t>CTON068</t>
  </si>
  <si>
    <t>LCKM174</t>
  </si>
  <si>
    <t>LCHA119</t>
  </si>
  <si>
    <t>LKES143</t>
  </si>
  <si>
    <t>CTON110</t>
  </si>
  <si>
    <t>CVLA054</t>
  </si>
  <si>
    <t>CVLA097</t>
  </si>
  <si>
    <t>LKES145</t>
  </si>
  <si>
    <t>CVLA045</t>
  </si>
  <si>
    <t>CSUD006</t>
  </si>
  <si>
    <t>CSUD008</t>
  </si>
  <si>
    <t>LKES172</t>
  </si>
  <si>
    <t>LCKM158</t>
  </si>
  <si>
    <t>Leading</t>
  </si>
  <si>
    <t>Core</t>
  </si>
  <si>
    <t>Tongue Reef</t>
  </si>
  <si>
    <t xml:space="preserve">POPULATION </t>
  </si>
  <si>
    <t>Cockermouth Island</t>
  </si>
  <si>
    <t xml:space="preserve">Sudbury Reef </t>
  </si>
  <si>
    <t xml:space="preserve">Chauvel Reef </t>
  </si>
  <si>
    <t xml:space="preserve">Keswick Island </t>
  </si>
  <si>
    <t>Vlassof Cay</t>
  </si>
  <si>
    <t>na</t>
  </si>
  <si>
    <t>MASS</t>
  </si>
  <si>
    <t>LENGTH</t>
  </si>
  <si>
    <t>HEMOGLOBIN</t>
  </si>
  <si>
    <t>CVLA047</t>
  </si>
  <si>
    <t>CVLA104</t>
  </si>
  <si>
    <t>LCKM180</t>
  </si>
  <si>
    <t>CVLA053</t>
  </si>
  <si>
    <t>LCHA135</t>
  </si>
  <si>
    <t>CSUD018</t>
  </si>
  <si>
    <t>LCKM176</t>
  </si>
  <si>
    <t>CVLA046</t>
  </si>
  <si>
    <t>LCHA138</t>
  </si>
  <si>
    <t>CVLA057</t>
  </si>
  <si>
    <t>LKES142</t>
  </si>
  <si>
    <t>LCHA114</t>
  </si>
  <si>
    <t>LCKM165</t>
  </si>
  <si>
    <t>CSUD076</t>
  </si>
  <si>
    <t>CSUD079</t>
  </si>
  <si>
    <t>CTON065</t>
  </si>
  <si>
    <t>HEMOGLOBIN_SAMPLE1</t>
  </si>
  <si>
    <t>HEMOGLOBIN_SAMPLE2</t>
  </si>
  <si>
    <t>HEMOGLOBIN_SAMPLE3</t>
  </si>
  <si>
    <t>HEMOGLOBIN_CONTROL</t>
  </si>
  <si>
    <t>HEMOGLOBIN_AVERAGE</t>
  </si>
  <si>
    <t>NOTES</t>
  </si>
  <si>
    <t>blood difficult two syringes</t>
  </si>
  <si>
    <t>blood hard to extract</t>
  </si>
  <si>
    <t>looks unhealth inside</t>
  </si>
  <si>
    <t xml:space="preserve">very long blood </t>
  </si>
  <si>
    <t xml:space="preserve">long blood </t>
  </si>
  <si>
    <t>slow blood</t>
  </si>
  <si>
    <t>no blood</t>
  </si>
  <si>
    <t>Row Labels</t>
  </si>
  <si>
    <t>Grand Total</t>
  </si>
  <si>
    <t>Average of HEMOGLOBIN</t>
  </si>
  <si>
    <t>Average of PERC_RBC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</si>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</sst>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[HematocritHemoglobin.xlsx]Hemoglobin!PivotTable2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Hemoglobin!$S$4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Hemoglobin!$R$5:$R$7</c:f>
              <c:strCache>
                <c:ptCount val="2"/>
                <c:pt idx="0">
                  <c:v>Core</c:v>
                </c:pt>
                <c:pt idx="1">
                  <c:v>Leading</c:v>
                </c:pt>
              </c:strCache>
            </c:strRef>
          </c:cat>
          <c:val>
            <c:numRef>
              <c:f>Hemoglobin!$S$5:$S$7</c:f>
              <c:numCache>
                <c:formatCode>General</c:formatCode>
                <c:ptCount val="2"/>
                <c:pt idx="0">
                  <c:v>0.7469716666666667</c:v>
                </c:pt>
                <c:pt idx="1">
                  <c:v>0.58713750000000009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A-4A57-96F7-02B5DCF5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375983"/>
        <c:axId val="772376815"/>
      </c:barChart>
      <c:catAx>
        <c:axId val="77237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76815"/>
        <c:crosses val="autoZero"/>
        <c:auto val="1"/>
        <c:lblAlgn val="ctr"/>
        <c:lblOffset val="100"/>
        <c:noMultiLvlLbl val="0"/>
      </c:catAx>
      <c:valAx>
        <c:axId val="7723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7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[HematocritHemoglobin.xlsx]Hemoglobin+Hematocrit!PivotTable4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hemoglobin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'Hemoglobin+Hematocrit'!$R$3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'Hemoglobin+Hematocrit'!$Q$4:$Q$6</c:f>
              <c:strCache>
                <c:ptCount val="2"/>
                <c:pt idx="0">
                  <c:v>Core</c:v>
                </c:pt>
                <c:pt idx="1">
                  <c:v>Leading</c:v>
                </c:pt>
              </c:strCache>
            </c:strRef>
          </c:cat>
          <c:val>
            <c:numRef>
              <c:f>'Hemoglobin+Hematocrit'!$R$4:$R$6</c:f>
              <c:numCache>
                <c:formatCode>General</c:formatCode>
                <c:ptCount val="2"/>
                <c:pt idx="0">
                  <c:v>0.73768000000000011</c:v>
                </c:pt>
                <c:pt idx="1">
                  <c:v>0.57934687500000004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8-4DA0-86B5-F1541CC6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060543"/>
        <c:axId val="225059295"/>
      </c:barChart>
      <c:catAx>
        <c:axId val="2250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9295"/>
        <c:crosses val="autoZero"/>
        <c:auto val="1"/>
        <c:lblAlgn val="ctr"/>
        <c:lblOffset val="100"/>
        <c:noMultiLvlLbl val="0"/>
      </c:catAx>
      <c:valAx>
        <c:axId val="2250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[HematocritHemoglobin.xlsx]Hemoglobin+Hematocrit!PivotTable2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Hematocrit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'Hemoglobin+Hematocrit'!$S$23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'Hemoglobin+Hematocrit'!$R$24:$R$26</c:f>
              <c:strCache>
                <c:ptCount val="2"/>
                <c:pt idx="0">
                  <c:v>Core</c:v>
                </c:pt>
                <c:pt idx="1">
                  <c:v>Leading</c:v>
                </c:pt>
              </c:strCache>
            </c:strRef>
          </c:cat>
          <c:val>
            <c:numRef>
              <c:f>'Hemoglobin+Hematocrit'!$S$24:$S$26</c:f>
              <c:numCache>
                <c:formatCode>General</c:formatCode>
                <c:ptCount val="2"/>
                <c:pt idx="0">
                  <c:v>0.22363530628383779</c:v>
                </c:pt>
                <c:pt idx="1">
                  <c:v>0.25920971797729225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1-43A0-865C-86A6A0E5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096639"/>
        <c:axId val="376095807"/>
      </c:barChart>
      <c:catAx>
        <c:axId val="3760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5807"/>
        <c:crosses val="autoZero"/>
        <c:auto val="1"/>
        <c:lblAlgn val="ctr"/>
        <c:lblOffset val="100"/>
        <c:noMultiLvlLbl val="0"/>
      </c:catAx>
      <c:valAx>
        <c:axId val="3760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[HematocritHemoglobin.xlsx]HemoglobinBest2outof3Replicates!PivotTable3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HemoglobinBest2outof3Replicates!$T$6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HemoglobinBest2outof3Replicates!$S$7:$S$9</c:f>
              <c:strCache>
                <c:ptCount val="2"/>
                <c:pt idx="0">
                  <c:v>Core</c:v>
                </c:pt>
                <c:pt idx="1">
                  <c:v>Leading</c:v>
                </c:pt>
              </c:strCache>
            </c:strRef>
          </c:cat>
          <c:val>
            <c:numRef>
              <c:f>HemoglobinBest2outof3Replicates!$T$7:$T$9</c:f>
              <c:numCache>
                <c:formatCode>General</c:formatCode>
                <c:ptCount val="2"/>
                <c:pt idx="0">
                  <c:v>0.69661428571428574</c:v>
                </c:pt>
                <c:pt idx="1">
                  <c:v>0.63322395833333334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3-454D-AB6C-CC9C38A8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46671"/>
        <c:axId val="367047503"/>
      </c:barChart>
      <c:catAx>
        <c:axId val="36704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7503"/>
        <c:crosses val="autoZero"/>
        <c:auto val="1"/>
        <c:lblAlgn val="ctr"/>
        <c:lblOffset val="100"/>
        <c:noMultiLvlLbl val="0"/>
      </c:catAx>
      <c:valAx>
        <c:axId val="3670475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</xdr:colOff>
      <xdr:row>8</xdr:row>
      <xdr:rowOff>38496</xdr:rowOff>
    </xdr:from>
    <xdr:to>
      <xdr:col>22</xdr:col>
      <xdr:colOff>195660</xdr:colOff>
      <xdr:row>23</xdr:row>
      <xdr:rowOff>102790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269BD-6678-42B9-AD24-DF6BC2593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536178</xdr:colOff>
      <xdr:row>5</xdr:row>
      <xdr:rowOff>134540</xdr:rowOff>
    </xdr:from>
    <xdr:to>
      <xdr:col>22</xdr:col>
      <xdr:colOff>83740</xdr:colOff>
      <xdr:row>21</xdr:row>
      <xdr:rowOff>23415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E23ABD-AC2B-4B94-9279-2C2FC38B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324246</xdr:colOff>
      <xdr:row>26</xdr:row>
      <xdr:rowOff>161527</xdr:rowOff>
    </xdr:from>
    <xdr:to>
      <xdr:col>21</xdr:col>
      <xdr:colOff>383777</xdr:colOff>
      <xdr:row>42</xdr:row>
      <xdr:rowOff>47227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3AFA4-34A5-4522-9D0E-69297F5F4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169465</xdr:colOff>
      <xdr:row>10</xdr:row>
      <xdr:rowOff>117078</xdr:rowOff>
    </xdr:from>
    <xdr:to>
      <xdr:col>21</xdr:col>
      <xdr:colOff>324246</xdr:colOff>
      <xdr:row>26</xdr:row>
      <xdr:rowOff>2778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0D11D-D47F-4A93-9228-20AEC90C1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19.805267824071" createdVersion="7" refreshedVersion="7" minRefreshableVersion="3" recordCount="40" xr:uid="{55EC7204-8650-42F1-B3A9-23F1438C82CC}">
  <cacheSource type="worksheet">
    <worksheetSource ref="A1:O41" sheet="Hemoglobin"/>
  </cacheSource>
  <cacheFields count="15">
    <cacheField name="FISHID" numFmtId="0">
      <sharedItems/>
    </cacheField>
    <cacheField name="TANK" numFmtId="0">
      <sharedItems containsSemiMixedTypes="0" containsString="0" containsNumber="1" containsInteger="1" minValue="1" maxValue="62"/>
    </cacheField>
    <cacheField name="REGION" numFmtId="0">
      <sharedItems count="2">
        <s v="Leading"/>
        <s v="Core"/>
      </sharedItems>
    </cacheField>
    <cacheField name="POPULATION " numFmtId="0">
      <sharedItems/>
    </cacheField>
    <cacheField name="HEMATOCRIT_TOTAL" numFmtId="0">
      <sharedItems containsMixedTypes="1" containsNumber="1" minValue="24" maxValue="68"/>
    </cacheField>
    <cacheField name="RBC" numFmtId="0">
      <sharedItems containsMixedTypes="1" containsNumber="1" minValue="6" maxValue="23"/>
    </cacheField>
    <cacheField name="PERC_RBC" numFmtId="0">
      <sharedItems containsMixedTypes="1" containsNumber="1" minValue="0.13636363636363635" maxValue="0.34074074074074073"/>
    </cacheField>
    <cacheField name="MASS" numFmtId="2">
      <sharedItems containsMixedTypes="1" containsNumber="1" minValue="12.192" maxValue="40.112000000000002"/>
    </cacheField>
    <cacheField name="LENGTH" numFmtId="2">
      <sharedItems containsMixedTypes="1" containsNumber="1" minValue="64.62" maxValue="95.5"/>
    </cacheField>
    <cacheField name="HEMOGLOBIN_SAMPLE1" numFmtId="0">
      <sharedItems containsMixedTypes="1" containsNumber="1" minValue="1.4E-2" maxValue="1.9471000000000001"/>
    </cacheField>
    <cacheField name="HEMOGLOBIN_SAMPLE2" numFmtId="0">
      <sharedItems containsMixedTypes="1" containsNumber="1" minValue="0.1212" maxValue="1.7222999999999999"/>
    </cacheField>
    <cacheField name="HEMOGLOBIN_SAMPLE3" numFmtId="0">
      <sharedItems containsMixedTypes="1" containsNumber="1" minValue="0.1132" maxValue="1.6493"/>
    </cacheField>
    <cacheField name="HEMOGLOBIN_AVERAGE" numFmtId="0">
      <sharedItems containsMixedTypes="1" containsNumber="1" minValue="0.15159999999999998" maxValue="1.7028000000000001"/>
    </cacheField>
    <cacheField name="HEMOGLOBIN_CONTROL" numFmtId="0">
      <sharedItems containsSemiMixedTypes="0" containsString="0" containsNumber="1" minValue="3.4566666666666669E-2" maxValue="3.4566666666666669E-2"/>
    </cacheField>
    <cacheField name="HEMOGLOBIN" numFmtId="0">
      <sharedItems containsString="0" containsBlank="1" containsNumber="1" minValue="0.11703333333333332" maxValue="1.6682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19.806516319448" createdVersion="7" refreshedVersion="7" minRefreshableVersion="3" recordCount="40" xr:uid="{64C07C8C-51D7-4435-96B1-329666152538}">
  <cacheSource type="worksheet">
    <worksheetSource ref="A1:N41" sheet="HemoglobinBest2outof3Replicates"/>
  </cacheSource>
  <cacheFields count="14">
    <cacheField name="FISHID" numFmtId="0">
      <sharedItems/>
    </cacheField>
    <cacheField name="TANK" numFmtId="0">
      <sharedItems containsSemiMixedTypes="0" containsString="0" containsNumber="1" containsInteger="1" minValue="1" maxValue="62"/>
    </cacheField>
    <cacheField name="REGION" numFmtId="0">
      <sharedItems count="2">
        <s v="Leading"/>
        <s v="Core"/>
      </sharedItems>
    </cacheField>
    <cacheField name="POPULATION " numFmtId="0">
      <sharedItems/>
    </cacheField>
    <cacheField name="HEMATOCRIT_TOTAL" numFmtId="0">
      <sharedItems containsMixedTypes="1" containsNumber="1" minValue="24" maxValue="68"/>
    </cacheField>
    <cacheField name="RBC" numFmtId="0">
      <sharedItems containsMixedTypes="1" containsNumber="1" minValue="6" maxValue="23"/>
    </cacheField>
    <cacheField name="PERC_RBC" numFmtId="0">
      <sharedItems containsMixedTypes="1" containsNumber="1" minValue="0.13636363636363635" maxValue="0.34074074074074073"/>
    </cacheField>
    <cacheField name="MASS" numFmtId="2">
      <sharedItems containsMixedTypes="1" containsNumber="1" minValue="12.192" maxValue="40.112000000000002"/>
    </cacheField>
    <cacheField name="LENGTH" numFmtId="2">
      <sharedItems containsMixedTypes="1" containsNumber="1" minValue="64.62" maxValue="95.5"/>
    </cacheField>
    <cacheField name="HEMOGLOBIN_SAMPLE1" numFmtId="0">
      <sharedItems containsMixedTypes="1" containsNumber="1" minValue="8.7599999999999997E-2" maxValue="1.7095"/>
    </cacheField>
    <cacheField name="HEMOGLOBIN_SAMPLE2" numFmtId="0">
      <sharedItems containsMixedTypes="1" containsNumber="1" minValue="0.1212" maxValue="1.7222999999999999"/>
    </cacheField>
    <cacheField name="HEMOGLOBIN_AVERAGE" numFmtId="0">
      <sharedItems containsMixedTypes="1" containsNumber="1" minValue="0.11275" maxValue="1.7159"/>
    </cacheField>
    <cacheField name="HEMOGLOBIN_CONTROL" numFmtId="0">
      <sharedItems containsMixedTypes="1" containsNumber="1" minValue="3.4566666666666669E-2" maxValue="3.4566666666666669E-2"/>
    </cacheField>
    <cacheField name="HEMOGLOBIN" numFmtId="0">
      <sharedItems containsMixedTypes="1" containsNumber="1" minValue="7.8183333333333327E-2" maxValue="1.681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19.80897604167" createdVersion="7" refreshedVersion="7" minRefreshableVersion="3" recordCount="40" xr:uid="{1984EE77-D636-4FC4-9310-A5491B74EC41}">
  <cacheSource type="worksheet">
    <worksheetSource ref="A1:O41" sheet="Hemoglobin+Hematocrit"/>
  </cacheSource>
  <cacheFields count="15">
    <cacheField name="FISHID" numFmtId="0">
      <sharedItems/>
    </cacheField>
    <cacheField name="TANK" numFmtId="0">
      <sharedItems containsSemiMixedTypes="0" containsString="0" containsNumber="1" containsInteger="1" minValue="1" maxValue="62"/>
    </cacheField>
    <cacheField name="REGION" numFmtId="0">
      <sharedItems count="2">
        <s v="Leading"/>
        <s v="Core"/>
      </sharedItems>
    </cacheField>
    <cacheField name="POPULATION " numFmtId="0">
      <sharedItems/>
    </cacheField>
    <cacheField name="HEMATOCRIT_TOTAL" numFmtId="0">
      <sharedItems containsMixedTypes="1" containsNumber="1" minValue="24" maxValue="68"/>
    </cacheField>
    <cacheField name="RBC" numFmtId="0">
      <sharedItems containsMixedTypes="1" containsNumber="1" minValue="6" maxValue="23"/>
    </cacheField>
    <cacheField name="PERC_RBC" numFmtId="0">
      <sharedItems containsMixedTypes="1" containsNumber="1" minValue="0.13636363636363635" maxValue="0.34074074074074073"/>
    </cacheField>
    <cacheField name="MASS" numFmtId="2">
      <sharedItems containsMixedTypes="1" containsNumber="1" minValue="12.192" maxValue="40.112000000000002"/>
    </cacheField>
    <cacheField name="LENGTH" numFmtId="2">
      <sharedItems containsMixedTypes="1" containsNumber="1" minValue="64.62" maxValue="95.5"/>
    </cacheField>
    <cacheField name="HEMOGLOBIN_SAMPLE1" numFmtId="0">
      <sharedItems containsBlank="1" containsMixedTypes="1" containsNumber="1" minValue="8.7599999999999997E-2" maxValue="1.9471000000000001"/>
    </cacheField>
    <cacheField name="HEMOGLOBIN_SAMPLE2" numFmtId="0">
      <sharedItems containsMixedTypes="1" containsNumber="1" minValue="0.1212" maxValue="1.7222999999999999"/>
    </cacheField>
    <cacheField name="HEMOGLOBIN_SAMPLE3" numFmtId="0">
      <sharedItems containsBlank="1" containsMixedTypes="1" containsNumber="1" minValue="0.1241" maxValue="1.6493"/>
    </cacheField>
    <cacheField name="HEMOGLOBIN_AVERAGE" numFmtId="0">
      <sharedItems containsMixedTypes="1" containsNumber="1" minValue="0.15159999999999998" maxValue="1.7028000000000001"/>
    </cacheField>
    <cacheField name="HEMOGLOBIN_CONTROL" numFmtId="0">
      <sharedItems containsSemiMixedTypes="0" containsString="0" containsNumber="1" minValue="3.4566666666666669E-2" maxValue="3.4566666666666669E-2"/>
    </cacheField>
    <cacheField name="HEMOGLOBIN" numFmtId="0">
      <sharedItems containsString="0" containsBlank="1" containsNumber="1" minValue="0.11703333333333332" maxValue="1.6682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LCKM163"/>
    <n v="1"/>
    <x v="0"/>
    <s v="Cockermouth Island"/>
    <n v="64"/>
    <n v="21"/>
    <n v="0.328125"/>
    <n v="18.437000000000001"/>
    <n v="72.959999999999994"/>
    <n v="0.1014"/>
    <n v="0.48809999999999998"/>
    <n v="0.1241"/>
    <n v="0.23786666666666667"/>
    <n v="3.4566666666666669E-2"/>
    <n v="0.20330000000000001"/>
  </r>
  <r>
    <s v="CSUD010"/>
    <n v="3"/>
    <x v="1"/>
    <s v="Sudbury Reef "/>
    <n v="56"/>
    <n v="18"/>
    <n v="0.32142857142857145"/>
    <n v="24.978000000000002"/>
    <n v="80.52"/>
    <n v="1.9471000000000001"/>
    <n v="1.512"/>
    <n v="1.6493"/>
    <n v="1.7028000000000001"/>
    <n v="3.4566666666666669E-2"/>
    <n v="1.6682333333333335"/>
  </r>
  <r>
    <s v="CSUD014"/>
    <n v="4"/>
    <x v="1"/>
    <s v="Sudbury Reef "/>
    <n v="55"/>
    <n v="13"/>
    <n v="0.23636363636363636"/>
    <n v="38.292999999999999"/>
    <n v="95.22"/>
    <n v="0.3427"/>
    <n v="0.26519999999999999"/>
    <n v="0.94569999999999999"/>
    <n v="0.51786666666666659"/>
    <n v="3.4566666666666669E-2"/>
    <n v="0.4832999999999999"/>
  </r>
  <r>
    <s v="CTONO60"/>
    <n v="6"/>
    <x v="1"/>
    <s v="Tongue Reef"/>
    <n v="66"/>
    <n v="17"/>
    <n v="0.25757575757575757"/>
    <n v="40.112000000000002"/>
    <n v="94.88"/>
    <n v="1.2948"/>
    <n v="0.75829999999999997"/>
    <n v="0.53369999999999995"/>
    <n v="0.86226666666666663"/>
    <n v="3.4566666666666669E-2"/>
    <n v="0.82769999999999999"/>
  </r>
  <r>
    <s v="CSUD085"/>
    <n v="7"/>
    <x v="1"/>
    <s v="Sudbury Reef "/>
    <n v="51"/>
    <n v="7.5"/>
    <n v="0.14705882352941177"/>
    <n v="26.033999999999999"/>
    <n v="86.46"/>
    <n v="0.17630000000000001"/>
    <n v="1.4673"/>
    <n v="1.2403"/>
    <n v="0.96130000000000004"/>
    <n v="3.4566666666666669E-2"/>
    <n v="0.92673333333333341"/>
  </r>
  <r>
    <s v="CSUD074"/>
    <n v="8"/>
    <x v="1"/>
    <s v="Sudbury Reef "/>
    <n v="68"/>
    <n v="16"/>
    <n v="0.23529411764705882"/>
    <n v="36.762999999999998"/>
    <n v="92.28"/>
    <n v="0.309"/>
    <n v="0.53879999999999995"/>
    <n v="0.85199999999999998"/>
    <n v="0.56659999999999988"/>
    <n v="3.4566666666666669E-2"/>
    <n v="0.53203333333333325"/>
  </r>
  <r>
    <s v="CTON069"/>
    <n v="10"/>
    <x v="1"/>
    <s v="Tongue Reef"/>
    <n v="58.5"/>
    <n v="9"/>
    <n v="0.15384615384615385"/>
    <n v="29.056999999999999"/>
    <n v="86.96"/>
    <n v="0.33829999999999999"/>
    <n v="0.3901"/>
    <n v="0.2702"/>
    <n v="0.33286666666666664"/>
    <n v="3.4566666666666669E-2"/>
    <n v="0.29829999999999995"/>
  </r>
  <r>
    <s v="LCKM154"/>
    <n v="11"/>
    <x v="0"/>
    <s v="Cockermouth Island"/>
    <n v="50"/>
    <n v="9"/>
    <n v="0.18"/>
    <n v="23.033000000000001"/>
    <n v="79"/>
    <n v="1.8218000000000001"/>
    <n v="0.24260000000000001"/>
    <n v="0.77700000000000002"/>
    <n v="0.94713333333333338"/>
    <n v="3.4566666666666669E-2"/>
    <n v="0.91256666666666675"/>
  </r>
  <r>
    <s v="LCKM166"/>
    <n v="13"/>
    <x v="0"/>
    <s v="Cockermouth Island"/>
    <n v="30.5"/>
    <n v="6"/>
    <n v="0.19672131147540983"/>
    <n v="20.556999999999999"/>
    <n v="74.84"/>
    <n v="0.51719999999999999"/>
    <n v="0.95389999999999997"/>
    <n v="1.0490999999999999"/>
    <n v="0.84006666666666663"/>
    <n v="3.4566666666666669E-2"/>
    <n v="0.80549999999999999"/>
  </r>
  <r>
    <s v="LCHA136"/>
    <n v="15"/>
    <x v="0"/>
    <s v="Chauvel Reef "/>
    <n v="59"/>
    <n v="12"/>
    <n v="0.20338983050847459"/>
    <n v="25.606000000000002"/>
    <n v="80.900000000000006"/>
    <n v="1.0207999999999999"/>
    <n v="0.7631"/>
    <n v="0.43390000000000001"/>
    <n v="0.73926666666666663"/>
    <n v="3.4566666666666669E-2"/>
    <n v="0.70469999999999999"/>
  </r>
  <r>
    <s v="CTON061"/>
    <n v="16"/>
    <x v="1"/>
    <s v="Tongue Reef"/>
    <n v="56"/>
    <n v="10"/>
    <n v="0.17857142857142858"/>
    <n v="18.158000000000001"/>
    <n v="76.319999999999993"/>
    <n v="0.68799999999999994"/>
    <n v="1.1657999999999999"/>
    <n v="0.68120000000000003"/>
    <n v="0.84500000000000008"/>
    <n v="3.4566666666666669E-2"/>
    <n v="0.81043333333333345"/>
  </r>
  <r>
    <s v="CTON068"/>
    <n v="20"/>
    <x v="1"/>
    <s v="Tongue Reef"/>
    <n v="57"/>
    <n v="8"/>
    <n v="0.14035087719298245"/>
    <n v="31.033000000000001"/>
    <n v="89.2"/>
    <n v="0.52290000000000003"/>
    <n v="0.495"/>
    <n v="0.31219999999999998"/>
    <n v="0.44336666666666669"/>
    <n v="3.4566666666666669E-2"/>
    <n v="0.4088"/>
  </r>
  <r>
    <s v="LCKM174"/>
    <n v="23"/>
    <x v="0"/>
    <s v="Cockermouth Island"/>
    <n v="60.5"/>
    <n v="17"/>
    <n v="0.28099173553719009"/>
    <n v="23.053999999999998"/>
    <n v="82.1"/>
    <n v="0.14560000000000001"/>
    <n v="0.22489999999999999"/>
    <n v="1.1336999999999999"/>
    <n v="0.50139999999999996"/>
    <n v="3.4566666666666669E-2"/>
    <n v="0.46683333333333327"/>
  </r>
  <r>
    <s v="LCHA119"/>
    <n v="24"/>
    <x v="0"/>
    <s v="Chauvel Reef "/>
    <n v="26"/>
    <n v="6.25"/>
    <n v="0.24038461538461539"/>
    <n v="19.989000000000001"/>
    <n v="72.739999999999995"/>
    <n v="0.66579999999999995"/>
    <n v="0.70960000000000001"/>
    <n v="0.1132"/>
    <n v="0.49619999999999997"/>
    <n v="3.4566666666666669E-2"/>
    <n v="0.46163333333333328"/>
  </r>
  <r>
    <s v="LKES143"/>
    <n v="25"/>
    <x v="0"/>
    <s v="Keswick Island "/>
    <n v="52.5"/>
    <n v="12.5"/>
    <n v="0.23809523809523808"/>
    <n v="29.16"/>
    <n v="90.02"/>
    <n v="0.65200000000000002"/>
    <n v="1.2245999999999999"/>
    <n v="0.92920000000000003"/>
    <n v="0.93526666666666658"/>
    <n v="3.4566666666666669E-2"/>
    <n v="0.90069999999999995"/>
  </r>
  <r>
    <s v="CTON110"/>
    <n v="28"/>
    <x v="1"/>
    <s v="Tongue Reef"/>
    <n v="66"/>
    <n v="9"/>
    <n v="0.13636363636363635"/>
    <n v="39.008000000000003"/>
    <n v="95.02"/>
    <n v="1.4650000000000001"/>
    <n v="0.82099999999999995"/>
    <n v="0.74470000000000003"/>
    <n v="1.0102333333333333"/>
    <n v="3.4566666666666669E-2"/>
    <n v="0.97566666666666668"/>
  </r>
  <r>
    <s v="CVLA054"/>
    <n v="29"/>
    <x v="1"/>
    <s v="Vlassof Cay"/>
    <s v="na"/>
    <s v="na"/>
    <s v="na"/>
    <s v="na"/>
    <s v="na"/>
    <s v="na"/>
    <s v="na"/>
    <s v="na"/>
    <e v="#DIV/0!"/>
    <n v="3.4566666666666669E-2"/>
    <m/>
  </r>
  <r>
    <s v="CVLA097"/>
    <n v="30"/>
    <x v="1"/>
    <s v="Vlassof Cay"/>
    <s v="na"/>
    <s v="na"/>
    <s v="na"/>
    <s v="na"/>
    <s v="na"/>
    <s v="na"/>
    <s v="na"/>
    <s v="na"/>
    <e v="#DIV/0!"/>
    <n v="3.4566666666666669E-2"/>
    <m/>
  </r>
  <r>
    <s v="LKES145"/>
    <n v="33"/>
    <x v="0"/>
    <s v="Keswick Island "/>
    <n v="67.5"/>
    <n v="23"/>
    <n v="0.34074074074074073"/>
    <n v="30.361000000000001"/>
    <n v="85"/>
    <n v="0.87239999999999995"/>
    <n v="0.54279999999999995"/>
    <n v="0.36520000000000002"/>
    <n v="0.5934666666666667"/>
    <n v="3.4566666666666669E-2"/>
    <n v="0.55890000000000006"/>
  </r>
  <r>
    <s v="CVLA045"/>
    <n v="34"/>
    <x v="1"/>
    <s v="Vlassof Cay"/>
    <n v="62"/>
    <n v="20"/>
    <n v="0.32258064516129031"/>
    <n v="36.856999999999999"/>
    <n v="90.2"/>
    <n v="0.70640000000000003"/>
    <n v="0.73529999999999995"/>
    <n v="0.77880000000000005"/>
    <n v="0.74016666666666664"/>
    <n v="3.4566666666666669E-2"/>
    <n v="0.7056"/>
  </r>
  <r>
    <s v="CSUD006"/>
    <n v="35"/>
    <x v="1"/>
    <s v="Sudbury Reef "/>
    <n v="58"/>
    <n v="16"/>
    <n v="0.27586206896551724"/>
    <n v="27.983000000000001"/>
    <n v="84.5"/>
    <n v="1.7095"/>
    <n v="1.7222999999999999"/>
    <n v="0.99150000000000005"/>
    <n v="1.4744333333333335"/>
    <n v="3.4566666666666669E-2"/>
    <n v="1.4398666666666669"/>
  </r>
  <r>
    <s v="CSUD008"/>
    <n v="36"/>
    <x v="1"/>
    <s v="Sudbury Reef "/>
    <n v="50"/>
    <n v="10"/>
    <n v="0.2"/>
    <n v="36.905000000000001"/>
    <n v="95.14"/>
    <n v="0.40889999999999999"/>
    <n v="0.72299999999999998"/>
    <n v="0.69379999999999997"/>
    <n v="0.60856666666666659"/>
    <n v="3.4566666666666669E-2"/>
    <n v="0.57399999999999995"/>
  </r>
  <r>
    <s v="LKES172"/>
    <n v="37"/>
    <x v="0"/>
    <s v="Keswick Island "/>
    <n v="40"/>
    <n v="8"/>
    <n v="0.2"/>
    <n v="13.503"/>
    <n v="67.959999999999994"/>
    <n v="0.28810000000000002"/>
    <n v="0.23749999999999999"/>
    <n v="0.30959999999999999"/>
    <n v="0.27840000000000004"/>
    <n v="3.4566666666666669E-2"/>
    <n v="0.24383333333333337"/>
  </r>
  <r>
    <s v="LCKM158"/>
    <n v="38"/>
    <x v="0"/>
    <s v="Cockermouth Island"/>
    <n v="32.5"/>
    <n v="7.5"/>
    <n v="0.23076923076923078"/>
    <n v="23.672999999999998"/>
    <n v="80.84"/>
    <n v="0.1114"/>
    <n v="0.1212"/>
    <n v="0.22220000000000001"/>
    <n v="0.15159999999999998"/>
    <n v="3.4566666666666669E-2"/>
    <n v="0.11703333333333332"/>
  </r>
  <r>
    <s v="CVLA047"/>
    <n v="43"/>
    <x v="1"/>
    <s v="Vlassof Cay"/>
    <n v="58"/>
    <n v="12.5"/>
    <n v="0.21551724137931033"/>
    <n v="25.658000000000001"/>
    <n v="82.42"/>
    <n v="1.4930000000000001"/>
    <n v="0.38340000000000002"/>
    <n v="0.48630000000000001"/>
    <n v="0.78756666666666675"/>
    <n v="3.4566666666666669E-2"/>
    <n v="0.75300000000000011"/>
  </r>
  <r>
    <s v="CVLA104"/>
    <n v="44"/>
    <x v="1"/>
    <s v="Vlassof Cay"/>
    <n v="58"/>
    <n v="15"/>
    <n v="0.25862068965517243"/>
    <n v="38.512"/>
    <n v="95.5"/>
    <n v="1.4E-2"/>
    <n v="0.48060000000000003"/>
    <n v="0.34429999999999999"/>
    <n v="0.27963333333333334"/>
    <n v="3.4566666666666669E-2"/>
    <n v="0.24506666666666668"/>
  </r>
  <r>
    <s v="LCKM180"/>
    <n v="45"/>
    <x v="0"/>
    <s v="Cockermouth Island"/>
    <n v="49.5"/>
    <n v="15.5"/>
    <n v="0.31313131313131315"/>
    <n v="20.305"/>
    <n v="77.38"/>
    <n v="0.2979"/>
    <n v="0.52649999999999997"/>
    <n v="0.82650000000000001"/>
    <n v="0.55030000000000001"/>
    <n v="3.4566666666666669E-2"/>
    <n v="0.51573333333333338"/>
  </r>
  <r>
    <s v="CVLA053"/>
    <n v="46"/>
    <x v="1"/>
    <s v="Vlassof Cay"/>
    <n v="55.5"/>
    <n v="11"/>
    <n v="0.1981981981981982"/>
    <n v="38.871000000000002"/>
    <n v="93.76"/>
    <n v="1.5804"/>
    <n v="1.4986999999999999"/>
    <n v="0.55810000000000004"/>
    <n v="1.2123999999999999"/>
    <n v="3.4566666666666669E-2"/>
    <n v="1.1778333333333333"/>
  </r>
  <r>
    <s v="LCHA135"/>
    <n v="48"/>
    <x v="0"/>
    <s v="Chauvel Reef "/>
    <n v="58"/>
    <n v="15"/>
    <n v="0.25862068965517243"/>
    <n v="26.989000000000001"/>
    <n v="84.7"/>
    <n v="1.1555"/>
    <n v="1.2637"/>
    <n v="0.56479999999999997"/>
    <n v="0.9946666666666667"/>
    <n v="3.4566666666666669E-2"/>
    <n v="0.96010000000000006"/>
  </r>
  <r>
    <s v="CSUD018"/>
    <n v="49"/>
    <x v="1"/>
    <s v="Sudbury Reef "/>
    <n v="24"/>
    <n v="6"/>
    <n v="0.25"/>
    <n v="24.789000000000001"/>
    <n v="82.62"/>
    <n v="0.4551"/>
    <n v="0.90159999999999996"/>
    <n v="0.3372"/>
    <n v="0.56463333333333332"/>
    <n v="3.4566666666666669E-2"/>
    <n v="0.53006666666666669"/>
  </r>
  <r>
    <s v="LCKM176"/>
    <n v="51"/>
    <x v="0"/>
    <s v="Cockermouth Island"/>
    <n v="56"/>
    <n v="18"/>
    <n v="0.32142857142857145"/>
    <n v="12.192"/>
    <n v="64.62"/>
    <n v="8.7599999999999997E-2"/>
    <n v="0.22620000000000001"/>
    <n v="0.38629999999999998"/>
    <n v="0.23336666666666664"/>
    <n v="3.4566666666666669E-2"/>
    <n v="0.19879999999999998"/>
  </r>
  <r>
    <s v="CVLA046"/>
    <n v="52"/>
    <x v="1"/>
    <s v="Vlassof Cay"/>
    <n v="59"/>
    <n v="18"/>
    <n v="0.30508474576271188"/>
    <n v="23.613"/>
    <n v="80.02"/>
    <n v="0.39410000000000001"/>
    <n v="0.1779"/>
    <n v="0.15129999999999999"/>
    <n v="0.24110000000000001"/>
    <n v="3.4566666666666669E-2"/>
    <n v="0.20653333333333335"/>
  </r>
  <r>
    <s v="LCHA138"/>
    <n v="54"/>
    <x v="0"/>
    <s v="Chauvel Reef "/>
    <n v="50.5"/>
    <n v="15"/>
    <n v="0.29702970297029702"/>
    <n v="15.423"/>
    <n v="70"/>
    <s v="na"/>
    <s v="na"/>
    <s v="na"/>
    <e v="#DIV/0!"/>
    <n v="3.4566666666666669E-2"/>
    <m/>
  </r>
  <r>
    <s v="CVLA057"/>
    <n v="55"/>
    <x v="1"/>
    <s v="Vlassof Cay"/>
    <n v="54"/>
    <n v="9"/>
    <n v="0.16666666666666666"/>
    <n v="34.463999999999999"/>
    <n v="89.1"/>
    <n v="0.48099999999999998"/>
    <n v="0.61429999999999996"/>
    <n v="0.39910000000000001"/>
    <e v="#REF!"/>
    <n v="3.4566666666666669E-2"/>
    <m/>
  </r>
  <r>
    <s v="LKES142"/>
    <n v="56"/>
    <x v="0"/>
    <s v="Keswick Island "/>
    <n v="36"/>
    <n v="8"/>
    <n v="0.22222222222222221"/>
    <n v="29.11"/>
    <n v="87.7"/>
    <n v="1.0871"/>
    <n v="0.58830000000000005"/>
    <n v="1.1499999999999999"/>
    <n v="0.49813333333333332"/>
    <n v="3.4566666666666669E-2"/>
    <n v="0.46356666666666663"/>
  </r>
  <r>
    <s v="LCHA114"/>
    <n v="57"/>
    <x v="0"/>
    <s v="Chauvel Reef "/>
    <n v="55"/>
    <n v="18"/>
    <n v="0.32727272727272727"/>
    <n v="28.876999999999999"/>
    <n v="84.86"/>
    <n v="0.94279999999999997"/>
    <n v="0.98"/>
    <n v="1.1022000000000001"/>
    <n v="0.94180000000000008"/>
    <n v="3.4566666666666669E-2"/>
    <n v="0.90723333333333345"/>
  </r>
  <r>
    <s v="LCKM165"/>
    <n v="58"/>
    <x v="0"/>
    <s v="Cockermouth Island"/>
    <n v="61.5"/>
    <n v="14"/>
    <n v="0.22764227642276422"/>
    <n v="25.724"/>
    <n v="83.4"/>
    <n v="1.3533999999999999"/>
    <n v="1.1420999999999999"/>
    <n v="1.1518999999999999"/>
    <n v="1.0083333333333335"/>
    <n v="3.4566666666666669E-2"/>
    <n v="0.97376666666666689"/>
  </r>
  <r>
    <s v="CSUD076"/>
    <n v="60"/>
    <x v="1"/>
    <s v="Sudbury Reef "/>
    <n v="49.5"/>
    <n v="11.5"/>
    <n v="0.23232323232323232"/>
    <n v="25.934999999999999"/>
    <n v="80.599999999999994"/>
    <n v="1.2769999999999999"/>
    <n v="0.12889999999999999"/>
    <n v="0.27450000000000002"/>
    <n v="0.56013333333333326"/>
    <n v="3.4566666666666669E-2"/>
    <n v="0.52556666666666663"/>
  </r>
  <r>
    <s v="CSUD079"/>
    <n v="61"/>
    <x v="1"/>
    <s v="Sudbury Reef "/>
    <n v="52"/>
    <n v="10.5"/>
    <n v="0.20192307692307693"/>
    <n v="34.404000000000003"/>
    <n v="88.36"/>
    <n v="1.5745"/>
    <n v="1.3165"/>
    <n v="1.0268999999999999"/>
    <n v="1.3059666666666667"/>
    <n v="3.4566666666666669E-2"/>
    <n v="1.2714000000000001"/>
  </r>
  <r>
    <s v="CTON065"/>
    <n v="62"/>
    <x v="1"/>
    <s v="Tongue Reef"/>
    <n v="59"/>
    <n v="15.5"/>
    <n v="0.26271186440677968"/>
    <n v="35.643000000000001"/>
    <n v="94"/>
    <n v="0.2422"/>
    <n v="0.77680000000000005"/>
    <n v="0.8226"/>
    <n v="0.61386666666666667"/>
    <n v="3.4566666666666669E-2"/>
    <n v="0.579300000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LCKM163"/>
    <n v="1"/>
    <x v="0"/>
    <s v="Cockermouth Island"/>
    <n v="64"/>
    <n v="21"/>
    <n v="0.328125"/>
    <n v="18.437000000000001"/>
    <n v="72.959999999999994"/>
    <n v="0.1014"/>
    <n v="0.1241"/>
    <n v="0.11275"/>
    <n v="3.4566666666666669E-2"/>
    <n v="7.8183333333333327E-2"/>
  </r>
  <r>
    <s v="CSUD010"/>
    <n v="3"/>
    <x v="1"/>
    <s v="Sudbury Reef "/>
    <n v="56"/>
    <n v="18"/>
    <n v="0.32142857142857145"/>
    <n v="24.978000000000002"/>
    <n v="80.52"/>
    <n v="1.6493"/>
    <n v="1.512"/>
    <n v="1.5806499999999999"/>
    <n v="3.4566666666666669E-2"/>
    <n v="1.5460833333333333"/>
  </r>
  <r>
    <s v="CSUD014"/>
    <n v="4"/>
    <x v="1"/>
    <s v="Sudbury Reef "/>
    <n v="55"/>
    <n v="13"/>
    <n v="0.23636363636363636"/>
    <n v="38.292999999999999"/>
    <n v="95.22"/>
    <n v="0.3427"/>
    <n v="0.26519999999999999"/>
    <n v="0.30395"/>
    <n v="3.4566666666666669E-2"/>
    <n v="0.26938333333333331"/>
  </r>
  <r>
    <s v="CTONO60"/>
    <n v="6"/>
    <x v="1"/>
    <s v="Tongue Reef"/>
    <n v="66"/>
    <n v="17"/>
    <n v="0.25757575757575757"/>
    <n v="40.112000000000002"/>
    <n v="94.88"/>
    <n v="0.53369999999999995"/>
    <n v="0.75829999999999997"/>
    <n v="0.64599999999999991"/>
    <n v="3.4566666666666669E-2"/>
    <n v="0.61143333333333327"/>
  </r>
  <r>
    <s v="CSUD085"/>
    <n v="7"/>
    <x v="1"/>
    <s v="Sudbury Reef "/>
    <n v="51"/>
    <n v="7.5"/>
    <n v="0.14705882352941177"/>
    <n v="26.033999999999999"/>
    <n v="86.46"/>
    <n v="1.2403"/>
    <n v="1.4673"/>
    <n v="1.3538000000000001"/>
    <n v="3.4566666666666669E-2"/>
    <n v="1.3192333333333335"/>
  </r>
  <r>
    <s v="CSUD074"/>
    <n v="8"/>
    <x v="1"/>
    <s v="Sudbury Reef "/>
    <n v="68"/>
    <n v="16"/>
    <n v="0.23529411764705882"/>
    <n v="36.762999999999998"/>
    <n v="92.28"/>
    <n v="0.309"/>
    <n v="0.53879999999999995"/>
    <n v="0.42389999999999994"/>
    <n v="3.4566666666666669E-2"/>
    <n v="0.38933333333333325"/>
  </r>
  <r>
    <s v="CTON069"/>
    <n v="10"/>
    <x v="1"/>
    <s v="Tongue Reef"/>
    <n v="58.5"/>
    <n v="9"/>
    <n v="0.15384615384615385"/>
    <n v="29.056999999999999"/>
    <n v="86.96"/>
    <n v="0.33829999999999999"/>
    <n v="0.3901"/>
    <n v="0.36419999999999997"/>
    <n v="3.4566666666666669E-2"/>
    <n v="0.32963333333333328"/>
  </r>
  <r>
    <s v="LCKM154"/>
    <n v="11"/>
    <x v="0"/>
    <s v="Cockermouth Island"/>
    <n v="50"/>
    <n v="9"/>
    <n v="0.18"/>
    <n v="23.033000000000001"/>
    <n v="79"/>
    <n v="0.77700000000000002"/>
    <n v="0.24260000000000001"/>
    <n v="0.50980000000000003"/>
    <n v="3.4566666666666669E-2"/>
    <n v="0.47523333333333334"/>
  </r>
  <r>
    <s v="LCKM166"/>
    <n v="13"/>
    <x v="0"/>
    <s v="Cockermouth Island"/>
    <n v="30.5"/>
    <n v="6"/>
    <n v="0.19672131147540983"/>
    <n v="20.556999999999999"/>
    <n v="74.84"/>
    <n v="1.0490999999999999"/>
    <n v="0.95389999999999997"/>
    <n v="1.0015000000000001"/>
    <n v="3.4566666666666669E-2"/>
    <n v="0.96693333333333342"/>
  </r>
  <r>
    <s v="LCHA136"/>
    <n v="15"/>
    <x v="0"/>
    <s v="Chauvel Reef "/>
    <n v="59"/>
    <n v="12"/>
    <n v="0.20338983050847459"/>
    <n v="25.606000000000002"/>
    <n v="80.900000000000006"/>
    <n v="1.0207999999999999"/>
    <n v="0.7631"/>
    <n v="0.89195000000000002"/>
    <n v="3.4566666666666669E-2"/>
    <n v="0.85738333333333339"/>
  </r>
  <r>
    <s v="CTON061"/>
    <n v="16"/>
    <x v="1"/>
    <s v="Tongue Reef"/>
    <n v="56"/>
    <n v="10"/>
    <n v="0.17857142857142858"/>
    <n v="18.158000000000001"/>
    <n v="76.319999999999993"/>
    <n v="0.68799999999999994"/>
    <n v="0.68120000000000003"/>
    <n v="0.68459999999999999"/>
    <n v="3.4566666666666669E-2"/>
    <n v="0.65003333333333335"/>
  </r>
  <r>
    <s v="CTON068"/>
    <n v="20"/>
    <x v="1"/>
    <s v="Tongue Reef"/>
    <n v="57"/>
    <n v="8"/>
    <n v="0.14035087719298245"/>
    <n v="31.033000000000001"/>
    <n v="89.2"/>
    <n v="0.52290000000000003"/>
    <n v="0.495"/>
    <n v="0.50895000000000001"/>
    <n v="3.4566666666666669E-2"/>
    <n v="0.47438333333333332"/>
  </r>
  <r>
    <s v="LCKM174"/>
    <n v="23"/>
    <x v="0"/>
    <s v="Cockermouth Island"/>
    <n v="60.5"/>
    <n v="17"/>
    <n v="0.28099173553719009"/>
    <n v="23.053999999999998"/>
    <n v="82.1"/>
    <n v="0.14560000000000001"/>
    <n v="0.22489999999999999"/>
    <n v="0.18525"/>
    <n v="3.4566666666666669E-2"/>
    <n v="0.15068333333333334"/>
  </r>
  <r>
    <s v="LCHA119"/>
    <n v="24"/>
    <x v="0"/>
    <s v="Chauvel Reef "/>
    <n v="26"/>
    <n v="6.25"/>
    <n v="0.24038461538461539"/>
    <n v="19.989000000000001"/>
    <n v="72.739999999999995"/>
    <n v="0.66579999999999995"/>
    <n v="0.70960000000000001"/>
    <n v="0.68769999999999998"/>
    <n v="3.4566666666666669E-2"/>
    <n v="0.65313333333333334"/>
  </r>
  <r>
    <s v="LKES143"/>
    <n v="25"/>
    <x v="0"/>
    <s v="Keswick Island "/>
    <n v="52.5"/>
    <n v="12.5"/>
    <n v="0.23809523809523808"/>
    <n v="29.16"/>
    <n v="90.02"/>
    <n v="0.92920000000000003"/>
    <n v="1.2245999999999999"/>
    <n v="1.0769"/>
    <n v="3.4566666666666669E-2"/>
    <n v="1.0423333333333333"/>
  </r>
  <r>
    <s v="CTON110"/>
    <n v="28"/>
    <x v="1"/>
    <s v="Tongue Reef"/>
    <n v="66"/>
    <n v="9"/>
    <n v="0.13636363636363635"/>
    <n v="39.008000000000003"/>
    <n v="95.02"/>
    <n v="0.74470000000000003"/>
    <n v="0.82099999999999995"/>
    <n v="0.78285000000000005"/>
    <n v="3.4566666666666669E-2"/>
    <n v="0.74828333333333341"/>
  </r>
  <r>
    <s v="CVLA054"/>
    <n v="29"/>
    <x v="1"/>
    <s v="Vlassof Cay"/>
    <s v="na"/>
    <s v="na"/>
    <s v="na"/>
    <s v="na"/>
    <s v="na"/>
    <s v="na"/>
    <s v="na"/>
    <s v="na"/>
    <s v="na"/>
    <s v="na"/>
  </r>
  <r>
    <s v="CVLA097"/>
    <n v="30"/>
    <x v="1"/>
    <s v="Vlassof Cay"/>
    <s v="na"/>
    <s v="na"/>
    <s v="na"/>
    <s v="na"/>
    <s v="na"/>
    <s v="na"/>
    <s v="na"/>
    <s v="na"/>
    <s v="na"/>
    <s v="na"/>
  </r>
  <r>
    <s v="LKES145"/>
    <n v="33"/>
    <x v="0"/>
    <s v="Keswick Island "/>
    <n v="67.5"/>
    <n v="23"/>
    <n v="0.34074074074074073"/>
    <n v="30.361000000000001"/>
    <n v="85"/>
    <n v="0.36520000000000002"/>
    <n v="0.54279999999999995"/>
    <n v="0.45399999999999996"/>
    <n v="3.4566666666666669E-2"/>
    <n v="0.41943333333333327"/>
  </r>
  <r>
    <s v="CVLA045"/>
    <n v="34"/>
    <x v="1"/>
    <s v="Vlassof Cay"/>
    <n v="62"/>
    <n v="20"/>
    <n v="0.32258064516129031"/>
    <n v="36.856999999999999"/>
    <n v="90.2"/>
    <n v="0.70640000000000003"/>
    <n v="0.73529999999999995"/>
    <n v="0.72084999999999999"/>
    <n v="3.4566666666666669E-2"/>
    <n v="0.68628333333333336"/>
  </r>
  <r>
    <s v="CSUD006"/>
    <n v="35"/>
    <x v="1"/>
    <s v="Sudbury Reef "/>
    <n v="58"/>
    <n v="16"/>
    <n v="0.27586206896551724"/>
    <n v="27.983000000000001"/>
    <n v="84.5"/>
    <n v="1.7095"/>
    <n v="1.7222999999999999"/>
    <n v="1.7159"/>
    <n v="3.4566666666666669E-2"/>
    <n v="1.6813333333333333"/>
  </r>
  <r>
    <s v="CSUD008"/>
    <n v="36"/>
    <x v="1"/>
    <s v="Sudbury Reef "/>
    <n v="50"/>
    <n v="10"/>
    <n v="0.2"/>
    <n v="36.905000000000001"/>
    <n v="95.14"/>
    <n v="0.69379999999999997"/>
    <n v="0.72299999999999998"/>
    <n v="0.70839999999999992"/>
    <n v="3.4566666666666669E-2"/>
    <n v="0.67383333333333328"/>
  </r>
  <r>
    <s v="LKES172"/>
    <n v="37"/>
    <x v="0"/>
    <s v="Keswick Island "/>
    <n v="40"/>
    <n v="8"/>
    <n v="0.2"/>
    <n v="13.503"/>
    <n v="67.959999999999994"/>
    <n v="0.28810000000000002"/>
    <n v="0.30959999999999999"/>
    <n v="0.29885"/>
    <n v="3.4566666666666669E-2"/>
    <n v="0.26428333333333331"/>
  </r>
  <r>
    <s v="LCKM158"/>
    <n v="38"/>
    <x v="0"/>
    <s v="Cockermouth Island"/>
    <n v="32.5"/>
    <n v="7.5"/>
    <n v="0.23076923076923078"/>
    <n v="23.672999999999998"/>
    <n v="80.84"/>
    <n v="0.1114"/>
    <n v="0.1212"/>
    <n v="0.1163"/>
    <n v="3.4566666666666669E-2"/>
    <n v="8.1733333333333325E-2"/>
  </r>
  <r>
    <s v="CVLA047"/>
    <n v="43"/>
    <x v="1"/>
    <s v="Vlassof Cay"/>
    <n v="58"/>
    <n v="12.5"/>
    <n v="0.21551724137931033"/>
    <n v="25.658000000000001"/>
    <n v="82.42"/>
    <n v="0.48630000000000001"/>
    <n v="0.38340000000000002"/>
    <n v="0.43485000000000001"/>
    <n v="3.4566666666666669E-2"/>
    <n v="0.40028333333333332"/>
  </r>
  <r>
    <s v="CVLA104"/>
    <n v="44"/>
    <x v="1"/>
    <s v="Vlassof Cay"/>
    <n v="58"/>
    <n v="15"/>
    <n v="0.25862068965517243"/>
    <n v="38.512"/>
    <n v="95.5"/>
    <n v="0.34429999999999999"/>
    <n v="0.48060000000000003"/>
    <n v="0.41244999999999998"/>
    <n v="3.4566666666666669E-2"/>
    <n v="0.37788333333333329"/>
  </r>
  <r>
    <s v="LCKM180"/>
    <n v="45"/>
    <x v="0"/>
    <s v="Cockermouth Island"/>
    <n v="49.5"/>
    <n v="15.5"/>
    <n v="0.31313131313131315"/>
    <n v="20.305"/>
    <n v="77.38"/>
    <n v="0.82650000000000001"/>
    <n v="0.52649999999999997"/>
    <n v="0.67649999999999999"/>
    <n v="3.4566666666666669E-2"/>
    <n v="0.64193333333333336"/>
  </r>
  <r>
    <s v="CVLA053"/>
    <n v="46"/>
    <x v="1"/>
    <s v="Vlassof Cay"/>
    <n v="55.5"/>
    <n v="11"/>
    <n v="0.1981981981981982"/>
    <n v="38.871000000000002"/>
    <n v="93.76"/>
    <n v="1.5804"/>
    <n v="1.4986999999999999"/>
    <n v="1.53955"/>
    <n v="3.4566666666666669E-2"/>
    <n v="1.5049833333333333"/>
  </r>
  <r>
    <s v="LCHA135"/>
    <n v="48"/>
    <x v="0"/>
    <s v="Chauvel Reef "/>
    <n v="58"/>
    <n v="15"/>
    <n v="0.25862068965517243"/>
    <n v="26.989000000000001"/>
    <n v="84.7"/>
    <n v="1.1555"/>
    <n v="1.2637"/>
    <n v="1.2096"/>
    <n v="3.4566666666666669E-2"/>
    <n v="1.1750333333333334"/>
  </r>
  <r>
    <s v="CSUD018"/>
    <n v="49"/>
    <x v="1"/>
    <s v="Sudbury Reef "/>
    <n v="24"/>
    <n v="6"/>
    <n v="0.25"/>
    <n v="24.789000000000001"/>
    <n v="82.62"/>
    <n v="0.4551"/>
    <n v="0.3372"/>
    <n v="0.39615"/>
    <n v="3.4566666666666669E-2"/>
    <n v="0.36158333333333331"/>
  </r>
  <r>
    <s v="LCKM176"/>
    <n v="51"/>
    <x v="0"/>
    <s v="Cockermouth Island"/>
    <n v="56"/>
    <n v="18"/>
    <n v="0.32142857142857145"/>
    <n v="12.192"/>
    <n v="64.62"/>
    <n v="8.7599999999999997E-2"/>
    <n v="0.22620000000000001"/>
    <n v="0.15690000000000001"/>
    <n v="3.4566666666666669E-2"/>
    <n v="0.12233333333333335"/>
  </r>
  <r>
    <s v="CVLA046"/>
    <n v="52"/>
    <x v="1"/>
    <s v="Vlassof Cay"/>
    <n v="59"/>
    <n v="18"/>
    <n v="0.30508474576271188"/>
    <n v="23.613"/>
    <n v="80.02"/>
    <n v="0.15129999999999999"/>
    <n v="0.1779"/>
    <n v="0.1646"/>
    <n v="3.4566666666666669E-2"/>
    <n v="0.13003333333333333"/>
  </r>
  <r>
    <s v="LCHA138"/>
    <n v="54"/>
    <x v="0"/>
    <s v="Chauvel Reef "/>
    <n v="50.5"/>
    <n v="15"/>
    <n v="0.29702970297029702"/>
    <n v="15.423"/>
    <n v="70"/>
    <s v="na"/>
    <s v="na"/>
    <s v="na"/>
    <s v="na"/>
    <s v="na"/>
  </r>
  <r>
    <s v="CVLA057"/>
    <n v="55"/>
    <x v="1"/>
    <s v="Vlassof Cay"/>
    <n v="54"/>
    <n v="9"/>
    <n v="0.16666666666666666"/>
    <n v="34.463999999999999"/>
    <n v="89.1"/>
    <n v="0.48099999999999998"/>
    <n v="0.39910000000000001"/>
    <n v="0.44005"/>
    <n v="3.4566666666666669E-2"/>
    <n v="0.40548333333333331"/>
  </r>
  <r>
    <s v="LKES142"/>
    <n v="56"/>
    <x v="0"/>
    <s v="Keswick Island "/>
    <n v="36"/>
    <n v="8"/>
    <n v="0.22222222222222221"/>
    <n v="29.11"/>
    <n v="87.7"/>
    <n v="1.0871"/>
    <n v="1.1499999999999999"/>
    <n v="1.1185499999999999"/>
    <n v="3.4566666666666669E-2"/>
    <n v="1.0839833333333333"/>
  </r>
  <r>
    <s v="LCHA114"/>
    <n v="57"/>
    <x v="0"/>
    <s v="Chauvel Reef "/>
    <n v="55"/>
    <n v="18"/>
    <n v="0.32727272727272727"/>
    <n v="28.876999999999999"/>
    <n v="84.86"/>
    <n v="1.1022000000000001"/>
    <n v="0.98"/>
    <n v="1.0411000000000001"/>
    <n v="3.4566666666666669E-2"/>
    <n v="1.0065333333333335"/>
  </r>
  <r>
    <s v="LCKM165"/>
    <n v="58"/>
    <x v="0"/>
    <s v="Cockermouth Island"/>
    <n v="61.5"/>
    <n v="14"/>
    <n v="0.22764227642276422"/>
    <n v="25.724"/>
    <n v="83.4"/>
    <n v="1.1518999999999999"/>
    <n v="1.1420999999999999"/>
    <n v="1.1469999999999998"/>
    <n v="3.4566666666666669E-2"/>
    <n v="1.1124333333333332"/>
  </r>
  <r>
    <s v="CSUD076"/>
    <n v="60"/>
    <x v="1"/>
    <s v="Sudbury Reef "/>
    <n v="49.5"/>
    <n v="11.5"/>
    <n v="0.23232323232323232"/>
    <n v="25.934999999999999"/>
    <n v="80.599999999999994"/>
    <n v="0.27450000000000002"/>
    <n v="0.12889999999999999"/>
    <n v="0.20169999999999999"/>
    <n v="3.4566666666666669E-2"/>
    <n v="0.16713333333333333"/>
  </r>
  <r>
    <s v="CSUD079"/>
    <n v="61"/>
    <x v="1"/>
    <s v="Sudbury Reef "/>
    <n v="52"/>
    <n v="10.5"/>
    <n v="0.20192307692307693"/>
    <n v="34.404000000000003"/>
    <n v="88.36"/>
    <n v="1.0268999999999999"/>
    <n v="1.3165"/>
    <n v="1.1717"/>
    <n v="3.4566666666666669E-2"/>
    <n v="1.1371333333333333"/>
  </r>
  <r>
    <s v="CTON065"/>
    <n v="62"/>
    <x v="1"/>
    <s v="Tongue Reef"/>
    <n v="59"/>
    <n v="15.5"/>
    <n v="0.26271186440677968"/>
    <n v="35.643000000000001"/>
    <n v="94"/>
    <n v="0.8226"/>
    <n v="0.77680000000000005"/>
    <n v="0.79970000000000008"/>
    <n v="3.4566666666666669E-2"/>
    <n v="0.765133333333333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LCKM163"/>
    <n v="1"/>
    <x v="0"/>
    <s v="Cockermouth Island"/>
    <n v="64"/>
    <n v="21"/>
    <n v="0.328125"/>
    <n v="18.437000000000001"/>
    <n v="72.959999999999994"/>
    <n v="0.1014"/>
    <n v="0.48809999999999998"/>
    <n v="0.1241"/>
    <n v="0.23786666666666667"/>
    <n v="3.4566666666666669E-2"/>
    <n v="0.20330000000000001"/>
  </r>
  <r>
    <s v="CSUD010"/>
    <n v="3"/>
    <x v="1"/>
    <s v="Sudbury Reef "/>
    <n v="56"/>
    <n v="18"/>
    <n v="0.32142857142857145"/>
    <n v="24.978000000000002"/>
    <n v="80.52"/>
    <n v="1.9471000000000001"/>
    <n v="1.512"/>
    <n v="1.6493"/>
    <n v="1.7028000000000001"/>
    <n v="3.4566666666666669E-2"/>
    <n v="1.6682333333333335"/>
  </r>
  <r>
    <s v="CSUD014"/>
    <n v="4"/>
    <x v="1"/>
    <s v="Sudbury Reef "/>
    <n v="55"/>
    <n v="13"/>
    <n v="0.23636363636363636"/>
    <n v="38.292999999999999"/>
    <n v="95.22"/>
    <n v="0.3427"/>
    <n v="0.26519999999999999"/>
    <n v="0.94569999999999999"/>
    <n v="0.51786666666666659"/>
    <n v="3.4566666666666669E-2"/>
    <n v="0.4832999999999999"/>
  </r>
  <r>
    <s v="CTONO60"/>
    <n v="6"/>
    <x v="1"/>
    <s v="Tongue Reef"/>
    <n v="66"/>
    <n v="17"/>
    <n v="0.25757575757575757"/>
    <n v="40.112000000000002"/>
    <n v="94.88"/>
    <n v="1.2948"/>
    <n v="0.75829999999999997"/>
    <n v="0.53369999999999995"/>
    <n v="0.86226666666666663"/>
    <n v="3.4566666666666669E-2"/>
    <n v="0.82769999999999999"/>
  </r>
  <r>
    <s v="CSUD085"/>
    <n v="7"/>
    <x v="1"/>
    <s v="Sudbury Reef "/>
    <n v="51"/>
    <n v="7.5"/>
    <n v="0.14705882352941177"/>
    <n v="26.033999999999999"/>
    <n v="86.46"/>
    <m/>
    <n v="1.4673"/>
    <n v="1.2403"/>
    <n v="1.3538000000000001"/>
    <n v="3.4566666666666669E-2"/>
    <n v="1.3192333333333335"/>
  </r>
  <r>
    <s v="CSUD074"/>
    <n v="8"/>
    <x v="1"/>
    <s v="Sudbury Reef "/>
    <n v="68"/>
    <n v="16"/>
    <n v="0.23529411764705882"/>
    <n v="36.762999999999998"/>
    <n v="92.28"/>
    <n v="0.309"/>
    <n v="0.53879999999999995"/>
    <n v="0.85199999999999998"/>
    <n v="0.56659999999999988"/>
    <n v="3.4566666666666669E-2"/>
    <n v="0.53203333333333325"/>
  </r>
  <r>
    <s v="CTON069"/>
    <n v="10"/>
    <x v="1"/>
    <s v="Tongue Reef"/>
    <n v="58.5"/>
    <n v="9"/>
    <n v="0.15384615384615385"/>
    <n v="29.056999999999999"/>
    <n v="86.96"/>
    <n v="0.33829999999999999"/>
    <n v="0.3901"/>
    <n v="0.2702"/>
    <n v="0.33286666666666664"/>
    <n v="3.4566666666666669E-2"/>
    <n v="0.29829999999999995"/>
  </r>
  <r>
    <s v="LCKM154"/>
    <n v="11"/>
    <x v="0"/>
    <s v="Cockermouth Island"/>
    <n v="50"/>
    <n v="9"/>
    <n v="0.18"/>
    <n v="23.033000000000001"/>
    <n v="79"/>
    <n v="1.8218000000000001"/>
    <n v="0.24260000000000001"/>
    <n v="0.77700000000000002"/>
    <n v="0.94713333333333338"/>
    <n v="3.4566666666666669E-2"/>
    <n v="0.91256666666666675"/>
  </r>
  <r>
    <s v="LCKM166"/>
    <n v="13"/>
    <x v="0"/>
    <s v="Cockermouth Island"/>
    <n v="30.5"/>
    <n v="6"/>
    <n v="0.19672131147540983"/>
    <n v="20.556999999999999"/>
    <n v="74.84"/>
    <n v="0.51719999999999999"/>
    <n v="0.95389999999999997"/>
    <n v="1.0490999999999999"/>
    <n v="0.84006666666666663"/>
    <n v="3.4566666666666669E-2"/>
    <n v="0.80549999999999999"/>
  </r>
  <r>
    <s v="LCHA136"/>
    <n v="15"/>
    <x v="0"/>
    <s v="Chauvel Reef "/>
    <n v="59"/>
    <n v="12"/>
    <n v="0.20338983050847459"/>
    <n v="25.606000000000002"/>
    <n v="80.900000000000006"/>
    <n v="1.0207999999999999"/>
    <n v="0.7631"/>
    <n v="0.43390000000000001"/>
    <n v="0.73926666666666663"/>
    <n v="3.4566666666666669E-2"/>
    <n v="0.70469999999999999"/>
  </r>
  <r>
    <s v="CTON061"/>
    <n v="16"/>
    <x v="1"/>
    <s v="Tongue Reef"/>
    <n v="56"/>
    <n v="10"/>
    <n v="0.17857142857142858"/>
    <n v="18.158000000000001"/>
    <n v="76.319999999999993"/>
    <n v="0.68799999999999994"/>
    <n v="1.1657999999999999"/>
    <n v="0.68120000000000003"/>
    <n v="0.84500000000000008"/>
    <n v="3.4566666666666669E-2"/>
    <n v="0.81043333333333345"/>
  </r>
  <r>
    <s v="CTON068"/>
    <n v="20"/>
    <x v="1"/>
    <s v="Tongue Reef"/>
    <n v="57"/>
    <n v="8"/>
    <n v="0.14035087719298245"/>
    <n v="31.033000000000001"/>
    <n v="89.2"/>
    <n v="0.52290000000000003"/>
    <n v="0.495"/>
    <n v="0.31219999999999998"/>
    <n v="0.44336666666666669"/>
    <n v="3.4566666666666669E-2"/>
    <n v="0.4088"/>
  </r>
  <r>
    <s v="LCKM174"/>
    <n v="23"/>
    <x v="0"/>
    <s v="Cockermouth Island"/>
    <n v="60.5"/>
    <n v="17"/>
    <n v="0.28099173553719009"/>
    <n v="23.053999999999998"/>
    <n v="82.1"/>
    <n v="0.14560000000000001"/>
    <n v="0.22489999999999999"/>
    <m/>
    <n v="0.18525"/>
    <n v="3.4566666666666669E-2"/>
    <n v="0.15068333333333334"/>
  </r>
  <r>
    <s v="LCHA119"/>
    <n v="24"/>
    <x v="0"/>
    <s v="Chauvel Reef "/>
    <n v="26"/>
    <n v="6.25"/>
    <n v="0.24038461538461539"/>
    <n v="19.989000000000001"/>
    <n v="72.739999999999995"/>
    <n v="0.66579999999999995"/>
    <n v="0.70960000000000001"/>
    <m/>
    <n v="0.68769999999999998"/>
    <n v="3.4566666666666669E-2"/>
    <n v="0.65313333333333334"/>
  </r>
  <r>
    <s v="LKES143"/>
    <n v="25"/>
    <x v="0"/>
    <s v="Keswick Island "/>
    <n v="52.5"/>
    <n v="12.5"/>
    <n v="0.23809523809523808"/>
    <n v="29.16"/>
    <n v="90.02"/>
    <n v="0.65200000000000002"/>
    <n v="1.2245999999999999"/>
    <n v="0.92920000000000003"/>
    <n v="0.93526666666666658"/>
    <n v="3.4566666666666669E-2"/>
    <n v="0.90069999999999995"/>
  </r>
  <r>
    <s v="CTON110"/>
    <n v="28"/>
    <x v="1"/>
    <s v="Tongue Reef"/>
    <n v="66"/>
    <n v="9"/>
    <n v="0.13636363636363635"/>
    <n v="39.008000000000003"/>
    <n v="95.02"/>
    <n v="1.4650000000000001"/>
    <n v="0.82099999999999995"/>
    <n v="0.74470000000000003"/>
    <n v="1.0102333333333333"/>
    <n v="3.4566666666666669E-2"/>
    <n v="0.97566666666666668"/>
  </r>
  <r>
    <s v="CVLA054"/>
    <n v="29"/>
    <x v="1"/>
    <s v="Vlassof Cay"/>
    <s v="na"/>
    <s v="na"/>
    <s v="na"/>
    <s v="na"/>
    <s v="na"/>
    <s v="na"/>
    <s v="na"/>
    <s v="na"/>
    <e v="#DIV/0!"/>
    <n v="3.4566666666666669E-2"/>
    <m/>
  </r>
  <r>
    <s v="CVLA097"/>
    <n v="30"/>
    <x v="1"/>
    <s v="Vlassof Cay"/>
    <s v="na"/>
    <s v="na"/>
    <s v="na"/>
    <s v="na"/>
    <s v="na"/>
    <s v="na"/>
    <s v="na"/>
    <s v="na"/>
    <e v="#DIV/0!"/>
    <n v="3.4566666666666669E-2"/>
    <m/>
  </r>
  <r>
    <s v="LKES145"/>
    <n v="33"/>
    <x v="0"/>
    <s v="Keswick Island "/>
    <n v="67.5"/>
    <n v="23"/>
    <n v="0.34074074074074073"/>
    <n v="30.361000000000001"/>
    <n v="85"/>
    <n v="0.87239999999999995"/>
    <n v="0.54279999999999995"/>
    <n v="0.36520000000000002"/>
    <n v="0.5934666666666667"/>
    <n v="3.4566666666666669E-2"/>
    <n v="0.55890000000000006"/>
  </r>
  <r>
    <s v="CVLA045"/>
    <n v="34"/>
    <x v="1"/>
    <s v="Vlassof Cay"/>
    <n v="62"/>
    <n v="20"/>
    <n v="0.32258064516129031"/>
    <n v="36.856999999999999"/>
    <n v="90.2"/>
    <n v="0.70640000000000003"/>
    <n v="0.73529999999999995"/>
    <n v="0.77880000000000005"/>
    <n v="0.74016666666666664"/>
    <n v="3.4566666666666669E-2"/>
    <n v="0.7056"/>
  </r>
  <r>
    <s v="CSUD006"/>
    <n v="35"/>
    <x v="1"/>
    <s v="Sudbury Reef "/>
    <n v="58"/>
    <n v="16"/>
    <n v="0.27586206896551724"/>
    <n v="27.983000000000001"/>
    <n v="84.5"/>
    <n v="1.7095"/>
    <n v="1.7222999999999999"/>
    <n v="0.99150000000000005"/>
    <n v="1.4744333333333335"/>
    <n v="3.4566666666666669E-2"/>
    <n v="1.4398666666666669"/>
  </r>
  <r>
    <s v="CSUD008"/>
    <n v="36"/>
    <x v="1"/>
    <s v="Sudbury Reef "/>
    <n v="50"/>
    <n v="10"/>
    <n v="0.2"/>
    <n v="36.905000000000001"/>
    <n v="95.14"/>
    <n v="0.40889999999999999"/>
    <n v="0.72299999999999998"/>
    <n v="0.69379999999999997"/>
    <n v="0.60856666666666659"/>
    <n v="3.4566666666666669E-2"/>
    <n v="0.57399999999999995"/>
  </r>
  <r>
    <s v="LKES172"/>
    <n v="37"/>
    <x v="0"/>
    <s v="Keswick Island "/>
    <n v="40"/>
    <n v="8"/>
    <n v="0.2"/>
    <n v="13.503"/>
    <n v="67.959999999999994"/>
    <n v="0.28810000000000002"/>
    <n v="0.23749999999999999"/>
    <n v="0.30959999999999999"/>
    <n v="0.27840000000000004"/>
    <n v="3.4566666666666669E-2"/>
    <n v="0.24383333333333337"/>
  </r>
  <r>
    <s v="LCKM158"/>
    <n v="38"/>
    <x v="0"/>
    <s v="Cockermouth Island"/>
    <n v="32.5"/>
    <n v="7.5"/>
    <n v="0.23076923076923078"/>
    <n v="23.672999999999998"/>
    <n v="80.84"/>
    <n v="0.1114"/>
    <n v="0.1212"/>
    <n v="0.22220000000000001"/>
    <n v="0.15159999999999998"/>
    <n v="3.4566666666666669E-2"/>
    <n v="0.11703333333333332"/>
  </r>
  <r>
    <s v="CVLA047"/>
    <n v="43"/>
    <x v="1"/>
    <s v="Vlassof Cay"/>
    <n v="58"/>
    <n v="12.5"/>
    <n v="0.21551724137931033"/>
    <n v="25.658000000000001"/>
    <n v="82.42"/>
    <m/>
    <n v="0.38340000000000002"/>
    <n v="0.48630000000000001"/>
    <n v="0.43485000000000001"/>
    <n v="3.4566666666666669E-2"/>
    <n v="0.40028333333333332"/>
  </r>
  <r>
    <s v="CVLA104"/>
    <n v="44"/>
    <x v="1"/>
    <s v="Vlassof Cay"/>
    <n v="58"/>
    <n v="15"/>
    <n v="0.25862068965517243"/>
    <n v="38.512"/>
    <n v="95.5"/>
    <m/>
    <n v="0.48060000000000003"/>
    <n v="0.34429999999999999"/>
    <n v="0.41244999999999998"/>
    <n v="3.4566666666666669E-2"/>
    <n v="0.37788333333333329"/>
  </r>
  <r>
    <s v="LCKM180"/>
    <n v="45"/>
    <x v="0"/>
    <s v="Cockermouth Island"/>
    <n v="49.5"/>
    <n v="15.5"/>
    <n v="0.31313131313131315"/>
    <n v="20.305"/>
    <n v="77.38"/>
    <n v="0.2979"/>
    <n v="0.52649999999999997"/>
    <n v="0.82650000000000001"/>
    <n v="0.55030000000000001"/>
    <n v="3.4566666666666669E-2"/>
    <n v="0.51573333333333338"/>
  </r>
  <r>
    <s v="CVLA053"/>
    <n v="46"/>
    <x v="1"/>
    <s v="Vlassof Cay"/>
    <n v="55.5"/>
    <n v="11"/>
    <n v="0.1981981981981982"/>
    <n v="38.871000000000002"/>
    <n v="93.76"/>
    <n v="1.5804"/>
    <n v="1.4986999999999999"/>
    <n v="0.55810000000000004"/>
    <n v="1.2123999999999999"/>
    <n v="3.4566666666666669E-2"/>
    <n v="1.1778333333333333"/>
  </r>
  <r>
    <s v="LCHA135"/>
    <n v="48"/>
    <x v="0"/>
    <s v="Chauvel Reef "/>
    <n v="58"/>
    <n v="15"/>
    <n v="0.25862068965517243"/>
    <n v="26.989000000000001"/>
    <n v="84.7"/>
    <n v="1.1555"/>
    <n v="1.2637"/>
    <n v="0.56479999999999997"/>
    <n v="0.9946666666666667"/>
    <n v="3.4566666666666669E-2"/>
    <n v="0.96010000000000006"/>
  </r>
  <r>
    <s v="CSUD018"/>
    <n v="49"/>
    <x v="1"/>
    <s v="Sudbury Reef "/>
    <n v="24"/>
    <n v="6"/>
    <n v="0.25"/>
    <n v="24.789000000000001"/>
    <n v="82.62"/>
    <n v="0.4551"/>
    <n v="0.90159999999999996"/>
    <n v="0.3372"/>
    <n v="0.56463333333333332"/>
    <n v="3.4566666666666669E-2"/>
    <n v="0.53006666666666669"/>
  </r>
  <r>
    <s v="LCKM176"/>
    <n v="51"/>
    <x v="0"/>
    <s v="Cockermouth Island"/>
    <n v="56"/>
    <n v="18"/>
    <n v="0.32142857142857145"/>
    <n v="12.192"/>
    <n v="64.62"/>
    <n v="8.7599999999999997E-2"/>
    <n v="0.22620000000000001"/>
    <n v="0.38629999999999998"/>
    <n v="0.23336666666666664"/>
    <n v="3.4566666666666669E-2"/>
    <n v="0.19879999999999998"/>
  </r>
  <r>
    <s v="CVLA046"/>
    <n v="52"/>
    <x v="1"/>
    <s v="Vlassof Cay"/>
    <n v="59"/>
    <n v="18"/>
    <n v="0.30508474576271188"/>
    <n v="23.613"/>
    <n v="80.02"/>
    <n v="0.39410000000000001"/>
    <n v="0.1779"/>
    <n v="0.15129999999999999"/>
    <n v="0.24110000000000001"/>
    <n v="3.4566666666666669E-2"/>
    <n v="0.20653333333333335"/>
  </r>
  <r>
    <s v="LCHA138"/>
    <n v="54"/>
    <x v="0"/>
    <s v="Chauvel Reef "/>
    <n v="50.5"/>
    <n v="15"/>
    <n v="0.29702970297029702"/>
    <n v="15.423"/>
    <n v="70"/>
    <s v="na"/>
    <s v="na"/>
    <s v="na"/>
    <e v="#DIV/0!"/>
    <n v="3.4566666666666669E-2"/>
    <m/>
  </r>
  <r>
    <s v="CVLA057"/>
    <n v="55"/>
    <x v="1"/>
    <s v="Vlassof Cay"/>
    <n v="54"/>
    <n v="9"/>
    <n v="0.16666666666666666"/>
    <n v="34.463999999999999"/>
    <n v="89.1"/>
    <n v="0.48099999999999998"/>
    <n v="0.61429999999999996"/>
    <n v="0.39910000000000001"/>
    <e v="#REF!"/>
    <n v="3.4566666666666669E-2"/>
    <m/>
  </r>
  <r>
    <s v="LKES142"/>
    <n v="56"/>
    <x v="0"/>
    <s v="Keswick Island "/>
    <n v="36"/>
    <n v="8"/>
    <n v="0.22222222222222221"/>
    <n v="29.11"/>
    <n v="87.7"/>
    <n v="1.0871"/>
    <n v="0.58830000000000005"/>
    <n v="1.1499999999999999"/>
    <n v="0.49813333333333332"/>
    <n v="3.4566666666666669E-2"/>
    <n v="0.46356666666666663"/>
  </r>
  <r>
    <s v="LCHA114"/>
    <n v="57"/>
    <x v="0"/>
    <s v="Chauvel Reef "/>
    <n v="55"/>
    <n v="18"/>
    <n v="0.32727272727272727"/>
    <n v="28.876999999999999"/>
    <n v="84.86"/>
    <n v="0.94279999999999997"/>
    <n v="0.98"/>
    <n v="1.1022000000000001"/>
    <n v="0.94180000000000008"/>
    <n v="3.4566666666666669E-2"/>
    <n v="0.90723333333333345"/>
  </r>
  <r>
    <s v="LCKM165"/>
    <n v="58"/>
    <x v="0"/>
    <s v="Cockermouth Island"/>
    <n v="61.5"/>
    <n v="14"/>
    <n v="0.22764227642276422"/>
    <n v="25.724"/>
    <n v="83.4"/>
    <n v="1.3533999999999999"/>
    <n v="1.1420999999999999"/>
    <n v="1.1518999999999999"/>
    <n v="1.0083333333333335"/>
    <n v="3.4566666666666669E-2"/>
    <n v="0.97376666666666689"/>
  </r>
  <r>
    <s v="CSUD076"/>
    <n v="60"/>
    <x v="1"/>
    <s v="Sudbury Reef "/>
    <n v="49.5"/>
    <n v="11.5"/>
    <n v="0.23232323232323232"/>
    <n v="25.934999999999999"/>
    <n v="80.599999999999994"/>
    <m/>
    <n v="0.12889999999999999"/>
    <n v="0.27450000000000002"/>
    <n v="0.20169999999999999"/>
    <n v="3.4566666666666669E-2"/>
    <n v="0.16713333333333333"/>
  </r>
  <r>
    <s v="CSUD079"/>
    <n v="61"/>
    <x v="1"/>
    <s v="Sudbury Reef "/>
    <n v="52"/>
    <n v="10.5"/>
    <n v="0.20192307692307693"/>
    <n v="34.404000000000003"/>
    <n v="88.36"/>
    <n v="1.5745"/>
    <n v="1.3165"/>
    <n v="1.0268999999999999"/>
    <n v="1.3059666666666667"/>
    <n v="3.4566666666666669E-2"/>
    <n v="1.2714000000000001"/>
  </r>
  <r>
    <s v="CTON065"/>
    <n v="62"/>
    <x v="1"/>
    <s v="Tongue Reef"/>
    <n v="59"/>
    <n v="15.5"/>
    <n v="0.26271186440677968"/>
    <n v="35.643000000000001"/>
    <n v="94"/>
    <n v="0.2422"/>
    <n v="0.77680000000000005"/>
    <n v="0.8226"/>
    <n v="0.61386666666666667"/>
    <n v="3.4566666666666669E-2"/>
    <n v="0.5793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8A742-1C19-4FA9-BA56-1D7903CA506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R4:S7" firstHeaderRow="1" firstDataRow="1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HEMOGLOBIN" fld="14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88CF5-FD70-42AA-9B98-1CAA1651BCD5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Q3:R6" firstHeaderRow="1" firstDataRow="1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HEMOGLOBIN" fld="1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34414-9E11-4EE7-A543-8175AFEAF5F5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R23:S26" firstHeaderRow="1" firstDataRow="1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PERC_RBC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EEF10-6490-4CDB-A77A-CED9FF5F0CC8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6:T9" firstHeaderRow="1" firstDataRow="1" firstDataCol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HEMOGLOBIN" fld="13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C822-996E-4B63-BB7C-E3640482FA5C}">
  <dimension ref="A1:S41"/>
  <sheetViews>
    <sheetView zoomScale="70" zoomScaleNormal="70" workbookViewId="0">
      <selection activeCell="E31" sqref="E31"/>
    </sheetView>
  </sheetViews>
  <sheetFormatPr defaultRowHeight="15" x14ac:dyDescent="0.25"/>
  <cols>
    <col min="4" max="4" width="22.140625" customWidth="1"/>
    <col min="5" max="5" width="19.5703125" customWidth="1"/>
    <col min="7" max="7" width="11.85546875" bestFit="1" customWidth="1"/>
    <col min="10" max="10" width="25" customWidth="1"/>
    <col min="11" max="11" width="23.5703125" customWidth="1"/>
    <col min="12" max="12" width="22.28515625" customWidth="1"/>
    <col min="13" max="13" width="15.5703125" customWidth="1"/>
    <col min="14" max="14" width="23.5703125" customWidth="1"/>
    <col min="15" max="15" width="13.85546875" customWidth="1"/>
    <col min="18" max="18" width="13.5703125" bestFit="1" customWidth="1"/>
    <col min="19" max="19" width="23.42578125" bestFit="1" customWidth="1"/>
  </cols>
  <sheetData>
    <row r="1" spans="1:19" x14ac:dyDescent="0.25">
      <c r="A1" t="s">
        <v>0</v>
      </c>
      <c r="B1" t="s">
        <v>6</v>
      </c>
      <c r="C1" t="s">
        <v>1</v>
      </c>
      <c r="D1" t="s">
        <v>33</v>
      </c>
      <c r="E1" t="s">
        <v>2</v>
      </c>
      <c r="F1" t="s">
        <v>3</v>
      </c>
      <c r="G1" t="s">
        <v>4</v>
      </c>
      <c r="H1" s="1" t="s">
        <v>40</v>
      </c>
      <c r="I1" s="1" t="s">
        <v>41</v>
      </c>
      <c r="J1" t="s">
        <v>59</v>
      </c>
      <c r="K1" t="s">
        <v>60</v>
      </c>
      <c r="L1" t="s">
        <v>61</v>
      </c>
      <c r="M1" t="s">
        <v>63</v>
      </c>
      <c r="N1" t="s">
        <v>62</v>
      </c>
      <c r="O1" t="s">
        <v>42</v>
      </c>
    </row>
    <row r="2" spans="1:19" x14ac:dyDescent="0.25">
      <c r="A2" t="s">
        <v>26</v>
      </c>
      <c r="B2">
        <v>35</v>
      </c>
      <c r="C2" t="s">
        <v>31</v>
      </c>
      <c r="D2" t="s">
        <v>35</v>
      </c>
      <c r="E2">
        <v>58</v>
      </c>
      <c r="F2">
        <v>16</v>
      </c>
      <c r="G2">
        <f t="shared" ref="G2:G20" si="0">F2/E2</f>
        <v>0.27586206896551724</v>
      </c>
      <c r="H2" s="1">
        <v>27.983000000000001</v>
      </c>
      <c r="I2" s="1">
        <v>84.5</v>
      </c>
      <c r="J2">
        <v>1.7095</v>
      </c>
      <c r="K2">
        <v>1.7222999999999999</v>
      </c>
      <c r="L2">
        <v>0.99150000000000005</v>
      </c>
      <c r="M2">
        <f t="shared" ref="M2:M21" si="1">AVERAGE(J2:L2)</f>
        <v>1.4744333333333335</v>
      </c>
      <c r="N2">
        <f t="shared" ref="N2:N41" si="2">AVERAGE(0.034,0.0338,0.0359)</f>
        <v>3.4566666666666669E-2</v>
      </c>
      <c r="O2">
        <f t="shared" ref="O2:O20" si="3">M2-N2</f>
        <v>1.4398666666666669</v>
      </c>
    </row>
    <row r="3" spans="1:19" x14ac:dyDescent="0.25">
      <c r="A3" t="s">
        <v>27</v>
      </c>
      <c r="B3">
        <v>36</v>
      </c>
      <c r="C3" t="s">
        <v>31</v>
      </c>
      <c r="D3" t="s">
        <v>35</v>
      </c>
      <c r="E3">
        <v>50</v>
      </c>
      <c r="F3">
        <v>10</v>
      </c>
      <c r="G3">
        <f t="shared" si="0"/>
        <v>0.2</v>
      </c>
      <c r="H3" s="1">
        <v>36.905000000000001</v>
      </c>
      <c r="I3" s="1">
        <v>95.14</v>
      </c>
      <c r="J3">
        <v>0.40889999999999999</v>
      </c>
      <c r="K3">
        <v>0.72299999999999998</v>
      </c>
      <c r="L3">
        <v>0.69379999999999997</v>
      </c>
      <c r="M3">
        <f t="shared" si="1"/>
        <v>0.60856666666666659</v>
      </c>
      <c r="N3">
        <f t="shared" si="2"/>
        <v>3.4566666666666669E-2</v>
      </c>
      <c r="O3">
        <f t="shared" si="3"/>
        <v>0.57399999999999995</v>
      </c>
    </row>
    <row r="4" spans="1:19" x14ac:dyDescent="0.25">
      <c r="A4" t="s">
        <v>7</v>
      </c>
      <c r="B4">
        <v>3</v>
      </c>
      <c r="C4" t="s">
        <v>31</v>
      </c>
      <c r="D4" t="s">
        <v>35</v>
      </c>
      <c r="E4">
        <v>56</v>
      </c>
      <c r="F4">
        <v>18</v>
      </c>
      <c r="G4">
        <f t="shared" si="0"/>
        <v>0.32142857142857145</v>
      </c>
      <c r="H4" s="1">
        <v>24.978000000000002</v>
      </c>
      <c r="I4" s="1">
        <v>80.52</v>
      </c>
      <c r="J4">
        <v>1.9471000000000001</v>
      </c>
      <c r="K4">
        <v>1.512</v>
      </c>
      <c r="L4">
        <v>1.6493</v>
      </c>
      <c r="M4">
        <f t="shared" si="1"/>
        <v>1.7028000000000001</v>
      </c>
      <c r="N4">
        <f t="shared" si="2"/>
        <v>3.4566666666666669E-2</v>
      </c>
      <c r="O4">
        <f t="shared" si="3"/>
        <v>1.6682333333333335</v>
      </c>
      <c r="R4" s="3" t="s">
        <v>72</v>
      </c>
      <c r="S4" t="s">
        <v>74</v>
      </c>
    </row>
    <row r="5" spans="1:19" x14ac:dyDescent="0.25">
      <c r="A5" t="s">
        <v>8</v>
      </c>
      <c r="B5">
        <v>4</v>
      </c>
      <c r="C5" t="s">
        <v>31</v>
      </c>
      <c r="D5" t="s">
        <v>35</v>
      </c>
      <c r="E5">
        <v>55</v>
      </c>
      <c r="F5">
        <v>13</v>
      </c>
      <c r="G5">
        <f t="shared" si="0"/>
        <v>0.23636363636363636</v>
      </c>
      <c r="H5" s="1">
        <v>38.292999999999999</v>
      </c>
      <c r="I5" s="1">
        <v>95.22</v>
      </c>
      <c r="J5">
        <v>0.3427</v>
      </c>
      <c r="K5">
        <v>0.26519999999999999</v>
      </c>
      <c r="L5">
        <v>0.94569999999999999</v>
      </c>
      <c r="M5">
        <f t="shared" si="1"/>
        <v>0.51786666666666659</v>
      </c>
      <c r="N5">
        <f t="shared" si="2"/>
        <v>3.4566666666666669E-2</v>
      </c>
      <c r="O5">
        <f t="shared" si="3"/>
        <v>0.4832999999999999</v>
      </c>
      <c r="R5" s="4" t="s">
        <v>31</v>
      </c>
      <c r="S5" s="5">
        <v>0.7469716666666667</v>
      </c>
    </row>
    <row r="6" spans="1:19" x14ac:dyDescent="0.25">
      <c r="A6" t="s">
        <v>48</v>
      </c>
      <c r="B6">
        <v>49</v>
      </c>
      <c r="C6" t="s">
        <v>31</v>
      </c>
      <c r="D6" t="s">
        <v>35</v>
      </c>
      <c r="E6">
        <v>24</v>
      </c>
      <c r="F6">
        <v>6</v>
      </c>
      <c r="G6">
        <f t="shared" si="0"/>
        <v>0.25</v>
      </c>
      <c r="H6" s="1">
        <v>24.789000000000001</v>
      </c>
      <c r="I6" s="1">
        <v>82.62</v>
      </c>
      <c r="J6">
        <v>0.4551</v>
      </c>
      <c r="K6">
        <v>0.90159999999999996</v>
      </c>
      <c r="L6">
        <v>0.3372</v>
      </c>
      <c r="M6">
        <f t="shared" si="1"/>
        <v>0.56463333333333332</v>
      </c>
      <c r="N6">
        <f t="shared" si="2"/>
        <v>3.4566666666666669E-2</v>
      </c>
      <c r="O6">
        <f t="shared" si="3"/>
        <v>0.53006666666666669</v>
      </c>
      <c r="R6" s="4" t="s">
        <v>30</v>
      </c>
      <c r="S6" s="5">
        <v>0.58713750000000009</v>
      </c>
    </row>
    <row r="7" spans="1:19" x14ac:dyDescent="0.25">
      <c r="A7" t="s">
        <v>11</v>
      </c>
      <c r="B7">
        <v>8</v>
      </c>
      <c r="C7" t="s">
        <v>31</v>
      </c>
      <c r="D7" t="s">
        <v>35</v>
      </c>
      <c r="E7">
        <v>68</v>
      </c>
      <c r="F7">
        <v>16</v>
      </c>
      <c r="G7">
        <f t="shared" si="0"/>
        <v>0.23529411764705882</v>
      </c>
      <c r="H7" s="1">
        <v>36.762999999999998</v>
      </c>
      <c r="I7" s="1">
        <v>92.28</v>
      </c>
      <c r="J7">
        <v>0.309</v>
      </c>
      <c r="K7">
        <v>0.53879999999999995</v>
      </c>
      <c r="L7">
        <v>0.85199999999999998</v>
      </c>
      <c r="M7">
        <f t="shared" si="1"/>
        <v>0.56659999999999988</v>
      </c>
      <c r="N7">
        <f t="shared" si="2"/>
        <v>3.4566666666666669E-2</v>
      </c>
      <c r="O7">
        <f t="shared" si="3"/>
        <v>0.53203333333333325</v>
      </c>
      <c r="R7" s="4" t="s">
        <v>73</v>
      </c>
      <c r="S7" s="5">
        <v>0.67593425925925921</v>
      </c>
    </row>
    <row r="8" spans="1:19" x14ac:dyDescent="0.25">
      <c r="A8" t="s">
        <v>56</v>
      </c>
      <c r="B8">
        <v>60</v>
      </c>
      <c r="C8" t="s">
        <v>31</v>
      </c>
      <c r="D8" t="s">
        <v>35</v>
      </c>
      <c r="E8">
        <v>49.5</v>
      </c>
      <c r="F8">
        <v>11.5</v>
      </c>
      <c r="G8">
        <f t="shared" si="0"/>
        <v>0.23232323232323232</v>
      </c>
      <c r="H8" s="1">
        <v>25.934999999999999</v>
      </c>
      <c r="I8" s="1">
        <v>80.599999999999994</v>
      </c>
      <c r="J8" s="2">
        <v>1.2769999999999999</v>
      </c>
      <c r="K8" s="2">
        <v>0.12889999999999999</v>
      </c>
      <c r="L8" s="2">
        <v>0.27450000000000002</v>
      </c>
      <c r="M8">
        <f t="shared" si="1"/>
        <v>0.56013333333333326</v>
      </c>
      <c r="N8">
        <f t="shared" si="2"/>
        <v>3.4566666666666669E-2</v>
      </c>
      <c r="O8">
        <f t="shared" si="3"/>
        <v>0.52556666666666663</v>
      </c>
    </row>
    <row r="9" spans="1:19" x14ac:dyDescent="0.25">
      <c r="A9" t="s">
        <v>57</v>
      </c>
      <c r="B9">
        <v>61</v>
      </c>
      <c r="C9" t="s">
        <v>31</v>
      </c>
      <c r="D9" t="s">
        <v>35</v>
      </c>
      <c r="E9">
        <v>52</v>
      </c>
      <c r="F9">
        <v>10.5</v>
      </c>
      <c r="G9">
        <f t="shared" si="0"/>
        <v>0.20192307692307693</v>
      </c>
      <c r="H9" s="1">
        <v>34.404000000000003</v>
      </c>
      <c r="I9" s="1">
        <v>88.36</v>
      </c>
      <c r="J9" s="2">
        <v>1.5745</v>
      </c>
      <c r="K9" s="2">
        <v>1.3165</v>
      </c>
      <c r="L9" s="2">
        <v>1.0268999999999999</v>
      </c>
      <c r="M9">
        <f t="shared" si="1"/>
        <v>1.3059666666666667</v>
      </c>
      <c r="N9">
        <f t="shared" si="2"/>
        <v>3.4566666666666669E-2</v>
      </c>
      <c r="O9">
        <f t="shared" si="3"/>
        <v>1.2714000000000001</v>
      </c>
    </row>
    <row r="10" spans="1:19" x14ac:dyDescent="0.25">
      <c r="A10" t="s">
        <v>10</v>
      </c>
      <c r="B10">
        <v>7</v>
      </c>
      <c r="C10" t="s">
        <v>31</v>
      </c>
      <c r="D10" t="s">
        <v>35</v>
      </c>
      <c r="E10">
        <v>51</v>
      </c>
      <c r="F10">
        <v>7.5</v>
      </c>
      <c r="G10">
        <f t="shared" si="0"/>
        <v>0.14705882352941177</v>
      </c>
      <c r="H10" s="1">
        <v>26.033999999999999</v>
      </c>
      <c r="I10" s="1">
        <v>86.46</v>
      </c>
      <c r="J10">
        <v>0.17630000000000001</v>
      </c>
      <c r="K10">
        <v>1.4673</v>
      </c>
      <c r="L10">
        <v>1.2403</v>
      </c>
      <c r="M10">
        <f t="shared" si="1"/>
        <v>0.96130000000000004</v>
      </c>
      <c r="N10">
        <f t="shared" si="2"/>
        <v>3.4566666666666669E-2</v>
      </c>
      <c r="O10">
        <f t="shared" si="3"/>
        <v>0.92673333333333341</v>
      </c>
    </row>
    <row r="11" spans="1:19" x14ac:dyDescent="0.25">
      <c r="A11" t="s">
        <v>16</v>
      </c>
      <c r="B11">
        <v>16</v>
      </c>
      <c r="C11" t="s">
        <v>31</v>
      </c>
      <c r="D11" t="s">
        <v>32</v>
      </c>
      <c r="E11">
        <v>56</v>
      </c>
      <c r="F11">
        <v>10</v>
      </c>
      <c r="G11">
        <f t="shared" si="0"/>
        <v>0.17857142857142858</v>
      </c>
      <c r="H11" s="1">
        <v>18.158000000000001</v>
      </c>
      <c r="I11" s="1">
        <v>76.319999999999993</v>
      </c>
      <c r="J11">
        <v>0.68799999999999994</v>
      </c>
      <c r="K11">
        <v>1.1657999999999999</v>
      </c>
      <c r="L11">
        <v>0.68120000000000003</v>
      </c>
      <c r="M11">
        <f t="shared" si="1"/>
        <v>0.84500000000000008</v>
      </c>
      <c r="N11">
        <f t="shared" si="2"/>
        <v>3.4566666666666669E-2</v>
      </c>
      <c r="O11">
        <f t="shared" si="3"/>
        <v>0.81043333333333345</v>
      </c>
    </row>
    <row r="12" spans="1:19" x14ac:dyDescent="0.25">
      <c r="A12" t="s">
        <v>58</v>
      </c>
      <c r="B12">
        <v>62</v>
      </c>
      <c r="C12" t="s">
        <v>31</v>
      </c>
      <c r="D12" t="s">
        <v>32</v>
      </c>
      <c r="E12">
        <v>59</v>
      </c>
      <c r="F12">
        <v>15.5</v>
      </c>
      <c r="G12">
        <f t="shared" si="0"/>
        <v>0.26271186440677968</v>
      </c>
      <c r="H12" s="1">
        <v>35.643000000000001</v>
      </c>
      <c r="I12" s="1">
        <v>94</v>
      </c>
      <c r="J12" s="2">
        <v>0.2422</v>
      </c>
      <c r="K12" s="2">
        <v>0.77680000000000005</v>
      </c>
      <c r="L12" s="2">
        <v>0.8226</v>
      </c>
      <c r="M12">
        <f t="shared" si="1"/>
        <v>0.61386666666666667</v>
      </c>
      <c r="N12">
        <f t="shared" si="2"/>
        <v>3.4566666666666669E-2</v>
      </c>
      <c r="O12">
        <f t="shared" si="3"/>
        <v>0.57930000000000004</v>
      </c>
    </row>
    <row r="13" spans="1:19" x14ac:dyDescent="0.25">
      <c r="A13" t="s">
        <v>17</v>
      </c>
      <c r="B13">
        <v>20</v>
      </c>
      <c r="C13" t="s">
        <v>31</v>
      </c>
      <c r="D13" t="s">
        <v>32</v>
      </c>
      <c r="E13">
        <v>57</v>
      </c>
      <c r="F13">
        <v>8</v>
      </c>
      <c r="G13">
        <f t="shared" si="0"/>
        <v>0.14035087719298245</v>
      </c>
      <c r="H13" s="1">
        <v>31.033000000000001</v>
      </c>
      <c r="I13" s="1">
        <v>89.2</v>
      </c>
      <c r="J13">
        <v>0.52290000000000003</v>
      </c>
      <c r="K13">
        <v>0.495</v>
      </c>
      <c r="L13">
        <v>0.31219999999999998</v>
      </c>
      <c r="M13">
        <f t="shared" si="1"/>
        <v>0.44336666666666669</v>
      </c>
      <c r="N13">
        <f t="shared" si="2"/>
        <v>3.4566666666666669E-2</v>
      </c>
      <c r="O13">
        <f t="shared" si="3"/>
        <v>0.4088</v>
      </c>
    </row>
    <row r="14" spans="1:19" x14ac:dyDescent="0.25">
      <c r="A14" t="s">
        <v>12</v>
      </c>
      <c r="B14">
        <v>10</v>
      </c>
      <c r="C14" t="s">
        <v>31</v>
      </c>
      <c r="D14" t="s">
        <v>32</v>
      </c>
      <c r="E14">
        <v>58.5</v>
      </c>
      <c r="F14">
        <v>9</v>
      </c>
      <c r="G14">
        <f t="shared" si="0"/>
        <v>0.15384615384615385</v>
      </c>
      <c r="H14" s="1">
        <v>29.056999999999999</v>
      </c>
      <c r="I14" s="1">
        <v>86.96</v>
      </c>
      <c r="J14">
        <v>0.33829999999999999</v>
      </c>
      <c r="K14">
        <v>0.3901</v>
      </c>
      <c r="L14">
        <v>0.2702</v>
      </c>
      <c r="M14">
        <f t="shared" si="1"/>
        <v>0.33286666666666664</v>
      </c>
      <c r="N14">
        <f t="shared" si="2"/>
        <v>3.4566666666666669E-2</v>
      </c>
      <c r="O14">
        <f t="shared" si="3"/>
        <v>0.29829999999999995</v>
      </c>
    </row>
    <row r="15" spans="1:19" x14ac:dyDescent="0.25">
      <c r="A15" t="s">
        <v>21</v>
      </c>
      <c r="B15">
        <v>28</v>
      </c>
      <c r="C15" t="s">
        <v>31</v>
      </c>
      <c r="D15" t="s">
        <v>32</v>
      </c>
      <c r="E15">
        <v>66</v>
      </c>
      <c r="F15">
        <v>9</v>
      </c>
      <c r="G15">
        <f t="shared" si="0"/>
        <v>0.13636363636363635</v>
      </c>
      <c r="H15" s="1">
        <v>39.008000000000003</v>
      </c>
      <c r="I15" s="1">
        <v>95.02</v>
      </c>
      <c r="J15">
        <v>1.4650000000000001</v>
      </c>
      <c r="K15">
        <v>0.82099999999999995</v>
      </c>
      <c r="L15">
        <v>0.74470000000000003</v>
      </c>
      <c r="M15">
        <f t="shared" si="1"/>
        <v>1.0102333333333333</v>
      </c>
      <c r="N15">
        <f t="shared" si="2"/>
        <v>3.4566666666666669E-2</v>
      </c>
      <c r="O15">
        <f t="shared" si="3"/>
        <v>0.97566666666666668</v>
      </c>
    </row>
    <row r="16" spans="1:19" x14ac:dyDescent="0.25">
      <c r="A16" t="s">
        <v>9</v>
      </c>
      <c r="B16">
        <v>6</v>
      </c>
      <c r="C16" t="s">
        <v>31</v>
      </c>
      <c r="D16" t="s">
        <v>32</v>
      </c>
      <c r="E16">
        <v>66</v>
      </c>
      <c r="F16">
        <v>17</v>
      </c>
      <c r="G16">
        <f t="shared" si="0"/>
        <v>0.25757575757575757</v>
      </c>
      <c r="H16" s="1">
        <v>40.112000000000002</v>
      </c>
      <c r="I16" s="1">
        <v>94.88</v>
      </c>
      <c r="J16">
        <v>1.2948</v>
      </c>
      <c r="K16">
        <v>0.75829999999999997</v>
      </c>
      <c r="L16">
        <v>0.53369999999999995</v>
      </c>
      <c r="M16">
        <f t="shared" si="1"/>
        <v>0.86226666666666663</v>
      </c>
      <c r="N16">
        <f t="shared" si="2"/>
        <v>3.4566666666666669E-2</v>
      </c>
      <c r="O16">
        <f t="shared" si="3"/>
        <v>0.82769999999999999</v>
      </c>
    </row>
    <row r="17" spans="1:15" x14ac:dyDescent="0.25">
      <c r="A17" t="s">
        <v>25</v>
      </c>
      <c r="B17">
        <v>34</v>
      </c>
      <c r="C17" t="s">
        <v>31</v>
      </c>
      <c r="D17" t="s">
        <v>38</v>
      </c>
      <c r="E17">
        <v>62</v>
      </c>
      <c r="F17">
        <v>20</v>
      </c>
      <c r="G17">
        <f t="shared" si="0"/>
        <v>0.32258064516129031</v>
      </c>
      <c r="H17" s="1">
        <v>36.856999999999999</v>
      </c>
      <c r="I17" s="1">
        <v>90.2</v>
      </c>
      <c r="J17">
        <v>0.70640000000000003</v>
      </c>
      <c r="K17">
        <v>0.73529999999999995</v>
      </c>
      <c r="L17">
        <v>0.77880000000000005</v>
      </c>
      <c r="M17">
        <f t="shared" si="1"/>
        <v>0.74016666666666664</v>
      </c>
      <c r="N17">
        <f t="shared" si="2"/>
        <v>3.4566666666666669E-2</v>
      </c>
      <c r="O17">
        <f t="shared" si="3"/>
        <v>0.7056</v>
      </c>
    </row>
    <row r="18" spans="1:15" x14ac:dyDescent="0.25">
      <c r="A18" t="s">
        <v>50</v>
      </c>
      <c r="B18">
        <v>52</v>
      </c>
      <c r="C18" t="s">
        <v>31</v>
      </c>
      <c r="D18" t="s">
        <v>38</v>
      </c>
      <c r="E18">
        <v>59</v>
      </c>
      <c r="F18">
        <v>18</v>
      </c>
      <c r="G18">
        <f t="shared" si="0"/>
        <v>0.30508474576271188</v>
      </c>
      <c r="H18" s="1">
        <v>23.613</v>
      </c>
      <c r="I18" s="1">
        <v>80.02</v>
      </c>
      <c r="J18">
        <v>0.39410000000000001</v>
      </c>
      <c r="K18">
        <v>0.1779</v>
      </c>
      <c r="L18">
        <v>0.15129999999999999</v>
      </c>
      <c r="M18">
        <f t="shared" si="1"/>
        <v>0.24110000000000001</v>
      </c>
      <c r="N18">
        <f t="shared" si="2"/>
        <v>3.4566666666666669E-2</v>
      </c>
      <c r="O18">
        <f t="shared" si="3"/>
        <v>0.20653333333333335</v>
      </c>
    </row>
    <row r="19" spans="1:15" x14ac:dyDescent="0.25">
      <c r="A19" t="s">
        <v>43</v>
      </c>
      <c r="B19">
        <v>43</v>
      </c>
      <c r="C19" t="s">
        <v>31</v>
      </c>
      <c r="D19" t="s">
        <v>38</v>
      </c>
      <c r="E19">
        <v>58</v>
      </c>
      <c r="F19">
        <v>12.5</v>
      </c>
      <c r="G19">
        <f t="shared" si="0"/>
        <v>0.21551724137931033</v>
      </c>
      <c r="H19" s="1">
        <v>25.658000000000001</v>
      </c>
      <c r="I19" s="1">
        <v>82.42</v>
      </c>
      <c r="J19">
        <v>1.4930000000000001</v>
      </c>
      <c r="K19">
        <v>0.38340000000000002</v>
      </c>
      <c r="L19">
        <v>0.48630000000000001</v>
      </c>
      <c r="M19">
        <f t="shared" si="1"/>
        <v>0.78756666666666675</v>
      </c>
      <c r="N19">
        <f t="shared" si="2"/>
        <v>3.4566666666666669E-2</v>
      </c>
      <c r="O19">
        <f t="shared" si="3"/>
        <v>0.75300000000000011</v>
      </c>
    </row>
    <row r="20" spans="1:15" x14ac:dyDescent="0.25">
      <c r="A20" t="s">
        <v>46</v>
      </c>
      <c r="B20">
        <v>46</v>
      </c>
      <c r="C20" t="s">
        <v>31</v>
      </c>
      <c r="D20" t="s">
        <v>38</v>
      </c>
      <c r="E20">
        <v>55.5</v>
      </c>
      <c r="F20">
        <v>11</v>
      </c>
      <c r="G20">
        <f t="shared" si="0"/>
        <v>0.1981981981981982</v>
      </c>
      <c r="H20" s="1">
        <v>38.871000000000002</v>
      </c>
      <c r="I20" s="1">
        <v>93.76</v>
      </c>
      <c r="J20">
        <v>1.5804</v>
      </c>
      <c r="K20">
        <v>1.4986999999999999</v>
      </c>
      <c r="L20">
        <v>0.55810000000000004</v>
      </c>
      <c r="M20">
        <f t="shared" si="1"/>
        <v>1.2123999999999999</v>
      </c>
      <c r="N20">
        <f t="shared" si="2"/>
        <v>3.4566666666666669E-2</v>
      </c>
      <c r="O20">
        <f t="shared" si="3"/>
        <v>1.1778333333333333</v>
      </c>
    </row>
    <row r="21" spans="1:15" x14ac:dyDescent="0.25">
      <c r="A21" t="s">
        <v>22</v>
      </c>
      <c r="B21">
        <v>29</v>
      </c>
      <c r="C21" t="s">
        <v>31</v>
      </c>
      <c r="D21" t="s">
        <v>38</v>
      </c>
      <c r="E21" t="s">
        <v>39</v>
      </c>
      <c r="F21" t="s">
        <v>39</v>
      </c>
      <c r="G21" t="s">
        <v>39</v>
      </c>
      <c r="H21" s="1" t="s">
        <v>39</v>
      </c>
      <c r="I21" s="1" t="s">
        <v>39</v>
      </c>
      <c r="J21" s="1" t="s">
        <v>39</v>
      </c>
      <c r="K21" s="1" t="s">
        <v>39</v>
      </c>
      <c r="L21" s="1" t="s">
        <v>39</v>
      </c>
      <c r="M21" t="e">
        <f t="shared" si="1"/>
        <v>#DIV/0!</v>
      </c>
      <c r="N21">
        <f t="shared" si="2"/>
        <v>3.4566666666666669E-2</v>
      </c>
    </row>
    <row r="22" spans="1:15" x14ac:dyDescent="0.25">
      <c r="A22" t="s">
        <v>52</v>
      </c>
      <c r="B22">
        <v>55</v>
      </c>
      <c r="C22" t="s">
        <v>31</v>
      </c>
      <c r="D22" t="s">
        <v>38</v>
      </c>
      <c r="E22">
        <v>54</v>
      </c>
      <c r="F22">
        <v>9</v>
      </c>
      <c r="G22">
        <f>F22/E22</f>
        <v>0.16666666666666666</v>
      </c>
      <c r="H22" s="1">
        <v>34.463999999999999</v>
      </c>
      <c r="I22" s="1">
        <v>89.1</v>
      </c>
      <c r="J22" s="2">
        <v>0.48099999999999998</v>
      </c>
      <c r="K22" s="2">
        <v>0.61429999999999996</v>
      </c>
      <c r="L22" s="2">
        <v>0.39910000000000001</v>
      </c>
      <c r="M22" t="e">
        <f>AVERAGE(#REF!)</f>
        <v>#REF!</v>
      </c>
      <c r="N22">
        <f t="shared" si="2"/>
        <v>3.4566666666666669E-2</v>
      </c>
    </row>
    <row r="23" spans="1:15" x14ac:dyDescent="0.25">
      <c r="A23" t="s">
        <v>23</v>
      </c>
      <c r="B23">
        <v>30</v>
      </c>
      <c r="C23" t="s">
        <v>31</v>
      </c>
      <c r="D23" t="s">
        <v>38</v>
      </c>
      <c r="E23" t="s">
        <v>39</v>
      </c>
      <c r="F23" t="s">
        <v>39</v>
      </c>
      <c r="G23" t="s">
        <v>39</v>
      </c>
      <c r="H23" s="1" t="s">
        <v>39</v>
      </c>
      <c r="I23" s="1" t="s">
        <v>39</v>
      </c>
      <c r="J23" s="1" t="s">
        <v>39</v>
      </c>
      <c r="K23" s="1" t="s">
        <v>39</v>
      </c>
      <c r="L23" s="1" t="s">
        <v>39</v>
      </c>
      <c r="M23" t="e">
        <f>AVERAGE(J23:L23)</f>
        <v>#DIV/0!</v>
      </c>
      <c r="N23">
        <f t="shared" si="2"/>
        <v>3.4566666666666669E-2</v>
      </c>
    </row>
    <row r="24" spans="1:15" x14ac:dyDescent="0.25">
      <c r="A24" t="s">
        <v>44</v>
      </c>
      <c r="B24">
        <v>44</v>
      </c>
      <c r="C24" t="s">
        <v>31</v>
      </c>
      <c r="D24" t="s">
        <v>38</v>
      </c>
      <c r="E24">
        <v>58</v>
      </c>
      <c r="F24">
        <v>15</v>
      </c>
      <c r="G24">
        <f t="shared" ref="G24:G41" si="4">F24/E24</f>
        <v>0.25862068965517243</v>
      </c>
      <c r="H24" s="1">
        <v>38.512</v>
      </c>
      <c r="I24" s="1">
        <v>95.5</v>
      </c>
      <c r="J24">
        <v>1.4E-2</v>
      </c>
      <c r="K24">
        <v>0.48060000000000003</v>
      </c>
      <c r="L24">
        <v>0.34429999999999999</v>
      </c>
      <c r="M24">
        <f>AVERAGE(J24:L24)</f>
        <v>0.27963333333333334</v>
      </c>
      <c r="N24">
        <f t="shared" si="2"/>
        <v>3.4566666666666669E-2</v>
      </c>
      <c r="O24">
        <f>M24-N24</f>
        <v>0.24506666666666668</v>
      </c>
    </row>
    <row r="25" spans="1:15" x14ac:dyDescent="0.25">
      <c r="A25" t="s">
        <v>54</v>
      </c>
      <c r="B25">
        <v>57</v>
      </c>
      <c r="C25" t="s">
        <v>30</v>
      </c>
      <c r="D25" t="s">
        <v>36</v>
      </c>
      <c r="E25">
        <v>55</v>
      </c>
      <c r="F25">
        <v>18</v>
      </c>
      <c r="G25">
        <f t="shared" si="4"/>
        <v>0.32727272727272727</v>
      </c>
      <c r="H25" s="1">
        <v>28.876999999999999</v>
      </c>
      <c r="I25" s="1">
        <v>84.86</v>
      </c>
      <c r="J25" s="2">
        <v>0.94279999999999997</v>
      </c>
      <c r="K25" s="2">
        <v>0.98</v>
      </c>
      <c r="L25" s="2">
        <v>1.1022000000000001</v>
      </c>
      <c r="M25">
        <f>AVERAGE(J24:L24)</f>
        <v>0.27963333333333334</v>
      </c>
      <c r="N25">
        <f t="shared" si="2"/>
        <v>3.4566666666666669E-2</v>
      </c>
      <c r="O25">
        <f>M25-N25</f>
        <v>0.24506666666666668</v>
      </c>
    </row>
    <row r="26" spans="1:15" x14ac:dyDescent="0.25">
      <c r="A26" t="s">
        <v>19</v>
      </c>
      <c r="B26">
        <v>24</v>
      </c>
      <c r="C26" t="s">
        <v>30</v>
      </c>
      <c r="D26" t="s">
        <v>36</v>
      </c>
      <c r="E26">
        <v>26</v>
      </c>
      <c r="F26">
        <v>6.25</v>
      </c>
      <c r="G26">
        <f t="shared" si="4"/>
        <v>0.24038461538461539</v>
      </c>
      <c r="H26" s="1">
        <v>19.989000000000001</v>
      </c>
      <c r="I26" s="1">
        <v>72.739999999999995</v>
      </c>
      <c r="J26">
        <v>0.66579999999999995</v>
      </c>
      <c r="K26">
        <v>0.70960000000000001</v>
      </c>
      <c r="L26">
        <v>0.1132</v>
      </c>
      <c r="M26">
        <f t="shared" ref="M26:M32" si="5">AVERAGE(J26:L26)</f>
        <v>0.49619999999999997</v>
      </c>
      <c r="N26">
        <f t="shared" si="2"/>
        <v>3.4566666666666669E-2</v>
      </c>
      <c r="O26">
        <f>M26-N26</f>
        <v>0.46163333333333328</v>
      </c>
    </row>
    <row r="27" spans="1:15" x14ac:dyDescent="0.25">
      <c r="A27" t="s">
        <v>47</v>
      </c>
      <c r="B27">
        <v>48</v>
      </c>
      <c r="C27" t="s">
        <v>30</v>
      </c>
      <c r="D27" t="s">
        <v>36</v>
      </c>
      <c r="E27">
        <v>58</v>
      </c>
      <c r="F27">
        <v>15</v>
      </c>
      <c r="G27">
        <f t="shared" si="4"/>
        <v>0.25862068965517243</v>
      </c>
      <c r="H27" s="1">
        <v>26.989000000000001</v>
      </c>
      <c r="I27" s="1">
        <v>84.7</v>
      </c>
      <c r="J27">
        <v>1.1555</v>
      </c>
      <c r="K27">
        <v>1.2637</v>
      </c>
      <c r="L27">
        <v>0.56479999999999997</v>
      </c>
      <c r="M27">
        <f t="shared" si="5"/>
        <v>0.9946666666666667</v>
      </c>
      <c r="N27">
        <f t="shared" si="2"/>
        <v>3.4566666666666669E-2</v>
      </c>
      <c r="O27">
        <f>M27-N27</f>
        <v>0.96010000000000006</v>
      </c>
    </row>
    <row r="28" spans="1:15" x14ac:dyDescent="0.25">
      <c r="A28" t="s">
        <v>15</v>
      </c>
      <c r="B28">
        <v>15</v>
      </c>
      <c r="C28" t="s">
        <v>30</v>
      </c>
      <c r="D28" t="s">
        <v>36</v>
      </c>
      <c r="E28">
        <v>59</v>
      </c>
      <c r="F28">
        <v>12</v>
      </c>
      <c r="G28">
        <f t="shared" si="4"/>
        <v>0.20338983050847459</v>
      </c>
      <c r="H28" s="1">
        <v>25.606000000000002</v>
      </c>
      <c r="I28" s="1">
        <v>80.900000000000006</v>
      </c>
      <c r="J28">
        <v>1.0207999999999999</v>
      </c>
      <c r="K28">
        <v>0.7631</v>
      </c>
      <c r="L28">
        <v>0.43390000000000001</v>
      </c>
      <c r="M28">
        <f t="shared" si="5"/>
        <v>0.73926666666666663</v>
      </c>
      <c r="N28">
        <f t="shared" si="2"/>
        <v>3.4566666666666669E-2</v>
      </c>
      <c r="O28">
        <f>M28-N28</f>
        <v>0.70469999999999999</v>
      </c>
    </row>
    <row r="29" spans="1:15" x14ac:dyDescent="0.25">
      <c r="A29" t="s">
        <v>51</v>
      </c>
      <c r="B29">
        <v>54</v>
      </c>
      <c r="C29" t="s">
        <v>30</v>
      </c>
      <c r="D29" t="s">
        <v>36</v>
      </c>
      <c r="E29">
        <v>50.5</v>
      </c>
      <c r="F29">
        <v>15</v>
      </c>
      <c r="G29">
        <f t="shared" si="4"/>
        <v>0.29702970297029702</v>
      </c>
      <c r="H29" s="1">
        <v>15.423</v>
      </c>
      <c r="I29" s="1">
        <v>70</v>
      </c>
      <c r="J29" t="s">
        <v>39</v>
      </c>
      <c r="K29" t="s">
        <v>39</v>
      </c>
      <c r="L29" t="s">
        <v>39</v>
      </c>
      <c r="M29" t="e">
        <f t="shared" si="5"/>
        <v>#DIV/0!</v>
      </c>
      <c r="N29">
        <f t="shared" si="2"/>
        <v>3.4566666666666669E-2</v>
      </c>
    </row>
    <row r="30" spans="1:15" x14ac:dyDescent="0.25">
      <c r="A30" t="s">
        <v>13</v>
      </c>
      <c r="B30">
        <v>11</v>
      </c>
      <c r="C30" t="s">
        <v>30</v>
      </c>
      <c r="D30" t="s">
        <v>34</v>
      </c>
      <c r="E30">
        <v>50</v>
      </c>
      <c r="F30">
        <v>9</v>
      </c>
      <c r="G30">
        <f t="shared" si="4"/>
        <v>0.18</v>
      </c>
      <c r="H30" s="1">
        <v>23.033000000000001</v>
      </c>
      <c r="I30" s="1">
        <v>79</v>
      </c>
      <c r="J30">
        <v>1.8218000000000001</v>
      </c>
      <c r="K30">
        <v>0.24260000000000001</v>
      </c>
      <c r="L30">
        <v>0.77700000000000002</v>
      </c>
      <c r="M30">
        <f t="shared" si="5"/>
        <v>0.94713333333333338</v>
      </c>
      <c r="N30">
        <f t="shared" si="2"/>
        <v>3.4566666666666669E-2</v>
      </c>
      <c r="O30">
        <f t="shared" ref="O30:O41" si="6">M30-N30</f>
        <v>0.91256666666666675</v>
      </c>
    </row>
    <row r="31" spans="1:15" x14ac:dyDescent="0.25">
      <c r="A31" t="s">
        <v>29</v>
      </c>
      <c r="B31">
        <v>38</v>
      </c>
      <c r="C31" t="s">
        <v>30</v>
      </c>
      <c r="D31" t="s">
        <v>34</v>
      </c>
      <c r="E31">
        <v>32.5</v>
      </c>
      <c r="F31">
        <v>7.5</v>
      </c>
      <c r="G31">
        <f t="shared" si="4"/>
        <v>0.23076923076923078</v>
      </c>
      <c r="H31" s="1">
        <v>23.672999999999998</v>
      </c>
      <c r="I31" s="1">
        <v>80.84</v>
      </c>
      <c r="J31">
        <v>0.1114</v>
      </c>
      <c r="K31">
        <v>0.1212</v>
      </c>
      <c r="L31">
        <v>0.22220000000000001</v>
      </c>
      <c r="M31">
        <f t="shared" si="5"/>
        <v>0.15159999999999998</v>
      </c>
      <c r="N31">
        <f t="shared" si="2"/>
        <v>3.4566666666666669E-2</v>
      </c>
      <c r="O31">
        <f t="shared" si="6"/>
        <v>0.11703333333333332</v>
      </c>
    </row>
    <row r="32" spans="1:15" x14ac:dyDescent="0.25">
      <c r="A32" t="s">
        <v>5</v>
      </c>
      <c r="B32">
        <v>1</v>
      </c>
      <c r="C32" t="s">
        <v>30</v>
      </c>
      <c r="D32" t="s">
        <v>34</v>
      </c>
      <c r="E32">
        <v>64</v>
      </c>
      <c r="F32">
        <v>21</v>
      </c>
      <c r="G32">
        <f t="shared" si="4"/>
        <v>0.328125</v>
      </c>
      <c r="H32" s="1">
        <v>18.437000000000001</v>
      </c>
      <c r="I32" s="1">
        <v>72.959999999999994</v>
      </c>
      <c r="J32">
        <v>0.1014</v>
      </c>
      <c r="K32">
        <v>0.48809999999999998</v>
      </c>
      <c r="L32">
        <v>0.1241</v>
      </c>
      <c r="M32">
        <f t="shared" si="5"/>
        <v>0.23786666666666667</v>
      </c>
      <c r="N32">
        <f t="shared" si="2"/>
        <v>3.4566666666666669E-2</v>
      </c>
      <c r="O32">
        <f t="shared" si="6"/>
        <v>0.20330000000000001</v>
      </c>
    </row>
    <row r="33" spans="1:15" x14ac:dyDescent="0.25">
      <c r="A33" t="s">
        <v>55</v>
      </c>
      <c r="B33">
        <v>58</v>
      </c>
      <c r="C33" t="s">
        <v>30</v>
      </c>
      <c r="D33" t="s">
        <v>34</v>
      </c>
      <c r="E33">
        <v>61.5</v>
      </c>
      <c r="F33">
        <v>14</v>
      </c>
      <c r="G33">
        <f t="shared" si="4"/>
        <v>0.22764227642276422</v>
      </c>
      <c r="H33" s="1">
        <v>25.724</v>
      </c>
      <c r="I33" s="1">
        <v>83.4</v>
      </c>
      <c r="J33" s="2">
        <v>1.3533999999999999</v>
      </c>
      <c r="K33" s="2">
        <v>1.1420999999999999</v>
      </c>
      <c r="L33" s="2">
        <v>1.1518999999999999</v>
      </c>
      <c r="M33">
        <f>AVERAGE(J32:L32)</f>
        <v>0.23786666666666667</v>
      </c>
      <c r="N33">
        <f t="shared" si="2"/>
        <v>3.4566666666666669E-2</v>
      </c>
      <c r="O33">
        <f t="shared" si="6"/>
        <v>0.20330000000000001</v>
      </c>
    </row>
    <row r="34" spans="1:15" x14ac:dyDescent="0.25">
      <c r="A34" t="s">
        <v>14</v>
      </c>
      <c r="B34">
        <v>13</v>
      </c>
      <c r="C34" t="s">
        <v>30</v>
      </c>
      <c r="D34" t="s">
        <v>34</v>
      </c>
      <c r="E34">
        <v>30.5</v>
      </c>
      <c r="F34">
        <v>6</v>
      </c>
      <c r="G34">
        <f t="shared" si="4"/>
        <v>0.19672131147540983</v>
      </c>
      <c r="H34" s="1">
        <v>20.556999999999999</v>
      </c>
      <c r="I34" s="1">
        <v>74.84</v>
      </c>
      <c r="J34">
        <v>0.51719999999999999</v>
      </c>
      <c r="K34">
        <v>0.95389999999999997</v>
      </c>
      <c r="L34">
        <v>1.0490999999999999</v>
      </c>
      <c r="M34">
        <f>AVERAGE(J34:L34)</f>
        <v>0.84006666666666663</v>
      </c>
      <c r="N34">
        <f t="shared" si="2"/>
        <v>3.4566666666666669E-2</v>
      </c>
      <c r="O34">
        <f t="shared" si="6"/>
        <v>0.80549999999999999</v>
      </c>
    </row>
    <row r="35" spans="1:15" x14ac:dyDescent="0.25">
      <c r="A35" t="s">
        <v>18</v>
      </c>
      <c r="B35">
        <v>23</v>
      </c>
      <c r="C35" t="s">
        <v>30</v>
      </c>
      <c r="D35" t="s">
        <v>34</v>
      </c>
      <c r="E35">
        <v>60.5</v>
      </c>
      <c r="F35">
        <v>17</v>
      </c>
      <c r="G35">
        <f t="shared" si="4"/>
        <v>0.28099173553719009</v>
      </c>
      <c r="H35" s="1">
        <v>23.053999999999998</v>
      </c>
      <c r="I35" s="1">
        <v>82.1</v>
      </c>
      <c r="J35">
        <v>0.14560000000000001</v>
      </c>
      <c r="K35">
        <v>0.22489999999999999</v>
      </c>
      <c r="L35">
        <v>1.1336999999999999</v>
      </c>
      <c r="M35">
        <f>AVERAGE(J35:L35)</f>
        <v>0.50139999999999996</v>
      </c>
      <c r="N35">
        <f t="shared" si="2"/>
        <v>3.4566666666666669E-2</v>
      </c>
      <c r="O35">
        <f t="shared" si="6"/>
        <v>0.46683333333333327</v>
      </c>
    </row>
    <row r="36" spans="1:15" x14ac:dyDescent="0.25">
      <c r="A36" t="s">
        <v>49</v>
      </c>
      <c r="B36">
        <v>51</v>
      </c>
      <c r="C36" t="s">
        <v>30</v>
      </c>
      <c r="D36" t="s">
        <v>34</v>
      </c>
      <c r="E36">
        <v>56</v>
      </c>
      <c r="F36">
        <v>18</v>
      </c>
      <c r="G36">
        <f t="shared" si="4"/>
        <v>0.32142857142857145</v>
      </c>
      <c r="H36" s="1">
        <v>12.192</v>
      </c>
      <c r="I36" s="1">
        <v>64.62</v>
      </c>
      <c r="J36">
        <v>8.7599999999999997E-2</v>
      </c>
      <c r="K36">
        <v>0.22620000000000001</v>
      </c>
      <c r="L36">
        <v>0.38629999999999998</v>
      </c>
      <c r="M36">
        <f>AVERAGE(J36:L36)</f>
        <v>0.23336666666666664</v>
      </c>
      <c r="N36">
        <f t="shared" si="2"/>
        <v>3.4566666666666669E-2</v>
      </c>
      <c r="O36">
        <f t="shared" si="6"/>
        <v>0.19879999999999998</v>
      </c>
    </row>
    <row r="37" spans="1:15" x14ac:dyDescent="0.25">
      <c r="A37" t="s">
        <v>45</v>
      </c>
      <c r="B37">
        <v>45</v>
      </c>
      <c r="C37" t="s">
        <v>30</v>
      </c>
      <c r="D37" t="s">
        <v>34</v>
      </c>
      <c r="E37">
        <v>49.5</v>
      </c>
      <c r="F37">
        <v>15.5</v>
      </c>
      <c r="G37">
        <f t="shared" si="4"/>
        <v>0.31313131313131315</v>
      </c>
      <c r="H37" s="1">
        <v>20.305</v>
      </c>
      <c r="I37" s="1">
        <v>77.38</v>
      </c>
      <c r="J37">
        <v>0.2979</v>
      </c>
      <c r="K37">
        <v>0.52649999999999997</v>
      </c>
      <c r="L37">
        <v>0.82650000000000001</v>
      </c>
      <c r="M37">
        <f>AVERAGE(J37:L37)</f>
        <v>0.55030000000000001</v>
      </c>
      <c r="N37">
        <f t="shared" si="2"/>
        <v>3.4566666666666669E-2</v>
      </c>
      <c r="O37">
        <f t="shared" si="6"/>
        <v>0.51573333333333338</v>
      </c>
    </row>
    <row r="38" spans="1:15" x14ac:dyDescent="0.25">
      <c r="A38" t="s">
        <v>53</v>
      </c>
      <c r="B38">
        <v>56</v>
      </c>
      <c r="C38" t="s">
        <v>30</v>
      </c>
      <c r="D38" t="s">
        <v>37</v>
      </c>
      <c r="E38">
        <v>36</v>
      </c>
      <c r="F38">
        <v>8</v>
      </c>
      <c r="G38">
        <f t="shared" si="4"/>
        <v>0.22222222222222221</v>
      </c>
      <c r="H38" s="1">
        <v>29.11</v>
      </c>
      <c r="I38" s="1">
        <v>87.7</v>
      </c>
      <c r="J38" s="2">
        <v>1.0871</v>
      </c>
      <c r="K38" s="2">
        <v>0.58830000000000005</v>
      </c>
      <c r="L38" s="2">
        <v>1.1499999999999999</v>
      </c>
      <c r="M38">
        <f>AVERAGE(J37:L37)</f>
        <v>0.55030000000000001</v>
      </c>
      <c r="N38">
        <f t="shared" si="2"/>
        <v>3.4566666666666669E-2</v>
      </c>
      <c r="O38">
        <f t="shared" si="6"/>
        <v>0.51573333333333338</v>
      </c>
    </row>
    <row r="39" spans="1:15" x14ac:dyDescent="0.25">
      <c r="A39" t="s">
        <v>20</v>
      </c>
      <c r="B39">
        <v>25</v>
      </c>
      <c r="C39" t="s">
        <v>30</v>
      </c>
      <c r="D39" t="s">
        <v>37</v>
      </c>
      <c r="E39">
        <v>52.5</v>
      </c>
      <c r="F39">
        <v>12.5</v>
      </c>
      <c r="G39">
        <f t="shared" si="4"/>
        <v>0.23809523809523808</v>
      </c>
      <c r="H39" s="1">
        <v>29.16</v>
      </c>
      <c r="I39" s="1">
        <v>90.02</v>
      </c>
      <c r="J39">
        <v>0.65200000000000002</v>
      </c>
      <c r="K39">
        <v>1.2245999999999999</v>
      </c>
      <c r="L39">
        <v>0.92920000000000003</v>
      </c>
      <c r="M39">
        <f>AVERAGE(J39:L39)</f>
        <v>0.93526666666666658</v>
      </c>
      <c r="N39">
        <f t="shared" si="2"/>
        <v>3.4566666666666669E-2</v>
      </c>
      <c r="O39">
        <f t="shared" si="6"/>
        <v>0.90069999999999995</v>
      </c>
    </row>
    <row r="40" spans="1:15" x14ac:dyDescent="0.25">
      <c r="A40" t="s">
        <v>24</v>
      </c>
      <c r="B40">
        <v>33</v>
      </c>
      <c r="C40" t="s">
        <v>30</v>
      </c>
      <c r="D40" t="s">
        <v>37</v>
      </c>
      <c r="E40">
        <v>67.5</v>
      </c>
      <c r="F40">
        <v>23</v>
      </c>
      <c r="G40">
        <f t="shared" si="4"/>
        <v>0.34074074074074073</v>
      </c>
      <c r="H40" s="1">
        <v>30.361000000000001</v>
      </c>
      <c r="I40" s="1">
        <v>85</v>
      </c>
      <c r="J40">
        <v>0.87239999999999995</v>
      </c>
      <c r="K40">
        <v>0.54279999999999995</v>
      </c>
      <c r="L40">
        <v>0.36520000000000002</v>
      </c>
      <c r="M40">
        <f>AVERAGE(J40:L40)</f>
        <v>0.5934666666666667</v>
      </c>
      <c r="N40">
        <f t="shared" si="2"/>
        <v>3.4566666666666669E-2</v>
      </c>
      <c r="O40">
        <f t="shared" si="6"/>
        <v>0.55890000000000006</v>
      </c>
    </row>
    <row r="41" spans="1:15" x14ac:dyDescent="0.25">
      <c r="A41" t="s">
        <v>28</v>
      </c>
      <c r="B41">
        <v>37</v>
      </c>
      <c r="C41" t="s">
        <v>30</v>
      </c>
      <c r="D41" t="s">
        <v>37</v>
      </c>
      <c r="E41">
        <v>40</v>
      </c>
      <c r="F41">
        <v>8</v>
      </c>
      <c r="G41">
        <f t="shared" si="4"/>
        <v>0.2</v>
      </c>
      <c r="H41" s="1">
        <v>13.503</v>
      </c>
      <c r="I41" s="1">
        <v>67.959999999999994</v>
      </c>
      <c r="J41">
        <v>0.28810000000000002</v>
      </c>
      <c r="K41">
        <v>0.23749999999999999</v>
      </c>
      <c r="L41">
        <v>0.30959999999999999</v>
      </c>
      <c r="M41">
        <f>AVERAGE(J41:L41)</f>
        <v>0.27840000000000004</v>
      </c>
      <c r="N41">
        <f t="shared" si="2"/>
        <v>3.4566666666666669E-2</v>
      </c>
      <c r="O41">
        <f t="shared" si="6"/>
        <v>0.24383333333333337</v>
      </c>
    </row>
  </sheetData>
  <sortState xmlns:xlrd2="http://schemas.microsoft.com/office/spreadsheetml/2017/richdata2" ref="A2:O41">
    <sortCondition ref="A2:A41"/>
  </sortState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B335-7F5D-45B1-B2D8-81FDD3947593}">
  <dimension ref="A1:S41"/>
  <sheetViews>
    <sheetView tabSelected="1" zoomScale="50" zoomScaleNormal="50" workbookViewId="0">
      <selection activeCell="E18" sqref="E18:L19"/>
    </sheetView>
  </sheetViews>
  <sheetFormatPr defaultRowHeight="15" x14ac:dyDescent="0.25"/>
  <cols>
    <col min="10" max="10" width="19.5703125" customWidth="1"/>
    <col min="11" max="11" width="27.140625" customWidth="1"/>
    <col min="12" max="12" width="19.42578125" customWidth="1"/>
    <col min="13" max="13" width="24" customWidth="1"/>
    <col min="17" max="18" width="13.5703125" bestFit="1" customWidth="1"/>
    <col min="19" max="19" width="19.85546875" bestFit="1" customWidth="1"/>
  </cols>
  <sheetData>
    <row r="1" spans="1:18" x14ac:dyDescent="0.25">
      <c r="A1" t="s">
        <v>0</v>
      </c>
      <c r="B1" t="s">
        <v>6</v>
      </c>
      <c r="C1" t="s">
        <v>1</v>
      </c>
      <c r="D1" t="s">
        <v>33</v>
      </c>
      <c r="E1" t="s">
        <v>2</v>
      </c>
      <c r="F1" t="s">
        <v>3</v>
      </c>
      <c r="G1" t="s">
        <v>4</v>
      </c>
      <c r="H1" s="1" t="s">
        <v>40</v>
      </c>
      <c r="I1" s="1" t="s">
        <v>41</v>
      </c>
      <c r="J1" t="s">
        <v>59</v>
      </c>
      <c r="K1" t="s">
        <v>60</v>
      </c>
      <c r="L1" t="s">
        <v>61</v>
      </c>
      <c r="M1" t="s">
        <v>63</v>
      </c>
      <c r="N1" t="s">
        <v>62</v>
      </c>
      <c r="O1" t="s">
        <v>42</v>
      </c>
    </row>
    <row r="2" spans="1:18" x14ac:dyDescent="0.25">
      <c r="A2" t="s">
        <v>5</v>
      </c>
      <c r="B2">
        <v>1</v>
      </c>
      <c r="C2" t="s">
        <v>30</v>
      </c>
      <c r="D2" t="s">
        <v>34</v>
      </c>
      <c r="E2">
        <v>64</v>
      </c>
      <c r="F2">
        <v>21</v>
      </c>
      <c r="G2">
        <f t="shared" ref="G2:G17" si="0">F2/E2</f>
        <v>0.328125</v>
      </c>
      <c r="H2" s="1">
        <v>18.437000000000001</v>
      </c>
      <c r="I2" s="1">
        <v>72.959999999999994</v>
      </c>
      <c r="J2">
        <v>0.1014</v>
      </c>
      <c r="K2">
        <v>0.48809999999999998</v>
      </c>
      <c r="L2">
        <v>0.1241</v>
      </c>
      <c r="M2">
        <f t="shared" ref="M2:M34" si="1">AVERAGE(J2:L2)</f>
        <v>0.23786666666666667</v>
      </c>
      <c r="N2">
        <f t="shared" ref="N2:N41" si="2">AVERAGE(0.034,0.0338,0.0359)</f>
        <v>3.4566666666666669E-2</v>
      </c>
      <c r="O2">
        <f>M2-N2</f>
        <v>0.20330000000000001</v>
      </c>
    </row>
    <row r="3" spans="1:18" x14ac:dyDescent="0.25">
      <c r="A3" t="s">
        <v>7</v>
      </c>
      <c r="B3">
        <v>3</v>
      </c>
      <c r="C3" t="s">
        <v>31</v>
      </c>
      <c r="D3" t="s">
        <v>35</v>
      </c>
      <c r="E3">
        <v>56</v>
      </c>
      <c r="F3">
        <v>18</v>
      </c>
      <c r="G3">
        <f t="shared" si="0"/>
        <v>0.32142857142857145</v>
      </c>
      <c r="H3" s="1">
        <v>24.978000000000002</v>
      </c>
      <c r="I3" s="1">
        <v>80.52</v>
      </c>
      <c r="J3">
        <v>1.9471000000000001</v>
      </c>
      <c r="K3">
        <v>1.512</v>
      </c>
      <c r="L3">
        <v>1.6493</v>
      </c>
      <c r="M3">
        <f t="shared" si="1"/>
        <v>1.7028000000000001</v>
      </c>
      <c r="N3">
        <f t="shared" si="2"/>
        <v>3.4566666666666669E-2</v>
      </c>
      <c r="O3">
        <f>M3-N3</f>
        <v>1.6682333333333335</v>
      </c>
      <c r="Q3" s="3" t="s">
        <v>72</v>
      </c>
      <c r="R3" t="s">
        <v>74</v>
      </c>
    </row>
    <row r="4" spans="1:18" x14ac:dyDescent="0.25">
      <c r="A4" t="s">
        <v>8</v>
      </c>
      <c r="B4">
        <v>4</v>
      </c>
      <c r="C4" t="s">
        <v>31</v>
      </c>
      <c r="D4" t="s">
        <v>35</v>
      </c>
      <c r="E4">
        <v>55</v>
      </c>
      <c r="F4">
        <v>13</v>
      </c>
      <c r="G4">
        <f t="shared" si="0"/>
        <v>0.23636363636363636</v>
      </c>
      <c r="H4" s="1">
        <v>38.292999999999999</v>
      </c>
      <c r="I4" s="1">
        <v>95.22</v>
      </c>
      <c r="J4">
        <v>0.3427</v>
      </c>
      <c r="K4">
        <v>0.26519999999999999</v>
      </c>
      <c r="L4">
        <v>0.94569999999999999</v>
      </c>
      <c r="M4">
        <f t="shared" si="1"/>
        <v>0.51786666666666659</v>
      </c>
      <c r="N4">
        <f t="shared" si="2"/>
        <v>3.4566666666666669E-2</v>
      </c>
      <c r="O4">
        <f t="shared" ref="O4:O41" si="3">M4-N4</f>
        <v>0.4832999999999999</v>
      </c>
      <c r="Q4" s="4" t="s">
        <v>31</v>
      </c>
      <c r="R4" s="5">
        <v>0.73768000000000011</v>
      </c>
    </row>
    <row r="5" spans="1:18" x14ac:dyDescent="0.25">
      <c r="A5" t="s">
        <v>9</v>
      </c>
      <c r="B5">
        <v>6</v>
      </c>
      <c r="C5" t="s">
        <v>31</v>
      </c>
      <c r="D5" t="s">
        <v>32</v>
      </c>
      <c r="E5">
        <v>66</v>
      </c>
      <c r="F5">
        <v>17</v>
      </c>
      <c r="G5">
        <f t="shared" si="0"/>
        <v>0.25757575757575757</v>
      </c>
      <c r="H5" s="1">
        <v>40.112000000000002</v>
      </c>
      <c r="I5" s="1">
        <v>94.88</v>
      </c>
      <c r="J5">
        <v>1.2948</v>
      </c>
      <c r="K5">
        <v>0.75829999999999997</v>
      </c>
      <c r="L5">
        <v>0.53369999999999995</v>
      </c>
      <c r="M5">
        <f t="shared" si="1"/>
        <v>0.86226666666666663</v>
      </c>
      <c r="N5">
        <f t="shared" si="2"/>
        <v>3.4566666666666669E-2</v>
      </c>
      <c r="O5">
        <f t="shared" si="3"/>
        <v>0.82769999999999999</v>
      </c>
      <c r="Q5" s="4" t="s">
        <v>30</v>
      </c>
      <c r="R5" s="5">
        <v>0.57934687500000004</v>
      </c>
    </row>
    <row r="6" spans="1:18" x14ac:dyDescent="0.25">
      <c r="A6" t="s">
        <v>10</v>
      </c>
      <c r="B6">
        <v>7</v>
      </c>
      <c r="C6" t="s">
        <v>31</v>
      </c>
      <c r="D6" t="s">
        <v>35</v>
      </c>
      <c r="E6">
        <v>51</v>
      </c>
      <c r="F6">
        <v>7.5</v>
      </c>
      <c r="G6">
        <f t="shared" si="0"/>
        <v>0.14705882352941177</v>
      </c>
      <c r="H6" s="1">
        <v>26.033999999999999</v>
      </c>
      <c r="I6" s="1">
        <v>86.46</v>
      </c>
      <c r="K6">
        <v>1.4673</v>
      </c>
      <c r="L6">
        <v>1.2403</v>
      </c>
      <c r="M6">
        <f t="shared" si="1"/>
        <v>1.3538000000000001</v>
      </c>
      <c r="N6">
        <f t="shared" si="2"/>
        <v>3.4566666666666669E-2</v>
      </c>
      <c r="O6">
        <f t="shared" si="3"/>
        <v>1.3192333333333335</v>
      </c>
      <c r="Q6" s="4" t="s">
        <v>73</v>
      </c>
      <c r="R6" s="5">
        <v>0.66730972222222229</v>
      </c>
    </row>
    <row r="7" spans="1:18" x14ac:dyDescent="0.25">
      <c r="A7" t="s">
        <v>11</v>
      </c>
      <c r="B7">
        <v>8</v>
      </c>
      <c r="C7" t="s">
        <v>31</v>
      </c>
      <c r="D7" t="s">
        <v>35</v>
      </c>
      <c r="E7">
        <v>68</v>
      </c>
      <c r="F7">
        <v>16</v>
      </c>
      <c r="G7">
        <f t="shared" si="0"/>
        <v>0.23529411764705882</v>
      </c>
      <c r="H7" s="1">
        <v>36.762999999999998</v>
      </c>
      <c r="I7" s="1">
        <v>92.28</v>
      </c>
      <c r="J7">
        <v>0.309</v>
      </c>
      <c r="K7">
        <v>0.53879999999999995</v>
      </c>
      <c r="L7">
        <v>0.85199999999999998</v>
      </c>
      <c r="M7">
        <f t="shared" si="1"/>
        <v>0.56659999999999988</v>
      </c>
      <c r="N7">
        <f t="shared" si="2"/>
        <v>3.4566666666666669E-2</v>
      </c>
      <c r="O7">
        <f t="shared" si="3"/>
        <v>0.53203333333333325</v>
      </c>
    </row>
    <row r="8" spans="1:18" x14ac:dyDescent="0.25">
      <c r="A8" t="s">
        <v>12</v>
      </c>
      <c r="B8">
        <v>10</v>
      </c>
      <c r="C8" t="s">
        <v>31</v>
      </c>
      <c r="D8" t="s">
        <v>32</v>
      </c>
      <c r="E8">
        <v>58.5</v>
      </c>
      <c r="F8">
        <v>9</v>
      </c>
      <c r="G8">
        <f t="shared" si="0"/>
        <v>0.15384615384615385</v>
      </c>
      <c r="H8" s="1">
        <v>29.056999999999999</v>
      </c>
      <c r="I8" s="1">
        <v>86.96</v>
      </c>
      <c r="J8">
        <v>0.33829999999999999</v>
      </c>
      <c r="K8">
        <v>0.3901</v>
      </c>
      <c r="L8">
        <v>0.2702</v>
      </c>
      <c r="M8">
        <f t="shared" si="1"/>
        <v>0.33286666666666664</v>
      </c>
      <c r="N8">
        <f t="shared" si="2"/>
        <v>3.4566666666666669E-2</v>
      </c>
      <c r="O8">
        <f t="shared" si="3"/>
        <v>0.29829999999999995</v>
      </c>
    </row>
    <row r="9" spans="1:18" x14ac:dyDescent="0.25">
      <c r="A9" t="s">
        <v>13</v>
      </c>
      <c r="B9">
        <v>11</v>
      </c>
      <c r="C9" t="s">
        <v>30</v>
      </c>
      <c r="D9" t="s">
        <v>34</v>
      </c>
      <c r="E9">
        <v>50</v>
      </c>
      <c r="F9">
        <v>9</v>
      </c>
      <c r="G9">
        <f t="shared" si="0"/>
        <v>0.18</v>
      </c>
      <c r="H9" s="1">
        <v>23.033000000000001</v>
      </c>
      <c r="I9" s="1">
        <v>79</v>
      </c>
      <c r="J9">
        <v>1.8218000000000001</v>
      </c>
      <c r="K9">
        <v>0.24260000000000001</v>
      </c>
      <c r="L9">
        <v>0.77700000000000002</v>
      </c>
      <c r="M9">
        <f t="shared" si="1"/>
        <v>0.94713333333333338</v>
      </c>
      <c r="N9">
        <f t="shared" si="2"/>
        <v>3.4566666666666669E-2</v>
      </c>
      <c r="O9">
        <f t="shared" si="3"/>
        <v>0.91256666666666675</v>
      </c>
    </row>
    <row r="10" spans="1:18" x14ac:dyDescent="0.25">
      <c r="A10" t="s">
        <v>14</v>
      </c>
      <c r="B10">
        <v>13</v>
      </c>
      <c r="C10" t="s">
        <v>30</v>
      </c>
      <c r="D10" t="s">
        <v>34</v>
      </c>
      <c r="E10">
        <v>30.5</v>
      </c>
      <c r="F10">
        <v>6</v>
      </c>
      <c r="G10">
        <f t="shared" si="0"/>
        <v>0.19672131147540983</v>
      </c>
      <c r="H10" s="1">
        <v>20.556999999999999</v>
      </c>
      <c r="I10" s="1">
        <v>74.84</v>
      </c>
      <c r="J10">
        <v>0.51719999999999999</v>
      </c>
      <c r="K10">
        <v>0.95389999999999997</v>
      </c>
      <c r="L10">
        <v>1.0490999999999999</v>
      </c>
      <c r="M10">
        <f t="shared" si="1"/>
        <v>0.84006666666666663</v>
      </c>
      <c r="N10">
        <f t="shared" si="2"/>
        <v>3.4566666666666669E-2</v>
      </c>
      <c r="O10">
        <f t="shared" si="3"/>
        <v>0.80549999999999999</v>
      </c>
    </row>
    <row r="11" spans="1:18" x14ac:dyDescent="0.25">
      <c r="A11" t="s">
        <v>15</v>
      </c>
      <c r="B11">
        <v>15</v>
      </c>
      <c r="C11" t="s">
        <v>30</v>
      </c>
      <c r="D11" t="s">
        <v>36</v>
      </c>
      <c r="E11">
        <v>59</v>
      </c>
      <c r="F11">
        <v>12</v>
      </c>
      <c r="G11">
        <f t="shared" si="0"/>
        <v>0.20338983050847459</v>
      </c>
      <c r="H11" s="1">
        <v>25.606000000000002</v>
      </c>
      <c r="I11" s="1">
        <v>80.900000000000006</v>
      </c>
      <c r="J11">
        <v>1.0207999999999999</v>
      </c>
      <c r="K11">
        <v>0.7631</v>
      </c>
      <c r="L11">
        <v>0.43390000000000001</v>
      </c>
      <c r="M11">
        <f t="shared" si="1"/>
        <v>0.73926666666666663</v>
      </c>
      <c r="N11">
        <f t="shared" si="2"/>
        <v>3.4566666666666669E-2</v>
      </c>
      <c r="O11">
        <f t="shared" si="3"/>
        <v>0.70469999999999999</v>
      </c>
    </row>
    <row r="12" spans="1:18" x14ac:dyDescent="0.25">
      <c r="A12" t="s">
        <v>16</v>
      </c>
      <c r="B12">
        <v>16</v>
      </c>
      <c r="C12" t="s">
        <v>31</v>
      </c>
      <c r="D12" t="s">
        <v>32</v>
      </c>
      <c r="E12">
        <v>56</v>
      </c>
      <c r="F12">
        <v>10</v>
      </c>
      <c r="G12">
        <f t="shared" si="0"/>
        <v>0.17857142857142858</v>
      </c>
      <c r="H12" s="1">
        <v>18.158000000000001</v>
      </c>
      <c r="I12" s="1">
        <v>76.319999999999993</v>
      </c>
      <c r="J12">
        <v>0.68799999999999994</v>
      </c>
      <c r="K12">
        <v>1.1657999999999999</v>
      </c>
      <c r="L12">
        <v>0.68120000000000003</v>
      </c>
      <c r="M12">
        <f t="shared" si="1"/>
        <v>0.84500000000000008</v>
      </c>
      <c r="N12">
        <f t="shared" si="2"/>
        <v>3.4566666666666669E-2</v>
      </c>
      <c r="O12">
        <f t="shared" si="3"/>
        <v>0.81043333333333345</v>
      </c>
    </row>
    <row r="13" spans="1:18" x14ac:dyDescent="0.25">
      <c r="A13" t="s">
        <v>17</v>
      </c>
      <c r="B13">
        <v>20</v>
      </c>
      <c r="C13" t="s">
        <v>31</v>
      </c>
      <c r="D13" t="s">
        <v>32</v>
      </c>
      <c r="E13">
        <v>57</v>
      </c>
      <c r="F13">
        <v>8</v>
      </c>
      <c r="G13">
        <f t="shared" si="0"/>
        <v>0.14035087719298245</v>
      </c>
      <c r="H13" s="1">
        <v>31.033000000000001</v>
      </c>
      <c r="I13" s="1">
        <v>89.2</v>
      </c>
      <c r="J13">
        <v>0.52290000000000003</v>
      </c>
      <c r="K13">
        <v>0.495</v>
      </c>
      <c r="L13">
        <v>0.31219999999999998</v>
      </c>
      <c r="M13">
        <f t="shared" si="1"/>
        <v>0.44336666666666669</v>
      </c>
      <c r="N13">
        <f t="shared" si="2"/>
        <v>3.4566666666666669E-2</v>
      </c>
      <c r="O13">
        <f t="shared" si="3"/>
        <v>0.4088</v>
      </c>
    </row>
    <row r="14" spans="1:18" x14ac:dyDescent="0.25">
      <c r="A14" t="s">
        <v>18</v>
      </c>
      <c r="B14">
        <v>23</v>
      </c>
      <c r="C14" t="s">
        <v>30</v>
      </c>
      <c r="D14" t="s">
        <v>34</v>
      </c>
      <c r="E14">
        <v>60.5</v>
      </c>
      <c r="F14">
        <v>17</v>
      </c>
      <c r="G14">
        <f t="shared" si="0"/>
        <v>0.28099173553719009</v>
      </c>
      <c r="H14" s="1">
        <v>23.053999999999998</v>
      </c>
      <c r="I14" s="1">
        <v>82.1</v>
      </c>
      <c r="J14">
        <v>0.14560000000000001</v>
      </c>
      <c r="K14">
        <v>0.22489999999999999</v>
      </c>
      <c r="M14">
        <f t="shared" si="1"/>
        <v>0.18525</v>
      </c>
      <c r="N14">
        <f t="shared" si="2"/>
        <v>3.4566666666666669E-2</v>
      </c>
      <c r="O14">
        <f t="shared" si="3"/>
        <v>0.15068333333333334</v>
      </c>
    </row>
    <row r="15" spans="1:18" x14ac:dyDescent="0.25">
      <c r="A15" t="s">
        <v>19</v>
      </c>
      <c r="B15">
        <v>24</v>
      </c>
      <c r="C15" t="s">
        <v>30</v>
      </c>
      <c r="D15" t="s">
        <v>36</v>
      </c>
      <c r="E15">
        <v>26</v>
      </c>
      <c r="F15">
        <v>6.25</v>
      </c>
      <c r="G15">
        <f t="shared" si="0"/>
        <v>0.24038461538461539</v>
      </c>
      <c r="H15" s="1">
        <v>19.989000000000001</v>
      </c>
      <c r="I15" s="1">
        <v>72.739999999999995</v>
      </c>
      <c r="J15">
        <v>0.66579999999999995</v>
      </c>
      <c r="K15">
        <v>0.70960000000000001</v>
      </c>
      <c r="M15">
        <f t="shared" si="1"/>
        <v>0.68769999999999998</v>
      </c>
      <c r="N15">
        <f t="shared" si="2"/>
        <v>3.4566666666666669E-2</v>
      </c>
      <c r="O15">
        <f t="shared" si="3"/>
        <v>0.65313333333333334</v>
      </c>
    </row>
    <row r="16" spans="1:18" x14ac:dyDescent="0.25">
      <c r="A16" t="s">
        <v>20</v>
      </c>
      <c r="B16">
        <v>25</v>
      </c>
      <c r="C16" t="s">
        <v>30</v>
      </c>
      <c r="D16" t="s">
        <v>37</v>
      </c>
      <c r="E16">
        <v>52.5</v>
      </c>
      <c r="F16">
        <v>12.5</v>
      </c>
      <c r="G16">
        <f t="shared" si="0"/>
        <v>0.23809523809523808</v>
      </c>
      <c r="H16" s="1">
        <v>29.16</v>
      </c>
      <c r="I16" s="1">
        <v>90.02</v>
      </c>
      <c r="J16">
        <v>0.65200000000000002</v>
      </c>
      <c r="K16">
        <v>1.2245999999999999</v>
      </c>
      <c r="L16">
        <v>0.92920000000000003</v>
      </c>
      <c r="M16">
        <f t="shared" si="1"/>
        <v>0.93526666666666658</v>
      </c>
      <c r="N16">
        <f t="shared" si="2"/>
        <v>3.4566666666666669E-2</v>
      </c>
      <c r="O16">
        <f t="shared" si="3"/>
        <v>0.90069999999999995</v>
      </c>
    </row>
    <row r="17" spans="1:19" x14ac:dyDescent="0.25">
      <c r="A17" t="s">
        <v>21</v>
      </c>
      <c r="B17">
        <v>28</v>
      </c>
      <c r="C17" t="s">
        <v>31</v>
      </c>
      <c r="D17" t="s">
        <v>32</v>
      </c>
      <c r="E17">
        <v>66</v>
      </c>
      <c r="F17">
        <v>9</v>
      </c>
      <c r="G17">
        <f t="shared" si="0"/>
        <v>0.13636363636363635</v>
      </c>
      <c r="H17" s="1">
        <v>39.008000000000003</v>
      </c>
      <c r="I17" s="1">
        <v>95.02</v>
      </c>
      <c r="J17">
        <v>1.4650000000000001</v>
      </c>
      <c r="K17">
        <v>0.82099999999999995</v>
      </c>
      <c r="L17">
        <v>0.74470000000000003</v>
      </c>
      <c r="M17">
        <f t="shared" si="1"/>
        <v>1.0102333333333333</v>
      </c>
      <c r="N17">
        <f t="shared" si="2"/>
        <v>3.4566666666666669E-2</v>
      </c>
      <c r="O17">
        <f t="shared" si="3"/>
        <v>0.97566666666666668</v>
      </c>
    </row>
    <row r="18" spans="1:19" x14ac:dyDescent="0.25">
      <c r="A18" t="s">
        <v>22</v>
      </c>
      <c r="B18">
        <v>29</v>
      </c>
      <c r="C18" t="s">
        <v>31</v>
      </c>
      <c r="D18" t="s">
        <v>38</v>
      </c>
      <c r="E18" t="s">
        <v>76</v>
      </c>
      <c r="F18" t="s">
        <v>76</v>
      </c>
      <c r="G18" t="s">
        <v>76</v>
      </c>
      <c r="H18" t="s">
        <v>76</v>
      </c>
      <c r="I18" t="s">
        <v>76</v>
      </c>
      <c r="J18" t="s">
        <v>76</v>
      </c>
      <c r="K18" t="s">
        <v>76</v>
      </c>
      <c r="L18" t="s">
        <v>76</v>
      </c>
      <c r="M18" t="e">
        <f t="shared" si="1"/>
        <v>#DIV/0!</v>
      </c>
      <c r="N18">
        <f t="shared" si="2"/>
        <v>3.4566666666666669E-2</v>
      </c>
    </row>
    <row r="19" spans="1:19" x14ac:dyDescent="0.25">
      <c r="A19" t="s">
        <v>23</v>
      </c>
      <c r="B19">
        <v>30</v>
      </c>
      <c r="C19" t="s">
        <v>31</v>
      </c>
      <c r="D19" t="s">
        <v>38</v>
      </c>
      <c r="E19" t="s">
        <v>76</v>
      </c>
      <c r="F19" t="s">
        <v>76</v>
      </c>
      <c r="G19" t="s">
        <v>76</v>
      </c>
      <c r="H19" t="s">
        <v>76</v>
      </c>
      <c r="I19" t="s">
        <v>76</v>
      </c>
      <c r="J19" t="s">
        <v>76</v>
      </c>
      <c r="K19" t="s">
        <v>76</v>
      </c>
      <c r="L19" t="s">
        <v>76</v>
      </c>
      <c r="M19" t="e">
        <f t="shared" si="1"/>
        <v>#DIV/0!</v>
      </c>
      <c r="N19">
        <f t="shared" si="2"/>
        <v>3.4566666666666669E-2</v>
      </c>
    </row>
    <row r="20" spans="1:19" x14ac:dyDescent="0.25">
      <c r="A20" t="s">
        <v>24</v>
      </c>
      <c r="B20">
        <v>33</v>
      </c>
      <c r="C20" t="s">
        <v>30</v>
      </c>
      <c r="D20" t="s">
        <v>37</v>
      </c>
      <c r="E20">
        <v>67.5</v>
      </c>
      <c r="F20">
        <v>23</v>
      </c>
      <c r="G20">
        <f t="shared" ref="G20:G41" si="4">F20/E20</f>
        <v>0.34074074074074073</v>
      </c>
      <c r="H20" s="1">
        <v>30.361000000000001</v>
      </c>
      <c r="I20" s="1">
        <v>85</v>
      </c>
      <c r="J20">
        <v>0.87239999999999995</v>
      </c>
      <c r="K20">
        <v>0.54279999999999995</v>
      </c>
      <c r="L20">
        <v>0.36520000000000002</v>
      </c>
      <c r="M20">
        <f t="shared" si="1"/>
        <v>0.5934666666666667</v>
      </c>
      <c r="N20">
        <f t="shared" si="2"/>
        <v>3.4566666666666669E-2</v>
      </c>
      <c r="O20">
        <f t="shared" si="3"/>
        <v>0.55890000000000006</v>
      </c>
    </row>
    <row r="21" spans="1:19" x14ac:dyDescent="0.25">
      <c r="A21" t="s">
        <v>25</v>
      </c>
      <c r="B21">
        <v>34</v>
      </c>
      <c r="C21" t="s">
        <v>31</v>
      </c>
      <c r="D21" t="s">
        <v>38</v>
      </c>
      <c r="E21">
        <v>62</v>
      </c>
      <c r="F21">
        <v>20</v>
      </c>
      <c r="G21">
        <f t="shared" si="4"/>
        <v>0.32258064516129031</v>
      </c>
      <c r="H21" s="1">
        <v>36.856999999999999</v>
      </c>
      <c r="I21" s="1">
        <v>90.2</v>
      </c>
      <c r="J21">
        <v>0.70640000000000003</v>
      </c>
      <c r="K21">
        <v>0.73529999999999995</v>
      </c>
      <c r="L21">
        <v>0.77880000000000005</v>
      </c>
      <c r="M21">
        <f t="shared" si="1"/>
        <v>0.74016666666666664</v>
      </c>
      <c r="N21">
        <f t="shared" si="2"/>
        <v>3.4566666666666669E-2</v>
      </c>
      <c r="O21">
        <f t="shared" si="3"/>
        <v>0.7056</v>
      </c>
    </row>
    <row r="22" spans="1:19" x14ac:dyDescent="0.25">
      <c r="A22" t="s">
        <v>26</v>
      </c>
      <c r="B22">
        <v>35</v>
      </c>
      <c r="C22" t="s">
        <v>31</v>
      </c>
      <c r="D22" t="s">
        <v>35</v>
      </c>
      <c r="E22">
        <v>58</v>
      </c>
      <c r="F22">
        <v>16</v>
      </c>
      <c r="G22">
        <f t="shared" si="4"/>
        <v>0.27586206896551724</v>
      </c>
      <c r="H22" s="1">
        <v>27.983000000000001</v>
      </c>
      <c r="I22" s="1">
        <v>84.5</v>
      </c>
      <c r="J22">
        <v>1.7095</v>
      </c>
      <c r="K22">
        <v>1.7222999999999999</v>
      </c>
      <c r="L22">
        <v>0.99150000000000005</v>
      </c>
      <c r="M22">
        <f t="shared" si="1"/>
        <v>1.4744333333333335</v>
      </c>
      <c r="N22">
        <f t="shared" si="2"/>
        <v>3.4566666666666669E-2</v>
      </c>
      <c r="O22">
        <f t="shared" si="3"/>
        <v>1.4398666666666669</v>
      </c>
    </row>
    <row r="23" spans="1:19" x14ac:dyDescent="0.25">
      <c r="A23" t="s">
        <v>27</v>
      </c>
      <c r="B23">
        <v>36</v>
      </c>
      <c r="C23" t="s">
        <v>31</v>
      </c>
      <c r="D23" t="s">
        <v>35</v>
      </c>
      <c r="E23">
        <v>50</v>
      </c>
      <c r="F23">
        <v>10</v>
      </c>
      <c r="G23">
        <f t="shared" si="4"/>
        <v>0.2</v>
      </c>
      <c r="H23" s="1">
        <v>36.905000000000001</v>
      </c>
      <c r="I23" s="1">
        <v>95.14</v>
      </c>
      <c r="J23">
        <v>0.40889999999999999</v>
      </c>
      <c r="K23">
        <v>0.72299999999999998</v>
      </c>
      <c r="L23">
        <v>0.69379999999999997</v>
      </c>
      <c r="M23">
        <f t="shared" si="1"/>
        <v>0.60856666666666659</v>
      </c>
      <c r="N23">
        <f t="shared" si="2"/>
        <v>3.4566666666666669E-2</v>
      </c>
      <c r="O23">
        <f t="shared" si="3"/>
        <v>0.57399999999999995</v>
      </c>
      <c r="R23" s="3" t="s">
        <v>72</v>
      </c>
      <c r="S23" t="s">
        <v>75</v>
      </c>
    </row>
    <row r="24" spans="1:19" x14ac:dyDescent="0.25">
      <c r="A24" t="s">
        <v>28</v>
      </c>
      <c r="B24">
        <v>37</v>
      </c>
      <c r="C24" t="s">
        <v>30</v>
      </c>
      <c r="D24" t="s">
        <v>37</v>
      </c>
      <c r="E24">
        <v>40</v>
      </c>
      <c r="F24">
        <v>8</v>
      </c>
      <c r="G24">
        <f t="shared" si="4"/>
        <v>0.2</v>
      </c>
      <c r="H24" s="1">
        <v>13.503</v>
      </c>
      <c r="I24" s="1">
        <v>67.959999999999994</v>
      </c>
      <c r="J24">
        <v>0.28810000000000002</v>
      </c>
      <c r="K24">
        <v>0.23749999999999999</v>
      </c>
      <c r="L24">
        <v>0.30959999999999999</v>
      </c>
      <c r="M24">
        <f t="shared" si="1"/>
        <v>0.27840000000000004</v>
      </c>
      <c r="N24">
        <f t="shared" si="2"/>
        <v>3.4566666666666669E-2</v>
      </c>
      <c r="O24">
        <f t="shared" si="3"/>
        <v>0.24383333333333337</v>
      </c>
      <c r="R24" s="4" t="s">
        <v>31</v>
      </c>
      <c r="S24" s="5">
        <v>0.22363530628383779</v>
      </c>
    </row>
    <row r="25" spans="1:19" x14ac:dyDescent="0.25">
      <c r="A25" t="s">
        <v>29</v>
      </c>
      <c r="B25">
        <v>38</v>
      </c>
      <c r="C25" t="s">
        <v>30</v>
      </c>
      <c r="D25" t="s">
        <v>34</v>
      </c>
      <c r="E25">
        <v>32.5</v>
      </c>
      <c r="F25">
        <v>7.5</v>
      </c>
      <c r="G25">
        <f t="shared" si="4"/>
        <v>0.23076923076923078</v>
      </c>
      <c r="H25" s="1">
        <v>23.672999999999998</v>
      </c>
      <c r="I25" s="1">
        <v>80.84</v>
      </c>
      <c r="J25">
        <v>0.1114</v>
      </c>
      <c r="K25">
        <v>0.1212</v>
      </c>
      <c r="L25">
        <v>0.22220000000000001</v>
      </c>
      <c r="M25">
        <f t="shared" si="1"/>
        <v>0.15159999999999998</v>
      </c>
      <c r="N25">
        <f t="shared" si="2"/>
        <v>3.4566666666666669E-2</v>
      </c>
      <c r="O25">
        <f t="shared" si="3"/>
        <v>0.11703333333333332</v>
      </c>
      <c r="R25" s="4" t="s">
        <v>30</v>
      </c>
      <c r="S25" s="5">
        <v>0.25920971797729225</v>
      </c>
    </row>
    <row r="26" spans="1:19" x14ac:dyDescent="0.25">
      <c r="A26" t="s">
        <v>43</v>
      </c>
      <c r="B26">
        <v>43</v>
      </c>
      <c r="C26" t="s">
        <v>31</v>
      </c>
      <c r="D26" t="s">
        <v>38</v>
      </c>
      <c r="E26">
        <v>58</v>
      </c>
      <c r="F26">
        <v>12.5</v>
      </c>
      <c r="G26">
        <f t="shared" si="4"/>
        <v>0.21551724137931033</v>
      </c>
      <c r="H26" s="1">
        <v>25.658000000000001</v>
      </c>
      <c r="I26" s="1">
        <v>82.42</v>
      </c>
      <c r="K26">
        <v>0.38340000000000002</v>
      </c>
      <c r="L26">
        <v>0.48630000000000001</v>
      </c>
      <c r="M26">
        <f t="shared" si="1"/>
        <v>0.43485000000000001</v>
      </c>
      <c r="N26">
        <f t="shared" si="2"/>
        <v>3.4566666666666669E-2</v>
      </c>
      <c r="O26">
        <f t="shared" si="3"/>
        <v>0.40028333333333332</v>
      </c>
      <c r="R26" s="4" t="s">
        <v>73</v>
      </c>
      <c r="S26" s="5">
        <v>0.23955017467301482</v>
      </c>
    </row>
    <row r="27" spans="1:19" x14ac:dyDescent="0.25">
      <c r="A27" t="s">
        <v>44</v>
      </c>
      <c r="B27">
        <v>44</v>
      </c>
      <c r="C27" t="s">
        <v>31</v>
      </c>
      <c r="D27" t="s">
        <v>38</v>
      </c>
      <c r="E27">
        <v>58</v>
      </c>
      <c r="F27">
        <v>15</v>
      </c>
      <c r="G27">
        <f t="shared" si="4"/>
        <v>0.25862068965517243</v>
      </c>
      <c r="H27" s="1">
        <v>38.512</v>
      </c>
      <c r="I27" s="1">
        <v>95.5</v>
      </c>
      <c r="K27">
        <v>0.48060000000000003</v>
      </c>
      <c r="L27">
        <v>0.34429999999999999</v>
      </c>
      <c r="M27">
        <f t="shared" si="1"/>
        <v>0.41244999999999998</v>
      </c>
      <c r="N27">
        <f t="shared" si="2"/>
        <v>3.4566666666666669E-2</v>
      </c>
      <c r="O27">
        <f t="shared" si="3"/>
        <v>0.37788333333333329</v>
      </c>
    </row>
    <row r="28" spans="1:19" x14ac:dyDescent="0.25">
      <c r="A28" t="s">
        <v>45</v>
      </c>
      <c r="B28">
        <v>45</v>
      </c>
      <c r="C28" t="s">
        <v>30</v>
      </c>
      <c r="D28" t="s">
        <v>34</v>
      </c>
      <c r="E28">
        <v>49.5</v>
      </c>
      <c r="F28">
        <v>15.5</v>
      </c>
      <c r="G28">
        <f t="shared" si="4"/>
        <v>0.31313131313131315</v>
      </c>
      <c r="H28" s="1">
        <v>20.305</v>
      </c>
      <c r="I28" s="1">
        <v>77.38</v>
      </c>
      <c r="J28">
        <v>0.2979</v>
      </c>
      <c r="K28">
        <v>0.52649999999999997</v>
      </c>
      <c r="L28">
        <v>0.82650000000000001</v>
      </c>
      <c r="M28">
        <f t="shared" si="1"/>
        <v>0.55030000000000001</v>
      </c>
      <c r="N28">
        <f t="shared" si="2"/>
        <v>3.4566666666666669E-2</v>
      </c>
      <c r="O28">
        <f t="shared" si="3"/>
        <v>0.51573333333333338</v>
      </c>
    </row>
    <row r="29" spans="1:19" x14ac:dyDescent="0.25">
      <c r="A29" t="s">
        <v>46</v>
      </c>
      <c r="B29">
        <v>46</v>
      </c>
      <c r="C29" t="s">
        <v>31</v>
      </c>
      <c r="D29" t="s">
        <v>38</v>
      </c>
      <c r="E29">
        <v>55.5</v>
      </c>
      <c r="F29">
        <v>11</v>
      </c>
      <c r="G29">
        <f t="shared" si="4"/>
        <v>0.1981981981981982</v>
      </c>
      <c r="H29" s="1">
        <v>38.871000000000002</v>
      </c>
      <c r="I29" s="1">
        <v>93.76</v>
      </c>
      <c r="J29">
        <v>1.5804</v>
      </c>
      <c r="K29">
        <v>1.4986999999999999</v>
      </c>
      <c r="L29">
        <v>0.55810000000000004</v>
      </c>
      <c r="M29">
        <f t="shared" si="1"/>
        <v>1.2123999999999999</v>
      </c>
      <c r="N29">
        <f t="shared" si="2"/>
        <v>3.4566666666666669E-2</v>
      </c>
      <c r="O29">
        <f t="shared" si="3"/>
        <v>1.1778333333333333</v>
      </c>
    </row>
    <row r="30" spans="1:19" x14ac:dyDescent="0.25">
      <c r="A30" t="s">
        <v>47</v>
      </c>
      <c r="B30">
        <v>48</v>
      </c>
      <c r="C30" t="s">
        <v>30</v>
      </c>
      <c r="D30" t="s">
        <v>36</v>
      </c>
      <c r="E30">
        <v>58</v>
      </c>
      <c r="F30">
        <v>15</v>
      </c>
      <c r="G30">
        <f t="shared" si="4"/>
        <v>0.25862068965517243</v>
      </c>
      <c r="H30" s="1">
        <v>26.989000000000001</v>
      </c>
      <c r="I30" s="1">
        <v>84.7</v>
      </c>
      <c r="J30">
        <v>1.1555</v>
      </c>
      <c r="K30">
        <v>1.2637</v>
      </c>
      <c r="L30">
        <v>0.56479999999999997</v>
      </c>
      <c r="M30">
        <f t="shared" si="1"/>
        <v>0.9946666666666667</v>
      </c>
      <c r="N30">
        <f t="shared" si="2"/>
        <v>3.4566666666666669E-2</v>
      </c>
      <c r="O30">
        <f t="shared" si="3"/>
        <v>0.96010000000000006</v>
      </c>
    </row>
    <row r="31" spans="1:19" x14ac:dyDescent="0.25">
      <c r="A31" t="s">
        <v>48</v>
      </c>
      <c r="B31">
        <v>49</v>
      </c>
      <c r="C31" t="s">
        <v>31</v>
      </c>
      <c r="D31" t="s">
        <v>35</v>
      </c>
      <c r="E31">
        <v>24</v>
      </c>
      <c r="F31">
        <v>6</v>
      </c>
      <c r="G31">
        <f t="shared" si="4"/>
        <v>0.25</v>
      </c>
      <c r="H31" s="1">
        <v>24.789000000000001</v>
      </c>
      <c r="I31" s="1">
        <v>82.62</v>
      </c>
      <c r="J31">
        <v>0.4551</v>
      </c>
      <c r="K31">
        <v>0.90159999999999996</v>
      </c>
      <c r="L31">
        <v>0.3372</v>
      </c>
      <c r="M31">
        <f t="shared" si="1"/>
        <v>0.56463333333333332</v>
      </c>
      <c r="N31">
        <f t="shared" si="2"/>
        <v>3.4566666666666669E-2</v>
      </c>
      <c r="O31">
        <f t="shared" si="3"/>
        <v>0.53006666666666669</v>
      </c>
    </row>
    <row r="32" spans="1:19" x14ac:dyDescent="0.25">
      <c r="A32" t="s">
        <v>49</v>
      </c>
      <c r="B32">
        <v>51</v>
      </c>
      <c r="C32" t="s">
        <v>30</v>
      </c>
      <c r="D32" t="s">
        <v>34</v>
      </c>
      <c r="E32">
        <v>56</v>
      </c>
      <c r="F32">
        <v>18</v>
      </c>
      <c r="G32">
        <f t="shared" si="4"/>
        <v>0.32142857142857145</v>
      </c>
      <c r="H32" s="1">
        <v>12.192</v>
      </c>
      <c r="I32" s="1">
        <v>64.62</v>
      </c>
      <c r="J32">
        <v>8.7599999999999997E-2</v>
      </c>
      <c r="K32">
        <v>0.22620000000000001</v>
      </c>
      <c r="L32">
        <v>0.38629999999999998</v>
      </c>
      <c r="M32">
        <f t="shared" si="1"/>
        <v>0.23336666666666664</v>
      </c>
      <c r="N32">
        <f t="shared" si="2"/>
        <v>3.4566666666666669E-2</v>
      </c>
      <c r="O32">
        <f t="shared" si="3"/>
        <v>0.19879999999999998</v>
      </c>
    </row>
    <row r="33" spans="1:15" x14ac:dyDescent="0.25">
      <c r="A33" t="s">
        <v>50</v>
      </c>
      <c r="B33">
        <v>52</v>
      </c>
      <c r="C33" t="s">
        <v>31</v>
      </c>
      <c r="D33" t="s">
        <v>38</v>
      </c>
      <c r="E33">
        <v>59</v>
      </c>
      <c r="F33">
        <v>18</v>
      </c>
      <c r="G33">
        <f t="shared" si="4"/>
        <v>0.30508474576271188</v>
      </c>
      <c r="H33" s="1">
        <v>23.613</v>
      </c>
      <c r="I33" s="1">
        <v>80.02</v>
      </c>
      <c r="J33">
        <v>0.39410000000000001</v>
      </c>
      <c r="K33">
        <v>0.1779</v>
      </c>
      <c r="L33">
        <v>0.15129999999999999</v>
      </c>
      <c r="M33">
        <f t="shared" si="1"/>
        <v>0.24110000000000001</v>
      </c>
      <c r="N33">
        <f t="shared" si="2"/>
        <v>3.4566666666666669E-2</v>
      </c>
      <c r="O33">
        <f t="shared" si="3"/>
        <v>0.20653333333333335</v>
      </c>
    </row>
    <row r="34" spans="1:15" x14ac:dyDescent="0.25">
      <c r="A34" t="s">
        <v>51</v>
      </c>
      <c r="B34">
        <v>54</v>
      </c>
      <c r="C34" t="s">
        <v>30</v>
      </c>
      <c r="D34" t="s">
        <v>36</v>
      </c>
      <c r="E34">
        <v>50.5</v>
      </c>
      <c r="F34">
        <v>15</v>
      </c>
      <c r="G34">
        <f t="shared" si="4"/>
        <v>0.29702970297029702</v>
      </c>
      <c r="H34" s="1">
        <v>15.423</v>
      </c>
      <c r="I34" s="1">
        <v>70</v>
      </c>
      <c r="J34" t="s">
        <v>39</v>
      </c>
      <c r="K34" t="s">
        <v>39</v>
      </c>
      <c r="L34" t="s">
        <v>39</v>
      </c>
      <c r="M34" t="e">
        <f t="shared" si="1"/>
        <v>#DIV/0!</v>
      </c>
      <c r="N34">
        <f t="shared" si="2"/>
        <v>3.4566666666666669E-2</v>
      </c>
    </row>
    <row r="35" spans="1:15" x14ac:dyDescent="0.25">
      <c r="A35" t="s">
        <v>52</v>
      </c>
      <c r="B35">
        <v>55</v>
      </c>
      <c r="C35" t="s">
        <v>31</v>
      </c>
      <c r="D35" t="s">
        <v>38</v>
      </c>
      <c r="E35">
        <v>54</v>
      </c>
      <c r="F35">
        <v>9</v>
      </c>
      <c r="G35">
        <f t="shared" si="4"/>
        <v>0.16666666666666666</v>
      </c>
      <c r="H35" s="1">
        <v>34.463999999999999</v>
      </c>
      <c r="I35" s="1">
        <v>89.1</v>
      </c>
      <c r="J35" s="2">
        <v>0.48099999999999998</v>
      </c>
      <c r="K35" s="2">
        <v>0.61429999999999996</v>
      </c>
      <c r="L35" s="2">
        <v>0.39910000000000001</v>
      </c>
      <c r="M35" t="e">
        <f>AVERAGE(#REF!)</f>
        <v>#REF!</v>
      </c>
      <c r="N35">
        <f t="shared" si="2"/>
        <v>3.4566666666666669E-2</v>
      </c>
    </row>
    <row r="36" spans="1:15" x14ac:dyDescent="0.25">
      <c r="A36" t="s">
        <v>53</v>
      </c>
      <c r="B36">
        <v>56</v>
      </c>
      <c r="C36" t="s">
        <v>30</v>
      </c>
      <c r="D36" t="s">
        <v>37</v>
      </c>
      <c r="E36">
        <v>36</v>
      </c>
      <c r="F36">
        <v>8</v>
      </c>
      <c r="G36">
        <f t="shared" si="4"/>
        <v>0.22222222222222221</v>
      </c>
      <c r="H36" s="1">
        <v>29.11</v>
      </c>
      <c r="I36" s="1">
        <v>87.7</v>
      </c>
      <c r="J36" s="2">
        <v>1.0871</v>
      </c>
      <c r="K36" s="2">
        <v>0.58830000000000005</v>
      </c>
      <c r="L36" s="2">
        <v>1.1499999999999999</v>
      </c>
      <c r="M36">
        <f>AVERAGE(J35:L35)</f>
        <v>0.49813333333333332</v>
      </c>
      <c r="N36">
        <f t="shared" si="2"/>
        <v>3.4566666666666669E-2</v>
      </c>
      <c r="O36">
        <f t="shared" si="3"/>
        <v>0.46356666666666663</v>
      </c>
    </row>
    <row r="37" spans="1:15" x14ac:dyDescent="0.25">
      <c r="A37" t="s">
        <v>54</v>
      </c>
      <c r="B37">
        <v>57</v>
      </c>
      <c r="C37" t="s">
        <v>30</v>
      </c>
      <c r="D37" t="s">
        <v>36</v>
      </c>
      <c r="E37">
        <v>55</v>
      </c>
      <c r="F37">
        <v>18</v>
      </c>
      <c r="G37">
        <f t="shared" si="4"/>
        <v>0.32727272727272727</v>
      </c>
      <c r="H37" s="1">
        <v>28.876999999999999</v>
      </c>
      <c r="I37" s="1">
        <v>84.86</v>
      </c>
      <c r="J37" s="2">
        <v>0.94279999999999997</v>
      </c>
      <c r="K37" s="2">
        <v>0.98</v>
      </c>
      <c r="L37" s="2">
        <v>1.1022000000000001</v>
      </c>
      <c r="M37">
        <f>AVERAGE(J36:L36)</f>
        <v>0.94180000000000008</v>
      </c>
      <c r="N37">
        <f t="shared" si="2"/>
        <v>3.4566666666666669E-2</v>
      </c>
      <c r="O37">
        <f t="shared" si="3"/>
        <v>0.90723333333333345</v>
      </c>
    </row>
    <row r="38" spans="1:15" x14ac:dyDescent="0.25">
      <c r="A38" t="s">
        <v>55</v>
      </c>
      <c r="B38">
        <v>58</v>
      </c>
      <c r="C38" t="s">
        <v>30</v>
      </c>
      <c r="D38" t="s">
        <v>34</v>
      </c>
      <c r="E38">
        <v>61.5</v>
      </c>
      <c r="F38">
        <v>14</v>
      </c>
      <c r="G38">
        <f t="shared" si="4"/>
        <v>0.22764227642276422</v>
      </c>
      <c r="H38" s="1">
        <v>25.724</v>
      </c>
      <c r="I38" s="1">
        <v>83.4</v>
      </c>
      <c r="J38" s="2">
        <v>1.3533999999999999</v>
      </c>
      <c r="K38" s="2">
        <v>1.1420999999999999</v>
      </c>
      <c r="L38" s="2">
        <v>1.1518999999999999</v>
      </c>
      <c r="M38">
        <f>AVERAGE(J37:L37)</f>
        <v>1.0083333333333335</v>
      </c>
      <c r="N38">
        <f t="shared" si="2"/>
        <v>3.4566666666666669E-2</v>
      </c>
      <c r="O38">
        <f t="shared" si="3"/>
        <v>0.97376666666666689</v>
      </c>
    </row>
    <row r="39" spans="1:15" x14ac:dyDescent="0.25">
      <c r="A39" t="s">
        <v>56</v>
      </c>
      <c r="B39">
        <v>60</v>
      </c>
      <c r="C39" t="s">
        <v>31</v>
      </c>
      <c r="D39" t="s">
        <v>35</v>
      </c>
      <c r="E39">
        <v>49.5</v>
      </c>
      <c r="F39">
        <v>11.5</v>
      </c>
      <c r="G39">
        <f t="shared" si="4"/>
        <v>0.23232323232323232</v>
      </c>
      <c r="H39" s="1">
        <v>25.934999999999999</v>
      </c>
      <c r="I39" s="1">
        <v>80.599999999999994</v>
      </c>
      <c r="J39" s="2"/>
      <c r="K39" s="2">
        <v>0.12889999999999999</v>
      </c>
      <c r="L39" s="2">
        <v>0.27450000000000002</v>
      </c>
      <c r="M39">
        <f>AVERAGE(J39:L39)</f>
        <v>0.20169999999999999</v>
      </c>
      <c r="N39">
        <f t="shared" si="2"/>
        <v>3.4566666666666669E-2</v>
      </c>
      <c r="O39">
        <f t="shared" si="3"/>
        <v>0.16713333333333333</v>
      </c>
    </row>
    <row r="40" spans="1:15" x14ac:dyDescent="0.25">
      <c r="A40" t="s">
        <v>57</v>
      </c>
      <c r="B40">
        <v>61</v>
      </c>
      <c r="C40" t="s">
        <v>31</v>
      </c>
      <c r="D40" t="s">
        <v>35</v>
      </c>
      <c r="E40">
        <v>52</v>
      </c>
      <c r="F40">
        <v>10.5</v>
      </c>
      <c r="G40">
        <f t="shared" si="4"/>
        <v>0.20192307692307693</v>
      </c>
      <c r="H40" s="1">
        <v>34.404000000000003</v>
      </c>
      <c r="I40" s="1">
        <v>88.36</v>
      </c>
      <c r="J40" s="2">
        <v>1.5745</v>
      </c>
      <c r="K40" s="2">
        <v>1.3165</v>
      </c>
      <c r="L40" s="2">
        <v>1.0268999999999999</v>
      </c>
      <c r="M40">
        <f>AVERAGE(J40:L40)</f>
        <v>1.3059666666666667</v>
      </c>
      <c r="N40">
        <f t="shared" si="2"/>
        <v>3.4566666666666669E-2</v>
      </c>
      <c r="O40">
        <f t="shared" si="3"/>
        <v>1.2714000000000001</v>
      </c>
    </row>
    <row r="41" spans="1:15" x14ac:dyDescent="0.25">
      <c r="A41" t="s">
        <v>58</v>
      </c>
      <c r="B41">
        <v>62</v>
      </c>
      <c r="C41" t="s">
        <v>31</v>
      </c>
      <c r="D41" t="s">
        <v>32</v>
      </c>
      <c r="E41">
        <v>59</v>
      </c>
      <c r="F41">
        <v>15.5</v>
      </c>
      <c r="G41">
        <f t="shared" si="4"/>
        <v>0.26271186440677968</v>
      </c>
      <c r="H41" s="1">
        <v>35.643000000000001</v>
      </c>
      <c r="I41" s="1">
        <v>94</v>
      </c>
      <c r="J41" s="2">
        <v>0.2422</v>
      </c>
      <c r="K41" s="2">
        <v>0.77680000000000005</v>
      </c>
      <c r="L41" s="2">
        <v>0.8226</v>
      </c>
      <c r="M41">
        <f>AVERAGE(J41:L41)</f>
        <v>0.61386666666666667</v>
      </c>
      <c r="N41">
        <f t="shared" si="2"/>
        <v>3.4566666666666669E-2</v>
      </c>
      <c r="O41">
        <f t="shared" si="3"/>
        <v>0.57930000000000004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ADAC-85ED-45E4-AAF7-83C673CEE110}">
  <dimension ref="A1:T41"/>
  <sheetViews>
    <sheetView topLeftCell="K1" zoomScale="80" zoomScaleNormal="80" workbookViewId="0">
      <selection activeCell="O14" sqref="O14"/>
    </sheetView>
  </sheetViews>
  <sheetFormatPr defaultRowHeight="15" x14ac:dyDescent="0.25"/>
  <cols>
    <col min="10" max="10" width="19.5703125" customWidth="1"/>
    <col min="11" max="11" width="15" customWidth="1"/>
    <col min="12" max="12" width="19.85546875" customWidth="1"/>
    <col min="13" max="13" width="18.140625" customWidth="1"/>
    <col min="14" max="14" width="14.85546875" customWidth="1"/>
    <col min="15" max="15" width="27.85546875" customWidth="1"/>
    <col min="19" max="19" width="13.5703125" bestFit="1" customWidth="1"/>
    <col min="20" max="20" width="23.42578125" bestFit="1" customWidth="1"/>
  </cols>
  <sheetData>
    <row r="1" spans="1:20" x14ac:dyDescent="0.25">
      <c r="A1" t="s">
        <v>0</v>
      </c>
      <c r="B1" t="s">
        <v>6</v>
      </c>
      <c r="C1" t="s">
        <v>1</v>
      </c>
      <c r="D1" t="s">
        <v>33</v>
      </c>
      <c r="E1" t="s">
        <v>2</v>
      </c>
      <c r="F1" t="s">
        <v>3</v>
      </c>
      <c r="G1" t="s">
        <v>4</v>
      </c>
      <c r="H1" s="1" t="s">
        <v>40</v>
      </c>
      <c r="I1" s="1" t="s">
        <v>41</v>
      </c>
      <c r="J1" t="s">
        <v>59</v>
      </c>
      <c r="K1" t="s">
        <v>60</v>
      </c>
      <c r="L1" t="s">
        <v>63</v>
      </c>
      <c r="M1" t="s">
        <v>62</v>
      </c>
      <c r="N1" t="s">
        <v>42</v>
      </c>
      <c r="O1" t="s">
        <v>64</v>
      </c>
    </row>
    <row r="2" spans="1:20" x14ac:dyDescent="0.25">
      <c r="A2" t="s">
        <v>5</v>
      </c>
      <c r="B2">
        <v>1</v>
      </c>
      <c r="C2" t="s">
        <v>30</v>
      </c>
      <c r="D2" t="s">
        <v>34</v>
      </c>
      <c r="E2">
        <v>64</v>
      </c>
      <c r="F2">
        <v>21</v>
      </c>
      <c r="G2">
        <f t="shared" ref="G2:G17" si="0">F2/E2</f>
        <v>0.328125</v>
      </c>
      <c r="H2" s="1">
        <v>18.437000000000001</v>
      </c>
      <c r="I2" s="1">
        <v>72.959999999999994</v>
      </c>
      <c r="J2">
        <v>0.1014</v>
      </c>
      <c r="K2">
        <v>0.1241</v>
      </c>
      <c r="L2">
        <f t="shared" ref="L2:L17" si="1">AVERAGE(J2:K2)</f>
        <v>0.11275</v>
      </c>
      <c r="M2">
        <f t="shared" ref="M2:M17" si="2">AVERAGE(0.034,0.0338,0.0359)</f>
        <v>3.4566666666666669E-2</v>
      </c>
      <c r="N2">
        <f t="shared" ref="N2:N17" si="3">L2-M2</f>
        <v>7.8183333333333327E-2</v>
      </c>
    </row>
    <row r="3" spans="1:20" x14ac:dyDescent="0.25">
      <c r="A3" t="s">
        <v>7</v>
      </c>
      <c r="B3">
        <v>3</v>
      </c>
      <c r="C3" t="s">
        <v>31</v>
      </c>
      <c r="D3" t="s">
        <v>35</v>
      </c>
      <c r="E3">
        <v>56</v>
      </c>
      <c r="F3">
        <v>18</v>
      </c>
      <c r="G3">
        <f t="shared" si="0"/>
        <v>0.32142857142857145</v>
      </c>
      <c r="H3" s="1">
        <v>24.978000000000002</v>
      </c>
      <c r="I3" s="1">
        <v>80.52</v>
      </c>
      <c r="J3">
        <v>1.6493</v>
      </c>
      <c r="K3">
        <v>1.512</v>
      </c>
      <c r="L3">
        <f t="shared" si="1"/>
        <v>1.5806499999999999</v>
      </c>
      <c r="M3">
        <f t="shared" si="2"/>
        <v>3.4566666666666669E-2</v>
      </c>
      <c r="N3" s="2">
        <f t="shared" si="3"/>
        <v>1.5460833333333333</v>
      </c>
    </row>
    <row r="4" spans="1:20" x14ac:dyDescent="0.25">
      <c r="A4" t="s">
        <v>8</v>
      </c>
      <c r="B4">
        <v>4</v>
      </c>
      <c r="C4" t="s">
        <v>31</v>
      </c>
      <c r="D4" t="s">
        <v>35</v>
      </c>
      <c r="E4">
        <v>55</v>
      </c>
      <c r="F4">
        <v>13</v>
      </c>
      <c r="G4">
        <f t="shared" si="0"/>
        <v>0.23636363636363636</v>
      </c>
      <c r="H4" s="1">
        <v>38.292999999999999</v>
      </c>
      <c r="I4" s="1">
        <v>95.22</v>
      </c>
      <c r="J4">
        <v>0.3427</v>
      </c>
      <c r="K4">
        <v>0.26519999999999999</v>
      </c>
      <c r="L4">
        <f t="shared" si="1"/>
        <v>0.30395</v>
      </c>
      <c r="M4">
        <f t="shared" si="2"/>
        <v>3.4566666666666669E-2</v>
      </c>
      <c r="N4">
        <f t="shared" si="3"/>
        <v>0.26938333333333331</v>
      </c>
    </row>
    <row r="5" spans="1:20" x14ac:dyDescent="0.25">
      <c r="A5" t="s">
        <v>9</v>
      </c>
      <c r="B5">
        <v>6</v>
      </c>
      <c r="C5" t="s">
        <v>31</v>
      </c>
      <c r="D5" t="s">
        <v>32</v>
      </c>
      <c r="E5">
        <v>66</v>
      </c>
      <c r="F5">
        <v>17</v>
      </c>
      <c r="G5">
        <f t="shared" si="0"/>
        <v>0.25757575757575757</v>
      </c>
      <c r="H5" s="1">
        <v>40.112000000000002</v>
      </c>
      <c r="I5" s="1">
        <v>94.88</v>
      </c>
      <c r="J5">
        <v>0.53369999999999995</v>
      </c>
      <c r="K5">
        <v>0.75829999999999997</v>
      </c>
      <c r="L5">
        <f t="shared" si="1"/>
        <v>0.64599999999999991</v>
      </c>
      <c r="M5">
        <f t="shared" si="2"/>
        <v>3.4566666666666669E-2</v>
      </c>
      <c r="N5">
        <f t="shared" si="3"/>
        <v>0.61143333333333327</v>
      </c>
    </row>
    <row r="6" spans="1:20" x14ac:dyDescent="0.25">
      <c r="A6" t="s">
        <v>10</v>
      </c>
      <c r="B6">
        <v>7</v>
      </c>
      <c r="C6" t="s">
        <v>31</v>
      </c>
      <c r="D6" t="s">
        <v>35</v>
      </c>
      <c r="E6">
        <v>51</v>
      </c>
      <c r="F6">
        <v>7.5</v>
      </c>
      <c r="G6">
        <f t="shared" si="0"/>
        <v>0.14705882352941177</v>
      </c>
      <c r="H6" s="1">
        <v>26.033999999999999</v>
      </c>
      <c r="I6" s="1">
        <v>86.46</v>
      </c>
      <c r="J6">
        <v>1.2403</v>
      </c>
      <c r="K6">
        <v>1.4673</v>
      </c>
      <c r="L6">
        <f t="shared" si="1"/>
        <v>1.3538000000000001</v>
      </c>
      <c r="M6">
        <f t="shared" si="2"/>
        <v>3.4566666666666669E-2</v>
      </c>
      <c r="N6" s="2">
        <f t="shared" si="3"/>
        <v>1.3192333333333335</v>
      </c>
      <c r="O6" t="s">
        <v>65</v>
      </c>
      <c r="S6" s="3" t="s">
        <v>72</v>
      </c>
      <c r="T6" t="s">
        <v>74</v>
      </c>
    </row>
    <row r="7" spans="1:20" x14ac:dyDescent="0.25">
      <c r="A7" t="s">
        <v>11</v>
      </c>
      <c r="B7">
        <v>8</v>
      </c>
      <c r="C7" t="s">
        <v>31</v>
      </c>
      <c r="D7" t="s">
        <v>35</v>
      </c>
      <c r="E7">
        <v>68</v>
      </c>
      <c r="F7">
        <v>16</v>
      </c>
      <c r="G7">
        <f t="shared" si="0"/>
        <v>0.23529411764705882</v>
      </c>
      <c r="H7" s="1">
        <v>36.762999999999998</v>
      </c>
      <c r="I7" s="1">
        <v>92.28</v>
      </c>
      <c r="J7">
        <v>0.309</v>
      </c>
      <c r="K7">
        <v>0.53879999999999995</v>
      </c>
      <c r="L7">
        <f t="shared" si="1"/>
        <v>0.42389999999999994</v>
      </c>
      <c r="M7">
        <f t="shared" si="2"/>
        <v>3.4566666666666669E-2</v>
      </c>
      <c r="N7">
        <f t="shared" si="3"/>
        <v>0.38933333333333325</v>
      </c>
      <c r="S7" s="4" t="s">
        <v>31</v>
      </c>
      <c r="T7" s="5">
        <v>0.69661428571428574</v>
      </c>
    </row>
    <row r="8" spans="1:20" x14ac:dyDescent="0.25">
      <c r="A8" t="s">
        <v>12</v>
      </c>
      <c r="B8">
        <v>10</v>
      </c>
      <c r="C8" t="s">
        <v>31</v>
      </c>
      <c r="D8" t="s">
        <v>32</v>
      </c>
      <c r="E8">
        <v>58.5</v>
      </c>
      <c r="F8">
        <v>9</v>
      </c>
      <c r="G8">
        <f t="shared" si="0"/>
        <v>0.15384615384615385</v>
      </c>
      <c r="H8" s="1">
        <v>29.056999999999999</v>
      </c>
      <c r="I8" s="1">
        <v>86.96</v>
      </c>
      <c r="J8">
        <v>0.33829999999999999</v>
      </c>
      <c r="K8">
        <v>0.3901</v>
      </c>
      <c r="L8">
        <f t="shared" si="1"/>
        <v>0.36419999999999997</v>
      </c>
      <c r="M8">
        <f t="shared" si="2"/>
        <v>3.4566666666666669E-2</v>
      </c>
      <c r="N8">
        <f t="shared" si="3"/>
        <v>0.32963333333333328</v>
      </c>
      <c r="O8" t="s">
        <v>65</v>
      </c>
      <c r="S8" s="4" t="s">
        <v>30</v>
      </c>
      <c r="T8" s="5">
        <v>0.63322395833333334</v>
      </c>
    </row>
    <row r="9" spans="1:20" x14ac:dyDescent="0.25">
      <c r="A9" t="s">
        <v>13</v>
      </c>
      <c r="B9">
        <v>11</v>
      </c>
      <c r="C9" t="s">
        <v>30</v>
      </c>
      <c r="D9" t="s">
        <v>34</v>
      </c>
      <c r="E9">
        <v>50</v>
      </c>
      <c r="F9">
        <v>9</v>
      </c>
      <c r="G9">
        <f t="shared" si="0"/>
        <v>0.18</v>
      </c>
      <c r="H9" s="1">
        <v>23.033000000000001</v>
      </c>
      <c r="I9" s="1">
        <v>79</v>
      </c>
      <c r="J9">
        <v>0.77700000000000002</v>
      </c>
      <c r="K9">
        <v>0.24260000000000001</v>
      </c>
      <c r="L9">
        <f t="shared" si="1"/>
        <v>0.50980000000000003</v>
      </c>
      <c r="M9">
        <f t="shared" si="2"/>
        <v>3.4566666666666669E-2</v>
      </c>
      <c r="N9">
        <f t="shared" si="3"/>
        <v>0.47523333333333334</v>
      </c>
      <c r="O9" t="s">
        <v>66</v>
      </c>
      <c r="S9" s="4" t="s">
        <v>73</v>
      </c>
      <c r="T9" s="5">
        <v>0.66920225225225227</v>
      </c>
    </row>
    <row r="10" spans="1:20" x14ac:dyDescent="0.25">
      <c r="A10" t="s">
        <v>14</v>
      </c>
      <c r="B10">
        <v>13</v>
      </c>
      <c r="C10" t="s">
        <v>30</v>
      </c>
      <c r="D10" t="s">
        <v>34</v>
      </c>
      <c r="E10">
        <v>30.5</v>
      </c>
      <c r="F10">
        <v>6</v>
      </c>
      <c r="G10">
        <f t="shared" si="0"/>
        <v>0.19672131147540983</v>
      </c>
      <c r="H10" s="1">
        <v>20.556999999999999</v>
      </c>
      <c r="I10" s="1">
        <v>74.84</v>
      </c>
      <c r="J10">
        <v>1.0490999999999999</v>
      </c>
      <c r="K10">
        <v>0.95389999999999997</v>
      </c>
      <c r="L10">
        <f t="shared" si="1"/>
        <v>1.0015000000000001</v>
      </c>
      <c r="M10">
        <f t="shared" si="2"/>
        <v>3.4566666666666669E-2</v>
      </c>
      <c r="N10">
        <f t="shared" si="3"/>
        <v>0.96693333333333342</v>
      </c>
    </row>
    <row r="11" spans="1:20" x14ac:dyDescent="0.25">
      <c r="A11" t="s">
        <v>15</v>
      </c>
      <c r="B11">
        <v>15</v>
      </c>
      <c r="C11" t="s">
        <v>30</v>
      </c>
      <c r="D11" t="s">
        <v>36</v>
      </c>
      <c r="E11">
        <v>59</v>
      </c>
      <c r="F11">
        <v>12</v>
      </c>
      <c r="G11">
        <f t="shared" si="0"/>
        <v>0.20338983050847459</v>
      </c>
      <c r="H11" s="1">
        <v>25.606000000000002</v>
      </c>
      <c r="I11" s="1">
        <v>80.900000000000006</v>
      </c>
      <c r="J11">
        <v>1.0207999999999999</v>
      </c>
      <c r="K11">
        <v>0.7631</v>
      </c>
      <c r="L11">
        <f t="shared" si="1"/>
        <v>0.89195000000000002</v>
      </c>
      <c r="M11">
        <f t="shared" si="2"/>
        <v>3.4566666666666669E-2</v>
      </c>
      <c r="N11">
        <f t="shared" si="3"/>
        <v>0.85738333333333339</v>
      </c>
    </row>
    <row r="12" spans="1:20" x14ac:dyDescent="0.25">
      <c r="A12" t="s">
        <v>16</v>
      </c>
      <c r="B12">
        <v>16</v>
      </c>
      <c r="C12" t="s">
        <v>31</v>
      </c>
      <c r="D12" t="s">
        <v>32</v>
      </c>
      <c r="E12">
        <v>56</v>
      </c>
      <c r="F12">
        <v>10</v>
      </c>
      <c r="G12">
        <f t="shared" si="0"/>
        <v>0.17857142857142858</v>
      </c>
      <c r="H12" s="1">
        <v>18.158000000000001</v>
      </c>
      <c r="I12" s="1">
        <v>76.319999999999993</v>
      </c>
      <c r="J12">
        <v>0.68799999999999994</v>
      </c>
      <c r="K12">
        <v>0.68120000000000003</v>
      </c>
      <c r="L12">
        <f t="shared" si="1"/>
        <v>0.68459999999999999</v>
      </c>
      <c r="M12">
        <f t="shared" si="2"/>
        <v>3.4566666666666669E-2</v>
      </c>
      <c r="N12">
        <f t="shared" si="3"/>
        <v>0.65003333333333335</v>
      </c>
      <c r="O12" t="s">
        <v>67</v>
      </c>
    </row>
    <row r="13" spans="1:20" x14ac:dyDescent="0.25">
      <c r="A13" t="s">
        <v>17</v>
      </c>
      <c r="B13">
        <v>20</v>
      </c>
      <c r="C13" t="s">
        <v>31</v>
      </c>
      <c r="D13" t="s">
        <v>32</v>
      </c>
      <c r="E13">
        <v>57</v>
      </c>
      <c r="F13">
        <v>8</v>
      </c>
      <c r="G13">
        <f t="shared" si="0"/>
        <v>0.14035087719298245</v>
      </c>
      <c r="H13" s="1">
        <v>31.033000000000001</v>
      </c>
      <c r="I13" s="1">
        <v>89.2</v>
      </c>
      <c r="J13">
        <v>0.52290000000000003</v>
      </c>
      <c r="K13">
        <v>0.495</v>
      </c>
      <c r="L13">
        <f t="shared" si="1"/>
        <v>0.50895000000000001</v>
      </c>
      <c r="M13">
        <f t="shared" si="2"/>
        <v>3.4566666666666669E-2</v>
      </c>
      <c r="N13">
        <f t="shared" si="3"/>
        <v>0.47438333333333332</v>
      </c>
    </row>
    <row r="14" spans="1:20" x14ac:dyDescent="0.25">
      <c r="A14" t="s">
        <v>18</v>
      </c>
      <c r="B14">
        <v>23</v>
      </c>
      <c r="C14" t="s">
        <v>30</v>
      </c>
      <c r="D14" t="s">
        <v>34</v>
      </c>
      <c r="E14">
        <v>60.5</v>
      </c>
      <c r="F14">
        <v>17</v>
      </c>
      <c r="G14">
        <f t="shared" si="0"/>
        <v>0.28099173553719009</v>
      </c>
      <c r="H14" s="1">
        <v>23.053999999999998</v>
      </c>
      <c r="I14" s="1">
        <v>82.1</v>
      </c>
      <c r="J14">
        <v>0.14560000000000001</v>
      </c>
      <c r="K14">
        <v>0.22489999999999999</v>
      </c>
      <c r="L14">
        <f t="shared" si="1"/>
        <v>0.18525</v>
      </c>
      <c r="M14">
        <f t="shared" si="2"/>
        <v>3.4566666666666669E-2</v>
      </c>
      <c r="N14">
        <f t="shared" si="3"/>
        <v>0.15068333333333334</v>
      </c>
    </row>
    <row r="15" spans="1:20" x14ac:dyDescent="0.25">
      <c r="A15" t="s">
        <v>19</v>
      </c>
      <c r="B15">
        <v>24</v>
      </c>
      <c r="C15" t="s">
        <v>30</v>
      </c>
      <c r="D15" t="s">
        <v>36</v>
      </c>
      <c r="E15">
        <v>26</v>
      </c>
      <c r="F15">
        <v>6.25</v>
      </c>
      <c r="G15">
        <f t="shared" si="0"/>
        <v>0.24038461538461539</v>
      </c>
      <c r="H15" s="1">
        <v>19.989000000000001</v>
      </c>
      <c r="I15" s="1">
        <v>72.739999999999995</v>
      </c>
      <c r="J15">
        <v>0.66579999999999995</v>
      </c>
      <c r="K15">
        <v>0.70960000000000001</v>
      </c>
      <c r="L15">
        <f t="shared" si="1"/>
        <v>0.68769999999999998</v>
      </c>
      <c r="M15">
        <f t="shared" si="2"/>
        <v>3.4566666666666669E-2</v>
      </c>
      <c r="N15">
        <f t="shared" si="3"/>
        <v>0.65313333333333334</v>
      </c>
    </row>
    <row r="16" spans="1:20" x14ac:dyDescent="0.25">
      <c r="A16" t="s">
        <v>20</v>
      </c>
      <c r="B16">
        <v>25</v>
      </c>
      <c r="C16" t="s">
        <v>30</v>
      </c>
      <c r="D16" t="s">
        <v>37</v>
      </c>
      <c r="E16">
        <v>52.5</v>
      </c>
      <c r="F16">
        <v>12.5</v>
      </c>
      <c r="G16">
        <f t="shared" si="0"/>
        <v>0.23809523809523808</v>
      </c>
      <c r="H16" s="1">
        <v>29.16</v>
      </c>
      <c r="I16" s="1">
        <v>90.02</v>
      </c>
      <c r="J16">
        <v>0.92920000000000003</v>
      </c>
      <c r="K16">
        <v>1.2245999999999999</v>
      </c>
      <c r="L16">
        <f t="shared" si="1"/>
        <v>1.0769</v>
      </c>
      <c r="M16">
        <f t="shared" si="2"/>
        <v>3.4566666666666669E-2</v>
      </c>
      <c r="N16" s="2">
        <f t="shared" si="3"/>
        <v>1.0423333333333333</v>
      </c>
      <c r="O16" t="s">
        <v>65</v>
      </c>
    </row>
    <row r="17" spans="1:15" x14ac:dyDescent="0.25">
      <c r="A17" t="s">
        <v>21</v>
      </c>
      <c r="B17">
        <v>28</v>
      </c>
      <c r="C17" t="s">
        <v>31</v>
      </c>
      <c r="D17" t="s">
        <v>32</v>
      </c>
      <c r="E17">
        <v>66</v>
      </c>
      <c r="F17">
        <v>9</v>
      </c>
      <c r="G17">
        <f t="shared" si="0"/>
        <v>0.13636363636363635</v>
      </c>
      <c r="H17" s="1">
        <v>39.008000000000003</v>
      </c>
      <c r="I17" s="1">
        <v>95.02</v>
      </c>
      <c r="J17">
        <v>0.74470000000000003</v>
      </c>
      <c r="K17">
        <v>0.82099999999999995</v>
      </c>
      <c r="L17">
        <f t="shared" si="1"/>
        <v>0.78285000000000005</v>
      </c>
      <c r="M17">
        <f t="shared" si="2"/>
        <v>3.4566666666666669E-2</v>
      </c>
      <c r="N17">
        <f t="shared" si="3"/>
        <v>0.74828333333333341</v>
      </c>
    </row>
    <row r="18" spans="1:15" x14ac:dyDescent="0.25">
      <c r="A18" t="s">
        <v>22</v>
      </c>
      <c r="B18">
        <v>29</v>
      </c>
      <c r="C18" t="s">
        <v>31</v>
      </c>
      <c r="D18" t="s">
        <v>38</v>
      </c>
      <c r="E18" t="s">
        <v>39</v>
      </c>
      <c r="F18" t="s">
        <v>39</v>
      </c>
      <c r="G18" t="s">
        <v>39</v>
      </c>
      <c r="H18" s="1" t="s">
        <v>39</v>
      </c>
      <c r="I18" s="1" t="s">
        <v>39</v>
      </c>
      <c r="J18" s="1" t="s">
        <v>39</v>
      </c>
      <c r="K18" s="1" t="s">
        <v>39</v>
      </c>
      <c r="L18" s="1" t="s">
        <v>39</v>
      </c>
      <c r="M18" s="1" t="s">
        <v>39</v>
      </c>
      <c r="N18" s="1" t="s">
        <v>39</v>
      </c>
    </row>
    <row r="19" spans="1:15" x14ac:dyDescent="0.25">
      <c r="A19" t="s">
        <v>23</v>
      </c>
      <c r="B19">
        <v>30</v>
      </c>
      <c r="C19" t="s">
        <v>31</v>
      </c>
      <c r="D19" t="s">
        <v>38</v>
      </c>
      <c r="E19" t="s">
        <v>39</v>
      </c>
      <c r="F19" t="s">
        <v>39</v>
      </c>
      <c r="G19" t="s">
        <v>39</v>
      </c>
      <c r="H19" s="1" t="s">
        <v>39</v>
      </c>
      <c r="I19" s="1" t="s">
        <v>39</v>
      </c>
      <c r="J19" s="1" t="s">
        <v>39</v>
      </c>
      <c r="K19" s="1" t="s">
        <v>39</v>
      </c>
      <c r="L19" s="1" t="s">
        <v>39</v>
      </c>
      <c r="M19" s="1" t="s">
        <v>39</v>
      </c>
      <c r="N19" s="1" t="s">
        <v>39</v>
      </c>
    </row>
    <row r="20" spans="1:15" x14ac:dyDescent="0.25">
      <c r="A20" t="s">
        <v>24</v>
      </c>
      <c r="B20">
        <v>33</v>
      </c>
      <c r="C20" t="s">
        <v>30</v>
      </c>
      <c r="D20" t="s">
        <v>37</v>
      </c>
      <c r="E20">
        <v>67.5</v>
      </c>
      <c r="F20">
        <v>23</v>
      </c>
      <c r="G20">
        <f t="shared" ref="G20:G41" si="4">F20/E20</f>
        <v>0.34074074074074073</v>
      </c>
      <c r="H20" s="1">
        <v>30.361000000000001</v>
      </c>
      <c r="I20" s="1">
        <v>85</v>
      </c>
      <c r="J20">
        <v>0.36520000000000002</v>
      </c>
      <c r="K20">
        <v>0.54279999999999995</v>
      </c>
      <c r="L20">
        <f t="shared" ref="L20:L33" si="5">AVERAGE(J20:K20)</f>
        <v>0.45399999999999996</v>
      </c>
      <c r="M20">
        <f t="shared" ref="M20:M33" si="6">AVERAGE(0.034,0.0338,0.0359)</f>
        <v>3.4566666666666669E-2</v>
      </c>
      <c r="N20">
        <f t="shared" ref="N20:N33" si="7">L20-M20</f>
        <v>0.41943333333333327</v>
      </c>
      <c r="O20" t="s">
        <v>68</v>
      </c>
    </row>
    <row r="21" spans="1:15" x14ac:dyDescent="0.25">
      <c r="A21" t="s">
        <v>25</v>
      </c>
      <c r="B21">
        <v>34</v>
      </c>
      <c r="C21" t="s">
        <v>31</v>
      </c>
      <c r="D21" t="s">
        <v>38</v>
      </c>
      <c r="E21">
        <v>62</v>
      </c>
      <c r="F21">
        <v>20</v>
      </c>
      <c r="G21">
        <f t="shared" si="4"/>
        <v>0.32258064516129031</v>
      </c>
      <c r="H21" s="1">
        <v>36.856999999999999</v>
      </c>
      <c r="I21" s="1">
        <v>90.2</v>
      </c>
      <c r="J21">
        <v>0.70640000000000003</v>
      </c>
      <c r="K21">
        <v>0.73529999999999995</v>
      </c>
      <c r="L21">
        <f t="shared" si="5"/>
        <v>0.72084999999999999</v>
      </c>
      <c r="M21">
        <f t="shared" si="6"/>
        <v>3.4566666666666669E-2</v>
      </c>
      <c r="N21">
        <f t="shared" si="7"/>
        <v>0.68628333333333336</v>
      </c>
      <c r="O21" t="s">
        <v>69</v>
      </c>
    </row>
    <row r="22" spans="1:15" x14ac:dyDescent="0.25">
      <c r="A22" t="s">
        <v>26</v>
      </c>
      <c r="B22">
        <v>35</v>
      </c>
      <c r="C22" t="s">
        <v>31</v>
      </c>
      <c r="D22" t="s">
        <v>35</v>
      </c>
      <c r="E22">
        <v>58</v>
      </c>
      <c r="F22">
        <v>16</v>
      </c>
      <c r="G22">
        <f t="shared" si="4"/>
        <v>0.27586206896551724</v>
      </c>
      <c r="H22" s="1">
        <v>27.983000000000001</v>
      </c>
      <c r="I22" s="1">
        <v>84.5</v>
      </c>
      <c r="J22">
        <v>1.7095</v>
      </c>
      <c r="K22">
        <v>1.7222999999999999</v>
      </c>
      <c r="L22">
        <f t="shared" si="5"/>
        <v>1.7159</v>
      </c>
      <c r="M22">
        <f t="shared" si="6"/>
        <v>3.4566666666666669E-2</v>
      </c>
      <c r="N22" s="2">
        <f t="shared" si="7"/>
        <v>1.6813333333333333</v>
      </c>
    </row>
    <row r="23" spans="1:15" x14ac:dyDescent="0.25">
      <c r="A23" t="s">
        <v>27</v>
      </c>
      <c r="B23">
        <v>36</v>
      </c>
      <c r="C23" t="s">
        <v>31</v>
      </c>
      <c r="D23" t="s">
        <v>35</v>
      </c>
      <c r="E23">
        <v>50</v>
      </c>
      <c r="F23">
        <v>10</v>
      </c>
      <c r="G23">
        <f t="shared" si="4"/>
        <v>0.2</v>
      </c>
      <c r="H23" s="1">
        <v>36.905000000000001</v>
      </c>
      <c r="I23" s="1">
        <v>95.14</v>
      </c>
      <c r="J23">
        <v>0.69379999999999997</v>
      </c>
      <c r="K23">
        <v>0.72299999999999998</v>
      </c>
      <c r="L23">
        <f t="shared" si="5"/>
        <v>0.70839999999999992</v>
      </c>
      <c r="M23">
        <f t="shared" si="6"/>
        <v>3.4566666666666669E-2</v>
      </c>
      <c r="N23">
        <f t="shared" si="7"/>
        <v>0.67383333333333328</v>
      </c>
      <c r="O23" t="s">
        <v>68</v>
      </c>
    </row>
    <row r="24" spans="1:15" x14ac:dyDescent="0.25">
      <c r="A24" t="s">
        <v>28</v>
      </c>
      <c r="B24">
        <v>37</v>
      </c>
      <c r="C24" t="s">
        <v>30</v>
      </c>
      <c r="D24" t="s">
        <v>37</v>
      </c>
      <c r="E24">
        <v>40</v>
      </c>
      <c r="F24">
        <v>8</v>
      </c>
      <c r="G24">
        <f t="shared" si="4"/>
        <v>0.2</v>
      </c>
      <c r="H24" s="1">
        <v>13.503</v>
      </c>
      <c r="I24" s="1">
        <v>67.959999999999994</v>
      </c>
      <c r="J24">
        <v>0.28810000000000002</v>
      </c>
      <c r="K24">
        <v>0.30959999999999999</v>
      </c>
      <c r="L24">
        <f t="shared" si="5"/>
        <v>0.29885</v>
      </c>
      <c r="M24">
        <f t="shared" si="6"/>
        <v>3.4566666666666669E-2</v>
      </c>
      <c r="N24">
        <f t="shared" si="7"/>
        <v>0.26428333333333331</v>
      </c>
      <c r="O24" t="s">
        <v>65</v>
      </c>
    </row>
    <row r="25" spans="1:15" x14ac:dyDescent="0.25">
      <c r="A25" t="s">
        <v>29</v>
      </c>
      <c r="B25">
        <v>38</v>
      </c>
      <c r="C25" t="s">
        <v>30</v>
      </c>
      <c r="D25" t="s">
        <v>34</v>
      </c>
      <c r="E25">
        <v>32.5</v>
      </c>
      <c r="F25">
        <v>7.5</v>
      </c>
      <c r="G25">
        <f t="shared" si="4"/>
        <v>0.23076923076923078</v>
      </c>
      <c r="H25" s="1">
        <v>23.672999999999998</v>
      </c>
      <c r="I25" s="1">
        <v>80.84</v>
      </c>
      <c r="J25">
        <v>0.1114</v>
      </c>
      <c r="K25">
        <v>0.1212</v>
      </c>
      <c r="L25">
        <f t="shared" si="5"/>
        <v>0.1163</v>
      </c>
      <c r="M25">
        <f t="shared" si="6"/>
        <v>3.4566666666666669E-2</v>
      </c>
      <c r="N25">
        <f t="shared" si="7"/>
        <v>8.1733333333333325E-2</v>
      </c>
      <c r="O25" t="s">
        <v>69</v>
      </c>
    </row>
    <row r="26" spans="1:15" x14ac:dyDescent="0.25">
      <c r="A26" t="s">
        <v>43</v>
      </c>
      <c r="B26">
        <v>43</v>
      </c>
      <c r="C26" t="s">
        <v>31</v>
      </c>
      <c r="D26" t="s">
        <v>38</v>
      </c>
      <c r="E26">
        <v>58</v>
      </c>
      <c r="F26">
        <v>12.5</v>
      </c>
      <c r="G26">
        <f t="shared" si="4"/>
        <v>0.21551724137931033</v>
      </c>
      <c r="H26" s="1">
        <v>25.658000000000001</v>
      </c>
      <c r="I26" s="1">
        <v>82.42</v>
      </c>
      <c r="J26">
        <v>0.48630000000000001</v>
      </c>
      <c r="K26">
        <v>0.38340000000000002</v>
      </c>
      <c r="L26">
        <f t="shared" si="5"/>
        <v>0.43485000000000001</v>
      </c>
      <c r="M26">
        <f t="shared" si="6"/>
        <v>3.4566666666666669E-2</v>
      </c>
      <c r="N26">
        <f t="shared" si="7"/>
        <v>0.40028333333333332</v>
      </c>
    </row>
    <row r="27" spans="1:15" x14ac:dyDescent="0.25">
      <c r="A27" t="s">
        <v>44</v>
      </c>
      <c r="B27">
        <v>44</v>
      </c>
      <c r="C27" t="s">
        <v>31</v>
      </c>
      <c r="D27" t="s">
        <v>38</v>
      </c>
      <c r="E27">
        <v>58</v>
      </c>
      <c r="F27">
        <v>15</v>
      </c>
      <c r="G27">
        <f t="shared" si="4"/>
        <v>0.25862068965517243</v>
      </c>
      <c r="H27" s="1">
        <v>38.512</v>
      </c>
      <c r="I27" s="1">
        <v>95.5</v>
      </c>
      <c r="J27">
        <v>0.34429999999999999</v>
      </c>
      <c r="K27">
        <v>0.48060000000000003</v>
      </c>
      <c r="L27">
        <f t="shared" si="5"/>
        <v>0.41244999999999998</v>
      </c>
      <c r="M27">
        <f t="shared" si="6"/>
        <v>3.4566666666666669E-2</v>
      </c>
      <c r="N27">
        <f t="shared" si="7"/>
        <v>0.37788333333333329</v>
      </c>
    </row>
    <row r="28" spans="1:15" x14ac:dyDescent="0.25">
      <c r="A28" t="s">
        <v>45</v>
      </c>
      <c r="B28">
        <v>45</v>
      </c>
      <c r="C28" t="s">
        <v>30</v>
      </c>
      <c r="D28" t="s">
        <v>34</v>
      </c>
      <c r="E28">
        <v>49.5</v>
      </c>
      <c r="F28">
        <v>15.5</v>
      </c>
      <c r="G28">
        <f t="shared" si="4"/>
        <v>0.31313131313131315</v>
      </c>
      <c r="H28" s="1">
        <v>20.305</v>
      </c>
      <c r="I28" s="1">
        <v>77.38</v>
      </c>
      <c r="J28">
        <v>0.82650000000000001</v>
      </c>
      <c r="K28">
        <v>0.52649999999999997</v>
      </c>
      <c r="L28">
        <f t="shared" si="5"/>
        <v>0.67649999999999999</v>
      </c>
      <c r="M28">
        <f t="shared" si="6"/>
        <v>3.4566666666666669E-2</v>
      </c>
      <c r="N28">
        <f t="shared" si="7"/>
        <v>0.64193333333333336</v>
      </c>
    </row>
    <row r="29" spans="1:15" x14ac:dyDescent="0.25">
      <c r="A29" t="s">
        <v>46</v>
      </c>
      <c r="B29">
        <v>46</v>
      </c>
      <c r="C29" t="s">
        <v>31</v>
      </c>
      <c r="D29" t="s">
        <v>38</v>
      </c>
      <c r="E29">
        <v>55.5</v>
      </c>
      <c r="F29">
        <v>11</v>
      </c>
      <c r="G29">
        <f t="shared" si="4"/>
        <v>0.1981981981981982</v>
      </c>
      <c r="H29" s="1">
        <v>38.871000000000002</v>
      </c>
      <c r="I29" s="1">
        <v>93.76</v>
      </c>
      <c r="J29">
        <v>1.5804</v>
      </c>
      <c r="K29">
        <v>1.4986999999999999</v>
      </c>
      <c r="L29">
        <f t="shared" si="5"/>
        <v>1.53955</v>
      </c>
      <c r="M29">
        <f t="shared" si="6"/>
        <v>3.4566666666666669E-2</v>
      </c>
      <c r="N29" s="2">
        <f t="shared" si="7"/>
        <v>1.5049833333333333</v>
      </c>
    </row>
    <row r="30" spans="1:15" x14ac:dyDescent="0.25">
      <c r="A30" t="s">
        <v>47</v>
      </c>
      <c r="B30">
        <v>48</v>
      </c>
      <c r="C30" t="s">
        <v>30</v>
      </c>
      <c r="D30" t="s">
        <v>36</v>
      </c>
      <c r="E30">
        <v>58</v>
      </c>
      <c r="F30">
        <v>15</v>
      </c>
      <c r="G30">
        <f t="shared" si="4"/>
        <v>0.25862068965517243</v>
      </c>
      <c r="H30" s="1">
        <v>26.989000000000001</v>
      </c>
      <c r="I30" s="1">
        <v>84.7</v>
      </c>
      <c r="J30">
        <v>1.1555</v>
      </c>
      <c r="K30">
        <v>1.2637</v>
      </c>
      <c r="L30">
        <f t="shared" si="5"/>
        <v>1.2096</v>
      </c>
      <c r="M30">
        <f t="shared" si="6"/>
        <v>3.4566666666666669E-2</v>
      </c>
      <c r="N30" s="2">
        <f t="shared" si="7"/>
        <v>1.1750333333333334</v>
      </c>
    </row>
    <row r="31" spans="1:15" x14ac:dyDescent="0.25">
      <c r="A31" t="s">
        <v>48</v>
      </c>
      <c r="B31">
        <v>49</v>
      </c>
      <c r="C31" t="s">
        <v>31</v>
      </c>
      <c r="D31" t="s">
        <v>35</v>
      </c>
      <c r="E31">
        <v>24</v>
      </c>
      <c r="F31">
        <v>6</v>
      </c>
      <c r="G31">
        <f t="shared" si="4"/>
        <v>0.25</v>
      </c>
      <c r="H31" s="1">
        <v>24.789000000000001</v>
      </c>
      <c r="I31" s="1">
        <v>82.62</v>
      </c>
      <c r="J31">
        <v>0.4551</v>
      </c>
      <c r="K31">
        <v>0.3372</v>
      </c>
      <c r="L31">
        <f t="shared" si="5"/>
        <v>0.39615</v>
      </c>
      <c r="M31">
        <f t="shared" si="6"/>
        <v>3.4566666666666669E-2</v>
      </c>
      <c r="N31">
        <f t="shared" si="7"/>
        <v>0.36158333333333331</v>
      </c>
      <c r="O31" t="s">
        <v>70</v>
      </c>
    </row>
    <row r="32" spans="1:15" x14ac:dyDescent="0.25">
      <c r="A32" t="s">
        <v>49</v>
      </c>
      <c r="B32">
        <v>51</v>
      </c>
      <c r="C32" t="s">
        <v>30</v>
      </c>
      <c r="D32" t="s">
        <v>34</v>
      </c>
      <c r="E32">
        <v>56</v>
      </c>
      <c r="F32">
        <v>18</v>
      </c>
      <c r="G32">
        <f t="shared" si="4"/>
        <v>0.32142857142857145</v>
      </c>
      <c r="H32" s="1">
        <v>12.192</v>
      </c>
      <c r="I32" s="1">
        <v>64.62</v>
      </c>
      <c r="J32">
        <v>8.7599999999999997E-2</v>
      </c>
      <c r="K32">
        <v>0.22620000000000001</v>
      </c>
      <c r="L32">
        <f t="shared" si="5"/>
        <v>0.15690000000000001</v>
      </c>
      <c r="M32">
        <f t="shared" si="6"/>
        <v>3.4566666666666669E-2</v>
      </c>
      <c r="N32">
        <f t="shared" si="7"/>
        <v>0.12233333333333335</v>
      </c>
    </row>
    <row r="33" spans="1:15" x14ac:dyDescent="0.25">
      <c r="A33" t="s">
        <v>50</v>
      </c>
      <c r="B33">
        <v>52</v>
      </c>
      <c r="C33" t="s">
        <v>31</v>
      </c>
      <c r="D33" t="s">
        <v>38</v>
      </c>
      <c r="E33">
        <v>59</v>
      </c>
      <c r="F33">
        <v>18</v>
      </c>
      <c r="G33">
        <f t="shared" si="4"/>
        <v>0.30508474576271188</v>
      </c>
      <c r="H33" s="1">
        <v>23.613</v>
      </c>
      <c r="I33" s="1">
        <v>80.02</v>
      </c>
      <c r="J33">
        <v>0.15129999999999999</v>
      </c>
      <c r="K33">
        <v>0.1779</v>
      </c>
      <c r="L33">
        <f t="shared" si="5"/>
        <v>0.1646</v>
      </c>
      <c r="M33">
        <f t="shared" si="6"/>
        <v>3.4566666666666669E-2</v>
      </c>
      <c r="N33">
        <f t="shared" si="7"/>
        <v>0.13003333333333333</v>
      </c>
    </row>
    <row r="34" spans="1:15" x14ac:dyDescent="0.25">
      <c r="A34" t="s">
        <v>51</v>
      </c>
      <c r="B34">
        <v>54</v>
      </c>
      <c r="C34" t="s">
        <v>30</v>
      </c>
      <c r="D34" t="s">
        <v>36</v>
      </c>
      <c r="E34">
        <v>50.5</v>
      </c>
      <c r="F34">
        <v>15</v>
      </c>
      <c r="G34">
        <f t="shared" si="4"/>
        <v>0.29702970297029702</v>
      </c>
      <c r="H34" s="1">
        <v>15.423</v>
      </c>
      <c r="I34" s="1">
        <v>70</v>
      </c>
      <c r="J34" t="s">
        <v>39</v>
      </c>
      <c r="K34" t="s">
        <v>39</v>
      </c>
      <c r="L34" t="s">
        <v>39</v>
      </c>
      <c r="M34" t="s">
        <v>39</v>
      </c>
      <c r="N34" t="s">
        <v>39</v>
      </c>
      <c r="O34" t="s">
        <v>71</v>
      </c>
    </row>
    <row r="35" spans="1:15" x14ac:dyDescent="0.25">
      <c r="A35" t="s">
        <v>52</v>
      </c>
      <c r="B35">
        <v>55</v>
      </c>
      <c r="C35" t="s">
        <v>31</v>
      </c>
      <c r="D35" t="s">
        <v>38</v>
      </c>
      <c r="E35">
        <v>54</v>
      </c>
      <c r="F35">
        <v>9</v>
      </c>
      <c r="G35">
        <f t="shared" si="4"/>
        <v>0.16666666666666666</v>
      </c>
      <c r="H35" s="1">
        <v>34.463999999999999</v>
      </c>
      <c r="I35" s="1">
        <v>89.1</v>
      </c>
      <c r="J35" s="2">
        <v>0.48099999999999998</v>
      </c>
      <c r="K35" s="2">
        <v>0.39910000000000001</v>
      </c>
      <c r="L35">
        <f t="shared" ref="L35:L41" si="8">AVERAGE(J35:K35)</f>
        <v>0.44005</v>
      </c>
      <c r="M35">
        <f t="shared" ref="M35:M41" si="9">AVERAGE(0.034,0.0338,0.0359)</f>
        <v>3.4566666666666669E-2</v>
      </c>
      <c r="N35">
        <f t="shared" ref="N35:N41" si="10">L35-M35</f>
        <v>0.40548333333333331</v>
      </c>
    </row>
    <row r="36" spans="1:15" x14ac:dyDescent="0.25">
      <c r="A36" t="s">
        <v>53</v>
      </c>
      <c r="B36">
        <v>56</v>
      </c>
      <c r="C36" t="s">
        <v>30</v>
      </c>
      <c r="D36" t="s">
        <v>37</v>
      </c>
      <c r="E36">
        <v>36</v>
      </c>
      <c r="F36">
        <v>8</v>
      </c>
      <c r="G36">
        <f t="shared" si="4"/>
        <v>0.22222222222222221</v>
      </c>
      <c r="H36" s="1">
        <v>29.11</v>
      </c>
      <c r="I36" s="1">
        <v>87.7</v>
      </c>
      <c r="J36" s="2">
        <v>1.0871</v>
      </c>
      <c r="K36" s="2">
        <v>1.1499999999999999</v>
      </c>
      <c r="L36">
        <f t="shared" si="8"/>
        <v>1.1185499999999999</v>
      </c>
      <c r="M36">
        <f t="shared" si="9"/>
        <v>3.4566666666666669E-2</v>
      </c>
      <c r="N36" s="2">
        <f t="shared" si="10"/>
        <v>1.0839833333333333</v>
      </c>
    </row>
    <row r="37" spans="1:15" x14ac:dyDescent="0.25">
      <c r="A37" t="s">
        <v>54</v>
      </c>
      <c r="B37">
        <v>57</v>
      </c>
      <c r="C37" t="s">
        <v>30</v>
      </c>
      <c r="D37" t="s">
        <v>36</v>
      </c>
      <c r="E37">
        <v>55</v>
      </c>
      <c r="F37">
        <v>18</v>
      </c>
      <c r="G37">
        <f t="shared" si="4"/>
        <v>0.32727272727272727</v>
      </c>
      <c r="H37" s="1">
        <v>28.876999999999999</v>
      </c>
      <c r="I37" s="1">
        <v>84.86</v>
      </c>
      <c r="J37" s="2">
        <v>1.1022000000000001</v>
      </c>
      <c r="K37" s="2">
        <v>0.98</v>
      </c>
      <c r="L37">
        <f t="shared" si="8"/>
        <v>1.0411000000000001</v>
      </c>
      <c r="M37">
        <f t="shared" si="9"/>
        <v>3.4566666666666669E-2</v>
      </c>
      <c r="N37" s="2">
        <f t="shared" si="10"/>
        <v>1.0065333333333335</v>
      </c>
    </row>
    <row r="38" spans="1:15" x14ac:dyDescent="0.25">
      <c r="A38" t="s">
        <v>55</v>
      </c>
      <c r="B38">
        <v>58</v>
      </c>
      <c r="C38" t="s">
        <v>30</v>
      </c>
      <c r="D38" t="s">
        <v>34</v>
      </c>
      <c r="E38">
        <v>61.5</v>
      </c>
      <c r="F38">
        <v>14</v>
      </c>
      <c r="G38">
        <f t="shared" si="4"/>
        <v>0.22764227642276422</v>
      </c>
      <c r="H38" s="1">
        <v>25.724</v>
      </c>
      <c r="I38" s="1">
        <v>83.4</v>
      </c>
      <c r="J38" s="2">
        <v>1.1518999999999999</v>
      </c>
      <c r="K38" s="2">
        <v>1.1420999999999999</v>
      </c>
      <c r="L38">
        <f t="shared" si="8"/>
        <v>1.1469999999999998</v>
      </c>
      <c r="M38">
        <f t="shared" si="9"/>
        <v>3.4566666666666669E-2</v>
      </c>
      <c r="N38" s="2">
        <f t="shared" si="10"/>
        <v>1.1124333333333332</v>
      </c>
    </row>
    <row r="39" spans="1:15" x14ac:dyDescent="0.25">
      <c r="A39" t="s">
        <v>56</v>
      </c>
      <c r="B39">
        <v>60</v>
      </c>
      <c r="C39" t="s">
        <v>31</v>
      </c>
      <c r="D39" t="s">
        <v>35</v>
      </c>
      <c r="E39">
        <v>49.5</v>
      </c>
      <c r="F39">
        <v>11.5</v>
      </c>
      <c r="G39">
        <f t="shared" si="4"/>
        <v>0.23232323232323232</v>
      </c>
      <c r="H39" s="1">
        <v>25.934999999999999</v>
      </c>
      <c r="I39" s="1">
        <v>80.599999999999994</v>
      </c>
      <c r="J39" s="2">
        <v>0.27450000000000002</v>
      </c>
      <c r="K39" s="2">
        <v>0.12889999999999999</v>
      </c>
      <c r="L39">
        <f t="shared" si="8"/>
        <v>0.20169999999999999</v>
      </c>
      <c r="M39">
        <f t="shared" si="9"/>
        <v>3.4566666666666669E-2</v>
      </c>
      <c r="N39">
        <f t="shared" si="10"/>
        <v>0.16713333333333333</v>
      </c>
      <c r="O39" t="s">
        <v>65</v>
      </c>
    </row>
    <row r="40" spans="1:15" x14ac:dyDescent="0.25">
      <c r="A40" t="s">
        <v>57</v>
      </c>
      <c r="B40">
        <v>61</v>
      </c>
      <c r="C40" t="s">
        <v>31</v>
      </c>
      <c r="D40" t="s">
        <v>35</v>
      </c>
      <c r="E40">
        <v>52</v>
      </c>
      <c r="F40">
        <v>10.5</v>
      </c>
      <c r="G40">
        <f t="shared" si="4"/>
        <v>0.20192307692307693</v>
      </c>
      <c r="H40" s="1">
        <v>34.404000000000003</v>
      </c>
      <c r="I40" s="1">
        <v>88.36</v>
      </c>
      <c r="J40" s="2">
        <v>1.0268999999999999</v>
      </c>
      <c r="K40" s="2">
        <v>1.3165</v>
      </c>
      <c r="L40">
        <f t="shared" si="8"/>
        <v>1.1717</v>
      </c>
      <c r="M40">
        <f t="shared" si="9"/>
        <v>3.4566666666666669E-2</v>
      </c>
      <c r="N40" s="2">
        <f t="shared" si="10"/>
        <v>1.1371333333333333</v>
      </c>
    </row>
    <row r="41" spans="1:15" x14ac:dyDescent="0.25">
      <c r="A41" t="s">
        <v>58</v>
      </c>
      <c r="B41">
        <v>62</v>
      </c>
      <c r="C41" t="s">
        <v>31</v>
      </c>
      <c r="D41" t="s">
        <v>32</v>
      </c>
      <c r="E41">
        <v>59</v>
      </c>
      <c r="F41">
        <v>15.5</v>
      </c>
      <c r="G41">
        <f t="shared" si="4"/>
        <v>0.26271186440677968</v>
      </c>
      <c r="H41" s="1">
        <v>35.643000000000001</v>
      </c>
      <c r="I41" s="1">
        <v>94</v>
      </c>
      <c r="J41" s="2">
        <v>0.8226</v>
      </c>
      <c r="K41" s="2">
        <v>0.77680000000000005</v>
      </c>
      <c r="L41">
        <f t="shared" si="8"/>
        <v>0.79970000000000008</v>
      </c>
      <c r="M41">
        <f t="shared" si="9"/>
        <v>3.4566666666666669E-2</v>
      </c>
      <c r="N41">
        <f t="shared" si="10"/>
        <v>0.76513333333333344</v>
      </c>
    </row>
  </sheetData>
  <sortState xmlns:xlrd2="http://schemas.microsoft.com/office/spreadsheetml/2017/richdata2" ref="A2:N41">
    <sortCondition ref="B2:B4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Hemoglobin</vt:lpstr>
      <vt:lpstr>Hemoglobin+Hematocrit</vt:lpstr>
      <vt:lpstr>HemoglobinBest2outof3Replicates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Schmidt</dc:creator>
  <cp:lastModifiedBy>Elliott Schmidt</cp:lastModifiedBy>
  <dcterms:created xsi:type="dcterms:W3CDTF">2022-09-08T06:31:11Z</dcterms:created>
  <dcterms:modified xsi:type="dcterms:W3CDTF">2023-10-24T07:24:09Z</dcterms:modified>
</cp:coreProperties>
</file>