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schmilly.github.io\CoalitonCalculator\"/>
    </mc:Choice>
  </mc:AlternateContent>
  <xr:revisionPtr revIDLastSave="0" documentId="13_ncr:1_{7EDFCC99-9470-4A19-9E0E-4309B1325ADD}" xr6:coauthVersionLast="47" xr6:coauthVersionMax="47" xr10:uidLastSave="{00000000-0000-0000-0000-000000000000}"/>
  <bookViews>
    <workbookView xWindow="34380" yWindow="0" windowWidth="25785" windowHeight="20985" activeTab="2" xr2:uid="{594D7701-AB06-433D-86AC-3818E54F7208}"/>
  </bookViews>
  <sheets>
    <sheet name="Bass" sheetId="2" r:id="rId1"/>
    <sheet name="Lyons" sheetId="3" r:id="rId2"/>
    <sheet name="Clark" sheetId="4" r:id="rId3"/>
    <sheet name="Braddon" sheetId="5" r:id="rId4"/>
    <sheet name="Franklin" sheetId="7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4" l="1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S67" i="4"/>
  <c r="S66" i="4"/>
  <c r="E56" i="4"/>
  <c r="E60" i="4"/>
  <c r="E64" i="4"/>
  <c r="E68" i="4"/>
  <c r="E72" i="4"/>
  <c r="E76" i="4"/>
  <c r="E57" i="4"/>
  <c r="E65" i="4"/>
  <c r="E73" i="4"/>
  <c r="F61" i="4"/>
  <c r="F73" i="4"/>
  <c r="E62" i="4"/>
  <c r="E74" i="4"/>
  <c r="F56" i="4"/>
  <c r="F60" i="4"/>
  <c r="F64" i="4"/>
  <c r="F68" i="4"/>
  <c r="F72" i="4"/>
  <c r="F76" i="4"/>
  <c r="E61" i="4"/>
  <c r="E69" i="4"/>
  <c r="E77" i="4"/>
  <c r="F57" i="4"/>
  <c r="F69" i="4"/>
  <c r="F77" i="4"/>
  <c r="E66" i="4"/>
  <c r="E70" i="4"/>
  <c r="F65" i="4"/>
  <c r="E58" i="4"/>
  <c r="F58" i="4"/>
  <c r="F62" i="4"/>
  <c r="F66" i="4"/>
  <c r="F70" i="4"/>
  <c r="F74" i="4"/>
  <c r="E59" i="4"/>
  <c r="E63" i="4"/>
  <c r="E67" i="4"/>
  <c r="E71" i="4"/>
  <c r="E75" i="4"/>
  <c r="F59" i="4"/>
  <c r="F63" i="4"/>
  <c r="F67" i="4"/>
  <c r="F71" i="4"/>
  <c r="F75" i="4"/>
  <c r="C71" i="4" a="1"/>
  <c r="C65" i="4" a="1"/>
  <c r="C69" i="4" a="1"/>
  <c r="C77" i="4" a="1"/>
  <c r="C74" i="4" a="1"/>
  <c r="C68" i="4" a="1"/>
  <c r="C76" i="4" a="1"/>
  <c r="C73" i="4" a="1"/>
  <c r="C75" i="4" a="1"/>
  <c r="C64" i="4" a="1"/>
  <c r="C66" i="4" a="1"/>
  <c r="C70" i="4" a="1"/>
  <c r="C67" i="4" a="1"/>
  <c r="C72" i="4" a="1"/>
  <c r="C57" i="4" a="1"/>
  <c r="C61" i="4" a="1"/>
  <c r="C62" i="4" a="1"/>
  <c r="C58" i="4" a="1"/>
  <c r="C63" i="4" a="1"/>
  <c r="C59" i="4" a="1"/>
  <c r="C60" i="4" a="1"/>
  <c r="C56" i="4" a="1"/>
  <c r="S69" i="4" l="1" a="1"/>
  <c r="S69" i="4" s="1"/>
  <c r="C72" i="4"/>
  <c r="C67" i="4"/>
  <c r="C70" i="4"/>
  <c r="C66" i="4"/>
  <c r="C64" i="4"/>
  <c r="C75" i="4"/>
  <c r="C73" i="4"/>
  <c r="C76" i="4"/>
  <c r="C68" i="4"/>
  <c r="C74" i="4"/>
  <c r="C77" i="4"/>
  <c r="C69" i="4"/>
  <c r="C65" i="4"/>
  <c r="C71" i="4"/>
  <c r="C60" i="4"/>
  <c r="C59" i="4"/>
  <c r="C63" i="4"/>
  <c r="C58" i="4"/>
  <c r="C62" i="4"/>
  <c r="C61" i="4"/>
  <c r="C57" i="4"/>
  <c r="C56" i="4"/>
  <c r="G72" i="4" a="1"/>
  <c r="G57" i="4" a="1"/>
  <c r="G70" i="4" a="1"/>
  <c r="G71" i="4" a="1"/>
  <c r="G66" i="4" a="1"/>
  <c r="G73" i="4" a="1"/>
  <c r="G59" i="4" a="1"/>
  <c r="G62" i="4" a="1"/>
  <c r="G61" i="4" a="1"/>
  <c r="G69" i="4" a="1"/>
  <c r="G58" i="4" a="1"/>
  <c r="G76" i="4" a="1"/>
  <c r="G75" i="4" a="1"/>
  <c r="G60" i="4" a="1"/>
  <c r="G67" i="4" a="1"/>
  <c r="G63" i="4" a="1"/>
  <c r="G68" i="4" a="1"/>
  <c r="G64" i="4" a="1"/>
  <c r="G65" i="4" a="1"/>
  <c r="G77" i="4" a="1"/>
  <c r="G74" i="4" a="1"/>
  <c r="G56" i="4" a="1"/>
  <c r="S70" i="4" a="1"/>
  <c r="S68" i="4" a="1"/>
  <c r="G74" i="4" l="1"/>
  <c r="G77" i="4"/>
  <c r="H77" i="4" s="1"/>
  <c r="G65" i="4"/>
  <c r="H65" i="4" s="1"/>
  <c r="G64" i="4"/>
  <c r="H64" i="4" s="1"/>
  <c r="G68" i="4"/>
  <c r="H68" i="4" s="1"/>
  <c r="G63" i="4"/>
  <c r="H63" i="4" s="1"/>
  <c r="G67" i="4"/>
  <c r="H67" i="4" s="1"/>
  <c r="N67" i="4" s="1"/>
  <c r="G60" i="4"/>
  <c r="H60" i="4" s="1"/>
  <c r="G75" i="4"/>
  <c r="H75" i="4" s="1"/>
  <c r="G76" i="4"/>
  <c r="H76" i="4" s="1"/>
  <c r="G58" i="4"/>
  <c r="H58" i="4" s="1"/>
  <c r="J58" i="4" s="1"/>
  <c r="G69" i="4"/>
  <c r="H69" i="4" s="1"/>
  <c r="G61" i="4"/>
  <c r="H61" i="4" s="1"/>
  <c r="N61" i="4" s="1"/>
  <c r="G62" i="4"/>
  <c r="H62" i="4" s="1"/>
  <c r="G59" i="4"/>
  <c r="H59" i="4" s="1"/>
  <c r="G73" i="4"/>
  <c r="H73" i="4" s="1"/>
  <c r="N73" i="4" s="1"/>
  <c r="G66" i="4"/>
  <c r="H66" i="4" s="1"/>
  <c r="N66" i="4" s="1"/>
  <c r="G71" i="4"/>
  <c r="H71" i="4" s="1"/>
  <c r="G70" i="4"/>
  <c r="H70" i="4" s="1"/>
  <c r="G57" i="4"/>
  <c r="H57" i="4" s="1"/>
  <c r="G72" i="4"/>
  <c r="H72" i="4" s="1"/>
  <c r="L72" i="4" s="1"/>
  <c r="G56" i="4"/>
  <c r="H56" i="4" s="1"/>
  <c r="N56" i="4" s="1"/>
  <c r="S70" i="4"/>
  <c r="S68" i="4"/>
  <c r="H74" i="4"/>
  <c r="M74" i="4" s="1"/>
  <c r="L83" i="4"/>
  <c r="M83" i="4"/>
  <c r="J83" i="4"/>
  <c r="K83" i="4"/>
  <c r="M64" i="4"/>
  <c r="M73" i="4"/>
  <c r="N71" i="4"/>
  <c r="M71" i="4"/>
  <c r="L67" i="4"/>
  <c r="M77" i="4"/>
  <c r="M70" i="4"/>
  <c r="M66" i="4"/>
  <c r="M72" i="4"/>
  <c r="J67" i="4"/>
  <c r="M69" i="4"/>
  <c r="K72" i="4" l="1"/>
  <c r="J72" i="4"/>
  <c r="K67" i="4"/>
  <c r="M67" i="4"/>
  <c r="N72" i="4"/>
  <c r="M65" i="4"/>
  <c r="M59" i="4"/>
  <c r="M61" i="4"/>
  <c r="M82" i="4" s="1"/>
  <c r="M63" i="4"/>
  <c r="M60" i="4"/>
  <c r="M56" i="4"/>
  <c r="M58" i="4"/>
  <c r="N77" i="4"/>
  <c r="N59" i="4"/>
  <c r="N64" i="4"/>
  <c r="K62" i="4"/>
  <c r="L62" i="4"/>
  <c r="J71" i="4"/>
  <c r="K71" i="4"/>
  <c r="L71" i="4"/>
  <c r="N68" i="4"/>
  <c r="K68" i="4"/>
  <c r="L68" i="4"/>
  <c r="J68" i="4"/>
  <c r="K56" i="4"/>
  <c r="L56" i="4"/>
  <c r="K61" i="4"/>
  <c r="L61" i="4"/>
  <c r="J61" i="4"/>
  <c r="L76" i="4"/>
  <c r="K76" i="4"/>
  <c r="J76" i="4"/>
  <c r="J70" i="4"/>
  <c r="L70" i="4"/>
  <c r="K70" i="4"/>
  <c r="M62" i="4"/>
  <c r="J77" i="4"/>
  <c r="L77" i="4"/>
  <c r="K77" i="4"/>
  <c r="K75" i="4"/>
  <c r="L75" i="4"/>
  <c r="N70" i="4"/>
  <c r="J74" i="4"/>
  <c r="K74" i="4"/>
  <c r="L74" i="4"/>
  <c r="J73" i="4"/>
  <c r="L73" i="4"/>
  <c r="K73" i="4"/>
  <c r="J64" i="4"/>
  <c r="L64" i="4"/>
  <c r="K64" i="4"/>
  <c r="J60" i="4"/>
  <c r="K60" i="4"/>
  <c r="L60" i="4"/>
  <c r="N76" i="4"/>
  <c r="J57" i="4"/>
  <c r="K57" i="4"/>
  <c r="L57" i="4"/>
  <c r="J59" i="4"/>
  <c r="L59" i="4"/>
  <c r="K59" i="4"/>
  <c r="K65" i="4"/>
  <c r="L65" i="4"/>
  <c r="M57" i="4"/>
  <c r="L63" i="4"/>
  <c r="K63" i="4"/>
  <c r="K69" i="4"/>
  <c r="L69" i="4"/>
  <c r="J56" i="4"/>
  <c r="M75" i="4"/>
  <c r="L66" i="4"/>
  <c r="K66" i="4"/>
  <c r="J66" i="4"/>
  <c r="M68" i="4"/>
  <c r="M81" i="4" s="1"/>
  <c r="M76" i="4"/>
  <c r="N58" i="4"/>
  <c r="L58" i="4"/>
  <c r="K58" i="4"/>
  <c r="J65" i="4"/>
  <c r="J63" i="4"/>
  <c r="J62" i="4"/>
  <c r="J69" i="4"/>
  <c r="J75" i="4"/>
  <c r="N65" i="4"/>
  <c r="N69" i="4"/>
  <c r="N75" i="4"/>
  <c r="N74" i="4"/>
  <c r="N62" i="4"/>
  <c r="N60" i="4"/>
  <c r="N63" i="4"/>
  <c r="N57" i="4"/>
  <c r="L80" i="4" l="1"/>
  <c r="M80" i="4"/>
  <c r="L81" i="4"/>
  <c r="K80" i="4"/>
  <c r="K81" i="4"/>
  <c r="K82" i="4"/>
  <c r="L82" i="4"/>
  <c r="J82" i="4"/>
  <c r="J81" i="4"/>
  <c r="J8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<sst xmlns="http://schemas.openxmlformats.org/spreadsheetml/2006/main" count="3019" uniqueCount="1578">
  <si>
    <t>Column1</t>
  </si>
  <si>
    <t>Column2</t>
  </si>
  <si>
    <t>Column3</t>
  </si>
  <si>
    <t>Column4</t>
  </si>
  <si>
    <t>Column5</t>
  </si>
  <si>
    <t>Column6</t>
  </si>
  <si>
    <t>LIB</t>
  </si>
  <si>
    <t>ALP</t>
  </si>
  <si>
    <t>Column9</t>
  </si>
  <si>
    <t>Column10</t>
  </si>
  <si>
    <t>Column11</t>
  </si>
  <si>
    <t>Column12</t>
  </si>
  <si>
    <t>AJP</t>
  </si>
  <si>
    <t>Greens</t>
  </si>
  <si>
    <t>Column15</t>
  </si>
  <si>
    <t>Column16</t>
  </si>
  <si>
    <t>Column17</t>
  </si>
  <si>
    <t>Column18</t>
  </si>
  <si>
    <t>Tas SFFP</t>
  </si>
  <si>
    <t>Ungrouped</t>
  </si>
  <si>
    <t>Column21</t>
  </si>
  <si>
    <t>Column22</t>
  </si>
  <si>
    <t>Column23</t>
  </si>
  <si>
    <t>Column24</t>
  </si>
  <si>
    <t>Column25</t>
  </si>
  <si>
    <t>Count</t>
  </si>
  <si>
    <t>ALEXANDER</t>
  </si>
  <si>
    <t>COURTNEY</t>
  </si>
  <si>
    <t>FERGUSON</t>
  </si>
  <si>
    <t>GUTWEIN</t>
  </si>
  <si>
    <t>KIESER</t>
  </si>
  <si>
    <t>WOOD</t>
  </si>
  <si>
    <t>FINLAY</t>
  </si>
  <si>
    <t>HINDS</t>
  </si>
  <si>
    <t>HOUSTON</t>
  </si>
  <si>
    <t>O'BYRNE</t>
  </si>
  <si>
    <t>POWELL</t>
  </si>
  <si>
    <t>WOODBURY</t>
  </si>
  <si>
    <t>DAVENPORT</t>
  </si>
  <si>
    <t>HALL</t>
  </si>
  <si>
    <t>HOUGHTON</t>
  </si>
  <si>
    <t>LAYTON-BENNETT</t>
  </si>
  <si>
    <t>ROSOL</t>
  </si>
  <si>
    <t>HARVEY</t>
  </si>
  <si>
    <t>RAMAGE</t>
  </si>
  <si>
    <t>Votes Exhausted at Count</t>
  </si>
  <si>
    <t>Loss (Gain) by Fraction</t>
  </si>
  <si>
    <t>Total Votes at the End of
the count</t>
  </si>
  <si>
    <t>Remarks</t>
  </si>
  <si>
    <t>1</t>
  </si>
  <si>
    <t>511</t>
  </si>
  <si>
    <t>2227</t>
  </si>
  <si>
    <t>3806</t>
  </si>
  <si>
    <t>32482</t>
  </si>
  <si>
    <t>646</t>
  </si>
  <si>
    <t>707</t>
  </si>
  <si>
    <t>5830</t>
  </si>
  <si>
    <t>1663</t>
  </si>
  <si>
    <t>1512</t>
  </si>
  <si>
    <t>7813</t>
  </si>
  <si>
    <t>706</t>
  </si>
  <si>
    <t>1242</t>
  </si>
  <si>
    <t>2952</t>
  </si>
  <si>
    <t>886</t>
  </si>
  <si>
    <t>561</t>
  </si>
  <si>
    <t>1091</t>
  </si>
  <si>
    <t>691</t>
  </si>
  <si>
    <t>1649</t>
  </si>
  <si>
    <t>377</t>
  </si>
  <si>
    <t>0</t>
  </si>
  <si>
    <t/>
  </si>
  <si>
    <t>67352</t>
  </si>
  <si>
    <t>GUTWEIN elected 1</t>
  </si>
  <si>
    <t>2</t>
  </si>
  <si>
    <t>914</t>
  </si>
  <si>
    <t>9294</t>
  </si>
  <si>
    <t>7208</t>
  </si>
  <si>
    <t>- 21256</t>
  </si>
  <si>
    <t>797</t>
  </si>
  <si>
    <t>1108</t>
  </si>
  <si>
    <t>496</t>
  </si>
  <si>
    <t>113</t>
  </si>
  <si>
    <t>90</t>
  </si>
  <si>
    <t>577</t>
  </si>
  <si>
    <t>38</t>
  </si>
  <si>
    <t>125</t>
  </si>
  <si>
    <t>75</t>
  </si>
  <si>
    <t>39</t>
  </si>
  <si>
    <t>24</t>
  </si>
  <si>
    <t>37</t>
  </si>
  <si>
    <t>23</t>
  </si>
  <si>
    <t>255</t>
  </si>
  <si>
    <t>32</t>
  </si>
  <si>
    <t>GUTWEIN's surplus distributed</t>
  </si>
  <si>
    <t>1425</t>
  </si>
  <si>
    <t>11521</t>
  </si>
  <si>
    <t>11014</t>
  </si>
  <si>
    <t>11226</t>
  </si>
  <si>
    <t>1443</t>
  </si>
  <si>
    <t>1815</t>
  </si>
  <si>
    <t>6326</t>
  </si>
  <si>
    <t>1776</t>
  </si>
  <si>
    <t>1602</t>
  </si>
  <si>
    <t>8390</t>
  </si>
  <si>
    <t>744</t>
  </si>
  <si>
    <t>1367</t>
  </si>
  <si>
    <t>3027</t>
  </si>
  <si>
    <t>925</t>
  </si>
  <si>
    <t>585</t>
  </si>
  <si>
    <t>1128</t>
  </si>
  <si>
    <t>714</t>
  </si>
  <si>
    <t>1904</t>
  </si>
  <si>
    <t>409</t>
  </si>
  <si>
    <t>COURTNEY elected 2</t>
  </si>
  <si>
    <t>3</t>
  </si>
  <si>
    <t>70</t>
  </si>
  <si>
    <t>- 295</t>
  </si>
  <si>
    <t>141</t>
  </si>
  <si>
    <t>14</t>
  </si>
  <si>
    <t>47</t>
  </si>
  <si>
    <t>6</t>
  </si>
  <si>
    <t>7</t>
  </si>
  <si>
    <t>COURTNEY's surplus distributed</t>
  </si>
  <si>
    <t>1495</t>
  </si>
  <si>
    <t>11155</t>
  </si>
  <si>
    <t>1457</t>
  </si>
  <si>
    <t>1862</t>
  </si>
  <si>
    <t>6332</t>
  </si>
  <si>
    <t>1777</t>
  </si>
  <si>
    <t>8397</t>
  </si>
  <si>
    <t>1368</t>
  </si>
  <si>
    <t>1905</t>
  </si>
  <si>
    <t>RAMAGE excluded</t>
  </si>
  <si>
    <t>4 to 6</t>
  </si>
  <si>
    <t>8</t>
  </si>
  <si>
    <t>10</t>
  </si>
  <si>
    <t>33</t>
  </si>
  <si>
    <t>12</t>
  </si>
  <si>
    <t>11</t>
  </si>
  <si>
    <t>4</t>
  </si>
  <si>
    <t>31</t>
  </si>
  <si>
    <t>15</t>
  </si>
  <si>
    <t>13</t>
  </si>
  <si>
    <t>156</t>
  </si>
  <si>
    <t>- 409</t>
  </si>
  <si>
    <t>RAMAGE's votes distributed</t>
  </si>
  <si>
    <t>7 to 9</t>
  </si>
  <si>
    <t>1503</t>
  </si>
  <si>
    <t>11165</t>
  </si>
  <si>
    <t>1463</t>
  </si>
  <si>
    <t>1869</t>
  </si>
  <si>
    <t>6365</t>
  </si>
  <si>
    <t>1787</t>
  </si>
  <si>
    <t>1614</t>
  </si>
  <si>
    <t>8408</t>
  </si>
  <si>
    <t>748</t>
  </si>
  <si>
    <t>1438</t>
  </si>
  <si>
    <t>3058</t>
  </si>
  <si>
    <t>940</t>
  </si>
  <si>
    <t>593</t>
  </si>
  <si>
    <t>1141</t>
  </si>
  <si>
    <t>722</t>
  </si>
  <si>
    <t>2061</t>
  </si>
  <si>
    <t>RAMAGE fully excluded, HOUGHTON excluded
HOUGHTON's votes distributed</t>
  </si>
  <si>
    <t>9</t>
  </si>
  <si>
    <t>237</t>
  </si>
  <si>
    <t>52</t>
  </si>
  <si>
    <t>- 593</t>
  </si>
  <si>
    <t>192</t>
  </si>
  <si>
    <t>46</t>
  </si>
  <si>
    <t>10 to 12</t>
  </si>
  <si>
    <t>1505</t>
  </si>
  <si>
    <t>11169</t>
  </si>
  <si>
    <t>1464</t>
  </si>
  <si>
    <t>6377</t>
  </si>
  <si>
    <t>1790</t>
  </si>
  <si>
    <t>1626</t>
  </si>
  <si>
    <t>8417</t>
  </si>
  <si>
    <t>750</t>
  </si>
  <si>
    <t>1447</t>
  </si>
  <si>
    <t>3295</t>
  </si>
  <si>
    <t>992</t>
  </si>
  <si>
    <t>1333</t>
  </si>
  <si>
    <t>768</t>
  </si>
  <si>
    <t>2067</t>
  </si>
  <si>
    <t>HOUGHTON fully excluded, POWELL excluded
POWELL's votes distributed</t>
  </si>
  <si>
    <t>5</t>
  </si>
  <si>
    <t>79</t>
  </si>
  <si>
    <t>263</t>
  </si>
  <si>
    <t>201</t>
  </si>
  <si>
    <t>111</t>
  </si>
  <si>
    <t>- 750</t>
  </si>
  <si>
    <t>17</t>
  </si>
  <si>
    <t>13 to 15</t>
  </si>
  <si>
    <t>11181</t>
  </si>
  <si>
    <t>1469</t>
  </si>
  <si>
    <t>1878</t>
  </si>
  <si>
    <t>6456</t>
  </si>
  <si>
    <t>2053</t>
  </si>
  <si>
    <t>1827</t>
  </si>
  <si>
    <t>8528</t>
  </si>
  <si>
    <t>1462</t>
  </si>
  <si>
    <t>3307</t>
  </si>
  <si>
    <t>1009</t>
  </si>
  <si>
    <t>1337</t>
  </si>
  <si>
    <t>770</t>
  </si>
  <si>
    <t>2074</t>
  </si>
  <si>
    <t>POWELL fully excluded, ROSOL excluded
ROSOL's votes distributed</t>
  </si>
  <si>
    <t>25</t>
  </si>
  <si>
    <t>19</t>
  </si>
  <si>
    <t>252</t>
  </si>
  <si>
    <t>219</t>
  </si>
  <si>
    <t>218</t>
  </si>
  <si>
    <t>- 770</t>
  </si>
  <si>
    <t>16 to 18</t>
  </si>
  <si>
    <t>11184</t>
  </si>
  <si>
    <t>1471</t>
  </si>
  <si>
    <t>1881</t>
  </si>
  <si>
    <t>6481</t>
  </si>
  <si>
    <t>2055</t>
  </si>
  <si>
    <t>1832</t>
  </si>
  <si>
    <t>8547</t>
  </si>
  <si>
    <t>1476</t>
  </si>
  <si>
    <t>3559</t>
  </si>
  <si>
    <t>1228</t>
  </si>
  <si>
    <t>1555</t>
  </si>
  <si>
    <t>2077</t>
  </si>
  <si>
    <t>ROSOL fully excluded, HALL excluded
HALL's votes distributed</t>
  </si>
  <si>
    <t>35</t>
  </si>
  <si>
    <t>493</t>
  </si>
  <si>
    <t>- 1228</t>
  </si>
  <si>
    <t>536</t>
  </si>
  <si>
    <t>16</t>
  </si>
  <si>
    <t>1520</t>
  </si>
  <si>
    <t>11199</t>
  </si>
  <si>
    <t>1474</t>
  </si>
  <si>
    <t>1886</t>
  </si>
  <si>
    <t>6528</t>
  </si>
  <si>
    <t>2068</t>
  </si>
  <si>
    <t>1851</t>
  </si>
  <si>
    <t>8582</t>
  </si>
  <si>
    <t>1509</t>
  </si>
  <si>
    <t>4052</t>
  </si>
  <si>
    <t>2091</t>
  </si>
  <si>
    <t>2093</t>
  </si>
  <si>
    <t>HALL fully excluded, KIESER excluded
KIESER's votes distributed</t>
  </si>
  <si>
    <t>146</t>
  </si>
  <si>
    <t>212</t>
  </si>
  <si>
    <t>- 659</t>
  </si>
  <si>
    <t>202</t>
  </si>
  <si>
    <t>22</t>
  </si>
  <si>
    <t>20 to 21</t>
  </si>
  <si>
    <t>1666</t>
  </si>
  <si>
    <t>11411</t>
  </si>
  <si>
    <t>815</t>
  </si>
  <si>
    <t>2088</t>
  </si>
  <si>
    <t>6550</t>
  </si>
  <si>
    <t>2080</t>
  </si>
  <si>
    <t>1861</t>
  </si>
  <si>
    <t>8604</t>
  </si>
  <si>
    <t>4055</t>
  </si>
  <si>
    <t>2095</t>
  </si>
  <si>
    <t>2108</t>
  </si>
  <si>
    <t>FERGUSON elected 3, KIESER partially excluded
KIESER's votes distributed</t>
  </si>
  <si>
    <t>214</t>
  </si>
  <si>
    <t>- 815</t>
  </si>
  <si>
    <t>538</t>
  </si>
  <si>
    <t>20</t>
  </si>
  <si>
    <t>1880</t>
  </si>
  <si>
    <t>2626</t>
  </si>
  <si>
    <t>6563</t>
  </si>
  <si>
    <t>2085</t>
  </si>
  <si>
    <t>1864</t>
  </si>
  <si>
    <t>8624</t>
  </si>
  <si>
    <t>1524</t>
  </si>
  <si>
    <t>4056</t>
  </si>
  <si>
    <t>2097</t>
  </si>
  <si>
    <t>2119</t>
  </si>
  <si>
    <t>KIESER fully excluded
FERGUSON's surplus distributed</t>
  </si>
  <si>
    <t>- 185</t>
  </si>
  <si>
    <t>96</t>
  </si>
  <si>
    <t>23 to 26</t>
  </si>
  <si>
    <t>1950</t>
  </si>
  <si>
    <t>2722</t>
  </si>
  <si>
    <t>6565</t>
  </si>
  <si>
    <t>2086</t>
  </si>
  <si>
    <t>1865</t>
  </si>
  <si>
    <t>8628</t>
  </si>
  <si>
    <t>1525</t>
  </si>
  <si>
    <t>2122</t>
  </si>
  <si>
    <t>WOODBURY excluded
WOODBURY's votes distributed</t>
  </si>
  <si>
    <t>94</t>
  </si>
  <si>
    <t>126</t>
  </si>
  <si>
    <t>53</t>
  </si>
  <si>
    <t>71</t>
  </si>
  <si>
    <t>166</t>
  </si>
  <si>
    <t>- 1525</t>
  </si>
  <si>
    <t>271</t>
  </si>
  <si>
    <t>261</t>
  </si>
  <si>
    <t>391</t>
  </si>
  <si>
    <t>27 to 30</t>
  </si>
  <si>
    <t>2044</t>
  </si>
  <si>
    <t>2797</t>
  </si>
  <si>
    <t>6691</t>
  </si>
  <si>
    <t>2139</t>
  </si>
  <si>
    <t>1936</t>
  </si>
  <si>
    <t>8794</t>
  </si>
  <si>
    <t>4327</t>
  </si>
  <si>
    <t>2358</t>
  </si>
  <si>
    <t>2513</t>
  </si>
  <si>
    <t>WOODBURY fully excluded, HOUSTON excluded
HOUSTON's votes distributed</t>
  </si>
  <si>
    <t>550</t>
  </si>
  <si>
    <t>430</t>
  </si>
  <si>
    <t>- 1936</t>
  </si>
  <si>
    <t>50</t>
  </si>
  <si>
    <t>41</t>
  </si>
  <si>
    <t>51</t>
  </si>
  <si>
    <t>31 to 34</t>
  </si>
  <si>
    <t>2083</t>
  </si>
  <si>
    <t>2834</t>
  </si>
  <si>
    <t>7241</t>
  </si>
  <si>
    <t>2569</t>
  </si>
  <si>
    <t>9516</t>
  </si>
  <si>
    <t>4377</t>
  </si>
  <si>
    <t>2399</t>
  </si>
  <si>
    <t>2564</t>
  </si>
  <si>
    <t>28</t>
  </si>
  <si>
    <t>HOUSTON fully excluded, ALEXANDER excluded
ALEXANDER's votes distributed</t>
  </si>
  <si>
    <t>- 2083</t>
  </si>
  <si>
    <t>1667</t>
  </si>
  <si>
    <t>77</t>
  </si>
  <si>
    <t>21</t>
  </si>
  <si>
    <t>29</t>
  </si>
  <si>
    <t>116</t>
  </si>
  <si>
    <t>35 to 38</t>
  </si>
  <si>
    <t>4501</t>
  </si>
  <si>
    <t>7318</t>
  </si>
  <si>
    <t>2590</t>
  </si>
  <si>
    <t>9612</t>
  </si>
  <si>
    <t>4406</t>
  </si>
  <si>
    <t>2432</t>
  </si>
  <si>
    <t>2605</t>
  </si>
  <si>
    <t>144</t>
  </si>
  <si>
    <t>ALEXANDER fully excluded, LAYTON-BENNETT
excluded
LAYTON-BENNETT's votes distributed</t>
  </si>
  <si>
    <t>109</t>
  </si>
  <si>
    <t>161</t>
  </si>
  <si>
    <t>2011</t>
  </si>
  <si>
    <t>- 2432</t>
  </si>
  <si>
    <t>55</t>
  </si>
  <si>
    <t>62</t>
  </si>
  <si>
    <t>39 to 42</t>
  </si>
  <si>
    <t>4518</t>
  </si>
  <si>
    <t>7427</t>
  </si>
  <si>
    <t>2610</t>
  </si>
  <si>
    <t>9773</t>
  </si>
  <si>
    <t>6417</t>
  </si>
  <si>
    <t>2660</t>
  </si>
  <si>
    <t>206</t>
  </si>
  <si>
    <t>LAYTON-BENNETT fully excluded, HINDS excluded
HINDS' votes distributed</t>
  </si>
  <si>
    <t>76</t>
  </si>
  <si>
    <t>1058</t>
  </si>
  <si>
    <t>- 2610</t>
  </si>
  <si>
    <t>1191</t>
  </si>
  <si>
    <t>123</t>
  </si>
  <si>
    <t>107</t>
  </si>
  <si>
    <t>43</t>
  </si>
  <si>
    <t>4594</t>
  </si>
  <si>
    <t>8485</t>
  </si>
  <si>
    <t>10964</t>
  </si>
  <si>
    <t>6540</t>
  </si>
  <si>
    <t>2767</t>
  </si>
  <si>
    <t>HINDS fully excluded, HARVEY excluded
HARVEY's votes distributed</t>
  </si>
  <si>
    <t>684</t>
  </si>
  <si>
    <t>446</t>
  </si>
  <si>
    <t>524</t>
  </si>
  <si>
    <t>419</t>
  </si>
  <si>
    <t>- 2382</t>
  </si>
  <si>
    <t>309</t>
  </si>
  <si>
    <t>44 to 46</t>
  </si>
  <si>
    <t>5278</t>
  </si>
  <si>
    <t>8931</t>
  </si>
  <si>
    <t>11488</t>
  </si>
  <si>
    <t>6959</t>
  </si>
  <si>
    <t>385</t>
  </si>
  <si>
    <t>570</t>
  </si>
  <si>
    <t>O'BYRNE elected 4, HARVEY partially excluded
HARVEY's votes distributed</t>
  </si>
  <si>
    <t>186</t>
  </si>
  <si>
    <t>- 385</t>
  </si>
  <si>
    <t>129</t>
  </si>
  <si>
    <t>5464</t>
  </si>
  <si>
    <t>8977</t>
  </si>
  <si>
    <t>6987</t>
  </si>
  <si>
    <t>699</t>
  </si>
  <si>
    <t>HARVEY fully excluded
O'BYRNE's surplus distributed</t>
  </si>
  <si>
    <t>145</t>
  </si>
  <si>
    <t>- 262</t>
  </si>
  <si>
    <t>69</t>
  </si>
  <si>
    <t>48 to 52</t>
  </si>
  <si>
    <t>5496</t>
  </si>
  <si>
    <t>9122</t>
  </si>
  <si>
    <t>7001</t>
  </si>
  <si>
    <t>WOOD excluded
WOOD's votes distributed</t>
  </si>
  <si>
    <t>- 5496</t>
  </si>
  <si>
    <t>683</t>
  </si>
  <si>
    <t>2761</t>
  </si>
  <si>
    <t>11183</t>
  </si>
  <si>
    <t>7684</t>
  </si>
  <si>
    <t>3529</t>
  </si>
  <si>
    <t>FINLAY elected 5, WOOD fully excluded</t>
  </si>
  <si>
    <t>Column7</t>
  </si>
  <si>
    <t>Column8</t>
  </si>
  <si>
    <t>Column13</t>
  </si>
  <si>
    <t>Column14</t>
  </si>
  <si>
    <t>Column19</t>
  </si>
  <si>
    <t>Column20</t>
  </si>
  <si>
    <t>BARNETT</t>
  </si>
  <si>
    <t>BOWER</t>
  </si>
  <si>
    <t>CAMERON</t>
  </si>
  <si>
    <t>DERKSEN</t>
  </si>
  <si>
    <t>SHELTON</t>
  </si>
  <si>
    <t>TUCKER</t>
  </si>
  <si>
    <t>JOHNSTONE</t>
  </si>
  <si>
    <t>MILLAR</t>
  </si>
  <si>
    <t>MORRIS</t>
  </si>
  <si>
    <t>PIERCE</t>
  </si>
  <si>
    <t>SHAPCOTT</t>
  </si>
  <si>
    <t>DI FALCO</t>
  </si>
  <si>
    <t>McLAY</t>
  </si>
  <si>
    <t>BATT</t>
  </si>
  <si>
    <t>BUTLER</t>
  </si>
  <si>
    <t>GAFFNEY</t>
  </si>
  <si>
    <t>LAMBERT</t>
  </si>
  <si>
    <t>WHITE</t>
  </si>
  <si>
    <t>LANE</t>
  </si>
  <si>
    <t>Votes Exhausted at</t>
  </si>
  <si>
    <t>14821</t>
  </si>
  <si>
    <t>2517</t>
  </si>
  <si>
    <t>3168</t>
  </si>
  <si>
    <t>2622</t>
  </si>
  <si>
    <t>8613</t>
  </si>
  <si>
    <t>4619</t>
  </si>
  <si>
    <t>2883</t>
  </si>
  <si>
    <t>1502</t>
  </si>
  <si>
    <t>737</t>
  </si>
  <si>
    <t>660</t>
  </si>
  <si>
    <t>3175</t>
  </si>
  <si>
    <t>1411</t>
  </si>
  <si>
    <t>2635</t>
  </si>
  <si>
    <t>721</t>
  </si>
  <si>
    <t>2278</t>
  </si>
  <si>
    <t>16338</t>
  </si>
  <si>
    <t>674</t>
  </si>
  <si>
    <t>71026</t>
  </si>
  <si>
    <t>WHITE elected 1, BARNETT elected 2</t>
  </si>
  <si>
    <t>65</t>
  </si>
  <si>
    <t>40</t>
  </si>
  <si>
    <t>59</t>
  </si>
  <si>
    <t>57</t>
  </si>
  <si>
    <t>58</t>
  </si>
  <si>
    <t>45</t>
  </si>
  <si>
    <t>331</t>
  </si>
  <si>
    <t>2094</t>
  </si>
  <si>
    <t>353</t>
  </si>
  <si>
    <t>1229</t>
  </si>
  <si>
    <t>- 4500</t>
  </si>
  <si>
    <t>18</t>
  </si>
  <si>
    <t>WHITE's surplus distributed</t>
  </si>
  <si>
    <t>2539</t>
  </si>
  <si>
    <t>3196</t>
  </si>
  <si>
    <t>2650</t>
  </si>
  <si>
    <t>8678</t>
  </si>
  <si>
    <t>4659</t>
  </si>
  <si>
    <t>2942</t>
  </si>
  <si>
    <t>526</t>
  </si>
  <si>
    <t>1559</t>
  </si>
  <si>
    <t>758</t>
  </si>
  <si>
    <t>689</t>
  </si>
  <si>
    <t>3233</t>
  </si>
  <si>
    <t>1456</t>
  </si>
  <si>
    <t>1472</t>
  </si>
  <si>
    <t>4729</t>
  </si>
  <si>
    <t>1074</t>
  </si>
  <si>
    <t>3507</t>
  </si>
  <si>
    <t>11838</t>
  </si>
  <si>
    <t>692</t>
  </si>
  <si>
    <t>- 2983</t>
  </si>
  <si>
    <t>299</t>
  </si>
  <si>
    <t>422</t>
  </si>
  <si>
    <t>293</t>
  </si>
  <si>
    <t>1442</t>
  </si>
  <si>
    <t>BARNETT's surplus distributed</t>
  </si>
  <si>
    <t>2838</t>
  </si>
  <si>
    <t>3618</t>
  </si>
  <si>
    <t>2943</t>
  </si>
  <si>
    <t>10120</t>
  </si>
  <si>
    <t>5081</t>
  </si>
  <si>
    <t>2947</t>
  </si>
  <si>
    <t>528</t>
  </si>
  <si>
    <t>1566</t>
  </si>
  <si>
    <t>762</t>
  </si>
  <si>
    <t>3265</t>
  </si>
  <si>
    <t>1477</t>
  </si>
  <si>
    <t>4744</t>
  </si>
  <si>
    <t>1076</t>
  </si>
  <si>
    <t>3520</t>
  </si>
  <si>
    <t>694</t>
  </si>
  <si>
    <t>MILLAR excluded</t>
  </si>
  <si>
    <t>- 528</t>
  </si>
  <si>
    <t>152</t>
  </si>
  <si>
    <t>MILLAR's votes distributed</t>
  </si>
  <si>
    <t>2841</t>
  </si>
  <si>
    <t>3620</t>
  </si>
  <si>
    <t>2945</t>
  </si>
  <si>
    <t>5082</t>
  </si>
  <si>
    <t>3004</t>
  </si>
  <si>
    <t>1780</t>
  </si>
  <si>
    <t>800</t>
  </si>
  <si>
    <t>844</t>
  </si>
  <si>
    <t>3272</t>
  </si>
  <si>
    <t>1491</t>
  </si>
  <si>
    <t>4748</t>
  </si>
  <si>
    <t>1080</t>
  </si>
  <si>
    <t>3524</t>
  </si>
  <si>
    <t>698</t>
  </si>
  <si>
    <t>MILLAR fully excluded, LANE excluded
LANE's votes distributed</t>
  </si>
  <si>
    <t>188</t>
  </si>
  <si>
    <t>64</t>
  </si>
  <si>
    <t>30</t>
  </si>
  <si>
    <t>- 698</t>
  </si>
  <si>
    <t>2856</t>
  </si>
  <si>
    <t>3639</t>
  </si>
  <si>
    <t>2960</t>
  </si>
  <si>
    <t>10145</t>
  </si>
  <si>
    <t>5098</t>
  </si>
  <si>
    <t>3061</t>
  </si>
  <si>
    <t>1820</t>
  </si>
  <si>
    <t>819</t>
  </si>
  <si>
    <t>860</t>
  </si>
  <si>
    <t>3397</t>
  </si>
  <si>
    <t>1665</t>
  </si>
  <si>
    <t>1516</t>
  </si>
  <si>
    <t>4812</t>
  </si>
  <si>
    <t>1110</t>
  </si>
  <si>
    <t>3561</t>
  </si>
  <si>
    <t>LANE fully excluded, PIERCE excluded
PIERCE's votes distributed</t>
  </si>
  <si>
    <t>339</t>
  </si>
  <si>
    <t>86</t>
  </si>
  <si>
    <t>- 819</t>
  </si>
  <si>
    <t>2862</t>
  </si>
  <si>
    <t>3644</t>
  </si>
  <si>
    <t>2963</t>
  </si>
  <si>
    <t>10147</t>
  </si>
  <si>
    <t>5104</t>
  </si>
  <si>
    <t>3400</t>
  </si>
  <si>
    <t>1906</t>
  </si>
  <si>
    <t>1159</t>
  </si>
  <si>
    <t>3403</t>
  </si>
  <si>
    <t>1679</t>
  </si>
  <si>
    <t>1518</t>
  </si>
  <si>
    <t>4828</t>
  </si>
  <si>
    <t>1123</t>
  </si>
  <si>
    <t>3574</t>
  </si>
  <si>
    <t>PIERCE fully excluded, GAFFNEY excluded
GAFFNEY's votes distributed</t>
  </si>
  <si>
    <t>414</t>
  </si>
  <si>
    <t>- 1123</t>
  </si>
  <si>
    <t>268</t>
  </si>
  <si>
    <t>2869</t>
  </si>
  <si>
    <t>3649</t>
  </si>
  <si>
    <t>2968</t>
  </si>
  <si>
    <t>10159</t>
  </si>
  <si>
    <t>5109</t>
  </si>
  <si>
    <t>3408</t>
  </si>
  <si>
    <t>1915</t>
  </si>
  <si>
    <t>1164</t>
  </si>
  <si>
    <t>3421</t>
  </si>
  <si>
    <t>1702</t>
  </si>
  <si>
    <t>1857</t>
  </si>
  <si>
    <t>5242</t>
  </si>
  <si>
    <t>3842</t>
  </si>
  <si>
    <t>GAFFNEY fully excluded, SHAPCOTT excluded
SHAPCOTT's votes distributed</t>
  </si>
  <si>
    <t>632</t>
  </si>
  <si>
    <t>418</t>
  </si>
  <si>
    <t>- 1164</t>
  </si>
  <si>
    <t>19 to 21</t>
  </si>
  <si>
    <t>2879</t>
  </si>
  <si>
    <t>3657</t>
  </si>
  <si>
    <t>2971</t>
  </si>
  <si>
    <t>10163</t>
  </si>
  <si>
    <t>5114</t>
  </si>
  <si>
    <t>4040</t>
  </si>
  <si>
    <t>2333</t>
  </si>
  <si>
    <t>3433</t>
  </si>
  <si>
    <t>1724</t>
  </si>
  <si>
    <t>5262</t>
  </si>
  <si>
    <t>3860</t>
  </si>
  <si>
    <t>SHAPCOTT fully excluded, McLAY excluded
McLAY's votes distributed</t>
  </si>
  <si>
    <t>83</t>
  </si>
  <si>
    <t>319</t>
  </si>
  <si>
    <t>221</t>
  </si>
  <si>
    <t>554</t>
  </si>
  <si>
    <t>- 1724</t>
  </si>
  <si>
    <t>157</t>
  </si>
  <si>
    <t>22 to 24</t>
  </si>
  <si>
    <t>2926</t>
  </si>
  <si>
    <t>3722</t>
  </si>
  <si>
    <t>3011</t>
  </si>
  <si>
    <t>10246</t>
  </si>
  <si>
    <t>5146</t>
  </si>
  <si>
    <t>4359</t>
  </si>
  <si>
    <t>2554</t>
  </si>
  <si>
    <t>3987</t>
  </si>
  <si>
    <t>1919</t>
  </si>
  <si>
    <t>5403</t>
  </si>
  <si>
    <t>4017</t>
  </si>
  <si>
    <t>McLAY fully excluded, BATT excluded
BATT's votes distributed</t>
  </si>
  <si>
    <t>34</t>
  </si>
  <si>
    <t>66</t>
  </si>
  <si>
    <t>- 1919</t>
  </si>
  <si>
    <t>813</t>
  </si>
  <si>
    <t>851</t>
  </si>
  <si>
    <t>25 to 27</t>
  </si>
  <si>
    <t>2941</t>
  </si>
  <si>
    <t>3745</t>
  </si>
  <si>
    <t>3026</t>
  </si>
  <si>
    <t>10293</t>
  </si>
  <si>
    <t>5180</t>
  </si>
  <si>
    <t>4382</t>
  </si>
  <si>
    <t>2579</t>
  </si>
  <si>
    <t>4053</t>
  </si>
  <si>
    <t>6216</t>
  </si>
  <si>
    <t>4868</t>
  </si>
  <si>
    <t>BATT fully excluded, MORRIS excluded
MORRIS' votes distributed</t>
  </si>
  <si>
    <t>49</t>
  </si>
  <si>
    <t>2098</t>
  </si>
  <si>
    <t>- 2579</t>
  </si>
  <si>
    <t>181</t>
  </si>
  <si>
    <t>60</t>
  </si>
  <si>
    <t>36</t>
  </si>
  <si>
    <t>28 to 30</t>
  </si>
  <si>
    <t>3767</t>
  </si>
  <si>
    <t>3045</t>
  </si>
  <si>
    <t>10342</t>
  </si>
  <si>
    <t>5209</t>
  </si>
  <si>
    <t>6480</t>
  </si>
  <si>
    <t>4112</t>
  </si>
  <si>
    <t>6397</t>
  </si>
  <si>
    <t>4928</t>
  </si>
  <si>
    <t>44</t>
  </si>
  <si>
    <t>63</t>
  </si>
  <si>
    <t>MORRIS fully excluded, BOWER excluded
BOWER's votes distributed</t>
  </si>
  <si>
    <t>- 2963</t>
  </si>
  <si>
    <t>1262</t>
  </si>
  <si>
    <t>282</t>
  </si>
  <si>
    <t>579</t>
  </si>
  <si>
    <t>654</t>
  </si>
  <si>
    <t>67</t>
  </si>
  <si>
    <t>5029</t>
  </si>
  <si>
    <t>3327</t>
  </si>
  <si>
    <t>10921</t>
  </si>
  <si>
    <t>5863</t>
  </si>
  <si>
    <t>6523</t>
  </si>
  <si>
    <t>4179</t>
  </si>
  <si>
    <t>6432</t>
  </si>
  <si>
    <t>4956</t>
  </si>
  <si>
    <t>BOWER fully excluded, DERKSEN excluded
DERKSEN's votes distributed</t>
  </si>
  <si>
    <t>429</t>
  </si>
  <si>
    <t>- 2966</t>
  </si>
  <si>
    <t>1171</t>
  </si>
  <si>
    <t>110</t>
  </si>
  <si>
    <t>32 to 33</t>
  </si>
  <si>
    <t>5458</t>
  </si>
  <si>
    <t>361</t>
  </si>
  <si>
    <t>12092</t>
  </si>
  <si>
    <t>6921</t>
  </si>
  <si>
    <t>6556</t>
  </si>
  <si>
    <t>4289</t>
  </si>
  <si>
    <t>5005</t>
  </si>
  <si>
    <t>SHELTON elected 3, DERKSEN partially excluded
DERKSEN's votes distributed</t>
  </si>
  <si>
    <t>92</t>
  </si>
  <si>
    <t>- 361</t>
  </si>
  <si>
    <t>235</t>
  </si>
  <si>
    <t>(3)</t>
  </si>
  <si>
    <t>5550</t>
  </si>
  <si>
    <t>7156</t>
  </si>
  <si>
    <t>6559</t>
  </si>
  <si>
    <t>4296</t>
  </si>
  <si>
    <t>6544</t>
  </si>
  <si>
    <t>5013</t>
  </si>
  <si>
    <t>78</t>
  </si>
  <si>
    <t>DERKSEN fully excluded
SHELTON's surplus distributed</t>
  </si>
  <si>
    <t>154</t>
  </si>
  <si>
    <t>- 254</t>
  </si>
  <si>
    <t>5704</t>
  </si>
  <si>
    <t>7239</t>
  </si>
  <si>
    <t>6560</t>
  </si>
  <si>
    <t>4300</t>
  </si>
  <si>
    <t>6548</t>
  </si>
  <si>
    <t>5016</t>
  </si>
  <si>
    <t>80</t>
  </si>
  <si>
    <t>DI FALCO excluded
DI FALCO's votes distributed</t>
  </si>
  <si>
    <t>821</t>
  </si>
  <si>
    <t>1101</t>
  </si>
  <si>
    <t>438</t>
  </si>
  <si>
    <t>- 4300</t>
  </si>
  <si>
    <t>747</t>
  </si>
  <si>
    <t>806</t>
  </si>
  <si>
    <t>387</t>
  </si>
  <si>
    <t>39 to 40</t>
  </si>
  <si>
    <t>6525</t>
  </si>
  <si>
    <t>8340</t>
  </si>
  <si>
    <t>6998</t>
  </si>
  <si>
    <t>7295</t>
  </si>
  <si>
    <t>5822</t>
  </si>
  <si>
    <t>467</t>
  </si>
  <si>
    <t>DI FALCO fully excluded, LAMBERT excluded
LAMBERT's votes distributed</t>
  </si>
  <si>
    <t>164</t>
  </si>
  <si>
    <t>198</t>
  </si>
  <si>
    <t>250</t>
  </si>
  <si>
    <t>4866</t>
  </si>
  <si>
    <t>- 5798</t>
  </si>
  <si>
    <t>325</t>
  </si>
  <si>
    <t>(5)</t>
  </si>
  <si>
    <t>41 to 42</t>
  </si>
  <si>
    <t>6689</t>
  </si>
  <si>
    <t>8538</t>
  </si>
  <si>
    <t>7248</t>
  </si>
  <si>
    <t>12161</t>
  </si>
  <si>
    <t>792</t>
  </si>
  <si>
    <t>BUTLER elected 4, LAMBERT partially excluded
LAMBERT's votes distributed</t>
  </si>
  <si>
    <t>- 24</t>
  </si>
  <si>
    <t>(2)</t>
  </si>
  <si>
    <t>6697</t>
  </si>
  <si>
    <t>8545</t>
  </si>
  <si>
    <t>7251</t>
  </si>
  <si>
    <t>LAMBERT fully excluded
BUTLER's surplus distributed</t>
  </si>
  <si>
    <t>27</t>
  </si>
  <si>
    <t>91</t>
  </si>
  <si>
    <t>- 323</t>
  </si>
  <si>
    <t>174</t>
  </si>
  <si>
    <t>6725</t>
  </si>
  <si>
    <t>8572</t>
  </si>
  <si>
    <t>7342</t>
  </si>
  <si>
    <t>974</t>
  </si>
  <si>
    <t>61</t>
  </si>
  <si>
    <t>CAMERON excluded
CAMERON's votes distributed</t>
  </si>
  <si>
    <t>- 5817</t>
  </si>
  <si>
    <t>4833</t>
  </si>
  <si>
    <t>732</t>
  </si>
  <si>
    <t>908</t>
  </si>
  <si>
    <t>13405</t>
  </si>
  <si>
    <t>7594</t>
  </si>
  <si>
    <t>1706</t>
  </si>
  <si>
    <t>TUCKER elected 5, CAMERON partially excluded</t>
  </si>
  <si>
    <t>Column26</t>
  </si>
  <si>
    <t>Column27</t>
  </si>
  <si>
    <t>Column28</t>
  </si>
  <si>
    <t>Column29</t>
  </si>
  <si>
    <t>Column30</t>
  </si>
  <si>
    <t>Group B</t>
  </si>
  <si>
    <t>FPT</t>
  </si>
  <si>
    <t>Group G</t>
  </si>
  <si>
    <t>BAYLEY</t>
  </si>
  <si>
    <t>O'CONNOR</t>
  </si>
  <si>
    <t>SMITH</t>
  </si>
  <si>
    <t>TAYLOR</t>
  </si>
  <si>
    <t>VOLF</t>
  </si>
  <si>
    <t>JOHNSTON</t>
  </si>
  <si>
    <t>CARNES</t>
  </si>
  <si>
    <t>CLARK</t>
  </si>
  <si>
    <t>DAVIS</t>
  </si>
  <si>
    <t>HADDAD</t>
  </si>
  <si>
    <t>MITCHELL</t>
  </si>
  <si>
    <t>STRINGER</t>
  </si>
  <si>
    <t>WESTCOTT</t>
  </si>
  <si>
    <t>BENNETT</t>
  </si>
  <si>
    <t>LARGE</t>
  </si>
  <si>
    <t>HICKEY</t>
  </si>
  <si>
    <t>ARCHER</t>
  </si>
  <si>
    <t>BEHRAKIS</t>
  </si>
  <si>
    <t>COATS</t>
  </si>
  <si>
    <t>LENNON</t>
  </si>
  <si>
    <t>OGILVIE</t>
  </si>
  <si>
    <t>DUTTA</t>
  </si>
  <si>
    <t>EWIN</t>
  </si>
  <si>
    <t>GERSHWIN</t>
  </si>
  <si>
    <t>615</t>
  </si>
  <si>
    <t>537</t>
  </si>
  <si>
    <t>STRINGER excluded</t>
  </si>
  <si>
    <t>STRINGER's votes distributed</t>
  </si>
  <si>
    <t>548</t>
  </si>
  <si>
    <t>945</t>
  </si>
  <si>
    <t>600</t>
  </si>
  <si>
    <t>1490</t>
  </si>
  <si>
    <t>STRINGER fully excluded, GERSHWIN excluded</t>
  </si>
  <si>
    <t>GERSHWIN's votes distributed</t>
  </si>
  <si>
    <t>668</t>
  </si>
  <si>
    <t>GERSHWIN fully excluded, BENNETT excluded</t>
  </si>
  <si>
    <t>254</t>
  </si>
  <si>
    <t>BENNETT's votes distributed</t>
  </si>
  <si>
    <t>1992</t>
  </si>
  <si>
    <t>1340</t>
  </si>
  <si>
    <t>BENNETT fully excluded, VOLF excluded</t>
  </si>
  <si>
    <t>26</t>
  </si>
  <si>
    <t>VOLF's votes distributed</t>
  </si>
  <si>
    <t>946</t>
  </si>
  <si>
    <t>VOLF fully excluded, EWIN excluded</t>
  </si>
  <si>
    <t>EWIN's votes distributed</t>
  </si>
  <si>
    <t>EWIN fully excluded, SMITH excluded</t>
  </si>
  <si>
    <t>SMITH's votes distributed</t>
  </si>
  <si>
    <t>1708</t>
  </si>
  <si>
    <t>SMITH fully excluded, DUTTA excluded (by count-back)</t>
  </si>
  <si>
    <t>139</t>
  </si>
  <si>
    <t>DUTTA's votes distributed</t>
  </si>
  <si>
    <t>1227</t>
  </si>
  <si>
    <t>DUTTA fully excluded, LARGE excluded</t>
  </si>
  <si>
    <t>100</t>
  </si>
  <si>
    <t>54</t>
  </si>
  <si>
    <t>95</t>
  </si>
  <si>
    <t>LARGE's votes distributed</t>
  </si>
  <si>
    <t>2047</t>
  </si>
  <si>
    <t>LARGE fully excluded, WESTCOTT excluded</t>
  </si>
  <si>
    <t>89</t>
  </si>
  <si>
    <t>42</t>
  </si>
  <si>
    <t>WESTCOTT's votes distributed</t>
  </si>
  <si>
    <t>1321</t>
  </si>
  <si>
    <t>7582</t>
  </si>
  <si>
    <t>WESTCOTT fully excluded, CARNES excluded</t>
  </si>
  <si>
    <t>132</t>
  </si>
  <si>
    <t>374</t>
  </si>
  <si>
    <t>CARNES' votes distributed</t>
  </si>
  <si>
    <t>CARNES fully excluded, TAYLOR excluded</t>
  </si>
  <si>
    <t>TAYLOR's votes distributed</t>
  </si>
  <si>
    <t>2304</t>
  </si>
  <si>
    <t>1765</t>
  </si>
  <si>
    <t>4182</t>
  </si>
  <si>
    <t>TAYLOR fully excluded, O'CONNOR elected 1</t>
  </si>
  <si>
    <t>O'CONNOR's surplus distributed</t>
  </si>
  <si>
    <t>LENNON excluded</t>
  </si>
  <si>
    <t>420</t>
  </si>
  <si>
    <t>LENNON's votes distributed</t>
  </si>
  <si>
    <t>LENNON fully excluded, MITCHELL excluded</t>
  </si>
  <si>
    <t>15 to 16</t>
  </si>
  <si>
    <t>MITCHELL's votes distributed</t>
  </si>
  <si>
    <t>MITCHELL fully excluded, COATS excluded</t>
  </si>
  <si>
    <t>COATS' votes distributed</t>
  </si>
  <si>
    <t>COATS fully excluded, ARCHER elected 2</t>
  </si>
  <si>
    <t>ARCHER's surplus distributed</t>
  </si>
  <si>
    <t>CLARK excluded</t>
  </si>
  <si>
    <t>911</t>
  </si>
  <si>
    <t>CLARK's votes distributed</t>
  </si>
  <si>
    <t>CLARK fully excluded, BAYLEY excluded
BAYLEY's votes distributed</t>
  </si>
  <si>
    <t>634</t>
  </si>
  <si>
    <t>425</t>
  </si>
  <si>
    <t>23 to 24</t>
  </si>
  <si>
    <t>589</t>
  </si>
  <si>
    <t>HADDAD elected 3, BAYLEY partially excluded
BAYLEY's votes distributed</t>
  </si>
  <si>
    <t>BAYLEY fully excluded
HADDAD's surplus distributed</t>
  </si>
  <si>
    <t>26 to 29</t>
  </si>
  <si>
    <t>738</t>
  </si>
  <si>
    <t>DAVIS excluded
DAVIS' votes distributed</t>
  </si>
  <si>
    <t>289</t>
  </si>
  <si>
    <t>30 to 33</t>
  </si>
  <si>
    <t>DAVIS fully excluded, BEHRAKIS excluded
BEHRAKIS' votes distributed</t>
  </si>
  <si>
    <t>OGILVIE elected 4, JOHNSTON elected 5, BEHRAKIS
fully excluded</t>
  </si>
  <si>
    <t>JONES</t>
  </si>
  <si>
    <t>SWANSON</t>
  </si>
  <si>
    <t>BROAD</t>
  </si>
  <si>
    <t>DIPROSE</t>
  </si>
  <si>
    <t>DOW</t>
  </si>
  <si>
    <t>KEAY</t>
  </si>
  <si>
    <t>RIPPON</t>
  </si>
  <si>
    <t>BROOKS</t>
  </si>
  <si>
    <t>ELLIS</t>
  </si>
  <si>
    <t>HENDRIKS</t>
  </si>
  <si>
    <t>JAENSCH</t>
  </si>
  <si>
    <t>ROCKLIFF</t>
  </si>
  <si>
    <t>SHEEHAN</t>
  </si>
  <si>
    <t>BRIGGS</t>
  </si>
  <si>
    <t>CORBETT</t>
  </si>
  <si>
    <t>MILNE</t>
  </si>
  <si>
    <t>MURRAY</t>
  </si>
  <si>
    <t>PARSONS</t>
  </si>
  <si>
    <t>GARLAND</t>
  </si>
  <si>
    <t>HAMER</t>
  </si>
  <si>
    <t>MORGAN</t>
  </si>
  <si>
    <t>1648</t>
  </si>
  <si>
    <t>990</t>
  </si>
  <si>
    <t>6034</t>
  </si>
  <si>
    <t>1300</t>
  </si>
  <si>
    <t>5640</t>
  </si>
  <si>
    <t>4132</t>
  </si>
  <si>
    <t>1454</t>
  </si>
  <si>
    <t>6202</t>
  </si>
  <si>
    <t>6229</t>
  </si>
  <si>
    <t>1856</t>
  </si>
  <si>
    <t>19186</t>
  </si>
  <si>
    <t>1853</t>
  </si>
  <si>
    <t>372</t>
  </si>
  <si>
    <t>670</t>
  </si>
  <si>
    <t>584</t>
  </si>
  <si>
    <t>403</t>
  </si>
  <si>
    <t>4236</t>
  </si>
  <si>
    <t>337</t>
  </si>
  <si>
    <t>294</t>
  </si>
  <si>
    <t>69961</t>
  </si>
  <si>
    <t>ROCKLIFF elected 1</t>
  </si>
  <si>
    <t>2155</t>
  </si>
  <si>
    <t>856</t>
  </si>
  <si>
    <t>2525</t>
  </si>
  <si>
    <t>- 7525</t>
  </si>
  <si>
    <t>576</t>
  </si>
  <si>
    <t>ROCKLIFF's surplus distributed</t>
  </si>
  <si>
    <t>1669</t>
  </si>
  <si>
    <t>1000</t>
  </si>
  <si>
    <t>6114</t>
  </si>
  <si>
    <t>1319</t>
  </si>
  <si>
    <t>5698</t>
  </si>
  <si>
    <t>4177</t>
  </si>
  <si>
    <t>1470</t>
  </si>
  <si>
    <t>8357</t>
  </si>
  <si>
    <t>7303</t>
  </si>
  <si>
    <t>2712</t>
  </si>
  <si>
    <t>7358</t>
  </si>
  <si>
    <t>11661</t>
  </si>
  <si>
    <t>2284</t>
  </si>
  <si>
    <t>1868</t>
  </si>
  <si>
    <t>678</t>
  </si>
  <si>
    <t>405</t>
  </si>
  <si>
    <t>4274</t>
  </si>
  <si>
    <t>340</t>
  </si>
  <si>
    <t>298</t>
  </si>
  <si>
    <t>MORGAN excluded</t>
  </si>
  <si>
    <t>3 to 4</t>
  </si>
  <si>
    <t>68</t>
  </si>
  <si>
    <t>- 298</t>
  </si>
  <si>
    <t>MORGAN's votes distributed</t>
  </si>
  <si>
    <t>1689</t>
  </si>
  <si>
    <t>1008</t>
  </si>
  <si>
    <t>6119</t>
  </si>
  <si>
    <t>5702</t>
  </si>
  <si>
    <t>8367</t>
  </si>
  <si>
    <t>7312</t>
  </si>
  <si>
    <t>2715</t>
  </si>
  <si>
    <t>7363</t>
  </si>
  <si>
    <t>2288</t>
  </si>
  <si>
    <t>1876</t>
  </si>
  <si>
    <t>379</t>
  </si>
  <si>
    <t>680</t>
  </si>
  <si>
    <t>408</t>
  </si>
  <si>
    <t>MORGAN fully excluded, CORBETT excluded</t>
  </si>
  <si>
    <t>5 to 6</t>
  </si>
  <si>
    <t>- 379</t>
  </si>
  <si>
    <t>136</t>
  </si>
  <si>
    <t>CORBETT's votes distributed</t>
  </si>
  <si>
    <t>1692</t>
  </si>
  <si>
    <t>6121</t>
  </si>
  <si>
    <t>1327</t>
  </si>
  <si>
    <t>5705</t>
  </si>
  <si>
    <t>4187</t>
  </si>
  <si>
    <t>8373</t>
  </si>
  <si>
    <t>7317</t>
  </si>
  <si>
    <t>2718</t>
  </si>
  <si>
    <t>7365</t>
  </si>
  <si>
    <t>2289</t>
  </si>
  <si>
    <t>2001</t>
  </si>
  <si>
    <t>816</t>
  </si>
  <si>
    <t>639</t>
  </si>
  <si>
    <t>4414</t>
  </si>
  <si>
    <t>412</t>
  </si>
  <si>
    <t>CORBETT fully excluded, HAMER excluded</t>
  </si>
  <si>
    <t>7 to 8</t>
  </si>
  <si>
    <t>249</t>
  </si>
  <si>
    <t>- 412</t>
  </si>
  <si>
    <t>HAMER's votes distributed</t>
  </si>
  <si>
    <t>1711</t>
  </si>
  <si>
    <t>1032</t>
  </si>
  <si>
    <t>6128</t>
  </si>
  <si>
    <t>5718</t>
  </si>
  <si>
    <t>4196</t>
  </si>
  <si>
    <t>1478</t>
  </si>
  <si>
    <t>8386</t>
  </si>
  <si>
    <t>7325</t>
  </si>
  <si>
    <t>2726</t>
  </si>
  <si>
    <t>7373</t>
  </si>
  <si>
    <t>2298</t>
  </si>
  <si>
    <t>2007</t>
  </si>
  <si>
    <t>831</t>
  </si>
  <si>
    <t>644</t>
  </si>
  <si>
    <t>4663</t>
  </si>
  <si>
    <t>HAMER fully excluded, PARSONS excluded</t>
  </si>
  <si>
    <t>9 to 10</t>
  </si>
  <si>
    <t>163</t>
  </si>
  <si>
    <t>56</t>
  </si>
  <si>
    <t>143</t>
  </si>
  <si>
    <t>- 429</t>
  </si>
  <si>
    <t>PARSONS' votes distributed</t>
  </si>
  <si>
    <t>1718</t>
  </si>
  <si>
    <t>1036</t>
  </si>
  <si>
    <t>6134</t>
  </si>
  <si>
    <t>5730</t>
  </si>
  <si>
    <t>4201</t>
  </si>
  <si>
    <t>1484</t>
  </si>
  <si>
    <t>8391</t>
  </si>
  <si>
    <t>2730</t>
  </si>
  <si>
    <t>7377</t>
  </si>
  <si>
    <t>2300</t>
  </si>
  <si>
    <t>2170</t>
  </si>
  <si>
    <t>887</t>
  </si>
  <si>
    <t>787</t>
  </si>
  <si>
    <t>4671</t>
  </si>
  <si>
    <t>PARSONS fully excluded, MURRAY excluded</t>
  </si>
  <si>
    <t>11 to 12</t>
  </si>
  <si>
    <t>471</t>
  </si>
  <si>
    <t>- 787</t>
  </si>
  <si>
    <t>MURRAY's votes distributed</t>
  </si>
  <si>
    <t>1720</t>
  </si>
  <si>
    <t>1040</t>
  </si>
  <si>
    <t>6139</t>
  </si>
  <si>
    <t>1344</t>
  </si>
  <si>
    <t>5757</t>
  </si>
  <si>
    <t>4214</t>
  </si>
  <si>
    <t>8399</t>
  </si>
  <si>
    <t>7328</t>
  </si>
  <si>
    <t>2738</t>
  </si>
  <si>
    <t>7380</t>
  </si>
  <si>
    <t>2384</t>
  </si>
  <si>
    <t>1358</t>
  </si>
  <si>
    <t>4683</t>
  </si>
  <si>
    <t>MURRAY fully excluded, SWANSON excluded</t>
  </si>
  <si>
    <t>13 to 14</t>
  </si>
  <si>
    <t>855</t>
  </si>
  <si>
    <t>- 1040</t>
  </si>
  <si>
    <t>SWANSON's votes distributed</t>
  </si>
  <si>
    <t>2575</t>
  </si>
  <si>
    <t>6163</t>
  </si>
  <si>
    <t>1363</t>
  </si>
  <si>
    <t>5780</t>
  </si>
  <si>
    <t>4226</t>
  </si>
  <si>
    <t>7334</t>
  </si>
  <si>
    <t>2748</t>
  </si>
  <si>
    <t>7381</t>
  </si>
  <si>
    <t>2311</t>
  </si>
  <si>
    <t>2389</t>
  </si>
  <si>
    <t>4718</t>
  </si>
  <si>
    <t>SWANSON fully excluded, DIPROSE excluded (by count-</t>
  </si>
  <si>
    <t>back)</t>
  </si>
  <si>
    <t>383</t>
  </si>
  <si>
    <t>- 1363</t>
  </si>
  <si>
    <t>140</t>
  </si>
  <si>
    <t>DIPROSE's votes distributed</t>
  </si>
  <si>
    <t>2593</t>
  </si>
  <si>
    <t>6546</t>
  </si>
  <si>
    <t>6030</t>
  </si>
  <si>
    <t>4646</t>
  </si>
  <si>
    <t>1656</t>
  </si>
  <si>
    <t>8435</t>
  </si>
  <si>
    <t>7398</t>
  </si>
  <si>
    <t>2331</t>
  </si>
  <si>
    <t>2394</t>
  </si>
  <si>
    <t>1376</t>
  </si>
  <si>
    <t>4732</t>
  </si>
  <si>
    <t>DIPROSE fully excluded, MILNE excluded</t>
  </si>
  <si>
    <t>17 to 18</t>
  </si>
  <si>
    <t>1137</t>
  </si>
  <si>
    <t>- 1376</t>
  </si>
  <si>
    <t>MILNE's votes distributed</t>
  </si>
  <si>
    <t>2607</t>
  </si>
  <si>
    <t>6576</t>
  </si>
  <si>
    <t>6061</t>
  </si>
  <si>
    <t>4677</t>
  </si>
  <si>
    <t>1682</t>
  </si>
  <si>
    <t>8447</t>
  </si>
  <si>
    <t>7375</t>
  </si>
  <si>
    <t>2788</t>
  </si>
  <si>
    <t>7403</t>
  </si>
  <si>
    <t>2343</t>
  </si>
  <si>
    <t>3531</t>
  </si>
  <si>
    <t>4771</t>
  </si>
  <si>
    <t>MILNE fully excluded, RIPPON excluded</t>
  </si>
  <si>
    <t>19 to 20</t>
  </si>
  <si>
    <t>329</t>
  </si>
  <si>
    <t>549</t>
  </si>
  <si>
    <t>591</t>
  </si>
  <si>
    <t>- 1682</t>
  </si>
  <si>
    <t>RIPPON's votes distributed</t>
  </si>
  <si>
    <t>2634</t>
  </si>
  <si>
    <t>6905</t>
  </si>
  <si>
    <t>6610</t>
  </si>
  <si>
    <t>5268</t>
  </si>
  <si>
    <t>8483</t>
  </si>
  <si>
    <t>2807</t>
  </si>
  <si>
    <t>7418</t>
  </si>
  <si>
    <t>2371</t>
  </si>
  <si>
    <t>3564</t>
  </si>
  <si>
    <t>4788</t>
  </si>
  <si>
    <t>RIPPON fully excluded, SHEEHAN excluded</t>
  </si>
  <si>
    <t>21 to 22</t>
  </si>
  <si>
    <t>410</t>
  </si>
  <si>
    <t>846</t>
  </si>
  <si>
    <t>311</t>
  </si>
  <si>
    <t>- 2371</t>
  </si>
  <si>
    <t>SHEEHAN's votes distributed</t>
  </si>
  <si>
    <t>2662</t>
  </si>
  <si>
    <t>6948</t>
  </si>
  <si>
    <t>6645</t>
  </si>
  <si>
    <t>5308</t>
  </si>
  <si>
    <t>8893</t>
  </si>
  <si>
    <t>8003</t>
  </si>
  <si>
    <t>3653</t>
  </si>
  <si>
    <t>7729</t>
  </si>
  <si>
    <t>3587</t>
  </si>
  <si>
    <t>4807</t>
  </si>
  <si>
    <t>SHEEHAN fully excluded, JONES excluded</t>
  </si>
  <si>
    <t>- 2662</t>
  </si>
  <si>
    <t>343</t>
  </si>
  <si>
    <t>296</t>
  </si>
  <si>
    <t>234</t>
  </si>
  <si>
    <t>730</t>
  </si>
  <si>
    <t>JONES' votes distributed</t>
  </si>
  <si>
    <t>7291</t>
  </si>
  <si>
    <t>6894</t>
  </si>
  <si>
    <t>5604</t>
  </si>
  <si>
    <t>9267</t>
  </si>
  <si>
    <t>8237</t>
  </si>
  <si>
    <t>3809</t>
  </si>
  <si>
    <t>7883</t>
  </si>
  <si>
    <t>3682</t>
  </si>
  <si>
    <t>5537</t>
  </si>
  <si>
    <t>JONES fully excluded, BRIGGS excluded</t>
  </si>
  <si>
    <t>25 to 26</t>
  </si>
  <si>
    <t>398</t>
  </si>
  <si>
    <t>507</t>
  </si>
  <si>
    <t>84</t>
  </si>
  <si>
    <t>102</t>
  </si>
  <si>
    <t>- 3682</t>
  </si>
  <si>
    <t>1035</t>
  </si>
  <si>
    <t>808</t>
  </si>
  <si>
    <t>BRIGGS' votes distributed</t>
  </si>
  <si>
    <t>7689</t>
  </si>
  <si>
    <t>7401</t>
  </si>
  <si>
    <t>6141</t>
  </si>
  <si>
    <t>9351</t>
  </si>
  <si>
    <t>8347</t>
  </si>
  <si>
    <t>3911</t>
  </si>
  <si>
    <t>7983</t>
  </si>
  <si>
    <t>6572</t>
  </si>
  <si>
    <t>BRIGGS fully excluded, HENDRIKS excluded</t>
  </si>
  <si>
    <t>27 to 28</t>
  </si>
  <si>
    <t>74</t>
  </si>
  <si>
    <t>103</t>
  </si>
  <si>
    <t>1142</t>
  </si>
  <si>
    <t>- 3911</t>
  </si>
  <si>
    <t>73</t>
  </si>
  <si>
    <t>HENDRIKS' votes distributed</t>
  </si>
  <si>
    <t>7763</t>
  </si>
  <si>
    <t>7484</t>
  </si>
  <si>
    <t>6244</t>
  </si>
  <si>
    <t>10029</t>
  </si>
  <si>
    <t>9489</t>
  </si>
  <si>
    <t>9694</t>
  </si>
  <si>
    <t>6621</t>
  </si>
  <si>
    <t>933</t>
  </si>
  <si>
    <t>HENDRIKS fully excluded, KEAY excluded</t>
  </si>
  <si>
    <t>29 to 30</t>
  </si>
  <si>
    <t>2430</t>
  </si>
  <si>
    <t>3165</t>
  </si>
  <si>
    <t>- 6244</t>
  </si>
  <si>
    <t>131</t>
  </si>
  <si>
    <t>KEAY's votes distributed</t>
  </si>
  <si>
    <t>10193</t>
  </si>
  <si>
    <t>10649</t>
  </si>
  <si>
    <t>10175</t>
  </si>
  <si>
    <t>9620</t>
  </si>
  <si>
    <t>9778</t>
  </si>
  <si>
    <t>6765</t>
  </si>
  <si>
    <t>1079</t>
  </si>
  <si>
    <t>KEAY fully excluded, GARLAND excluded</t>
  </si>
  <si>
    <t>1414</t>
  </si>
  <si>
    <t>679</t>
  </si>
  <si>
    <t>773</t>
  </si>
  <si>
    <t>- 6702</t>
  </si>
  <si>
    <t>1296</t>
  </si>
  <si>
    <t>GARLAND's votes distributed</t>
  </si>
  <si>
    <t>11607</t>
  </si>
  <si>
    <t>12641</t>
  </si>
  <si>
    <t>10723</t>
  </si>
  <si>
    <t>10299</t>
  </si>
  <si>
    <t>10551</t>
  </si>
  <si>
    <t>2375</t>
  </si>
  <si>
    <t>DOW elected 2, GARLAND partially excluded</t>
  </si>
  <si>
    <t>- 63</t>
  </si>
  <si>
    <t>11616</t>
  </si>
  <si>
    <t>10736</t>
  </si>
  <si>
    <t>10309</t>
  </si>
  <si>
    <t>10575</t>
  </si>
  <si>
    <t>2387</t>
  </si>
  <si>
    <t>GARLAND fully excluded</t>
  </si>
  <si>
    <t>778</t>
  </si>
  <si>
    <t>- 980</t>
  </si>
  <si>
    <t>DOW's surplus distributed</t>
  </si>
  <si>
    <t>12394</t>
  </si>
  <si>
    <t>10762</t>
  </si>
  <si>
    <t>10343</t>
  </si>
  <si>
    <t>10619</t>
  </si>
  <si>
    <t>2483</t>
  </si>
  <si>
    <t>BROAD elected 3</t>
  </si>
  <si>
    <t>- 733</t>
  </si>
  <si>
    <t>97</t>
  </si>
  <si>
    <t>204</t>
  </si>
  <si>
    <t>278</t>
  </si>
  <si>
    <t>BROAD's surplus distributed</t>
  </si>
  <si>
    <t>10859</t>
  </si>
  <si>
    <t>10547</t>
  </si>
  <si>
    <t>10897</t>
  </si>
  <si>
    <t>JAENSCH elected 4, BROOKS elected 5</t>
  </si>
  <si>
    <t>BROADBY</t>
  </si>
  <si>
    <t>BYFIELD</t>
  </si>
  <si>
    <t>CAIRNS</t>
  </si>
  <si>
    <t>CORDOVER</t>
  </si>
  <si>
    <t>DARKO</t>
  </si>
  <si>
    <t>HARRISON</t>
  </si>
  <si>
    <t>VERRIER</t>
  </si>
  <si>
    <t>WOODRUFF</t>
  </si>
  <si>
    <t>BRUMBY</t>
  </si>
  <si>
    <t>CANGELOSI</t>
  </si>
  <si>
    <t>STANDEN</t>
  </si>
  <si>
    <t>THORPE</t>
  </si>
  <si>
    <t>WINTER</t>
  </si>
  <si>
    <t>TANNER</t>
  </si>
  <si>
    <t>ENDERS</t>
  </si>
  <si>
    <t>PETRUSMA</t>
  </si>
  <si>
    <t>STREET</t>
  </si>
  <si>
    <t>WALKER</t>
  </si>
  <si>
    <t>YOUNG</t>
  </si>
  <si>
    <t>FLANNERY</t>
  </si>
  <si>
    <t>SPILIOPOULOS</t>
  </si>
  <si>
    <t>788</t>
  </si>
  <si>
    <t>627</t>
  </si>
  <si>
    <t>594</t>
  </si>
  <si>
    <t>606</t>
  </si>
  <si>
    <t>671</t>
  </si>
  <si>
    <t>745</t>
  </si>
  <si>
    <t>939</t>
  </si>
  <si>
    <t>10161</t>
  </si>
  <si>
    <t>2020</t>
  </si>
  <si>
    <t>724</t>
  </si>
  <si>
    <t>7538</t>
  </si>
  <si>
    <t>3107</t>
  </si>
  <si>
    <t>1753</t>
  </si>
  <si>
    <t>7859</t>
  </si>
  <si>
    <t>3271</t>
  </si>
  <si>
    <t>14550</t>
  </si>
  <si>
    <t>5783</t>
  </si>
  <si>
    <t>2468</t>
  </si>
  <si>
    <t>69258</t>
  </si>
  <si>
    <t>PETRUSMA elected 1</t>
  </si>
  <si>
    <t>688</t>
  </si>
  <si>
    <t>- 3006</t>
  </si>
  <si>
    <t>1146</t>
  </si>
  <si>
    <t>413</t>
  </si>
  <si>
    <t>563</t>
  </si>
  <si>
    <t>PETRUSMA's surplus distributed</t>
  </si>
  <si>
    <t>796</t>
  </si>
  <si>
    <t>598</t>
  </si>
  <si>
    <t>607</t>
  </si>
  <si>
    <t>672</t>
  </si>
  <si>
    <t>10182</t>
  </si>
  <si>
    <t>2030</t>
  </si>
  <si>
    <t>726</t>
  </si>
  <si>
    <t>3123</t>
  </si>
  <si>
    <t>1761</t>
  </si>
  <si>
    <t>7897</t>
  </si>
  <si>
    <t>1239</t>
  </si>
  <si>
    <t>3959</t>
  </si>
  <si>
    <t>11544</t>
  </si>
  <si>
    <t>6929</t>
  </si>
  <si>
    <t>2881</t>
  </si>
  <si>
    <t>3759</t>
  </si>
  <si>
    <t>381</t>
  </si>
  <si>
    <t>257</t>
  </si>
  <si>
    <t>SPILIOPOULOS excluded</t>
  </si>
  <si>
    <t>151</t>
  </si>
  <si>
    <t>- 257</t>
  </si>
  <si>
    <t>SPILIOPOULOS' votes distributed</t>
  </si>
  <si>
    <t>803</t>
  </si>
  <si>
    <t>642</t>
  </si>
  <si>
    <t>602</t>
  </si>
  <si>
    <t>609</t>
  </si>
  <si>
    <t>675</t>
  </si>
  <si>
    <t>10191</t>
  </si>
  <si>
    <t>2034</t>
  </si>
  <si>
    <t>729</t>
  </si>
  <si>
    <t>7588</t>
  </si>
  <si>
    <t>3126</t>
  </si>
  <si>
    <t>7910</t>
  </si>
  <si>
    <t>1245</t>
  </si>
  <si>
    <t>3964</t>
  </si>
  <si>
    <t>6935</t>
  </si>
  <si>
    <t>2891</t>
  </si>
  <si>
    <t>3766</t>
  </si>
  <si>
    <t>532</t>
  </si>
  <si>
    <t>SPILIOPOULOS fully excluded, FLANNERY excluded</t>
  </si>
  <si>
    <t>- 532</t>
  </si>
  <si>
    <t>FLANNERY's votes distributed</t>
  </si>
  <si>
    <t>838</t>
  </si>
  <si>
    <t>638</t>
  </si>
  <si>
    <t>766</t>
  </si>
  <si>
    <t>965</t>
  </si>
  <si>
    <t>10280</t>
  </si>
  <si>
    <t>2043</t>
  </si>
  <si>
    <t>742</t>
  </si>
  <si>
    <t>7607</t>
  </si>
  <si>
    <t>3136</t>
  </si>
  <si>
    <t>1774</t>
  </si>
  <si>
    <t>7950</t>
  </si>
  <si>
    <t>3986</t>
  </si>
  <si>
    <t>6947</t>
  </si>
  <si>
    <t>2906</t>
  </si>
  <si>
    <t>3779</t>
  </si>
  <si>
    <t>FLANNERY fully excluded, CORDOVER excluded</t>
  </si>
  <si>
    <t>- 615</t>
  </si>
  <si>
    <t>195</t>
  </si>
  <si>
    <t>106</t>
  </si>
  <si>
    <t>CORDOVER's votes distributed</t>
  </si>
  <si>
    <t>840</t>
  </si>
  <si>
    <t>898</t>
  </si>
  <si>
    <t>961</t>
  </si>
  <si>
    <t>1005</t>
  </si>
  <si>
    <t>10386</t>
  </si>
  <si>
    <t>7621</t>
  </si>
  <si>
    <t>3142</t>
  </si>
  <si>
    <t>1779</t>
  </si>
  <si>
    <t>7961</t>
  </si>
  <si>
    <t>1382</t>
  </si>
  <si>
    <t>2907</t>
  </si>
  <si>
    <t>3783</t>
  </si>
  <si>
    <t>CORDOVER fully excluded, CAIRNS excluded</t>
  </si>
  <si>
    <t>277</t>
  </si>
  <si>
    <t>241</t>
  </si>
  <si>
    <t>- 639</t>
  </si>
  <si>
    <t>CAIRNS' votes distributed</t>
  </si>
  <si>
    <t>1117</t>
  </si>
  <si>
    <t>969</t>
  </si>
  <si>
    <t>1010</t>
  </si>
  <si>
    <t>10394</t>
  </si>
  <si>
    <t>2050</t>
  </si>
  <si>
    <t>7634</t>
  </si>
  <si>
    <t>3147</t>
  </si>
  <si>
    <t>1794</t>
  </si>
  <si>
    <t>7966</t>
  </si>
  <si>
    <t>1402</t>
  </si>
  <si>
    <t>3993</t>
  </si>
  <si>
    <t>6955</t>
  </si>
  <si>
    <t>2912</t>
  </si>
  <si>
    <t>3789</t>
  </si>
  <si>
    <t>CAIRNS fully excluded, CANGELOSI excluded</t>
  </si>
  <si>
    <t>- 745</t>
  </si>
  <si>
    <t>134</t>
  </si>
  <si>
    <t>165</t>
  </si>
  <si>
    <t>CANGELOSI's votes distributed</t>
  </si>
  <si>
    <t>1120</t>
  </si>
  <si>
    <t>917</t>
  </si>
  <si>
    <t>920</t>
  </si>
  <si>
    <t>1017</t>
  </si>
  <si>
    <t>10447</t>
  </si>
  <si>
    <t>2202</t>
  </si>
  <si>
    <t>7768</t>
  </si>
  <si>
    <t>3207</t>
  </si>
  <si>
    <t>1959</t>
  </si>
  <si>
    <t>8077</t>
  </si>
  <si>
    <t>4005</t>
  </si>
  <si>
    <t>6960</t>
  </si>
  <si>
    <t>2914</t>
  </si>
  <si>
    <t>3793</t>
  </si>
  <si>
    <t>CANGELOSI fully excluded, BYFIELD excluded</t>
  </si>
  <si>
    <t>- 917</t>
  </si>
  <si>
    <t>BYFIELD's votes distributed</t>
  </si>
  <si>
    <t>1858</t>
  </si>
  <si>
    <t>930</t>
  </si>
  <si>
    <t>988</t>
  </si>
  <si>
    <t>1030</t>
  </si>
  <si>
    <t>10468</t>
  </si>
  <si>
    <t>2215</t>
  </si>
  <si>
    <t>7779</t>
  </si>
  <si>
    <t>3219</t>
  </si>
  <si>
    <t>1970</t>
  </si>
  <si>
    <t>8091</t>
  </si>
  <si>
    <t>4015</t>
  </si>
  <si>
    <t>6969</t>
  </si>
  <si>
    <t>2918</t>
  </si>
  <si>
    <t>3803</t>
  </si>
  <si>
    <t>BYFIELD fully excluded, DARKO excluded</t>
  </si>
  <si>
    <t>- 930</t>
  </si>
  <si>
    <t>259</t>
  </si>
  <si>
    <t>295</t>
  </si>
  <si>
    <t>DARKO's votes distributed</t>
  </si>
  <si>
    <t>1247</t>
  </si>
  <si>
    <t>1284</t>
  </si>
  <si>
    <t>10763</t>
  </si>
  <si>
    <t>2230</t>
  </si>
  <si>
    <t>7794</t>
  </si>
  <si>
    <t>3234</t>
  </si>
  <si>
    <t>1981</t>
  </si>
  <si>
    <t>8115</t>
  </si>
  <si>
    <t>1451</t>
  </si>
  <si>
    <t>4019</t>
  </si>
  <si>
    <t>6971</t>
  </si>
  <si>
    <t>2919</t>
  </si>
  <si>
    <t>3812</t>
  </si>
  <si>
    <t>DARKO fully excluded, HARRISON excluded</t>
  </si>
  <si>
    <t>- 1247</t>
  </si>
  <si>
    <t>569</t>
  </si>
  <si>
    <t>HARRISON's votes distributed</t>
  </si>
  <si>
    <t>1874</t>
  </si>
  <si>
    <t>1812</t>
  </si>
  <si>
    <t>11332</t>
  </si>
  <si>
    <t>2243</t>
  </si>
  <si>
    <t>7821</t>
  </si>
  <si>
    <t>3250</t>
  </si>
  <si>
    <t>1994</t>
  </si>
  <si>
    <t>8141</t>
  </si>
  <si>
    <t>4023</t>
  </si>
  <si>
    <t>6979</t>
  </si>
  <si>
    <t>2922</t>
  </si>
  <si>
    <t>3817</t>
  </si>
  <si>
    <t>HARRISON fully excluded, TANNER excluded</t>
  </si>
  <si>
    <t>248</t>
  </si>
  <si>
    <t>185</t>
  </si>
  <si>
    <t>417</t>
  </si>
  <si>
    <t>48</t>
  </si>
  <si>
    <t>- 1464</t>
  </si>
  <si>
    <t>TANNER's votes distributed</t>
  </si>
  <si>
    <t>1997</t>
  </si>
  <si>
    <t>11749</t>
  </si>
  <si>
    <t>2306</t>
  </si>
  <si>
    <t>7916</t>
  </si>
  <si>
    <t>3298</t>
  </si>
  <si>
    <t>4085</t>
  </si>
  <si>
    <t>7052</t>
  </si>
  <si>
    <t>2955</t>
  </si>
  <si>
    <t>3884</t>
  </si>
  <si>
    <t>WOODRUFF elected 2, TANNER partially excluded</t>
  </si>
  <si>
    <t>- 13</t>
  </si>
  <si>
    <t>2123</t>
  </si>
  <si>
    <t>1998</t>
  </si>
  <si>
    <t>8238</t>
  </si>
  <si>
    <t>4087</t>
  </si>
  <si>
    <t>7053</t>
  </si>
  <si>
    <t>2956</t>
  </si>
  <si>
    <t>3886</t>
  </si>
  <si>
    <t>TANNER fully excluded</t>
  </si>
  <si>
    <t>- 205</t>
  </si>
  <si>
    <t>WOODRUFF's surplus distributed</t>
  </si>
  <si>
    <t>2128</t>
  </si>
  <si>
    <t>2144</t>
  </si>
  <si>
    <t>2307</t>
  </si>
  <si>
    <t>7925</t>
  </si>
  <si>
    <t>3305</t>
  </si>
  <si>
    <t>2046</t>
  </si>
  <si>
    <t>8248</t>
  </si>
  <si>
    <t>4090</t>
  </si>
  <si>
    <t>7054</t>
  </si>
  <si>
    <t>2958</t>
  </si>
  <si>
    <t>THORPE excluded</t>
  </si>
  <si>
    <t>242</t>
  </si>
  <si>
    <t>393</t>
  </si>
  <si>
    <t>- 2046</t>
  </si>
  <si>
    <t>THORPE's votes distributed</t>
  </si>
  <si>
    <t>2169</t>
  </si>
  <si>
    <t>2549</t>
  </si>
  <si>
    <t>8647</t>
  </si>
  <si>
    <t>3698</t>
  </si>
  <si>
    <t>8657</t>
  </si>
  <si>
    <t>7090</t>
  </si>
  <si>
    <t>2975</t>
  </si>
  <si>
    <t>3921</t>
  </si>
  <si>
    <t>THORPE fully excluded, BROADBY excluded
BROADBY's votes distributed</t>
  </si>
  <si>
    <t>- 2169</t>
  </si>
  <si>
    <t>120</t>
  </si>
  <si>
    <t>220</t>
  </si>
  <si>
    <t>177</t>
  </si>
  <si>
    <t>159</t>
  </si>
  <si>
    <t>245</t>
  </si>
  <si>
    <t>335</t>
  </si>
  <si>
    <t>2519</t>
  </si>
  <si>
    <t>2656</t>
  </si>
  <si>
    <t>8906</t>
  </si>
  <si>
    <t>3818</t>
  </si>
  <si>
    <t>8877</t>
  </si>
  <si>
    <t>4309</t>
  </si>
  <si>
    <t>3134</t>
  </si>
  <si>
    <t>4166</t>
  </si>
  <si>
    <t>396</t>
  </si>
  <si>
    <t>BROADBY fully excluded, VERRIER excluded
VERRIER's votes distributed</t>
  </si>
  <si>
    <t>- 2519</t>
  </si>
  <si>
    <t>433</t>
  </si>
  <si>
    <t>392</t>
  </si>
  <si>
    <t>352</t>
  </si>
  <si>
    <t>709</t>
  </si>
  <si>
    <t>31 to 33</t>
  </si>
  <si>
    <t>3030</t>
  </si>
  <si>
    <t>9339</t>
  </si>
  <si>
    <t>4210</t>
  </si>
  <si>
    <t>9229</t>
  </si>
  <si>
    <t>4412</t>
  </si>
  <si>
    <t>7400</t>
  </si>
  <si>
    <t>3166</t>
  </si>
  <si>
    <t>4230</t>
  </si>
  <si>
    <t>1105</t>
  </si>
  <si>
    <t>VERRIER fully excluded, BRUMBY excluded
BRUMBY's votes distributed</t>
  </si>
  <si>
    <t>- 3030</t>
  </si>
  <si>
    <t>798</t>
  </si>
  <si>
    <t>1494</t>
  </si>
  <si>
    <t>521</t>
  </si>
  <si>
    <t>34 to 36</t>
  </si>
  <si>
    <t>10137</t>
  </si>
  <si>
    <t>9750</t>
  </si>
  <si>
    <t>4471</t>
  </si>
  <si>
    <t>7432</t>
  </si>
  <si>
    <t>3186</t>
  </si>
  <si>
    <t>4254</t>
  </si>
  <si>
    <t>1185</t>
  </si>
  <si>
    <t>BRUMBY fully excluded, WALKER excluded
WALKER's votes distributed</t>
  </si>
  <si>
    <t>944</t>
  </si>
  <si>
    <t>- 3186</t>
  </si>
  <si>
    <t>774</t>
  </si>
  <si>
    <t>37 to 39</t>
  </si>
  <si>
    <t>10206</t>
  </si>
  <si>
    <t>5732</t>
  </si>
  <si>
    <t>9800</t>
  </si>
  <si>
    <t>5415</t>
  </si>
  <si>
    <t>8694</t>
  </si>
  <si>
    <t>5028</t>
  </si>
  <si>
    <t>1241</t>
  </si>
  <si>
    <t>WALKER fully excluded, YOUNG excluded
YOUNG's votes distributed</t>
  </si>
  <si>
    <t>171</t>
  </si>
  <si>
    <t>1783</t>
  </si>
  <si>
    <t>2763</t>
  </si>
  <si>
    <t>- 5028</t>
  </si>
  <si>
    <t>114</t>
  </si>
  <si>
    <t>10345</t>
  </si>
  <si>
    <t>5793</t>
  </si>
  <si>
    <t>9971</t>
  </si>
  <si>
    <t>7198</t>
  </si>
  <si>
    <t>11457</t>
  </si>
  <si>
    <t>1355</t>
  </si>
  <si>
    <t>YOUNG fully excluded, STANDEN excluded
STANDEN's votes distributed</t>
  </si>
  <si>
    <t>2255</t>
  </si>
  <si>
    <t>- 5733</t>
  </si>
  <si>
    <t>2920</t>
  </si>
  <si>
    <t>286</t>
  </si>
  <si>
    <t>12600</t>
  </si>
  <si>
    <t>12891</t>
  </si>
  <si>
    <t>7379</t>
  </si>
  <si>
    <t>11548</t>
  </si>
  <si>
    <t>1641</t>
  </si>
  <si>
    <t>WINTER elected 3, O'BYRNE elected 4, STREET
elected 5, STANDEN partially excluded</t>
  </si>
  <si>
    <t>LIB2</t>
  </si>
  <si>
    <t>LIB3</t>
  </si>
  <si>
    <t>LIB4</t>
  </si>
  <si>
    <t>LIB5</t>
  </si>
  <si>
    <t>LIB6</t>
  </si>
  <si>
    <t>ALP2</t>
  </si>
  <si>
    <t>ALP3</t>
  </si>
  <si>
    <t>ALP4</t>
  </si>
  <si>
    <t>ALP5</t>
  </si>
  <si>
    <t>Greens2</t>
  </si>
  <si>
    <t>Greens3</t>
  </si>
  <si>
    <t>Greens4</t>
  </si>
  <si>
    <t>Greens5</t>
  </si>
  <si>
    <t>Liberals</t>
  </si>
  <si>
    <t>Other</t>
  </si>
  <si>
    <t>Total</t>
  </si>
  <si>
    <t>Elim Num</t>
  </si>
  <si>
    <t>Elim Name</t>
  </si>
  <si>
    <t>%</t>
  </si>
  <si>
    <t>Location</t>
  </si>
  <si>
    <t>Average Pref Flow (Hor -&gt;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</si>
</sst>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NumberFormat="1"/>
    <xf numFmtId="2" fontId="0" fillId="0" borderId="0" xfId="0" applyNumberFormat="1"/>
    <xf numFmtId="9" fontId="0" fillId="0" borderId="0" xfId="1" applyFont="1"/>
    <xf numFmtId="2" fontId="0" fillId="2" borderId="1" xfId="0" applyNumberFormat="1" applyFont="1" applyFill="1" applyBorder="1"/>
    <xf numFmtId="0" fontId="0" fillId="0" borderId="0" xfId="0" applyAlignment="1">
      <alignment vertical="center"/>
    </xf>
  </cellXfs>
  <cellStyles count="2">
    <cellStyle name="Normal" xfId="0" builtinId="0"/>
    <cellStyle name="Percent" xfId="1" builtinId="5"/>
  </cellStyles>
  <dxfs count="13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B1241-2E87-493C-9D8F-BCE7374AAB5A}" name="Table001__Page_1" displayName="Table001__Page_1" ref="A1:Y42" totalsRowShown="0">
  <tableColumns count="25">
    <tableColumn id="1" xr3:uid="{54D92B93-5E26-4A08-AE6E-71B27B24B20C}" name="Column1" dataDxfId="134"/>
    <tableColumn id="2" xr3:uid="{79EC0CF2-100A-4163-A32B-7F3C3E264719}" name="LIB" dataDxfId="133"/>
    <tableColumn id="3" xr3:uid="{D1AA83A1-9020-4F3D-821F-957CBDB75836}" name="LIB2" dataDxfId="132"/>
    <tableColumn id="4" xr3:uid="{B05CD0D7-EF57-4A34-A63A-F68DAA9B314C}" name="LIB3" dataDxfId="131"/>
    <tableColumn id="5" xr3:uid="{2BA4D7BA-0408-4D89-959D-5216147A0B1B}" name="LIB4" dataDxfId="130"/>
    <tableColumn id="6" xr3:uid="{E194E975-2226-4128-A105-C973B7661E51}" name="LIB5" dataDxfId="129"/>
    <tableColumn id="7" xr3:uid="{349AC57F-9C30-4B6C-B585-85236C130763}" name="LIB6" dataDxfId="128"/>
    <tableColumn id="8" xr3:uid="{07504BED-69AF-4E45-83AF-0C60149FE574}" name="ALP" dataDxfId="127"/>
    <tableColumn id="9" xr3:uid="{8F289638-5948-474C-858D-66071BC2E350}" name="ALP2" dataDxfId="126"/>
    <tableColumn id="10" xr3:uid="{B6DFFA1B-60B7-47E9-A63C-12A1A035225B}" name="ALP3" dataDxfId="125"/>
    <tableColumn id="11" xr3:uid="{AACC68DD-3110-48E4-A6AC-75AF2491979B}" name="ALP4" dataDxfId="124"/>
    <tableColumn id="12" xr3:uid="{E6E2CA7E-B489-4104-8550-CE9B8201E115}" name="ALP5" dataDxfId="123"/>
    <tableColumn id="13" xr3:uid="{B5B73211-9191-4231-819C-DBC3EA181C0D}" name="AJP" dataDxfId="122"/>
    <tableColumn id="14" xr3:uid="{A15A2662-AADE-45E6-A88E-2174E434BADB}" name="Greens" dataDxfId="121"/>
    <tableColumn id="15" xr3:uid="{3346EBA4-4A5A-4212-A2AF-3F826DD75A42}" name="Greens2" dataDxfId="120"/>
    <tableColumn id="16" xr3:uid="{A61523BB-7CF7-46CA-87E4-D2B22DBBD3A2}" name="Greens3" dataDxfId="119"/>
    <tableColumn id="17" xr3:uid="{4200D86A-A205-4E9C-97E3-435CCF73B271}" name="Greens4" dataDxfId="118"/>
    <tableColumn id="18" xr3:uid="{71C400E7-AB98-455A-A692-2B003C2E5707}" name="Greens5" dataDxfId="117"/>
    <tableColumn id="19" xr3:uid="{28C5AB0D-392C-409B-9A5F-C3679EC4CB29}" name="Tas SFFP" dataDxfId="116"/>
    <tableColumn id="20" xr3:uid="{9AF73C8A-3E10-4E75-BC5C-37B292497119}" name="Ungrouped" dataDxfId="115"/>
    <tableColumn id="21" xr3:uid="{EE961D2D-797B-4124-86CC-163A2EE096F4}" name="Column21" dataDxfId="114"/>
    <tableColumn id="22" xr3:uid="{2914A8B6-0B2D-457C-AB03-B99A361F4998}" name="Column22" dataDxfId="113"/>
    <tableColumn id="23" xr3:uid="{E198847E-E031-4B1A-BAFD-FC4CBFF484A6}" name="Column23"/>
    <tableColumn id="24" xr3:uid="{32693529-24C3-4295-BE8A-E77C9580BD2F}" name="Column24" dataDxfId="112"/>
    <tableColumn id="25" xr3:uid="{6EC8B454-7635-41D4-9146-E81882B111DB}" name="Column25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71386C-C6A3-4914-B3D9-2F5D0C152465}" name="Table001__Page_1___2" displayName="Table001__Page_1___2" ref="A1:Y43" totalsRowShown="0">
  <autoFilter ref="A1:Y43" xr:uid="{A171386C-C6A3-4914-B3D9-2F5D0C152465}"/>
  <tableColumns count="25">
    <tableColumn id="1" xr3:uid="{26D0A483-7513-429F-9819-EBEB665F2A5B}" name="Column1" dataDxfId="110"/>
    <tableColumn id="2" xr3:uid="{91C4DDDA-7ABB-4AF4-8CFF-D1835CB0624F}" name="Column2" dataDxfId="109"/>
    <tableColumn id="3" xr3:uid="{3BF3959A-5BAA-405F-BE6D-4B89D489B351}" name="Column3" dataDxfId="108"/>
    <tableColumn id="4" xr3:uid="{60CE994C-B886-4AC8-8A75-67D976C68423}" name="Column4" dataDxfId="107"/>
    <tableColumn id="5" xr3:uid="{2D7FF93A-2647-456C-A82E-0E2AC28805A0}" name="Column5" dataDxfId="106"/>
    <tableColumn id="6" xr3:uid="{6CE63C6C-E9E9-4385-A12E-D698BC582E22}" name="Column6" dataDxfId="105"/>
    <tableColumn id="7" xr3:uid="{68A21641-C90E-4199-B29B-393124A3A1B0}" name="Column7" dataDxfId="104"/>
    <tableColumn id="8" xr3:uid="{DFA97A73-C82F-4DCD-B0E7-E0E859483118}" name="Column8" dataDxfId="103"/>
    <tableColumn id="9" xr3:uid="{1E5A9205-76AB-4694-ADDD-CB2BD48C5C39}" name="Column9" dataDxfId="102"/>
    <tableColumn id="10" xr3:uid="{CCC04D14-2092-4E54-8C89-7B95416AB2F5}" name="Column10" dataDxfId="101"/>
    <tableColumn id="11" xr3:uid="{DA33C4C5-D982-4F29-A5E1-FD01A3BE08BD}" name="Column11" dataDxfId="100"/>
    <tableColumn id="12" xr3:uid="{704F80C6-7969-4285-BD7E-E5116A97F6DC}" name="Column12" dataDxfId="99"/>
    <tableColumn id="13" xr3:uid="{DDAA6797-DA0E-431B-8F6F-8D7696BC0322}" name="Column13" dataDxfId="98"/>
    <tableColumn id="14" xr3:uid="{95D56679-C647-4FB0-A6B7-AB06DA50853A}" name="Column14" dataDxfId="97"/>
    <tableColumn id="15" xr3:uid="{6D69A47D-1B58-42A4-BB0D-AC8D8365B7DC}" name="Column15" dataDxfId="96"/>
    <tableColumn id="16" xr3:uid="{7B98192F-8282-41CE-B2BD-6211FB002127}" name="Column16" dataDxfId="95"/>
    <tableColumn id="17" xr3:uid="{2E2E8342-5D5E-4953-8CC1-C7DFD00D7373}" name="Column17" dataDxfId="94"/>
    <tableColumn id="18" xr3:uid="{8A6B9E62-5B10-4145-A7A8-C93FCD998197}" name="Column18" dataDxfId="93"/>
    <tableColumn id="19" xr3:uid="{647894AC-65DF-4802-B685-5A1F479AB8B9}" name="Column19" dataDxfId="92"/>
    <tableColumn id="20" xr3:uid="{A99B7266-C4B9-47FA-AE46-9D444FB4BC78}" name="Column20" dataDxfId="91"/>
    <tableColumn id="21" xr3:uid="{4C3EB54A-7C0E-4FB4-9156-2F0919C7CC4F}" name="Column21" dataDxfId="90"/>
    <tableColumn id="22" xr3:uid="{8DE8B618-9DD6-4C09-BC60-BF6AD9B641A8}" name="Column22" dataDxfId="89"/>
    <tableColumn id="23" xr3:uid="{9A4F2BC3-08C6-4F37-B75B-B05A7C9B5C6E}" name="Column23" dataDxfId="88"/>
    <tableColumn id="24" xr3:uid="{065006AB-F244-4494-9D28-BE03363A432F}" name="Column24" dataDxfId="87"/>
    <tableColumn id="25" xr3:uid="{C2D8B65F-E733-40A1-A2FE-4FB6B5FC57B8}" name="Column25" dataDxfId="8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9B870-C20A-412D-9B94-FD8E622F0A78}" name="Table001__Page_1___3" displayName="Table001__Page_1___3" ref="A1:AD49" totalsRowShown="0" dataDxfId="0">
  <autoFilter ref="A1:AD49" xr:uid="{B749B870-C20A-412D-9B94-FD8E622F0A78}"/>
  <tableColumns count="30">
    <tableColumn id="1" xr3:uid="{37C4F6FC-13B0-4645-BD47-14786C1EBDBC}" name="Column1" dataDxfId="30"/>
    <tableColumn id="2" xr3:uid="{B60E9376-14EB-454A-A20E-365CB952F902}" name="Column2" dataDxfId="29"/>
    <tableColumn id="3" xr3:uid="{7CD5FB55-9210-475B-8E52-3BDA29DA91E1}" name="Column3" dataDxfId="28"/>
    <tableColumn id="4" xr3:uid="{2F8445BE-6C5A-4E52-8C34-1671D163FB70}" name="Column4" dataDxfId="27"/>
    <tableColumn id="5" xr3:uid="{744FF8FD-B70B-4651-9ECB-85EA701D8CF2}" name="Column5" dataDxfId="26"/>
    <tableColumn id="6" xr3:uid="{9BF51A11-F9C9-4204-9F86-07252A0F64C4}" name="Column6" dataDxfId="25"/>
    <tableColumn id="7" xr3:uid="{BAC5C09D-64BF-402F-8C30-0260FFE2F027}" name="Column7" dataDxfId="24"/>
    <tableColumn id="8" xr3:uid="{20738E97-782A-4C62-832C-5847EAA9C1F1}" name="Column8" dataDxfId="23"/>
    <tableColumn id="9" xr3:uid="{9960D082-2D9C-4C74-8E43-07DB46CB0499}" name="Column9" dataDxfId="22"/>
    <tableColumn id="10" xr3:uid="{0500251D-C5CB-45A6-A3E2-BC831F64A42D}" name="Column10" dataDxfId="21"/>
    <tableColumn id="11" xr3:uid="{F95BB5EF-8110-4E34-BBB8-5E40E2C0E365}" name="Column11" dataDxfId="20"/>
    <tableColumn id="12" xr3:uid="{6A2FBE0C-B773-4CA9-830B-4FBD5AB05CE1}" name="Column12" dataDxfId="19"/>
    <tableColumn id="13" xr3:uid="{8D9AC92C-B560-4CEF-AECB-926BDF59FFEC}" name="Column13" dataDxfId="18"/>
    <tableColumn id="14" xr3:uid="{D5AF4ACD-77F8-4D3C-9BF9-912C8ECA083A}" name="Column14" dataDxfId="17"/>
    <tableColumn id="15" xr3:uid="{5354C750-60DA-4806-AD98-24DFB0FBE0DA}" name="Column15" dataDxfId="16"/>
    <tableColumn id="16" xr3:uid="{201CC8EA-D348-4E73-8C56-08A89D13AD58}" name="Column16" dataDxfId="15"/>
    <tableColumn id="17" xr3:uid="{38BC4FA8-61D5-44CB-A0BE-64F1A0013ECB}" name="Column17" dataDxfId="14"/>
    <tableColumn id="18" xr3:uid="{80794DDD-6DDA-41EE-B111-78198122114C}" name="Column18" dataDxfId="13"/>
    <tableColumn id="19" xr3:uid="{4AE774EC-FAC8-4853-8767-BDDE20A83801}" name="Column19" dataDxfId="12"/>
    <tableColumn id="20" xr3:uid="{0C82B4A2-1015-4B36-941A-174F743A9A49}" name="Column20" dataDxfId="11"/>
    <tableColumn id="21" xr3:uid="{813CED4B-5175-4C19-BFBA-D591E09EB06D}" name="Column21" dataDxfId="10"/>
    <tableColumn id="22" xr3:uid="{C8262EFE-1395-4C8A-B4A9-DA40D5547487}" name="Column22" dataDxfId="9"/>
    <tableColumn id="23" xr3:uid="{1ABF39FC-DD08-4F54-8ABF-DE04B3106075}" name="Column23" dataDxfId="8"/>
    <tableColumn id="24" xr3:uid="{1184813B-69EE-4A56-B20E-B4FEBFCB5EC9}" name="Column24" dataDxfId="7"/>
    <tableColumn id="25" xr3:uid="{9DE24D00-F298-45EC-AACB-8B02DAB2AEE4}" name="Column25" dataDxfId="6"/>
    <tableColumn id="26" xr3:uid="{5603D18A-9184-4072-9CF1-45DEC9B4597F}" name="Column26" dataDxfId="5"/>
    <tableColumn id="27" xr3:uid="{7C20FC2D-D986-4A03-ADF1-C8C5C7085C44}" name="Column27" dataDxfId="4"/>
    <tableColumn id="28" xr3:uid="{62635D3C-63FA-4115-8F1D-38B9D08D50FF}" name="Column28" dataDxfId="3"/>
    <tableColumn id="29" xr3:uid="{4B72B2D7-3622-4B63-985D-6363CC4E854D}" name="Column29" dataDxfId="2"/>
    <tableColumn id="30" xr3:uid="{580466A5-276D-4D4F-AF4D-F59F79DA69CE}" name="Column30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D902A9-90C8-4C44-9D24-6A165833D09A}" name="Table001__Page_1___4" displayName="Table001__Page_1___4" ref="A1:AA44" totalsRowShown="0">
  <autoFilter ref="A1:AA44" xr:uid="{3FD902A9-90C8-4C44-9D24-6A165833D09A}"/>
  <tableColumns count="27">
    <tableColumn id="1" xr3:uid="{DD105E24-0423-4EEA-8CBE-21083D45C34E}" name="Column1" dataDxfId="85"/>
    <tableColumn id="2" xr3:uid="{BCADDF62-EED8-4385-9159-31B67D5A9726}" name="Column2" dataDxfId="84"/>
    <tableColumn id="3" xr3:uid="{17D3EDA7-9776-4ACE-B79B-BB64B95D3F52}" name="Column3" dataDxfId="83"/>
    <tableColumn id="4" xr3:uid="{943BAB3F-6384-4D68-B21E-8213F9854A23}" name="Column4" dataDxfId="82"/>
    <tableColumn id="5" xr3:uid="{7196B6AE-580E-4023-9F7D-6309D1583A93}" name="Column5" dataDxfId="81"/>
    <tableColumn id="6" xr3:uid="{C9EDE654-54A4-4FC2-9901-5A70D56222C1}" name="Column6" dataDxfId="80"/>
    <tableColumn id="7" xr3:uid="{5D55E95D-DFEC-45A0-B1E2-772BAB2AE906}" name="Column7" dataDxfId="79"/>
    <tableColumn id="8" xr3:uid="{8C9504E8-6FC5-4AAE-B315-17B800FED0D5}" name="Column8" dataDxfId="78"/>
    <tableColumn id="9" xr3:uid="{09D4478B-FDEE-4254-880D-960ECAED1D1F}" name="Column9" dataDxfId="77"/>
    <tableColumn id="10" xr3:uid="{F565A0F6-5E2F-4978-A7CE-27EAC0865EAB}" name="Column10" dataDxfId="76"/>
    <tableColumn id="11" xr3:uid="{26BB31E4-A00C-4AF7-9D90-009FB40480A7}" name="Column11" dataDxfId="75"/>
    <tableColumn id="12" xr3:uid="{60CA5225-6652-4037-9360-C2B4318D45A8}" name="Column12" dataDxfId="74"/>
    <tableColumn id="13" xr3:uid="{427E24B5-C7A2-4193-A6C1-D292999F0B70}" name="Column13" dataDxfId="73"/>
    <tableColumn id="14" xr3:uid="{61863101-3CF2-4659-95AC-93A664E5ED3F}" name="Column14" dataDxfId="72"/>
    <tableColumn id="15" xr3:uid="{F8A4BCB5-8B45-413F-81B1-3C8B2CD43B0F}" name="Column15" dataDxfId="71"/>
    <tableColumn id="16" xr3:uid="{F2259BE1-E60B-4F10-B3E9-A00945D7CFCE}" name="Column16" dataDxfId="70"/>
    <tableColumn id="17" xr3:uid="{0AA60727-D48B-4BF7-AEDF-28788DC005E3}" name="Column17" dataDxfId="69"/>
    <tableColumn id="18" xr3:uid="{4157C6E2-9ADD-4E8D-91B0-D234E003E554}" name="Column18" dataDxfId="68"/>
    <tableColumn id="19" xr3:uid="{46D063E7-4D11-4307-8EFF-E6194B37D630}" name="Column19" dataDxfId="67"/>
    <tableColumn id="20" xr3:uid="{79712EE5-64D9-4F72-8BE0-3CA82AEB6769}" name="Column20" dataDxfId="66"/>
    <tableColumn id="21" xr3:uid="{8FA35FE9-22DE-4727-9EC3-D9DB19C35D53}" name="Column21" dataDxfId="65"/>
    <tableColumn id="22" xr3:uid="{00FCAEFA-CD66-458E-815B-BB7FDAE87755}" name="Column22" dataDxfId="64"/>
    <tableColumn id="23" xr3:uid="{559C60EE-393F-4972-8236-EB6F7C8E9AAA}" name="Column23" dataDxfId="63"/>
    <tableColumn id="24" xr3:uid="{0AF2EE8B-FB33-4958-937E-7E707A93B59A}" name="Column24" dataDxfId="62"/>
    <tableColumn id="25" xr3:uid="{805CD350-C22C-48E5-A56F-C55C043C0C45}" name="Column25" dataDxfId="61"/>
    <tableColumn id="26" xr3:uid="{23ABBCDC-5A2B-465C-8D43-C552AD45FF34}" name="Column26" dataDxfId="60"/>
    <tableColumn id="27" xr3:uid="{70268CFC-57E2-45C7-BC04-420FCCEBE97B}" name="Column27" dataDxfId="5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E12DF6-177E-441F-A782-FD13BB1F48F1}" name="Table001__Page_1___6" displayName="Table001__Page_1___6" ref="A1:AB43" totalsRowShown="0">
  <autoFilter ref="A1:AB43" xr:uid="{EAE12DF6-177E-441F-A782-FD13BB1F48F1}"/>
  <tableColumns count="28">
    <tableColumn id="1" xr3:uid="{33F72577-C89B-4E3C-B20D-5B5597602AE3}" name="Column1" dataDxfId="58"/>
    <tableColumn id="2" xr3:uid="{DAEE0F51-6C54-4828-985C-FE342811AC46}" name="Column2" dataDxfId="57"/>
    <tableColumn id="3" xr3:uid="{714B4226-B2BE-41C2-9171-39E20699F098}" name="Column3" dataDxfId="56"/>
    <tableColumn id="4" xr3:uid="{57BF7956-55EA-4E99-9839-D999EACFDFC5}" name="Column4" dataDxfId="55"/>
    <tableColumn id="5" xr3:uid="{FD8A6739-C3C3-40B3-9907-2AEC5BB57543}" name="Column5" dataDxfId="54"/>
    <tableColumn id="6" xr3:uid="{53476670-8E93-413D-A7C9-DDE296AD1B76}" name="Column6" dataDxfId="53"/>
    <tableColumn id="7" xr3:uid="{64BF1334-415B-481B-BAC3-0BE42EC24030}" name="Column7" dataDxfId="52"/>
    <tableColumn id="8" xr3:uid="{17ECB467-5C42-44C6-8FFD-A41C46C615D9}" name="Column8" dataDxfId="51"/>
    <tableColumn id="9" xr3:uid="{4242ACED-77BE-4C0E-ABBF-1EB09944AFDE}" name="Column9" dataDxfId="50"/>
    <tableColumn id="10" xr3:uid="{64D071BB-4620-4F6E-B89E-AF418C894461}" name="Column10" dataDxfId="49"/>
    <tableColumn id="11" xr3:uid="{E319BEC5-95E5-4E48-B04D-DFE7D90ABF4D}" name="Column11" dataDxfId="48"/>
    <tableColumn id="12" xr3:uid="{CA32DDBA-7997-4DB6-989E-BEA5337E65F4}" name="Column12" dataDxfId="47"/>
    <tableColumn id="13" xr3:uid="{602762B9-9712-4C23-A4F7-BBF8BBB4294F}" name="Column13" dataDxfId="46"/>
    <tableColumn id="14" xr3:uid="{997CA490-398B-464D-8A31-030A047888C6}" name="Column14" dataDxfId="45"/>
    <tableColumn id="15" xr3:uid="{0F1A607B-58DD-4E0A-883B-6C142CAD9042}" name="Column15" dataDxfId="44"/>
    <tableColumn id="16" xr3:uid="{CFD3983D-8949-417E-9F27-53E05AE572A3}" name="Column16" dataDxfId="43"/>
    <tableColumn id="17" xr3:uid="{C87B45F3-5C4D-44EB-B708-255273D1FE5B}" name="Column17" dataDxfId="42"/>
    <tableColumn id="18" xr3:uid="{9740F089-4427-4E1C-AB2E-3EAE4F8D6A72}" name="Column18" dataDxfId="41"/>
    <tableColumn id="19" xr3:uid="{6C3F222D-EC45-480B-B61D-D2A1FF450BF1}" name="Column19" dataDxfId="40"/>
    <tableColumn id="20" xr3:uid="{E016BC30-7764-492E-BCAE-BFDB8B07D1CC}" name="Column20" dataDxfId="39"/>
    <tableColumn id="21" xr3:uid="{FFF6C6A8-C8AB-406A-8A79-884411635C67}" name="Column21" dataDxfId="38"/>
    <tableColumn id="22" xr3:uid="{6BFF0D53-DB10-4785-AD85-801972E481C1}" name="Column22" dataDxfId="37"/>
    <tableColumn id="23" xr3:uid="{586F1E49-F307-4875-B909-8BA8673C1824}" name="Column23" dataDxfId="36"/>
    <tableColumn id="24" xr3:uid="{32A91E0E-7C94-415D-9D32-2EE2BB436948}" name="Column24" dataDxfId="35"/>
    <tableColumn id="25" xr3:uid="{24A6EE9C-428E-4F15-8817-D1B2F1E3653B}" name="Column25" dataDxfId="34"/>
    <tableColumn id="26" xr3:uid="{7BFC11A5-C733-4793-862D-EECE1606C08A}" name="Column26" dataDxfId="33"/>
    <tableColumn id="27" xr3:uid="{8003F0B7-588D-4D9D-BCFB-1BCEABA28383}" name="Column27" dataDxfId="32"/>
    <tableColumn id="28" xr3:uid="{14415430-5CC5-4C55-BE84-EDF7261DEAE0}" name="Column28" dataDxf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A263-EFD7-4D9E-8EDF-C82770033511}">
  <dimension ref="A1:Y42"/>
  <sheetViews>
    <sheetView zoomScale="70" zoomScaleNormal="70" workbookViewId="0">
      <selection activeCell="G13" sqref="G13"/>
    </sheetView>
  </sheetViews>
  <sheetFormatPr defaultRowHeight="15" x14ac:dyDescent="0.25"/>
  <cols>
    <col min="1" max="1" width="11.42578125" bestFit="1" customWidth="1"/>
    <col min="2" max="2" width="11.5703125" bestFit="1" customWidth="1"/>
    <col min="3" max="6" width="11.42578125" bestFit="1" customWidth="1"/>
    <col min="7" max="7" width="6.85546875" bestFit="1" customWidth="1"/>
    <col min="8" max="8" width="7.140625" bestFit="1" customWidth="1"/>
    <col min="9" max="9" width="11.42578125" bestFit="1" customWidth="1"/>
    <col min="10" max="12" width="12.42578125" bestFit="1" customWidth="1"/>
    <col min="13" max="13" width="11.42578125" bestFit="1" customWidth="1"/>
    <col min="14" max="14" width="11.85546875" bestFit="1" customWidth="1"/>
    <col min="15" max="16" width="12.42578125" bestFit="1" customWidth="1"/>
    <col min="17" max="17" width="17.28515625" bestFit="1" customWidth="1"/>
    <col min="18" max="18" width="12.42578125" bestFit="1" customWidth="1"/>
    <col min="19" max="19" width="11" bestFit="1" customWidth="1"/>
    <col min="20" max="20" width="13.140625" bestFit="1" customWidth="1"/>
    <col min="21" max="21" width="23.85546875" bestFit="1" customWidth="1"/>
    <col min="22" max="22" width="21.85546875" bestFit="1" customWidth="1"/>
    <col min="23" max="23" width="12.42578125" bestFit="1" customWidth="1"/>
    <col min="24" max="24" width="31.7109375" bestFit="1" customWidth="1"/>
    <col min="25" max="25" width="81.140625" bestFit="1" customWidth="1"/>
  </cols>
  <sheetData>
    <row r="1" spans="1:25" x14ac:dyDescent="0.25">
      <c r="A1" t="s">
        <v>0</v>
      </c>
      <c r="B1" s="2" t="s">
        <v>6</v>
      </c>
      <c r="C1" s="2" t="s">
        <v>1557</v>
      </c>
      <c r="D1" s="2" t="s">
        <v>1558</v>
      </c>
      <c r="E1" s="2" t="s">
        <v>1559</v>
      </c>
      <c r="F1" s="2" t="s">
        <v>1560</v>
      </c>
      <c r="G1" s="2" t="s">
        <v>1561</v>
      </c>
      <c r="H1" t="s">
        <v>7</v>
      </c>
      <c r="I1" t="s">
        <v>1562</v>
      </c>
      <c r="J1" t="s">
        <v>1563</v>
      </c>
      <c r="K1" t="s">
        <v>1564</v>
      </c>
      <c r="L1" t="s">
        <v>1565</v>
      </c>
      <c r="M1" t="s">
        <v>12</v>
      </c>
      <c r="N1" t="s">
        <v>13</v>
      </c>
      <c r="O1" t="s">
        <v>1566</v>
      </c>
      <c r="P1" t="s">
        <v>1567</v>
      </c>
      <c r="Q1" t="s">
        <v>1568</v>
      </c>
      <c r="R1" t="s">
        <v>1569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X2" t="s">
        <v>47</v>
      </c>
      <c r="Y2" t="s">
        <v>48</v>
      </c>
    </row>
    <row r="3" spans="1:25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W3">
        <v>0</v>
      </c>
      <c r="X3" t="s">
        <v>70</v>
      </c>
      <c r="Y3" t="s">
        <v>70</v>
      </c>
    </row>
    <row r="4" spans="1:25" x14ac:dyDescent="0.25"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W4">
        <v>0</v>
      </c>
      <c r="X4" t="s">
        <v>71</v>
      </c>
      <c r="Y4" t="s">
        <v>72</v>
      </c>
    </row>
    <row r="5" spans="1:25" x14ac:dyDescent="0.25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69</v>
      </c>
      <c r="W5">
        <v>11</v>
      </c>
      <c r="Y5" t="s">
        <v>93</v>
      </c>
    </row>
    <row r="6" spans="1:25" x14ac:dyDescent="0.25"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69</v>
      </c>
      <c r="W6">
        <v>11</v>
      </c>
      <c r="X6" t="s">
        <v>71</v>
      </c>
      <c r="Y6" t="s">
        <v>113</v>
      </c>
    </row>
    <row r="7" spans="1:25" x14ac:dyDescent="0.25">
      <c r="A7" t="s">
        <v>114</v>
      </c>
      <c r="B7" t="s">
        <v>115</v>
      </c>
      <c r="C7" t="s">
        <v>116</v>
      </c>
      <c r="D7" t="s">
        <v>117</v>
      </c>
      <c r="F7" t="s">
        <v>118</v>
      </c>
      <c r="G7" t="s">
        <v>119</v>
      </c>
      <c r="H7" t="s">
        <v>120</v>
      </c>
      <c r="I7" t="s">
        <v>49</v>
      </c>
      <c r="J7" t="s">
        <v>69</v>
      </c>
      <c r="K7" t="s">
        <v>121</v>
      </c>
      <c r="L7" t="s">
        <v>69</v>
      </c>
      <c r="M7" t="s">
        <v>49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49</v>
      </c>
      <c r="T7" t="s">
        <v>69</v>
      </c>
      <c r="U7" t="s">
        <v>69</v>
      </c>
      <c r="W7">
        <v>7</v>
      </c>
      <c r="Y7" t="s">
        <v>122</v>
      </c>
    </row>
    <row r="8" spans="1:25" x14ac:dyDescent="0.25">
      <c r="B8" t="s">
        <v>123</v>
      </c>
      <c r="C8" t="s">
        <v>97</v>
      </c>
      <c r="D8" t="s">
        <v>124</v>
      </c>
      <c r="E8" t="s">
        <v>97</v>
      </c>
      <c r="F8" t="s">
        <v>125</v>
      </c>
      <c r="G8" t="s">
        <v>126</v>
      </c>
      <c r="H8" t="s">
        <v>127</v>
      </c>
      <c r="I8" t="s">
        <v>128</v>
      </c>
      <c r="J8" t="s">
        <v>102</v>
      </c>
      <c r="K8" t="s">
        <v>129</v>
      </c>
      <c r="L8" t="s">
        <v>104</v>
      </c>
      <c r="M8" t="s">
        <v>130</v>
      </c>
      <c r="N8" t="s">
        <v>106</v>
      </c>
      <c r="O8" t="s">
        <v>107</v>
      </c>
      <c r="P8" t="s">
        <v>108</v>
      </c>
      <c r="Q8" t="s">
        <v>109</v>
      </c>
      <c r="R8" t="s">
        <v>110</v>
      </c>
      <c r="S8" t="s">
        <v>131</v>
      </c>
      <c r="T8" t="s">
        <v>112</v>
      </c>
      <c r="U8" t="s">
        <v>69</v>
      </c>
      <c r="W8">
        <v>18</v>
      </c>
      <c r="X8" t="s">
        <v>71</v>
      </c>
      <c r="Y8" t="s">
        <v>132</v>
      </c>
    </row>
    <row r="9" spans="1:25" x14ac:dyDescent="0.25">
      <c r="A9" t="s">
        <v>133</v>
      </c>
      <c r="B9" t="s">
        <v>134</v>
      </c>
      <c r="D9" t="s">
        <v>135</v>
      </c>
      <c r="F9" t="s">
        <v>120</v>
      </c>
      <c r="G9" t="s">
        <v>121</v>
      </c>
      <c r="H9" t="s">
        <v>136</v>
      </c>
      <c r="I9" t="s">
        <v>135</v>
      </c>
      <c r="J9" t="s">
        <v>137</v>
      </c>
      <c r="K9" t="s">
        <v>138</v>
      </c>
      <c r="L9" t="s">
        <v>139</v>
      </c>
      <c r="M9" t="s">
        <v>115</v>
      </c>
      <c r="N9" t="s">
        <v>140</v>
      </c>
      <c r="O9" t="s">
        <v>141</v>
      </c>
      <c r="P9" t="s">
        <v>134</v>
      </c>
      <c r="Q9" t="s">
        <v>142</v>
      </c>
      <c r="R9" t="s">
        <v>134</v>
      </c>
      <c r="S9" t="s">
        <v>143</v>
      </c>
      <c r="T9" t="s">
        <v>144</v>
      </c>
      <c r="U9" t="s">
        <v>69</v>
      </c>
      <c r="W9">
        <v>7</v>
      </c>
      <c r="Y9" t="s">
        <v>145</v>
      </c>
    </row>
    <row r="10" spans="1:25" x14ac:dyDescent="0.25">
      <c r="A10" t="s">
        <v>146</v>
      </c>
      <c r="B10" t="s">
        <v>147</v>
      </c>
      <c r="C10" t="s">
        <v>97</v>
      </c>
      <c r="D10" t="s">
        <v>148</v>
      </c>
      <c r="E10" t="s">
        <v>97</v>
      </c>
      <c r="F10" t="s">
        <v>149</v>
      </c>
      <c r="G10" t="s">
        <v>150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 t="s">
        <v>159</v>
      </c>
      <c r="Q10" t="s">
        <v>160</v>
      </c>
      <c r="R10" t="s">
        <v>161</v>
      </c>
      <c r="S10" t="s">
        <v>162</v>
      </c>
      <c r="T10" t="s">
        <v>69</v>
      </c>
      <c r="U10" t="s">
        <v>69</v>
      </c>
      <c r="W10">
        <v>25</v>
      </c>
      <c r="X10" t="s">
        <v>71</v>
      </c>
      <c r="Y10" t="s">
        <v>163</v>
      </c>
    </row>
    <row r="11" spans="1:25" x14ac:dyDescent="0.25">
      <c r="B11" t="s">
        <v>73</v>
      </c>
      <c r="D11" t="s">
        <v>139</v>
      </c>
      <c r="F11" t="s">
        <v>49</v>
      </c>
      <c r="G11" t="s">
        <v>69</v>
      </c>
      <c r="H11" t="s">
        <v>137</v>
      </c>
      <c r="I11" t="s">
        <v>114</v>
      </c>
      <c r="J11" t="s">
        <v>137</v>
      </c>
      <c r="K11" t="s">
        <v>164</v>
      </c>
      <c r="L11" t="s">
        <v>73</v>
      </c>
      <c r="M11" t="s">
        <v>164</v>
      </c>
      <c r="N11" t="s">
        <v>165</v>
      </c>
      <c r="O11" t="s">
        <v>166</v>
      </c>
      <c r="P11" t="s">
        <v>167</v>
      </c>
      <c r="Q11" t="s">
        <v>168</v>
      </c>
      <c r="R11" t="s">
        <v>169</v>
      </c>
      <c r="S11" t="s">
        <v>120</v>
      </c>
      <c r="U11" t="s">
        <v>69</v>
      </c>
      <c r="W11">
        <v>6</v>
      </c>
    </row>
    <row r="12" spans="1:25" x14ac:dyDescent="0.25">
      <c r="A12" t="s">
        <v>170</v>
      </c>
      <c r="B12" t="s">
        <v>171</v>
      </c>
      <c r="C12" t="s">
        <v>97</v>
      </c>
      <c r="D12" t="s">
        <v>172</v>
      </c>
      <c r="E12" t="s">
        <v>97</v>
      </c>
      <c r="F12" t="s">
        <v>173</v>
      </c>
      <c r="G12" t="s">
        <v>150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 t="s">
        <v>69</v>
      </c>
      <c r="Q12" t="s">
        <v>182</v>
      </c>
      <c r="R12" t="s">
        <v>183</v>
      </c>
      <c r="S12" t="s">
        <v>184</v>
      </c>
      <c r="U12" t="s">
        <v>69</v>
      </c>
      <c r="W12">
        <v>31</v>
      </c>
      <c r="X12" t="s">
        <v>71</v>
      </c>
      <c r="Y12" t="s">
        <v>185</v>
      </c>
    </row>
    <row r="13" spans="1:25" x14ac:dyDescent="0.25">
      <c r="B13" t="s">
        <v>121</v>
      </c>
      <c r="D13" t="s">
        <v>137</v>
      </c>
      <c r="F13" t="s">
        <v>186</v>
      </c>
      <c r="G13" t="s">
        <v>164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141</v>
      </c>
      <c r="N13" t="s">
        <v>137</v>
      </c>
      <c r="O13" t="s">
        <v>192</v>
      </c>
      <c r="Q13" t="s">
        <v>139</v>
      </c>
      <c r="R13" t="s">
        <v>73</v>
      </c>
      <c r="S13" t="s">
        <v>121</v>
      </c>
      <c r="U13" t="s">
        <v>69</v>
      </c>
      <c r="W13">
        <v>6</v>
      </c>
    </row>
    <row r="14" spans="1:25" x14ac:dyDescent="0.25">
      <c r="A14" t="s">
        <v>193</v>
      </c>
      <c r="B14" t="s">
        <v>58</v>
      </c>
      <c r="C14" t="s">
        <v>97</v>
      </c>
      <c r="D14" t="s">
        <v>194</v>
      </c>
      <c r="E14" t="s">
        <v>97</v>
      </c>
      <c r="F14" t="s">
        <v>195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69</v>
      </c>
      <c r="M14" t="s">
        <v>201</v>
      </c>
      <c r="N14" t="s">
        <v>202</v>
      </c>
      <c r="O14" t="s">
        <v>203</v>
      </c>
      <c r="Q14" t="s">
        <v>204</v>
      </c>
      <c r="R14" t="s">
        <v>205</v>
      </c>
      <c r="S14" t="s">
        <v>206</v>
      </c>
      <c r="U14" t="s">
        <v>69</v>
      </c>
      <c r="W14">
        <v>37</v>
      </c>
      <c r="X14" t="s">
        <v>71</v>
      </c>
      <c r="Y14" t="s">
        <v>207</v>
      </c>
    </row>
    <row r="15" spans="1:25" x14ac:dyDescent="0.25">
      <c r="B15" t="s">
        <v>69</v>
      </c>
      <c r="D15" t="s">
        <v>114</v>
      </c>
      <c r="F15" t="s">
        <v>73</v>
      </c>
      <c r="G15" t="s">
        <v>114</v>
      </c>
      <c r="H15" t="s">
        <v>208</v>
      </c>
      <c r="I15" t="s">
        <v>73</v>
      </c>
      <c r="J15" t="s">
        <v>186</v>
      </c>
      <c r="K15" t="s">
        <v>209</v>
      </c>
      <c r="M15" t="s">
        <v>118</v>
      </c>
      <c r="N15" t="s">
        <v>210</v>
      </c>
      <c r="O15" t="s">
        <v>211</v>
      </c>
      <c r="Q15" t="s">
        <v>212</v>
      </c>
      <c r="R15" t="s">
        <v>213</v>
      </c>
      <c r="S15" t="s">
        <v>114</v>
      </c>
      <c r="U15" t="s">
        <v>69</v>
      </c>
      <c r="W15">
        <v>5</v>
      </c>
    </row>
    <row r="16" spans="1:25" x14ac:dyDescent="0.25">
      <c r="A16" t="s">
        <v>214</v>
      </c>
      <c r="B16" t="s">
        <v>58</v>
      </c>
      <c r="C16" t="s">
        <v>97</v>
      </c>
      <c r="D16" t="s">
        <v>215</v>
      </c>
      <c r="E16" t="s">
        <v>97</v>
      </c>
      <c r="F16" t="s">
        <v>216</v>
      </c>
      <c r="G16" t="s">
        <v>217</v>
      </c>
      <c r="H16" t="s">
        <v>218</v>
      </c>
      <c r="I16" t="s">
        <v>219</v>
      </c>
      <c r="J16" t="s">
        <v>220</v>
      </c>
      <c r="K16" t="s">
        <v>221</v>
      </c>
      <c r="M16" t="s">
        <v>222</v>
      </c>
      <c r="N16" t="s">
        <v>223</v>
      </c>
      <c r="O16" t="s">
        <v>224</v>
      </c>
      <c r="Q16" t="s">
        <v>225</v>
      </c>
      <c r="R16" t="s">
        <v>69</v>
      </c>
      <c r="S16" t="s">
        <v>226</v>
      </c>
      <c r="U16" t="s">
        <v>69</v>
      </c>
      <c r="W16">
        <v>42</v>
      </c>
      <c r="X16" t="s">
        <v>71</v>
      </c>
      <c r="Y16" t="s">
        <v>227</v>
      </c>
    </row>
    <row r="17" spans="1:25" x14ac:dyDescent="0.25">
      <c r="B17" t="s">
        <v>134</v>
      </c>
      <c r="D17" t="s">
        <v>141</v>
      </c>
      <c r="F17" t="s">
        <v>114</v>
      </c>
      <c r="G17" t="s">
        <v>186</v>
      </c>
      <c r="H17" t="s">
        <v>119</v>
      </c>
      <c r="I17" t="s">
        <v>142</v>
      </c>
      <c r="J17" t="s">
        <v>209</v>
      </c>
      <c r="K17" t="s">
        <v>228</v>
      </c>
      <c r="M17" t="s">
        <v>136</v>
      </c>
      <c r="N17" t="s">
        <v>229</v>
      </c>
      <c r="O17" t="s">
        <v>230</v>
      </c>
      <c r="Q17" t="s">
        <v>231</v>
      </c>
      <c r="S17" t="s">
        <v>232</v>
      </c>
      <c r="U17" t="s">
        <v>49</v>
      </c>
      <c r="W17">
        <v>4</v>
      </c>
    </row>
    <row r="18" spans="1:25" x14ac:dyDescent="0.25">
      <c r="A18" t="s">
        <v>209</v>
      </c>
      <c r="B18" t="s">
        <v>233</v>
      </c>
      <c r="C18" t="s">
        <v>97</v>
      </c>
      <c r="D18" t="s">
        <v>234</v>
      </c>
      <c r="E18" t="s">
        <v>97</v>
      </c>
      <c r="F18" t="s">
        <v>235</v>
      </c>
      <c r="G18" t="s">
        <v>236</v>
      </c>
      <c r="H18" t="s">
        <v>237</v>
      </c>
      <c r="I18" t="s">
        <v>238</v>
      </c>
      <c r="J18" t="s">
        <v>239</v>
      </c>
      <c r="K18" t="s">
        <v>240</v>
      </c>
      <c r="M18" t="s">
        <v>241</v>
      </c>
      <c r="N18" t="s">
        <v>242</v>
      </c>
      <c r="O18" t="s">
        <v>69</v>
      </c>
      <c r="Q18" t="s">
        <v>243</v>
      </c>
      <c r="S18" t="s">
        <v>244</v>
      </c>
      <c r="U18" t="s">
        <v>49</v>
      </c>
      <c r="W18">
        <v>46</v>
      </c>
      <c r="X18" t="s">
        <v>71</v>
      </c>
      <c r="Y18" t="s">
        <v>245</v>
      </c>
    </row>
    <row r="19" spans="1:25" x14ac:dyDescent="0.25">
      <c r="B19" t="s">
        <v>246</v>
      </c>
      <c r="D19" t="s">
        <v>247</v>
      </c>
      <c r="F19" t="s">
        <v>248</v>
      </c>
      <c r="G19" t="s">
        <v>249</v>
      </c>
      <c r="H19" t="s">
        <v>250</v>
      </c>
      <c r="I19" t="s">
        <v>137</v>
      </c>
      <c r="J19" t="s">
        <v>135</v>
      </c>
      <c r="K19" t="s">
        <v>250</v>
      </c>
      <c r="M19" t="s">
        <v>138</v>
      </c>
      <c r="N19" t="s">
        <v>114</v>
      </c>
      <c r="Q19" t="s">
        <v>139</v>
      </c>
      <c r="S19" t="s">
        <v>141</v>
      </c>
      <c r="U19" t="s">
        <v>69</v>
      </c>
      <c r="W19">
        <v>0</v>
      </c>
    </row>
    <row r="20" spans="1:25" x14ac:dyDescent="0.25">
      <c r="A20" t="s">
        <v>251</v>
      </c>
      <c r="B20" t="s">
        <v>252</v>
      </c>
      <c r="C20" t="s">
        <v>97</v>
      </c>
      <c r="D20" t="s">
        <v>253</v>
      </c>
      <c r="E20" t="s">
        <v>97</v>
      </c>
      <c r="F20" t="s">
        <v>254</v>
      </c>
      <c r="G20" t="s">
        <v>255</v>
      </c>
      <c r="H20" t="s">
        <v>256</v>
      </c>
      <c r="I20" t="s">
        <v>257</v>
      </c>
      <c r="J20" t="s">
        <v>258</v>
      </c>
      <c r="K20" t="s">
        <v>259</v>
      </c>
      <c r="M20" t="s">
        <v>233</v>
      </c>
      <c r="N20" t="s">
        <v>260</v>
      </c>
      <c r="Q20" t="s">
        <v>261</v>
      </c>
      <c r="S20" t="s">
        <v>262</v>
      </c>
      <c r="U20" t="s">
        <v>49</v>
      </c>
      <c r="W20">
        <v>46</v>
      </c>
      <c r="X20" t="s">
        <v>71</v>
      </c>
      <c r="Y20" t="s">
        <v>263</v>
      </c>
    </row>
    <row r="21" spans="1:25" x14ac:dyDescent="0.25">
      <c r="B21" t="s">
        <v>264</v>
      </c>
      <c r="F21" t="s">
        <v>265</v>
      </c>
      <c r="G21" t="s">
        <v>266</v>
      </c>
      <c r="H21" t="s">
        <v>142</v>
      </c>
      <c r="I21" t="s">
        <v>186</v>
      </c>
      <c r="J21" t="s">
        <v>114</v>
      </c>
      <c r="K21" t="s">
        <v>267</v>
      </c>
      <c r="M21" t="s">
        <v>139</v>
      </c>
      <c r="N21" t="s">
        <v>49</v>
      </c>
      <c r="Q21" t="s">
        <v>73</v>
      </c>
      <c r="S21" t="s">
        <v>138</v>
      </c>
      <c r="U21" t="s">
        <v>49</v>
      </c>
      <c r="W21">
        <v>3</v>
      </c>
    </row>
    <row r="22" spans="1:25" x14ac:dyDescent="0.25">
      <c r="A22" t="s">
        <v>250</v>
      </c>
      <c r="B22" t="s">
        <v>268</v>
      </c>
      <c r="C22" t="s">
        <v>97</v>
      </c>
      <c r="D22" t="s">
        <v>253</v>
      </c>
      <c r="E22" t="s">
        <v>97</v>
      </c>
      <c r="F22" t="s">
        <v>69</v>
      </c>
      <c r="G22" t="s">
        <v>269</v>
      </c>
      <c r="H22" t="s">
        <v>270</v>
      </c>
      <c r="I22" t="s">
        <v>271</v>
      </c>
      <c r="J22" t="s">
        <v>272</v>
      </c>
      <c r="K22" t="s">
        <v>273</v>
      </c>
      <c r="M22" t="s">
        <v>274</v>
      </c>
      <c r="N22" t="s">
        <v>275</v>
      </c>
      <c r="Q22" t="s">
        <v>276</v>
      </c>
      <c r="S22" t="s">
        <v>277</v>
      </c>
      <c r="U22" t="s">
        <v>73</v>
      </c>
      <c r="W22">
        <v>49</v>
      </c>
      <c r="X22" t="s">
        <v>71</v>
      </c>
      <c r="Y22" t="s">
        <v>278</v>
      </c>
    </row>
    <row r="23" spans="1:25" x14ac:dyDescent="0.25">
      <c r="B23" t="s">
        <v>115</v>
      </c>
      <c r="D23" t="s">
        <v>279</v>
      </c>
      <c r="G23" t="s">
        <v>280</v>
      </c>
      <c r="H23" t="s">
        <v>73</v>
      </c>
      <c r="I23" t="s">
        <v>49</v>
      </c>
      <c r="J23" t="s">
        <v>49</v>
      </c>
      <c r="K23" t="s">
        <v>139</v>
      </c>
      <c r="M23" t="s">
        <v>49</v>
      </c>
      <c r="N23" t="s">
        <v>69</v>
      </c>
      <c r="Q23" t="s">
        <v>69</v>
      </c>
      <c r="S23" t="s">
        <v>114</v>
      </c>
      <c r="U23" t="s">
        <v>69</v>
      </c>
      <c r="W23">
        <v>7</v>
      </c>
    </row>
    <row r="24" spans="1:25" x14ac:dyDescent="0.25">
      <c r="A24" t="s">
        <v>281</v>
      </c>
      <c r="B24" t="s">
        <v>282</v>
      </c>
      <c r="C24" t="s">
        <v>97</v>
      </c>
      <c r="D24" t="s">
        <v>97</v>
      </c>
      <c r="E24" t="s">
        <v>97</v>
      </c>
      <c r="G24" t="s">
        <v>283</v>
      </c>
      <c r="H24" t="s">
        <v>284</v>
      </c>
      <c r="I24" t="s">
        <v>285</v>
      </c>
      <c r="J24" t="s">
        <v>286</v>
      </c>
      <c r="K24" t="s">
        <v>287</v>
      </c>
      <c r="M24" t="s">
        <v>288</v>
      </c>
      <c r="N24" t="s">
        <v>275</v>
      </c>
      <c r="Q24" t="s">
        <v>276</v>
      </c>
      <c r="S24" t="s">
        <v>289</v>
      </c>
      <c r="U24" t="s">
        <v>73</v>
      </c>
      <c r="W24">
        <v>56</v>
      </c>
      <c r="X24" t="s">
        <v>71</v>
      </c>
      <c r="Y24" t="s">
        <v>290</v>
      </c>
    </row>
    <row r="25" spans="1:25" x14ac:dyDescent="0.25">
      <c r="B25" t="s">
        <v>291</v>
      </c>
      <c r="G25" t="s">
        <v>86</v>
      </c>
      <c r="H25" t="s">
        <v>292</v>
      </c>
      <c r="I25" t="s">
        <v>293</v>
      </c>
      <c r="J25" t="s">
        <v>294</v>
      </c>
      <c r="K25" t="s">
        <v>295</v>
      </c>
      <c r="M25" t="s">
        <v>296</v>
      </c>
      <c r="N25" t="s">
        <v>297</v>
      </c>
      <c r="Q25" t="s">
        <v>298</v>
      </c>
      <c r="S25" t="s">
        <v>299</v>
      </c>
      <c r="U25" t="s">
        <v>137</v>
      </c>
      <c r="W25">
        <v>5</v>
      </c>
    </row>
    <row r="26" spans="1:25" x14ac:dyDescent="0.25">
      <c r="A26" t="s">
        <v>300</v>
      </c>
      <c r="B26" t="s">
        <v>301</v>
      </c>
      <c r="C26" t="s">
        <v>97</v>
      </c>
      <c r="D26" t="s">
        <v>97</v>
      </c>
      <c r="E26" t="s">
        <v>97</v>
      </c>
      <c r="G26" t="s">
        <v>302</v>
      </c>
      <c r="H26" t="s">
        <v>303</v>
      </c>
      <c r="I26" t="s">
        <v>304</v>
      </c>
      <c r="J26" t="s">
        <v>305</v>
      </c>
      <c r="K26" t="s">
        <v>306</v>
      </c>
      <c r="M26" t="s">
        <v>69</v>
      </c>
      <c r="N26" t="s">
        <v>307</v>
      </c>
      <c r="Q26" t="s">
        <v>308</v>
      </c>
      <c r="S26" t="s">
        <v>309</v>
      </c>
      <c r="U26" t="s">
        <v>118</v>
      </c>
      <c r="W26">
        <v>61</v>
      </c>
      <c r="X26" t="s">
        <v>71</v>
      </c>
      <c r="Y26" t="s">
        <v>310</v>
      </c>
    </row>
    <row r="27" spans="1:25" x14ac:dyDescent="0.25">
      <c r="B27" t="s">
        <v>87</v>
      </c>
      <c r="G27" t="s">
        <v>89</v>
      </c>
      <c r="H27" t="s">
        <v>311</v>
      </c>
      <c r="I27" t="s">
        <v>312</v>
      </c>
      <c r="J27" t="s">
        <v>313</v>
      </c>
      <c r="K27" t="s">
        <v>161</v>
      </c>
      <c r="N27" t="s">
        <v>314</v>
      </c>
      <c r="Q27" t="s">
        <v>315</v>
      </c>
      <c r="S27" t="s">
        <v>316</v>
      </c>
      <c r="U27" t="s">
        <v>118</v>
      </c>
      <c r="W27">
        <v>2</v>
      </c>
    </row>
    <row r="28" spans="1:25" x14ac:dyDescent="0.25">
      <c r="A28" t="s">
        <v>317</v>
      </c>
      <c r="B28" t="s">
        <v>318</v>
      </c>
      <c r="C28" t="s">
        <v>97</v>
      </c>
      <c r="D28" t="s">
        <v>97</v>
      </c>
      <c r="E28" t="s">
        <v>97</v>
      </c>
      <c r="G28" t="s">
        <v>319</v>
      </c>
      <c r="H28" t="s">
        <v>320</v>
      </c>
      <c r="I28" t="s">
        <v>321</v>
      </c>
      <c r="J28" t="s">
        <v>69</v>
      </c>
      <c r="K28" t="s">
        <v>322</v>
      </c>
      <c r="N28" t="s">
        <v>323</v>
      </c>
      <c r="Q28" t="s">
        <v>324</v>
      </c>
      <c r="S28" t="s">
        <v>325</v>
      </c>
      <c r="U28" t="s">
        <v>326</v>
      </c>
      <c r="W28">
        <v>63</v>
      </c>
      <c r="X28" t="s">
        <v>71</v>
      </c>
      <c r="Y28" t="s">
        <v>327</v>
      </c>
    </row>
    <row r="29" spans="1:25" x14ac:dyDescent="0.25">
      <c r="B29" t="s">
        <v>328</v>
      </c>
      <c r="G29" t="s">
        <v>329</v>
      </c>
      <c r="H29" t="s">
        <v>330</v>
      </c>
      <c r="I29" t="s">
        <v>331</v>
      </c>
      <c r="K29" t="s">
        <v>280</v>
      </c>
      <c r="N29" t="s">
        <v>332</v>
      </c>
      <c r="Q29" t="s">
        <v>136</v>
      </c>
      <c r="S29" t="s">
        <v>315</v>
      </c>
      <c r="U29" t="s">
        <v>333</v>
      </c>
      <c r="W29">
        <v>3</v>
      </c>
    </row>
    <row r="30" spans="1:25" x14ac:dyDescent="0.25">
      <c r="A30" t="s">
        <v>334</v>
      </c>
      <c r="B30" t="s">
        <v>69</v>
      </c>
      <c r="C30" t="s">
        <v>97</v>
      </c>
      <c r="D30" t="s">
        <v>97</v>
      </c>
      <c r="E30" t="s">
        <v>97</v>
      </c>
      <c r="G30" t="s">
        <v>335</v>
      </c>
      <c r="H30" t="s">
        <v>336</v>
      </c>
      <c r="I30" t="s">
        <v>337</v>
      </c>
      <c r="K30" t="s">
        <v>338</v>
      </c>
      <c r="N30" t="s">
        <v>339</v>
      </c>
      <c r="Q30" t="s">
        <v>340</v>
      </c>
      <c r="S30" t="s">
        <v>341</v>
      </c>
      <c r="U30" t="s">
        <v>342</v>
      </c>
      <c r="W30">
        <v>66</v>
      </c>
      <c r="X30" t="s">
        <v>71</v>
      </c>
      <c r="Y30" t="s">
        <v>343</v>
      </c>
    </row>
    <row r="31" spans="1:25" x14ac:dyDescent="0.25">
      <c r="G31" t="s">
        <v>192</v>
      </c>
      <c r="H31" t="s">
        <v>344</v>
      </c>
      <c r="I31" t="s">
        <v>267</v>
      </c>
      <c r="K31" t="s">
        <v>345</v>
      </c>
      <c r="N31" t="s">
        <v>346</v>
      </c>
      <c r="Q31" t="s">
        <v>347</v>
      </c>
      <c r="S31" t="s">
        <v>348</v>
      </c>
      <c r="U31" t="s">
        <v>349</v>
      </c>
      <c r="W31">
        <v>-3</v>
      </c>
    </row>
    <row r="32" spans="1:25" x14ac:dyDescent="0.25">
      <c r="A32" t="s">
        <v>350</v>
      </c>
      <c r="C32" t="s">
        <v>97</v>
      </c>
      <c r="D32" t="s">
        <v>97</v>
      </c>
      <c r="E32" t="s">
        <v>97</v>
      </c>
      <c r="G32" t="s">
        <v>351</v>
      </c>
      <c r="H32" t="s">
        <v>352</v>
      </c>
      <c r="I32" t="s">
        <v>353</v>
      </c>
      <c r="K32" t="s">
        <v>354</v>
      </c>
      <c r="N32" t="s">
        <v>355</v>
      </c>
      <c r="Q32" t="s">
        <v>69</v>
      </c>
      <c r="S32" t="s">
        <v>356</v>
      </c>
      <c r="U32" t="s">
        <v>357</v>
      </c>
      <c r="W32">
        <v>63</v>
      </c>
      <c r="X32" t="s">
        <v>71</v>
      </c>
      <c r="Y32" t="s">
        <v>358</v>
      </c>
    </row>
    <row r="33" spans="1:25" x14ac:dyDescent="0.25">
      <c r="G33" t="s">
        <v>359</v>
      </c>
      <c r="H33" t="s">
        <v>360</v>
      </c>
      <c r="I33" t="s">
        <v>361</v>
      </c>
      <c r="K33" t="s">
        <v>362</v>
      </c>
      <c r="N33" t="s">
        <v>363</v>
      </c>
      <c r="S33" t="s">
        <v>364</v>
      </c>
      <c r="U33" t="s">
        <v>348</v>
      </c>
      <c r="W33">
        <v>0</v>
      </c>
    </row>
    <row r="34" spans="1:25" x14ac:dyDescent="0.25">
      <c r="A34" t="s">
        <v>365</v>
      </c>
      <c r="C34" t="s">
        <v>97</v>
      </c>
      <c r="D34" t="s">
        <v>97</v>
      </c>
      <c r="E34" t="s">
        <v>97</v>
      </c>
      <c r="G34" t="s">
        <v>366</v>
      </c>
      <c r="H34" t="s">
        <v>367</v>
      </c>
      <c r="I34" t="s">
        <v>69</v>
      </c>
      <c r="K34" t="s">
        <v>368</v>
      </c>
      <c r="N34" t="s">
        <v>369</v>
      </c>
      <c r="S34" t="s">
        <v>370</v>
      </c>
      <c r="U34" t="s">
        <v>298</v>
      </c>
      <c r="W34">
        <v>63</v>
      </c>
      <c r="X34" t="s">
        <v>71</v>
      </c>
      <c r="Y34" t="s">
        <v>371</v>
      </c>
    </row>
    <row r="35" spans="1:25" x14ac:dyDescent="0.25">
      <c r="G35" t="s">
        <v>372</v>
      </c>
      <c r="H35" t="s">
        <v>373</v>
      </c>
      <c r="K35" t="s">
        <v>374</v>
      </c>
      <c r="N35" t="s">
        <v>375</v>
      </c>
      <c r="S35" t="s">
        <v>376</v>
      </c>
      <c r="U35" t="s">
        <v>377</v>
      </c>
      <c r="W35">
        <v>0</v>
      </c>
    </row>
    <row r="36" spans="1:25" x14ac:dyDescent="0.25">
      <c r="A36" t="s">
        <v>378</v>
      </c>
      <c r="C36" t="s">
        <v>97</v>
      </c>
      <c r="D36" t="s">
        <v>97</v>
      </c>
      <c r="E36" t="s">
        <v>97</v>
      </c>
      <c r="G36" t="s">
        <v>379</v>
      </c>
      <c r="H36" t="s">
        <v>380</v>
      </c>
      <c r="K36" t="s">
        <v>381</v>
      </c>
      <c r="N36" t="s">
        <v>382</v>
      </c>
      <c r="S36" t="s">
        <v>383</v>
      </c>
      <c r="U36" t="s">
        <v>384</v>
      </c>
      <c r="W36">
        <v>63</v>
      </c>
      <c r="X36" t="s">
        <v>71</v>
      </c>
      <c r="Y36" t="s">
        <v>385</v>
      </c>
    </row>
    <row r="37" spans="1:25" x14ac:dyDescent="0.25">
      <c r="G37" t="s">
        <v>386</v>
      </c>
      <c r="H37">
        <v>46</v>
      </c>
      <c r="N37" t="s">
        <v>326</v>
      </c>
      <c r="S37" t="s">
        <v>387</v>
      </c>
      <c r="U37" t="s">
        <v>388</v>
      </c>
      <c r="W37">
        <v>-4</v>
      </c>
    </row>
    <row r="38" spans="1:25" x14ac:dyDescent="0.25">
      <c r="A38" t="s">
        <v>119</v>
      </c>
      <c r="C38" t="s">
        <v>97</v>
      </c>
      <c r="D38" t="s">
        <v>97</v>
      </c>
      <c r="E38" t="s">
        <v>97</v>
      </c>
      <c r="G38" t="s">
        <v>389</v>
      </c>
      <c r="H38" t="s">
        <v>390</v>
      </c>
      <c r="K38" t="s">
        <v>381</v>
      </c>
      <c r="N38" t="s">
        <v>391</v>
      </c>
      <c r="S38" t="s">
        <v>69</v>
      </c>
      <c r="U38" t="s">
        <v>392</v>
      </c>
      <c r="W38">
        <v>59</v>
      </c>
      <c r="X38" t="s">
        <v>71</v>
      </c>
      <c r="Y38" t="s">
        <v>393</v>
      </c>
    </row>
    <row r="39" spans="1:25" x14ac:dyDescent="0.25">
      <c r="G39" t="s">
        <v>92</v>
      </c>
      <c r="H39" t="s">
        <v>394</v>
      </c>
      <c r="K39" t="s">
        <v>395</v>
      </c>
      <c r="N39" t="s">
        <v>118</v>
      </c>
      <c r="U39" t="s">
        <v>396</v>
      </c>
      <c r="W39">
        <v>2</v>
      </c>
    </row>
    <row r="40" spans="1:25" x14ac:dyDescent="0.25">
      <c r="A40" t="s">
        <v>397</v>
      </c>
      <c r="C40" t="s">
        <v>97</v>
      </c>
      <c r="D40" t="s">
        <v>97</v>
      </c>
      <c r="E40" t="s">
        <v>97</v>
      </c>
      <c r="G40" t="s">
        <v>398</v>
      </c>
      <c r="H40" t="s">
        <v>399</v>
      </c>
      <c r="K40" t="s">
        <v>97</v>
      </c>
      <c r="N40" t="s">
        <v>400</v>
      </c>
      <c r="U40" t="s">
        <v>183</v>
      </c>
      <c r="W40">
        <v>61</v>
      </c>
      <c r="X40" t="s">
        <v>71</v>
      </c>
      <c r="Y40" t="s">
        <v>401</v>
      </c>
    </row>
    <row r="41" spans="1:25" x14ac:dyDescent="0.25">
      <c r="G41" t="s">
        <v>402</v>
      </c>
      <c r="H41" t="s">
        <v>162</v>
      </c>
      <c r="N41" t="s">
        <v>403</v>
      </c>
      <c r="U41" t="s">
        <v>404</v>
      </c>
      <c r="W41">
        <v>-9</v>
      </c>
    </row>
    <row r="42" spans="1:25" x14ac:dyDescent="0.25">
      <c r="A42" t="s">
        <v>70</v>
      </c>
      <c r="C42" t="s">
        <v>97</v>
      </c>
      <c r="D42" t="s">
        <v>97</v>
      </c>
      <c r="E42" t="s">
        <v>97</v>
      </c>
      <c r="G42" t="s">
        <v>69</v>
      </c>
      <c r="H42" t="s">
        <v>405</v>
      </c>
      <c r="K42" t="s">
        <v>97</v>
      </c>
      <c r="N42" t="s">
        <v>406</v>
      </c>
      <c r="U42" t="s">
        <v>407</v>
      </c>
      <c r="W42">
        <v>52</v>
      </c>
      <c r="X42" t="s">
        <v>71</v>
      </c>
      <c r="Y42" t="s">
        <v>408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823C-959B-4CFE-9E2B-57E1EEF5C8B1}">
  <dimension ref="A1:Y43"/>
  <sheetViews>
    <sheetView workbookViewId="0">
      <selection sqref="A1:XFD1"/>
    </sheetView>
  </sheetViews>
  <sheetFormatPr defaultRowHeight="15" x14ac:dyDescent="0.25"/>
  <cols>
    <col min="1" max="7" width="11.42578125" bestFit="1" customWidth="1"/>
    <col min="8" max="8" width="12.140625" bestFit="1" customWidth="1"/>
    <col min="9" max="9" width="11.42578125" bestFit="1" customWidth="1"/>
    <col min="10" max="21" width="12.42578125" bestFit="1" customWidth="1"/>
    <col min="22" max="22" width="17.85546875" bestFit="1" customWidth="1"/>
    <col min="23" max="23" width="21.85546875" bestFit="1" customWidth="1"/>
    <col min="24" max="24" width="31.7109375" bestFit="1" customWidth="1"/>
    <col min="25" max="25" width="70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409</v>
      </c>
      <c r="H1" t="s">
        <v>410</v>
      </c>
      <c r="I1" t="s">
        <v>8</v>
      </c>
      <c r="J1" t="s">
        <v>9</v>
      </c>
      <c r="K1" t="s">
        <v>10</v>
      </c>
      <c r="L1" t="s">
        <v>11</v>
      </c>
      <c r="M1" t="s">
        <v>411</v>
      </c>
      <c r="N1" t="s">
        <v>412</v>
      </c>
      <c r="O1" t="s">
        <v>14</v>
      </c>
      <c r="P1" t="s">
        <v>15</v>
      </c>
      <c r="Q1" t="s">
        <v>16</v>
      </c>
      <c r="R1" t="s">
        <v>17</v>
      </c>
      <c r="S1" t="s">
        <v>413</v>
      </c>
      <c r="T1" t="s">
        <v>414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D2" t="s">
        <v>6</v>
      </c>
      <c r="H2" t="s">
        <v>13</v>
      </c>
      <c r="M2" t="s">
        <v>18</v>
      </c>
      <c r="N2" t="s">
        <v>12</v>
      </c>
      <c r="P2" t="s">
        <v>7</v>
      </c>
      <c r="T2" t="s">
        <v>19</v>
      </c>
    </row>
    <row r="3" spans="1:25" x14ac:dyDescent="0.25">
      <c r="A3" t="s">
        <v>25</v>
      </c>
      <c r="B3" t="s">
        <v>415</v>
      </c>
      <c r="C3" t="s">
        <v>416</v>
      </c>
      <c r="D3" t="s">
        <v>417</v>
      </c>
      <c r="E3" t="s">
        <v>418</v>
      </c>
      <c r="F3" t="s">
        <v>419</v>
      </c>
      <c r="G3" t="s">
        <v>420</v>
      </c>
      <c r="H3" t="s">
        <v>421</v>
      </c>
      <c r="I3" t="s">
        <v>422</v>
      </c>
      <c r="J3" t="s">
        <v>423</v>
      </c>
      <c r="K3" t="s">
        <v>424</v>
      </c>
      <c r="L3" t="s">
        <v>425</v>
      </c>
      <c r="M3" t="s">
        <v>426</v>
      </c>
      <c r="N3" t="s">
        <v>427</v>
      </c>
      <c r="O3" t="s">
        <v>428</v>
      </c>
      <c r="P3" t="s">
        <v>429</v>
      </c>
      <c r="Q3" t="s">
        <v>430</v>
      </c>
      <c r="R3" t="s">
        <v>431</v>
      </c>
      <c r="S3" t="s">
        <v>432</v>
      </c>
      <c r="T3" t="s">
        <v>433</v>
      </c>
      <c r="U3" t="s">
        <v>25</v>
      </c>
      <c r="V3" t="s">
        <v>434</v>
      </c>
      <c r="W3" t="s">
        <v>46</v>
      </c>
      <c r="X3" t="s">
        <v>47</v>
      </c>
      <c r="Y3" t="s">
        <v>48</v>
      </c>
    </row>
    <row r="4" spans="1:25" x14ac:dyDescent="0.25">
      <c r="A4" t="s">
        <v>49</v>
      </c>
      <c r="B4" t="s">
        <v>435</v>
      </c>
      <c r="C4" t="s">
        <v>436</v>
      </c>
      <c r="D4" t="s">
        <v>437</v>
      </c>
      <c r="E4" t="s">
        <v>438</v>
      </c>
      <c r="F4" t="s">
        <v>439</v>
      </c>
      <c r="G4" t="s">
        <v>440</v>
      </c>
      <c r="H4" t="s">
        <v>441</v>
      </c>
      <c r="I4" t="s">
        <v>50</v>
      </c>
      <c r="J4" t="s">
        <v>442</v>
      </c>
      <c r="K4" t="s">
        <v>443</v>
      </c>
      <c r="L4" t="s">
        <v>444</v>
      </c>
      <c r="M4" t="s">
        <v>445</v>
      </c>
      <c r="N4" t="s">
        <v>446</v>
      </c>
      <c r="O4" t="s">
        <v>160</v>
      </c>
      <c r="P4" t="s">
        <v>447</v>
      </c>
      <c r="Q4" t="s">
        <v>448</v>
      </c>
      <c r="R4" t="s">
        <v>449</v>
      </c>
      <c r="S4" t="s">
        <v>450</v>
      </c>
      <c r="T4" t="s">
        <v>451</v>
      </c>
      <c r="V4" t="s">
        <v>69</v>
      </c>
      <c r="W4" t="s">
        <v>69</v>
      </c>
      <c r="X4" t="s">
        <v>70</v>
      </c>
      <c r="Y4" t="s">
        <v>70</v>
      </c>
    </row>
    <row r="5" spans="1:25" x14ac:dyDescent="0.25">
      <c r="B5" t="s">
        <v>435</v>
      </c>
      <c r="C5" t="s">
        <v>436</v>
      </c>
      <c r="D5" t="s">
        <v>437</v>
      </c>
      <c r="E5" t="s">
        <v>438</v>
      </c>
      <c r="F5" t="s">
        <v>439</v>
      </c>
      <c r="G5" t="s">
        <v>440</v>
      </c>
      <c r="H5" t="s">
        <v>441</v>
      </c>
      <c r="I5" t="s">
        <v>50</v>
      </c>
      <c r="J5" t="s">
        <v>442</v>
      </c>
      <c r="K5" t="s">
        <v>443</v>
      </c>
      <c r="L5" t="s">
        <v>444</v>
      </c>
      <c r="M5" t="s">
        <v>445</v>
      </c>
      <c r="N5" t="s">
        <v>446</v>
      </c>
      <c r="O5" t="s">
        <v>160</v>
      </c>
      <c r="P5" t="s">
        <v>447</v>
      </c>
      <c r="Q5" t="s">
        <v>448</v>
      </c>
      <c r="R5" t="s">
        <v>449</v>
      </c>
      <c r="S5" t="s">
        <v>450</v>
      </c>
      <c r="T5" t="s">
        <v>451</v>
      </c>
      <c r="V5" t="s">
        <v>69</v>
      </c>
      <c r="W5" t="s">
        <v>69</v>
      </c>
      <c r="X5" t="s">
        <v>452</v>
      </c>
      <c r="Y5" t="s">
        <v>453</v>
      </c>
    </row>
    <row r="6" spans="1:25" x14ac:dyDescent="0.25">
      <c r="A6" t="s">
        <v>73</v>
      </c>
      <c r="C6" t="s">
        <v>250</v>
      </c>
      <c r="D6" t="s">
        <v>326</v>
      </c>
      <c r="E6" t="s">
        <v>326</v>
      </c>
      <c r="F6" t="s">
        <v>454</v>
      </c>
      <c r="G6" t="s">
        <v>455</v>
      </c>
      <c r="H6" t="s">
        <v>456</v>
      </c>
      <c r="I6" t="s">
        <v>141</v>
      </c>
      <c r="J6" t="s">
        <v>457</v>
      </c>
      <c r="K6" t="s">
        <v>331</v>
      </c>
      <c r="L6" t="s">
        <v>332</v>
      </c>
      <c r="M6" t="s">
        <v>458</v>
      </c>
      <c r="N6" t="s">
        <v>459</v>
      </c>
      <c r="O6" t="s">
        <v>460</v>
      </c>
      <c r="P6" t="s">
        <v>461</v>
      </c>
      <c r="Q6" t="s">
        <v>462</v>
      </c>
      <c r="R6" t="s">
        <v>463</v>
      </c>
      <c r="S6" t="s">
        <v>464</v>
      </c>
      <c r="T6" t="s">
        <v>465</v>
      </c>
      <c r="V6" t="s">
        <v>69</v>
      </c>
      <c r="W6" t="s">
        <v>134</v>
      </c>
      <c r="Y6" t="s">
        <v>466</v>
      </c>
    </row>
    <row r="7" spans="1:25" x14ac:dyDescent="0.25">
      <c r="B7" t="s">
        <v>435</v>
      </c>
      <c r="C7" t="s">
        <v>467</v>
      </c>
      <c r="D7" t="s">
        <v>468</v>
      </c>
      <c r="E7" t="s">
        <v>469</v>
      </c>
      <c r="F7" t="s">
        <v>470</v>
      </c>
      <c r="G7" t="s">
        <v>471</v>
      </c>
      <c r="H7" t="s">
        <v>472</v>
      </c>
      <c r="I7" t="s">
        <v>473</v>
      </c>
      <c r="J7" t="s">
        <v>474</v>
      </c>
      <c r="K7" t="s">
        <v>475</v>
      </c>
      <c r="L7" t="s">
        <v>476</v>
      </c>
      <c r="M7" t="s">
        <v>477</v>
      </c>
      <c r="N7" t="s">
        <v>478</v>
      </c>
      <c r="O7" t="s">
        <v>479</v>
      </c>
      <c r="P7" t="s">
        <v>480</v>
      </c>
      <c r="Q7" t="s">
        <v>481</v>
      </c>
      <c r="R7" t="s">
        <v>482</v>
      </c>
      <c r="S7" t="s">
        <v>483</v>
      </c>
      <c r="T7" t="s">
        <v>484</v>
      </c>
      <c r="V7" t="s">
        <v>69</v>
      </c>
      <c r="W7" t="s">
        <v>134</v>
      </c>
      <c r="X7" t="s">
        <v>452</v>
      </c>
    </row>
    <row r="8" spans="1:25" x14ac:dyDescent="0.25">
      <c r="A8" t="s">
        <v>114</v>
      </c>
      <c r="B8" t="s">
        <v>485</v>
      </c>
      <c r="C8" t="s">
        <v>486</v>
      </c>
      <c r="D8" t="s">
        <v>487</v>
      </c>
      <c r="E8" t="s">
        <v>488</v>
      </c>
      <c r="F8" t="s">
        <v>489</v>
      </c>
      <c r="G8" t="s">
        <v>487</v>
      </c>
      <c r="H8" t="s">
        <v>186</v>
      </c>
      <c r="I8" t="s">
        <v>73</v>
      </c>
      <c r="J8" t="s">
        <v>121</v>
      </c>
      <c r="K8" t="s">
        <v>139</v>
      </c>
      <c r="L8" t="s">
        <v>114</v>
      </c>
      <c r="M8" t="s">
        <v>92</v>
      </c>
      <c r="N8" t="s">
        <v>134</v>
      </c>
      <c r="O8" t="s">
        <v>186</v>
      </c>
      <c r="P8" t="s">
        <v>141</v>
      </c>
      <c r="Q8" t="s">
        <v>73</v>
      </c>
      <c r="R8" t="s">
        <v>142</v>
      </c>
      <c r="T8" t="s">
        <v>73</v>
      </c>
      <c r="V8" t="s">
        <v>69</v>
      </c>
      <c r="W8" t="s">
        <v>121</v>
      </c>
      <c r="Y8" t="s">
        <v>490</v>
      </c>
    </row>
    <row r="9" spans="1:25" x14ac:dyDescent="0.25">
      <c r="B9" t="s">
        <v>483</v>
      </c>
      <c r="C9" t="s">
        <v>491</v>
      </c>
      <c r="D9" t="s">
        <v>492</v>
      </c>
      <c r="E9" t="s">
        <v>493</v>
      </c>
      <c r="F9" t="s">
        <v>494</v>
      </c>
      <c r="G9" t="s">
        <v>495</v>
      </c>
      <c r="H9" t="s">
        <v>496</v>
      </c>
      <c r="I9" t="s">
        <v>497</v>
      </c>
      <c r="J9" t="s">
        <v>498</v>
      </c>
      <c r="K9" t="s">
        <v>499</v>
      </c>
      <c r="L9" t="s">
        <v>484</v>
      </c>
      <c r="M9" t="s">
        <v>500</v>
      </c>
      <c r="N9" t="s">
        <v>173</v>
      </c>
      <c r="O9" t="s">
        <v>501</v>
      </c>
      <c r="P9" t="s">
        <v>502</v>
      </c>
      <c r="Q9" t="s">
        <v>503</v>
      </c>
      <c r="R9" t="s">
        <v>504</v>
      </c>
      <c r="S9" t="s">
        <v>483</v>
      </c>
      <c r="T9" t="s">
        <v>505</v>
      </c>
      <c r="V9" t="s">
        <v>69</v>
      </c>
      <c r="W9" t="s">
        <v>141</v>
      </c>
      <c r="X9" t="s">
        <v>452</v>
      </c>
      <c r="Y9" t="s">
        <v>506</v>
      </c>
    </row>
    <row r="10" spans="1:25" x14ac:dyDescent="0.25">
      <c r="A10" t="s">
        <v>133</v>
      </c>
      <c r="C10" t="s">
        <v>114</v>
      </c>
      <c r="D10" t="s">
        <v>73</v>
      </c>
      <c r="E10" t="s">
        <v>73</v>
      </c>
      <c r="F10" t="s">
        <v>69</v>
      </c>
      <c r="G10" t="s">
        <v>49</v>
      </c>
      <c r="H10" t="s">
        <v>457</v>
      </c>
      <c r="I10" t="s">
        <v>507</v>
      </c>
      <c r="J10" t="s">
        <v>264</v>
      </c>
      <c r="K10" t="s">
        <v>84</v>
      </c>
      <c r="L10" t="s">
        <v>508</v>
      </c>
      <c r="M10" t="s">
        <v>121</v>
      </c>
      <c r="N10" t="s">
        <v>142</v>
      </c>
      <c r="O10" t="s">
        <v>118</v>
      </c>
      <c r="P10" t="s">
        <v>139</v>
      </c>
      <c r="Q10" t="s">
        <v>139</v>
      </c>
      <c r="R10" t="s">
        <v>139</v>
      </c>
      <c r="T10" t="s">
        <v>139</v>
      </c>
      <c r="V10" t="s">
        <v>69</v>
      </c>
      <c r="W10" t="s">
        <v>164</v>
      </c>
      <c r="Y10" t="s">
        <v>509</v>
      </c>
    </row>
    <row r="11" spans="1:25" x14ac:dyDescent="0.25">
      <c r="A11" t="s">
        <v>146</v>
      </c>
      <c r="B11" t="s">
        <v>483</v>
      </c>
      <c r="C11" t="s">
        <v>510</v>
      </c>
      <c r="D11" t="s">
        <v>511</v>
      </c>
      <c r="E11" t="s">
        <v>512</v>
      </c>
      <c r="F11" t="s">
        <v>494</v>
      </c>
      <c r="G11" t="s">
        <v>513</v>
      </c>
      <c r="H11" t="s">
        <v>514</v>
      </c>
      <c r="I11" t="s">
        <v>69</v>
      </c>
      <c r="J11" t="s">
        <v>515</v>
      </c>
      <c r="K11" t="s">
        <v>516</v>
      </c>
      <c r="L11" t="s">
        <v>517</v>
      </c>
      <c r="M11" t="s">
        <v>518</v>
      </c>
      <c r="N11" t="s">
        <v>501</v>
      </c>
      <c r="O11" t="s">
        <v>519</v>
      </c>
      <c r="P11" t="s">
        <v>520</v>
      </c>
      <c r="Q11" t="s">
        <v>521</v>
      </c>
      <c r="R11" t="s">
        <v>522</v>
      </c>
      <c r="S11" t="s">
        <v>483</v>
      </c>
      <c r="T11" t="s">
        <v>523</v>
      </c>
      <c r="V11" t="s">
        <v>69</v>
      </c>
      <c r="W11" t="s">
        <v>88</v>
      </c>
      <c r="X11" t="s">
        <v>452</v>
      </c>
      <c r="Y11" t="s">
        <v>524</v>
      </c>
    </row>
    <row r="12" spans="1:25" x14ac:dyDescent="0.25">
      <c r="C12" t="s">
        <v>141</v>
      </c>
      <c r="D12" t="s">
        <v>209</v>
      </c>
      <c r="E12" t="s">
        <v>141</v>
      </c>
      <c r="F12" t="s">
        <v>208</v>
      </c>
      <c r="G12" t="s">
        <v>232</v>
      </c>
      <c r="H12" t="s">
        <v>457</v>
      </c>
      <c r="J12" t="s">
        <v>455</v>
      </c>
      <c r="K12" t="s">
        <v>209</v>
      </c>
      <c r="L12" t="s">
        <v>232</v>
      </c>
      <c r="M12" t="s">
        <v>85</v>
      </c>
      <c r="N12" t="s">
        <v>525</v>
      </c>
      <c r="O12" t="s">
        <v>208</v>
      </c>
      <c r="P12" t="s">
        <v>526</v>
      </c>
      <c r="Q12" t="s">
        <v>527</v>
      </c>
      <c r="R12" t="s">
        <v>89</v>
      </c>
      <c r="T12" t="s">
        <v>528</v>
      </c>
      <c r="V12" t="s">
        <v>69</v>
      </c>
      <c r="W12" t="s">
        <v>121</v>
      </c>
    </row>
    <row r="13" spans="1:25" x14ac:dyDescent="0.25">
      <c r="A13" t="s">
        <v>170</v>
      </c>
      <c r="B13" t="s">
        <v>483</v>
      </c>
      <c r="C13" t="s">
        <v>529</v>
      </c>
      <c r="D13" t="s">
        <v>530</v>
      </c>
      <c r="E13" t="s">
        <v>531</v>
      </c>
      <c r="F13" t="s">
        <v>532</v>
      </c>
      <c r="G13" t="s">
        <v>533</v>
      </c>
      <c r="H13" t="s">
        <v>534</v>
      </c>
      <c r="J13" t="s">
        <v>535</v>
      </c>
      <c r="K13" t="s">
        <v>536</v>
      </c>
      <c r="L13" t="s">
        <v>537</v>
      </c>
      <c r="M13" t="s">
        <v>538</v>
      </c>
      <c r="N13" t="s">
        <v>539</v>
      </c>
      <c r="O13" t="s">
        <v>540</v>
      </c>
      <c r="P13" t="s">
        <v>541</v>
      </c>
      <c r="Q13" t="s">
        <v>542</v>
      </c>
      <c r="R13" t="s">
        <v>543</v>
      </c>
      <c r="S13" t="s">
        <v>483</v>
      </c>
      <c r="T13" t="s">
        <v>69</v>
      </c>
      <c r="V13" t="s">
        <v>69</v>
      </c>
      <c r="W13" t="s">
        <v>140</v>
      </c>
      <c r="X13" t="s">
        <v>452</v>
      </c>
      <c r="Y13" t="s">
        <v>544</v>
      </c>
    </row>
    <row r="14" spans="1:25" x14ac:dyDescent="0.25">
      <c r="C14" t="s">
        <v>120</v>
      </c>
      <c r="D14" t="s">
        <v>186</v>
      </c>
      <c r="E14" t="s">
        <v>114</v>
      </c>
      <c r="F14" t="s">
        <v>73</v>
      </c>
      <c r="G14" t="s">
        <v>120</v>
      </c>
      <c r="H14" t="s">
        <v>545</v>
      </c>
      <c r="J14" t="s">
        <v>546</v>
      </c>
      <c r="K14" t="s">
        <v>547</v>
      </c>
      <c r="L14" t="s">
        <v>486</v>
      </c>
      <c r="M14" t="s">
        <v>120</v>
      </c>
      <c r="N14" t="s">
        <v>118</v>
      </c>
      <c r="O14" t="s">
        <v>73</v>
      </c>
      <c r="P14" t="s">
        <v>232</v>
      </c>
      <c r="Q14" t="s">
        <v>142</v>
      </c>
      <c r="R14" t="s">
        <v>142</v>
      </c>
      <c r="V14" t="s">
        <v>69</v>
      </c>
      <c r="W14" t="s">
        <v>164</v>
      </c>
    </row>
    <row r="15" spans="1:25" x14ac:dyDescent="0.25">
      <c r="A15" t="s">
        <v>193</v>
      </c>
      <c r="B15" t="s">
        <v>483</v>
      </c>
      <c r="C15" t="s">
        <v>548</v>
      </c>
      <c r="D15" t="s">
        <v>549</v>
      </c>
      <c r="E15" t="s">
        <v>550</v>
      </c>
      <c r="F15" t="s">
        <v>551</v>
      </c>
      <c r="G15" t="s">
        <v>552</v>
      </c>
      <c r="H15" t="s">
        <v>553</v>
      </c>
      <c r="J15" t="s">
        <v>554</v>
      </c>
      <c r="K15" t="s">
        <v>69</v>
      </c>
      <c r="L15" t="s">
        <v>555</v>
      </c>
      <c r="M15" t="s">
        <v>556</v>
      </c>
      <c r="N15" t="s">
        <v>557</v>
      </c>
      <c r="O15" t="s">
        <v>558</v>
      </c>
      <c r="P15" t="s">
        <v>559</v>
      </c>
      <c r="Q15" t="s">
        <v>560</v>
      </c>
      <c r="R15" t="s">
        <v>561</v>
      </c>
      <c r="S15" t="s">
        <v>483</v>
      </c>
      <c r="V15" t="s">
        <v>69</v>
      </c>
      <c r="W15" t="s">
        <v>455</v>
      </c>
      <c r="X15" t="s">
        <v>452</v>
      </c>
      <c r="Y15" t="s">
        <v>562</v>
      </c>
    </row>
    <row r="16" spans="1:25" x14ac:dyDescent="0.25">
      <c r="C16" t="s">
        <v>121</v>
      </c>
      <c r="D16" t="s">
        <v>186</v>
      </c>
      <c r="E16" t="s">
        <v>186</v>
      </c>
      <c r="F16" t="s">
        <v>137</v>
      </c>
      <c r="G16" t="s">
        <v>186</v>
      </c>
      <c r="H16" t="s">
        <v>134</v>
      </c>
      <c r="J16" t="s">
        <v>164</v>
      </c>
      <c r="L16" t="s">
        <v>186</v>
      </c>
      <c r="M16" t="s">
        <v>465</v>
      </c>
      <c r="N16" t="s">
        <v>90</v>
      </c>
      <c r="O16" t="s">
        <v>545</v>
      </c>
      <c r="P16" t="s">
        <v>563</v>
      </c>
      <c r="Q16" t="s">
        <v>564</v>
      </c>
      <c r="R16" t="s">
        <v>565</v>
      </c>
      <c r="V16" t="s">
        <v>69</v>
      </c>
      <c r="W16" t="s">
        <v>186</v>
      </c>
    </row>
    <row r="17" spans="1:25" x14ac:dyDescent="0.25">
      <c r="A17" t="s">
        <v>214</v>
      </c>
      <c r="B17" t="s">
        <v>483</v>
      </c>
      <c r="C17" t="s">
        <v>566</v>
      </c>
      <c r="D17" t="s">
        <v>567</v>
      </c>
      <c r="E17" t="s">
        <v>568</v>
      </c>
      <c r="F17" t="s">
        <v>569</v>
      </c>
      <c r="G17" t="s">
        <v>570</v>
      </c>
      <c r="H17" t="s">
        <v>571</v>
      </c>
      <c r="J17" t="s">
        <v>572</v>
      </c>
      <c r="L17" t="s">
        <v>573</v>
      </c>
      <c r="M17" t="s">
        <v>574</v>
      </c>
      <c r="N17" t="s">
        <v>575</v>
      </c>
      <c r="O17" t="s">
        <v>576</v>
      </c>
      <c r="P17" t="s">
        <v>577</v>
      </c>
      <c r="Q17" t="s">
        <v>69</v>
      </c>
      <c r="R17" t="s">
        <v>578</v>
      </c>
      <c r="S17" t="s">
        <v>483</v>
      </c>
      <c r="V17" t="s">
        <v>69</v>
      </c>
      <c r="W17" t="s">
        <v>459</v>
      </c>
      <c r="X17" t="s">
        <v>452</v>
      </c>
      <c r="Y17" t="s">
        <v>579</v>
      </c>
    </row>
    <row r="18" spans="1:25" x14ac:dyDescent="0.25">
      <c r="C18" t="s">
        <v>135</v>
      </c>
      <c r="D18" t="s">
        <v>134</v>
      </c>
      <c r="E18" t="s">
        <v>114</v>
      </c>
      <c r="F18" t="s">
        <v>139</v>
      </c>
      <c r="G18" t="s">
        <v>186</v>
      </c>
      <c r="H18" t="s">
        <v>580</v>
      </c>
      <c r="J18" t="s">
        <v>581</v>
      </c>
      <c r="L18" t="s">
        <v>582</v>
      </c>
      <c r="M18" t="s">
        <v>137</v>
      </c>
      <c r="N18" t="s">
        <v>250</v>
      </c>
      <c r="O18" t="s">
        <v>121</v>
      </c>
      <c r="P18" t="s">
        <v>267</v>
      </c>
      <c r="R18" t="s">
        <v>465</v>
      </c>
      <c r="V18" t="s">
        <v>69</v>
      </c>
      <c r="W18" t="s">
        <v>186</v>
      </c>
    </row>
    <row r="19" spans="1:25" x14ac:dyDescent="0.25">
      <c r="A19" t="s">
        <v>583</v>
      </c>
      <c r="B19" t="s">
        <v>483</v>
      </c>
      <c r="C19" t="s">
        <v>584</v>
      </c>
      <c r="D19" t="s">
        <v>585</v>
      </c>
      <c r="E19" t="s">
        <v>586</v>
      </c>
      <c r="F19" t="s">
        <v>587</v>
      </c>
      <c r="G19" t="s">
        <v>588</v>
      </c>
      <c r="H19" t="s">
        <v>589</v>
      </c>
      <c r="J19" t="s">
        <v>590</v>
      </c>
      <c r="L19" t="s">
        <v>69</v>
      </c>
      <c r="M19" t="s">
        <v>591</v>
      </c>
      <c r="N19" t="s">
        <v>592</v>
      </c>
      <c r="O19" t="s">
        <v>272</v>
      </c>
      <c r="P19" t="s">
        <v>593</v>
      </c>
      <c r="R19" t="s">
        <v>594</v>
      </c>
      <c r="S19" t="s">
        <v>483</v>
      </c>
      <c r="V19" t="s">
        <v>69</v>
      </c>
      <c r="W19" t="s">
        <v>314</v>
      </c>
      <c r="X19" t="s">
        <v>452</v>
      </c>
      <c r="Y19" t="s">
        <v>595</v>
      </c>
    </row>
    <row r="20" spans="1:25" x14ac:dyDescent="0.25">
      <c r="C20" t="s">
        <v>119</v>
      </c>
      <c r="D20" t="s">
        <v>454</v>
      </c>
      <c r="E20" t="s">
        <v>455</v>
      </c>
      <c r="F20" t="s">
        <v>596</v>
      </c>
      <c r="G20" t="s">
        <v>92</v>
      </c>
      <c r="H20" t="s">
        <v>597</v>
      </c>
      <c r="J20" t="s">
        <v>598</v>
      </c>
      <c r="M20" t="s">
        <v>599</v>
      </c>
      <c r="N20" t="s">
        <v>600</v>
      </c>
      <c r="O20" t="s">
        <v>348</v>
      </c>
      <c r="P20" t="s">
        <v>117</v>
      </c>
      <c r="R20" t="s">
        <v>601</v>
      </c>
      <c r="V20" t="s">
        <v>186</v>
      </c>
      <c r="W20" t="s">
        <v>186</v>
      </c>
    </row>
    <row r="21" spans="1:25" x14ac:dyDescent="0.25">
      <c r="A21" t="s">
        <v>602</v>
      </c>
      <c r="B21" t="s">
        <v>483</v>
      </c>
      <c r="C21" t="s">
        <v>603</v>
      </c>
      <c r="D21" t="s">
        <v>604</v>
      </c>
      <c r="E21" t="s">
        <v>605</v>
      </c>
      <c r="F21" t="s">
        <v>606</v>
      </c>
      <c r="G21" t="s">
        <v>607</v>
      </c>
      <c r="H21" t="s">
        <v>608</v>
      </c>
      <c r="J21" t="s">
        <v>609</v>
      </c>
      <c r="M21" t="s">
        <v>610</v>
      </c>
      <c r="N21" t="s">
        <v>69</v>
      </c>
      <c r="O21" t="s">
        <v>611</v>
      </c>
      <c r="P21" t="s">
        <v>612</v>
      </c>
      <c r="R21" t="s">
        <v>613</v>
      </c>
      <c r="S21" t="s">
        <v>483</v>
      </c>
      <c r="V21" t="s">
        <v>186</v>
      </c>
      <c r="W21" t="s">
        <v>348</v>
      </c>
      <c r="X21" t="s">
        <v>452</v>
      </c>
      <c r="Y21" t="s">
        <v>614</v>
      </c>
    </row>
    <row r="22" spans="1:25" x14ac:dyDescent="0.25">
      <c r="C22" t="s">
        <v>141</v>
      </c>
      <c r="D22" t="s">
        <v>90</v>
      </c>
      <c r="E22" t="s">
        <v>141</v>
      </c>
      <c r="F22" t="s">
        <v>119</v>
      </c>
      <c r="G22" t="s">
        <v>615</v>
      </c>
      <c r="H22" t="s">
        <v>90</v>
      </c>
      <c r="J22" t="s">
        <v>208</v>
      </c>
      <c r="M22" t="s">
        <v>616</v>
      </c>
      <c r="O22" t="s">
        <v>617</v>
      </c>
      <c r="P22" t="s">
        <v>618</v>
      </c>
      <c r="R22" t="s">
        <v>619</v>
      </c>
      <c r="V22" t="s">
        <v>114</v>
      </c>
      <c r="W22" t="s">
        <v>139</v>
      </c>
    </row>
    <row r="23" spans="1:25" x14ac:dyDescent="0.25">
      <c r="A23" t="s">
        <v>620</v>
      </c>
      <c r="B23" t="s">
        <v>483</v>
      </c>
      <c r="C23" t="s">
        <v>621</v>
      </c>
      <c r="D23" t="s">
        <v>622</v>
      </c>
      <c r="E23" t="s">
        <v>623</v>
      </c>
      <c r="F23" t="s">
        <v>624</v>
      </c>
      <c r="G23" t="s">
        <v>625</v>
      </c>
      <c r="H23" t="s">
        <v>626</v>
      </c>
      <c r="J23" t="s">
        <v>627</v>
      </c>
      <c r="M23" t="s">
        <v>628</v>
      </c>
      <c r="O23" t="s">
        <v>69</v>
      </c>
      <c r="P23" t="s">
        <v>629</v>
      </c>
      <c r="R23" t="s">
        <v>630</v>
      </c>
      <c r="S23" t="s">
        <v>483</v>
      </c>
      <c r="V23" t="s">
        <v>134</v>
      </c>
      <c r="W23" t="s">
        <v>456</v>
      </c>
      <c r="X23" t="s">
        <v>452</v>
      </c>
      <c r="Y23" t="s">
        <v>631</v>
      </c>
    </row>
    <row r="24" spans="1:25" x14ac:dyDescent="0.25">
      <c r="C24" t="s">
        <v>250</v>
      </c>
      <c r="D24" t="s">
        <v>250</v>
      </c>
      <c r="E24" t="s">
        <v>209</v>
      </c>
      <c r="F24" t="s">
        <v>632</v>
      </c>
      <c r="G24" t="s">
        <v>332</v>
      </c>
      <c r="H24" t="s">
        <v>633</v>
      </c>
      <c r="J24" t="s">
        <v>634</v>
      </c>
      <c r="M24" t="s">
        <v>456</v>
      </c>
      <c r="P24" t="s">
        <v>635</v>
      </c>
      <c r="R24" t="s">
        <v>636</v>
      </c>
      <c r="V24" t="s">
        <v>637</v>
      </c>
      <c r="W24" t="s">
        <v>139</v>
      </c>
    </row>
    <row r="25" spans="1:25" x14ac:dyDescent="0.25">
      <c r="A25" t="s">
        <v>638</v>
      </c>
      <c r="B25" t="s">
        <v>483</v>
      </c>
      <c r="C25" t="s">
        <v>550</v>
      </c>
      <c r="D25" t="s">
        <v>639</v>
      </c>
      <c r="E25" t="s">
        <v>640</v>
      </c>
      <c r="F25" t="s">
        <v>641</v>
      </c>
      <c r="G25" t="s">
        <v>642</v>
      </c>
      <c r="H25" t="s">
        <v>643</v>
      </c>
      <c r="J25" t="s">
        <v>69</v>
      </c>
      <c r="M25" t="s">
        <v>644</v>
      </c>
      <c r="P25" t="s">
        <v>645</v>
      </c>
      <c r="R25" t="s">
        <v>646</v>
      </c>
      <c r="S25" t="s">
        <v>483</v>
      </c>
      <c r="V25" t="s">
        <v>647</v>
      </c>
      <c r="W25" t="s">
        <v>648</v>
      </c>
      <c r="X25" t="s">
        <v>452</v>
      </c>
      <c r="Y25" t="s">
        <v>649</v>
      </c>
    </row>
    <row r="26" spans="1:25" x14ac:dyDescent="0.25">
      <c r="C26" t="s">
        <v>650</v>
      </c>
      <c r="D26" t="s">
        <v>651</v>
      </c>
      <c r="E26" t="s">
        <v>652</v>
      </c>
      <c r="F26" t="s">
        <v>653</v>
      </c>
      <c r="G26" t="s">
        <v>654</v>
      </c>
      <c r="H26" t="s">
        <v>365</v>
      </c>
      <c r="M26" t="s">
        <v>655</v>
      </c>
      <c r="P26" t="s">
        <v>228</v>
      </c>
      <c r="R26" t="s">
        <v>326</v>
      </c>
      <c r="V26" t="s">
        <v>138</v>
      </c>
      <c r="W26" t="s">
        <v>73</v>
      </c>
    </row>
    <row r="27" spans="1:25" x14ac:dyDescent="0.25">
      <c r="A27" t="s">
        <v>140</v>
      </c>
      <c r="B27" t="s">
        <v>483</v>
      </c>
      <c r="C27" t="s">
        <v>69</v>
      </c>
      <c r="D27" t="s">
        <v>656</v>
      </c>
      <c r="E27" t="s">
        <v>657</v>
      </c>
      <c r="F27" t="s">
        <v>658</v>
      </c>
      <c r="G27" t="s">
        <v>659</v>
      </c>
      <c r="H27" t="s">
        <v>660</v>
      </c>
      <c r="M27" t="s">
        <v>661</v>
      </c>
      <c r="P27" t="s">
        <v>662</v>
      </c>
      <c r="R27" t="s">
        <v>663</v>
      </c>
      <c r="S27" t="s">
        <v>483</v>
      </c>
      <c r="V27" t="s">
        <v>348</v>
      </c>
      <c r="W27" t="s">
        <v>454</v>
      </c>
      <c r="X27" t="s">
        <v>452</v>
      </c>
      <c r="Y27" t="s">
        <v>664</v>
      </c>
    </row>
    <row r="28" spans="1:25" x14ac:dyDescent="0.25">
      <c r="D28" t="s">
        <v>665</v>
      </c>
      <c r="E28" t="s">
        <v>666</v>
      </c>
      <c r="F28" t="s">
        <v>667</v>
      </c>
      <c r="G28" t="s">
        <v>360</v>
      </c>
      <c r="H28" t="s">
        <v>136</v>
      </c>
      <c r="M28" t="s">
        <v>668</v>
      </c>
      <c r="P28" t="s">
        <v>280</v>
      </c>
      <c r="R28" t="s">
        <v>632</v>
      </c>
      <c r="V28" t="s">
        <v>267</v>
      </c>
      <c r="W28" t="s">
        <v>69</v>
      </c>
    </row>
    <row r="29" spans="1:25" x14ac:dyDescent="0.25">
      <c r="A29" t="s">
        <v>669</v>
      </c>
      <c r="B29" t="s">
        <v>483</v>
      </c>
      <c r="D29" t="s">
        <v>670</v>
      </c>
      <c r="E29" t="s">
        <v>671</v>
      </c>
      <c r="F29" t="s">
        <v>672</v>
      </c>
      <c r="G29" t="s">
        <v>673</v>
      </c>
      <c r="H29" t="s">
        <v>674</v>
      </c>
      <c r="M29" t="s">
        <v>675</v>
      </c>
      <c r="P29" t="s">
        <v>237</v>
      </c>
      <c r="R29" t="s">
        <v>676</v>
      </c>
      <c r="S29" t="s">
        <v>483</v>
      </c>
      <c r="V29" t="s">
        <v>86</v>
      </c>
      <c r="W29" t="s">
        <v>454</v>
      </c>
      <c r="X29" t="s">
        <v>452</v>
      </c>
      <c r="Y29" t="s">
        <v>677</v>
      </c>
    </row>
    <row r="30" spans="1:25" x14ac:dyDescent="0.25">
      <c r="D30" t="s">
        <v>678</v>
      </c>
      <c r="E30" t="s">
        <v>679</v>
      </c>
      <c r="G30" t="s">
        <v>680</v>
      </c>
      <c r="H30" t="s">
        <v>114</v>
      </c>
      <c r="M30" t="s">
        <v>121</v>
      </c>
      <c r="P30" t="s">
        <v>232</v>
      </c>
      <c r="R30" t="s">
        <v>134</v>
      </c>
      <c r="V30" t="s">
        <v>114</v>
      </c>
      <c r="W30" t="s">
        <v>681</v>
      </c>
    </row>
    <row r="31" spans="1:25" x14ac:dyDescent="0.25">
      <c r="A31" t="s">
        <v>615</v>
      </c>
      <c r="B31" t="s">
        <v>483</v>
      </c>
      <c r="D31" t="s">
        <v>682</v>
      </c>
      <c r="E31" t="s">
        <v>69</v>
      </c>
      <c r="F31" t="s">
        <v>672</v>
      </c>
      <c r="G31" t="s">
        <v>683</v>
      </c>
      <c r="H31" t="s">
        <v>684</v>
      </c>
      <c r="M31" t="s">
        <v>685</v>
      </c>
      <c r="P31" t="s">
        <v>686</v>
      </c>
      <c r="R31" t="s">
        <v>687</v>
      </c>
      <c r="S31" t="s">
        <v>483</v>
      </c>
      <c r="V31" t="s">
        <v>688</v>
      </c>
      <c r="W31" t="s">
        <v>349</v>
      </c>
      <c r="X31" t="s">
        <v>452</v>
      </c>
      <c r="Y31" t="s">
        <v>689</v>
      </c>
    </row>
    <row r="32" spans="1:25" x14ac:dyDescent="0.25">
      <c r="D32" t="s">
        <v>690</v>
      </c>
      <c r="F32" t="s">
        <v>691</v>
      </c>
      <c r="G32" t="s">
        <v>596</v>
      </c>
      <c r="H32" t="s">
        <v>49</v>
      </c>
      <c r="M32" t="s">
        <v>139</v>
      </c>
      <c r="P32" t="s">
        <v>139</v>
      </c>
      <c r="R32" t="s">
        <v>114</v>
      </c>
      <c r="V32" t="s">
        <v>73</v>
      </c>
      <c r="W32" t="s">
        <v>114</v>
      </c>
    </row>
    <row r="33" spans="1:25" x14ac:dyDescent="0.25">
      <c r="A33" t="s">
        <v>334</v>
      </c>
      <c r="B33" t="s">
        <v>483</v>
      </c>
      <c r="D33" t="s">
        <v>692</v>
      </c>
      <c r="F33" t="s">
        <v>483</v>
      </c>
      <c r="G33" t="s">
        <v>693</v>
      </c>
      <c r="H33" t="s">
        <v>694</v>
      </c>
      <c r="M33" t="s">
        <v>695</v>
      </c>
      <c r="P33" t="s">
        <v>696</v>
      </c>
      <c r="R33" t="s">
        <v>697</v>
      </c>
      <c r="S33" t="s">
        <v>483</v>
      </c>
      <c r="V33" t="s">
        <v>698</v>
      </c>
      <c r="W33" t="s">
        <v>454</v>
      </c>
      <c r="X33" t="s">
        <v>452</v>
      </c>
      <c r="Y33" t="s">
        <v>699</v>
      </c>
    </row>
    <row r="34" spans="1:25" x14ac:dyDescent="0.25">
      <c r="D34" t="s">
        <v>700</v>
      </c>
      <c r="G34" t="s">
        <v>701</v>
      </c>
      <c r="H34" t="s">
        <v>702</v>
      </c>
      <c r="M34" t="s">
        <v>703</v>
      </c>
      <c r="P34" t="s">
        <v>704</v>
      </c>
      <c r="R34" t="s">
        <v>705</v>
      </c>
      <c r="V34" t="s">
        <v>706</v>
      </c>
      <c r="W34" t="s">
        <v>69</v>
      </c>
    </row>
    <row r="35" spans="1:25" x14ac:dyDescent="0.25">
      <c r="A35" t="s">
        <v>707</v>
      </c>
      <c r="B35" t="s">
        <v>483</v>
      </c>
      <c r="D35" t="s">
        <v>708</v>
      </c>
      <c r="F35" t="s">
        <v>483</v>
      </c>
      <c r="G35" t="s">
        <v>709</v>
      </c>
      <c r="H35" t="s">
        <v>710</v>
      </c>
      <c r="M35" t="s">
        <v>69</v>
      </c>
      <c r="P35" t="s">
        <v>711</v>
      </c>
      <c r="R35" t="s">
        <v>712</v>
      </c>
      <c r="S35" t="s">
        <v>483</v>
      </c>
      <c r="V35" t="s">
        <v>713</v>
      </c>
      <c r="W35" t="s">
        <v>454</v>
      </c>
      <c r="X35" t="s">
        <v>452</v>
      </c>
      <c r="Y35" t="s">
        <v>714</v>
      </c>
    </row>
    <row r="36" spans="1:25" x14ac:dyDescent="0.25">
      <c r="D36" t="s">
        <v>715</v>
      </c>
      <c r="G36" t="s">
        <v>716</v>
      </c>
      <c r="H36" t="s">
        <v>717</v>
      </c>
      <c r="P36" t="s">
        <v>718</v>
      </c>
      <c r="R36" t="s">
        <v>719</v>
      </c>
      <c r="V36" t="s">
        <v>720</v>
      </c>
      <c r="W36" t="s">
        <v>721</v>
      </c>
    </row>
    <row r="37" spans="1:25" x14ac:dyDescent="0.25">
      <c r="A37" t="s">
        <v>722</v>
      </c>
      <c r="B37" t="s">
        <v>483</v>
      </c>
      <c r="D37" t="s">
        <v>723</v>
      </c>
      <c r="F37" t="s">
        <v>483</v>
      </c>
      <c r="G37" t="s">
        <v>724</v>
      </c>
      <c r="H37" t="s">
        <v>725</v>
      </c>
      <c r="P37" t="s">
        <v>726</v>
      </c>
      <c r="R37" t="s">
        <v>88</v>
      </c>
      <c r="S37" t="s">
        <v>483</v>
      </c>
      <c r="V37" t="s">
        <v>727</v>
      </c>
      <c r="W37" t="s">
        <v>636</v>
      </c>
      <c r="X37" t="s">
        <v>452</v>
      </c>
      <c r="Y37" t="s">
        <v>728</v>
      </c>
    </row>
    <row r="38" spans="1:25" x14ac:dyDescent="0.25">
      <c r="D38" t="s">
        <v>134</v>
      </c>
      <c r="G38" t="s">
        <v>121</v>
      </c>
      <c r="H38" t="s">
        <v>114</v>
      </c>
      <c r="R38" t="s">
        <v>729</v>
      </c>
      <c r="V38" t="s">
        <v>134</v>
      </c>
      <c r="W38" t="s">
        <v>730</v>
      </c>
    </row>
    <row r="39" spans="1:25" x14ac:dyDescent="0.25">
      <c r="A39" t="s">
        <v>365</v>
      </c>
      <c r="B39" t="s">
        <v>483</v>
      </c>
      <c r="D39" t="s">
        <v>731</v>
      </c>
      <c r="F39" t="s">
        <v>483</v>
      </c>
      <c r="G39" t="s">
        <v>732</v>
      </c>
      <c r="H39" t="s">
        <v>733</v>
      </c>
      <c r="P39" t="s">
        <v>726</v>
      </c>
      <c r="R39" t="s">
        <v>69</v>
      </c>
      <c r="S39" t="s">
        <v>483</v>
      </c>
      <c r="V39" t="s">
        <v>516</v>
      </c>
      <c r="W39" t="s">
        <v>458</v>
      </c>
      <c r="X39" t="s">
        <v>452</v>
      </c>
      <c r="Y39" t="s">
        <v>734</v>
      </c>
    </row>
    <row r="40" spans="1:25" x14ac:dyDescent="0.25">
      <c r="D40" t="s">
        <v>326</v>
      </c>
      <c r="G40" t="s">
        <v>735</v>
      </c>
      <c r="H40" t="s">
        <v>736</v>
      </c>
      <c r="P40" t="s">
        <v>737</v>
      </c>
      <c r="V40" t="s">
        <v>738</v>
      </c>
      <c r="W40" t="s">
        <v>114</v>
      </c>
    </row>
    <row r="41" spans="1:25" x14ac:dyDescent="0.25">
      <c r="A41" t="s">
        <v>647</v>
      </c>
      <c r="B41" t="s">
        <v>483</v>
      </c>
      <c r="D41" t="s">
        <v>739</v>
      </c>
      <c r="F41" t="s">
        <v>483</v>
      </c>
      <c r="G41" t="s">
        <v>740</v>
      </c>
      <c r="H41" t="s">
        <v>741</v>
      </c>
      <c r="P41" t="s">
        <v>483</v>
      </c>
      <c r="S41" t="s">
        <v>483</v>
      </c>
      <c r="V41" t="s">
        <v>742</v>
      </c>
      <c r="W41" t="s">
        <v>743</v>
      </c>
      <c r="X41" t="s">
        <v>452</v>
      </c>
      <c r="Y41" t="s">
        <v>744</v>
      </c>
    </row>
    <row r="42" spans="1:25" x14ac:dyDescent="0.25">
      <c r="D42" t="s">
        <v>745</v>
      </c>
      <c r="G42" t="s">
        <v>746</v>
      </c>
      <c r="H42" t="s">
        <v>210</v>
      </c>
      <c r="V42" t="s">
        <v>747</v>
      </c>
      <c r="W42" t="s">
        <v>69</v>
      </c>
    </row>
    <row r="43" spans="1:25" x14ac:dyDescent="0.25">
      <c r="A43" t="s">
        <v>70</v>
      </c>
      <c r="B43" t="s">
        <v>483</v>
      </c>
      <c r="D43" t="s">
        <v>748</v>
      </c>
      <c r="F43" t="s">
        <v>483</v>
      </c>
      <c r="G43" t="s">
        <v>749</v>
      </c>
      <c r="H43" t="s">
        <v>750</v>
      </c>
      <c r="P43" t="s">
        <v>483</v>
      </c>
      <c r="S43" t="s">
        <v>483</v>
      </c>
      <c r="V43" t="s">
        <v>751</v>
      </c>
      <c r="W43" t="s">
        <v>743</v>
      </c>
      <c r="X43" t="s">
        <v>452</v>
      </c>
      <c r="Y43" t="s">
        <v>752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906F-60AD-4CA0-B850-ACC4B25AF99F}">
  <dimension ref="A1:AD83"/>
  <sheetViews>
    <sheetView tabSelected="1" topLeftCell="A13" zoomScale="70" zoomScaleNormal="70" workbookViewId="0">
      <selection activeCell="D56" sqref="D56"/>
    </sheetView>
  </sheetViews>
  <sheetFormatPr defaultRowHeight="15" x14ac:dyDescent="0.25"/>
  <cols>
    <col min="1" max="1" width="14.7109375" customWidth="1"/>
    <col min="2" max="2" width="11.42578125" bestFit="1" customWidth="1"/>
    <col min="3" max="3" width="14.28515625" customWidth="1"/>
    <col min="4" max="8" width="11.42578125" bestFit="1" customWidth="1"/>
    <col min="9" max="9" width="14" customWidth="1"/>
    <col min="10" max="26" width="12.42578125" bestFit="1" customWidth="1"/>
    <col min="27" max="27" width="17.85546875" bestFit="1" customWidth="1"/>
    <col min="28" max="28" width="21.85546875" bestFit="1" customWidth="1"/>
    <col min="29" max="29" width="31.7109375" bestFit="1" customWidth="1"/>
    <col min="30" max="30" width="65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409</v>
      </c>
      <c r="H1" t="s">
        <v>410</v>
      </c>
      <c r="I1" t="s">
        <v>8</v>
      </c>
      <c r="J1" t="s">
        <v>9</v>
      </c>
      <c r="K1" t="s">
        <v>10</v>
      </c>
      <c r="L1" t="s">
        <v>11</v>
      </c>
      <c r="M1" t="s">
        <v>411</v>
      </c>
      <c r="N1" t="s">
        <v>412</v>
      </c>
      <c r="O1" t="s">
        <v>14</v>
      </c>
      <c r="P1" t="s">
        <v>15</v>
      </c>
      <c r="Q1" t="s">
        <v>16</v>
      </c>
      <c r="R1" t="s">
        <v>17</v>
      </c>
      <c r="S1" t="s">
        <v>413</v>
      </c>
      <c r="T1" t="s">
        <v>414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753</v>
      </c>
      <c r="AA1" t="s">
        <v>754</v>
      </c>
      <c r="AB1" t="s">
        <v>755</v>
      </c>
      <c r="AC1" t="s">
        <v>756</v>
      </c>
      <c r="AD1" t="s">
        <v>757</v>
      </c>
    </row>
    <row r="2" spans="1:30" x14ac:dyDescent="0.25">
      <c r="A2" s="4"/>
      <c r="B2" s="4" t="s">
        <v>13</v>
      </c>
      <c r="C2" s="4" t="s">
        <v>13</v>
      </c>
      <c r="D2" s="4" t="s">
        <v>13</v>
      </c>
      <c r="E2" s="4" t="s">
        <v>13</v>
      </c>
      <c r="F2" s="4" t="s">
        <v>13</v>
      </c>
      <c r="G2" s="4" t="s">
        <v>758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7</v>
      </c>
      <c r="M2" s="4" t="s">
        <v>759</v>
      </c>
      <c r="N2" s="4" t="s">
        <v>12</v>
      </c>
      <c r="O2" s="4" t="s">
        <v>18</v>
      </c>
      <c r="P2" s="4" t="s">
        <v>18</v>
      </c>
      <c r="Q2" s="4" t="s">
        <v>760</v>
      </c>
      <c r="R2" s="4" t="s">
        <v>6</v>
      </c>
      <c r="S2" s="4" t="s">
        <v>6</v>
      </c>
      <c r="T2" s="4" t="s">
        <v>6</v>
      </c>
      <c r="U2" s="4" t="s">
        <v>6</v>
      </c>
      <c r="V2" s="4" t="s">
        <v>6</v>
      </c>
      <c r="W2" s="4" t="s">
        <v>19</v>
      </c>
      <c r="X2" s="4" t="s">
        <v>19</v>
      </c>
      <c r="Y2" s="4" t="s">
        <v>19</v>
      </c>
      <c r="Z2" s="4"/>
      <c r="AA2" s="4"/>
      <c r="AB2" s="4"/>
      <c r="AC2" s="4"/>
      <c r="AD2" s="4"/>
    </row>
    <row r="3" spans="1:30" x14ac:dyDescent="0.25">
      <c r="A3" s="4" t="s">
        <v>25</v>
      </c>
      <c r="B3" s="4" t="s">
        <v>761</v>
      </c>
      <c r="C3" s="4" t="s">
        <v>762</v>
      </c>
      <c r="D3" s="4" t="s">
        <v>763</v>
      </c>
      <c r="E3" s="4" t="s">
        <v>764</v>
      </c>
      <c r="F3" s="4" t="s">
        <v>765</v>
      </c>
      <c r="G3" s="4" t="s">
        <v>766</v>
      </c>
      <c r="H3" s="4" t="s">
        <v>767</v>
      </c>
      <c r="I3" s="4" t="s">
        <v>768</v>
      </c>
      <c r="J3" s="4" t="s">
        <v>769</v>
      </c>
      <c r="K3" s="4" t="s">
        <v>770</v>
      </c>
      <c r="L3" s="4" t="s">
        <v>771</v>
      </c>
      <c r="M3" s="4" t="s">
        <v>772</v>
      </c>
      <c r="N3" s="4" t="s">
        <v>773</v>
      </c>
      <c r="O3" s="4" t="s">
        <v>774</v>
      </c>
      <c r="P3" s="4" t="s">
        <v>775</v>
      </c>
      <c r="Q3" s="4" t="s">
        <v>776</v>
      </c>
      <c r="R3" s="4" t="s">
        <v>777</v>
      </c>
      <c r="S3" s="4" t="s">
        <v>778</v>
      </c>
      <c r="T3" s="4" t="s">
        <v>779</v>
      </c>
      <c r="U3" s="4" t="s">
        <v>780</v>
      </c>
      <c r="V3" s="4" t="s">
        <v>781</v>
      </c>
      <c r="W3" s="4" t="s">
        <v>782</v>
      </c>
      <c r="X3" s="4" t="s">
        <v>783</v>
      </c>
      <c r="Y3" s="4" t="s">
        <v>784</v>
      </c>
      <c r="Z3" s="4" t="s">
        <v>25</v>
      </c>
      <c r="AA3" s="4" t="s">
        <v>434</v>
      </c>
      <c r="AB3" s="4" t="s">
        <v>46</v>
      </c>
      <c r="AC3" s="4" t="s">
        <v>47</v>
      </c>
      <c r="AD3" s="4" t="s">
        <v>48</v>
      </c>
    </row>
    <row r="4" spans="1:30" x14ac:dyDescent="0.25">
      <c r="A4" s="3">
        <v>1</v>
      </c>
      <c r="B4" s="3">
        <v>1372</v>
      </c>
      <c r="C4" s="3">
        <v>9469</v>
      </c>
      <c r="D4" s="3">
        <v>546</v>
      </c>
      <c r="E4" s="3">
        <v>943</v>
      </c>
      <c r="F4" s="3">
        <v>442</v>
      </c>
      <c r="G4" s="3">
        <v>6994</v>
      </c>
      <c r="H4" s="3">
        <v>1191</v>
      </c>
      <c r="I4" s="3">
        <v>1597</v>
      </c>
      <c r="J4" s="3">
        <v>1986</v>
      </c>
      <c r="K4" s="3">
        <v>7998</v>
      </c>
      <c r="L4" s="3">
        <v>1294</v>
      </c>
      <c r="M4" s="3">
        <v>154</v>
      </c>
      <c r="N4" s="3">
        <v>902</v>
      </c>
      <c r="O4" s="3">
        <v>310</v>
      </c>
      <c r="P4" s="3">
        <v>588</v>
      </c>
      <c r="Q4" s="3">
        <v>6261</v>
      </c>
      <c r="R4" s="3">
        <v>9402</v>
      </c>
      <c r="S4" s="3">
        <v>3722</v>
      </c>
      <c r="T4" s="3">
        <v>1690</v>
      </c>
      <c r="U4" s="3">
        <v>1488</v>
      </c>
      <c r="V4" s="3">
        <v>3992</v>
      </c>
      <c r="W4" s="3">
        <v>615</v>
      </c>
      <c r="X4" s="3">
        <v>537</v>
      </c>
      <c r="Y4" s="3">
        <v>260</v>
      </c>
      <c r="Z4" s="4"/>
      <c r="AA4" s="3">
        <v>0</v>
      </c>
      <c r="AB4" s="3">
        <v>0</v>
      </c>
      <c r="AC4" s="4" t="s">
        <v>70</v>
      </c>
      <c r="AD4" s="4" t="s">
        <v>70</v>
      </c>
    </row>
    <row r="5" spans="1:30" x14ac:dyDescent="0.25">
      <c r="A5" s="4"/>
      <c r="B5" s="3">
        <v>1372</v>
      </c>
      <c r="C5" s="3">
        <v>9469</v>
      </c>
      <c r="D5" s="3">
        <v>546</v>
      </c>
      <c r="E5" s="3">
        <v>943</v>
      </c>
      <c r="F5" s="3">
        <v>442</v>
      </c>
      <c r="G5" s="3">
        <v>6994</v>
      </c>
      <c r="H5" s="3">
        <v>1191</v>
      </c>
      <c r="I5" s="3">
        <v>1597</v>
      </c>
      <c r="J5" s="3">
        <v>1986</v>
      </c>
      <c r="K5" s="3">
        <v>7998</v>
      </c>
      <c r="L5" s="3">
        <v>1294</v>
      </c>
      <c r="M5" s="3">
        <v>154</v>
      </c>
      <c r="N5" s="3">
        <v>902</v>
      </c>
      <c r="O5" s="3">
        <v>310</v>
      </c>
      <c r="P5" s="3">
        <v>588</v>
      </c>
      <c r="Q5" s="3">
        <v>6261</v>
      </c>
      <c r="R5" s="3">
        <v>9402</v>
      </c>
      <c r="S5" s="3">
        <v>3722</v>
      </c>
      <c r="T5" s="3">
        <v>1690</v>
      </c>
      <c r="U5" s="3">
        <v>1488</v>
      </c>
      <c r="V5" s="3">
        <v>3992</v>
      </c>
      <c r="W5" s="3">
        <v>615</v>
      </c>
      <c r="X5" s="3">
        <v>537</v>
      </c>
      <c r="Y5" s="3">
        <v>260</v>
      </c>
      <c r="Z5" s="4"/>
      <c r="AA5" s="3">
        <v>0</v>
      </c>
      <c r="AB5" s="3">
        <v>0</v>
      </c>
      <c r="AC5" s="3">
        <v>63753</v>
      </c>
      <c r="AD5" s="4" t="s">
        <v>787</v>
      </c>
    </row>
    <row r="6" spans="1:30" x14ac:dyDescent="0.25">
      <c r="A6" s="3">
        <v>2</v>
      </c>
      <c r="B6" s="3">
        <v>0</v>
      </c>
      <c r="C6" s="3">
        <v>4</v>
      </c>
      <c r="D6" s="3">
        <v>2</v>
      </c>
      <c r="E6" s="3">
        <v>2</v>
      </c>
      <c r="F6" s="3">
        <v>0</v>
      </c>
      <c r="G6" s="3">
        <v>19</v>
      </c>
      <c r="H6" s="3">
        <v>6</v>
      </c>
      <c r="I6" s="3">
        <v>3</v>
      </c>
      <c r="J6" s="3">
        <v>3</v>
      </c>
      <c r="K6" s="3">
        <v>6</v>
      </c>
      <c r="L6" s="3">
        <v>3</v>
      </c>
      <c r="M6" s="3">
        <v>-154</v>
      </c>
      <c r="N6" s="3">
        <v>25</v>
      </c>
      <c r="O6" s="3">
        <v>21</v>
      </c>
      <c r="P6" s="3">
        <v>12</v>
      </c>
      <c r="Q6" s="3">
        <v>9</v>
      </c>
      <c r="R6" s="3">
        <v>11</v>
      </c>
      <c r="S6" s="3">
        <v>6</v>
      </c>
      <c r="T6" s="3">
        <v>3</v>
      </c>
      <c r="U6" s="3">
        <v>2</v>
      </c>
      <c r="V6" s="3">
        <v>6</v>
      </c>
      <c r="W6" s="3">
        <v>6</v>
      </c>
      <c r="X6" s="3">
        <v>3</v>
      </c>
      <c r="Y6" s="3">
        <v>2</v>
      </c>
      <c r="Z6" s="4"/>
      <c r="AA6" s="3">
        <v>0</v>
      </c>
      <c r="AB6" s="3">
        <v>0</v>
      </c>
      <c r="AC6" s="4"/>
      <c r="AD6" s="4" t="s">
        <v>788</v>
      </c>
    </row>
    <row r="7" spans="1:30" x14ac:dyDescent="0.25">
      <c r="A7" s="4"/>
      <c r="B7" s="3">
        <v>1372</v>
      </c>
      <c r="C7" s="3">
        <v>9473</v>
      </c>
      <c r="D7" s="3">
        <v>548</v>
      </c>
      <c r="E7" s="3">
        <v>945</v>
      </c>
      <c r="F7" s="3">
        <v>442</v>
      </c>
      <c r="G7" s="3">
        <v>7013</v>
      </c>
      <c r="H7" s="3">
        <v>1197</v>
      </c>
      <c r="I7" s="3">
        <v>1600</v>
      </c>
      <c r="J7" s="3">
        <v>1989</v>
      </c>
      <c r="K7" s="3">
        <v>8004</v>
      </c>
      <c r="L7" s="3">
        <v>1297</v>
      </c>
      <c r="M7" s="3">
        <v>0</v>
      </c>
      <c r="N7" s="3">
        <v>927</v>
      </c>
      <c r="O7" s="3">
        <v>331</v>
      </c>
      <c r="P7" s="3">
        <v>600</v>
      </c>
      <c r="Q7" s="3">
        <v>6270</v>
      </c>
      <c r="R7" s="3">
        <v>9413</v>
      </c>
      <c r="S7" s="3">
        <v>3728</v>
      </c>
      <c r="T7" s="3">
        <v>1693</v>
      </c>
      <c r="U7" s="3">
        <v>1490</v>
      </c>
      <c r="V7" s="3">
        <v>3998</v>
      </c>
      <c r="W7" s="3">
        <v>621</v>
      </c>
      <c r="X7" s="3">
        <v>540</v>
      </c>
      <c r="Y7" s="3">
        <v>262</v>
      </c>
      <c r="Z7" s="4"/>
      <c r="AA7" s="3">
        <v>0</v>
      </c>
      <c r="AB7" s="3">
        <v>0</v>
      </c>
      <c r="AC7" s="3">
        <v>63753</v>
      </c>
      <c r="AD7" s="4" t="s">
        <v>793</v>
      </c>
    </row>
    <row r="8" spans="1:30" x14ac:dyDescent="0.25">
      <c r="A8" s="3">
        <v>3</v>
      </c>
      <c r="B8" s="3">
        <v>13</v>
      </c>
      <c r="C8" s="3">
        <v>38</v>
      </c>
      <c r="D8" s="3">
        <v>5</v>
      </c>
      <c r="E8" s="3">
        <v>4</v>
      </c>
      <c r="F8" s="3">
        <v>4</v>
      </c>
      <c r="G8" s="3">
        <v>35</v>
      </c>
      <c r="H8" s="3">
        <v>0</v>
      </c>
      <c r="I8" s="3">
        <v>1</v>
      </c>
      <c r="J8" s="3">
        <v>2</v>
      </c>
      <c r="K8" s="3">
        <v>8</v>
      </c>
      <c r="L8" s="3">
        <v>0</v>
      </c>
      <c r="M8" s="4"/>
      <c r="N8" s="3">
        <v>5</v>
      </c>
      <c r="O8" s="3">
        <v>2</v>
      </c>
      <c r="P8" s="3">
        <v>10</v>
      </c>
      <c r="Q8" s="3">
        <v>12</v>
      </c>
      <c r="R8" s="3">
        <v>5</v>
      </c>
      <c r="S8" s="3">
        <v>2</v>
      </c>
      <c r="T8" s="3">
        <v>2</v>
      </c>
      <c r="U8" s="3">
        <v>5</v>
      </c>
      <c r="V8" s="3">
        <v>5</v>
      </c>
      <c r="W8" s="3">
        <v>47</v>
      </c>
      <c r="X8" s="3">
        <v>57</v>
      </c>
      <c r="Y8" s="3">
        <v>-262</v>
      </c>
      <c r="Z8" s="4"/>
      <c r="AA8" s="3">
        <v>0</v>
      </c>
      <c r="AB8" s="3">
        <v>0</v>
      </c>
      <c r="AC8" s="4"/>
      <c r="AD8" s="4" t="s">
        <v>794</v>
      </c>
    </row>
    <row r="9" spans="1:30" x14ac:dyDescent="0.25">
      <c r="A9" s="4"/>
      <c r="B9" s="3">
        <v>1385</v>
      </c>
      <c r="C9" s="3">
        <v>9511</v>
      </c>
      <c r="D9" s="3">
        <v>553</v>
      </c>
      <c r="E9" s="3">
        <v>949</v>
      </c>
      <c r="F9" s="3">
        <v>446</v>
      </c>
      <c r="G9" s="3">
        <v>7048</v>
      </c>
      <c r="H9" s="3">
        <v>1197</v>
      </c>
      <c r="I9" s="3">
        <v>1601</v>
      </c>
      <c r="J9" s="3">
        <v>1991</v>
      </c>
      <c r="K9" s="3">
        <v>8012</v>
      </c>
      <c r="L9" s="3">
        <v>1297</v>
      </c>
      <c r="M9" s="4"/>
      <c r="N9" s="3">
        <v>932</v>
      </c>
      <c r="O9" s="3">
        <v>333</v>
      </c>
      <c r="P9" s="3">
        <v>610</v>
      </c>
      <c r="Q9" s="3">
        <v>6282</v>
      </c>
      <c r="R9" s="3">
        <v>9418</v>
      </c>
      <c r="S9" s="3">
        <v>3730</v>
      </c>
      <c r="T9" s="3">
        <v>1695</v>
      </c>
      <c r="U9" s="3">
        <v>1495</v>
      </c>
      <c r="V9" s="3">
        <v>4003</v>
      </c>
      <c r="W9" s="3">
        <v>668</v>
      </c>
      <c r="X9" s="3">
        <v>597</v>
      </c>
      <c r="Y9" s="3">
        <v>0</v>
      </c>
      <c r="Z9" s="4"/>
      <c r="AA9" s="3">
        <v>0</v>
      </c>
      <c r="AB9" s="3">
        <v>0</v>
      </c>
      <c r="AC9" s="3">
        <v>63753</v>
      </c>
      <c r="AD9" s="4" t="s">
        <v>796</v>
      </c>
    </row>
    <row r="10" spans="1:30" x14ac:dyDescent="0.25">
      <c r="A10" s="3">
        <v>4</v>
      </c>
      <c r="B10" s="3">
        <v>0</v>
      </c>
      <c r="C10" s="3">
        <v>1</v>
      </c>
      <c r="D10" s="3">
        <v>0</v>
      </c>
      <c r="E10" s="3">
        <v>1</v>
      </c>
      <c r="F10" s="3">
        <v>0</v>
      </c>
      <c r="G10" s="3">
        <v>3</v>
      </c>
      <c r="H10" s="3">
        <v>1</v>
      </c>
      <c r="I10" s="3">
        <v>0</v>
      </c>
      <c r="J10" s="3">
        <v>1</v>
      </c>
      <c r="K10" s="3">
        <v>2</v>
      </c>
      <c r="L10" s="3">
        <v>43</v>
      </c>
      <c r="M10" s="4"/>
      <c r="N10" s="3">
        <v>0</v>
      </c>
      <c r="O10" s="3">
        <v>-333</v>
      </c>
      <c r="P10" s="3">
        <v>254</v>
      </c>
      <c r="Q10" s="3">
        <v>4</v>
      </c>
      <c r="R10" s="3">
        <v>6</v>
      </c>
      <c r="S10" s="3">
        <v>5</v>
      </c>
      <c r="T10" s="3">
        <v>4</v>
      </c>
      <c r="U10" s="3">
        <v>2</v>
      </c>
      <c r="V10" s="3">
        <v>6</v>
      </c>
      <c r="W10" s="3">
        <v>0</v>
      </c>
      <c r="X10" s="3">
        <v>0</v>
      </c>
      <c r="Y10" s="4"/>
      <c r="Z10" s="4"/>
      <c r="AA10" s="3">
        <v>0</v>
      </c>
      <c r="AB10" s="3">
        <v>0</v>
      </c>
      <c r="AC10" s="4"/>
      <c r="AD10" s="4" t="s">
        <v>798</v>
      </c>
    </row>
    <row r="11" spans="1:30" x14ac:dyDescent="0.25">
      <c r="A11" s="4"/>
      <c r="B11" s="3">
        <v>1385</v>
      </c>
      <c r="C11" s="3">
        <v>9512</v>
      </c>
      <c r="D11" s="3">
        <v>553</v>
      </c>
      <c r="E11" s="3">
        <v>950</v>
      </c>
      <c r="F11" s="3">
        <v>446</v>
      </c>
      <c r="G11" s="3">
        <v>7051</v>
      </c>
      <c r="H11" s="3">
        <v>1198</v>
      </c>
      <c r="I11" s="3">
        <v>1601</v>
      </c>
      <c r="J11" s="3">
        <v>1992</v>
      </c>
      <c r="K11" s="3">
        <v>8014</v>
      </c>
      <c r="L11" s="3">
        <v>1340</v>
      </c>
      <c r="M11" s="4"/>
      <c r="N11" s="3">
        <v>932</v>
      </c>
      <c r="O11" s="3">
        <v>0</v>
      </c>
      <c r="P11" s="3">
        <v>864</v>
      </c>
      <c r="Q11" s="3">
        <v>6286</v>
      </c>
      <c r="R11" s="3">
        <v>9424</v>
      </c>
      <c r="S11" s="3">
        <v>3735</v>
      </c>
      <c r="T11" s="3">
        <v>1699</v>
      </c>
      <c r="U11" s="3">
        <v>1497</v>
      </c>
      <c r="V11" s="3">
        <v>4009</v>
      </c>
      <c r="W11" s="3">
        <v>668</v>
      </c>
      <c r="X11" s="3">
        <v>597</v>
      </c>
      <c r="Y11" s="4"/>
      <c r="Z11" s="4"/>
      <c r="AA11" s="3">
        <v>0</v>
      </c>
      <c r="AB11" s="3">
        <v>0</v>
      </c>
      <c r="AC11" s="3">
        <v>63753</v>
      </c>
      <c r="AD11" s="4" t="s">
        <v>801</v>
      </c>
    </row>
    <row r="12" spans="1:30" x14ac:dyDescent="0.25">
      <c r="A12" s="3">
        <v>5</v>
      </c>
      <c r="B12" s="3">
        <v>26</v>
      </c>
      <c r="C12" s="3">
        <v>46</v>
      </c>
      <c r="D12" s="3">
        <v>147</v>
      </c>
      <c r="E12" s="3">
        <v>149</v>
      </c>
      <c r="F12" s="3">
        <v>-446</v>
      </c>
      <c r="G12" s="3">
        <v>14</v>
      </c>
      <c r="H12" s="3">
        <v>18</v>
      </c>
      <c r="I12" s="3">
        <v>5</v>
      </c>
      <c r="J12" s="3">
        <v>4</v>
      </c>
      <c r="K12" s="3">
        <v>11</v>
      </c>
      <c r="L12" s="3">
        <v>3</v>
      </c>
      <c r="M12" s="4"/>
      <c r="N12" s="3">
        <v>14</v>
      </c>
      <c r="O12" s="4"/>
      <c r="P12" s="3">
        <v>0</v>
      </c>
      <c r="Q12" s="3">
        <v>4</v>
      </c>
      <c r="R12" s="3">
        <v>0</v>
      </c>
      <c r="S12" s="3">
        <v>0</v>
      </c>
      <c r="T12" s="3">
        <v>0</v>
      </c>
      <c r="U12" s="3">
        <v>0</v>
      </c>
      <c r="V12" s="3">
        <v>4</v>
      </c>
      <c r="W12" s="3">
        <v>1</v>
      </c>
      <c r="X12" s="3">
        <v>0</v>
      </c>
      <c r="Y12" s="4"/>
      <c r="Z12" s="4"/>
      <c r="AA12" s="3">
        <v>0</v>
      </c>
      <c r="AB12" s="3">
        <v>0</v>
      </c>
      <c r="AC12" s="4"/>
      <c r="AD12" s="4" t="s">
        <v>803</v>
      </c>
    </row>
    <row r="13" spans="1:30" x14ac:dyDescent="0.25">
      <c r="A13" s="4"/>
      <c r="B13" s="3">
        <v>1411</v>
      </c>
      <c r="C13" s="3">
        <v>9558</v>
      </c>
      <c r="D13" s="3">
        <v>700</v>
      </c>
      <c r="E13" s="3">
        <v>1099</v>
      </c>
      <c r="F13" s="3">
        <v>0</v>
      </c>
      <c r="G13" s="3">
        <v>7065</v>
      </c>
      <c r="H13" s="3">
        <v>1216</v>
      </c>
      <c r="I13" s="3">
        <v>1606</v>
      </c>
      <c r="J13" s="3">
        <v>1996</v>
      </c>
      <c r="K13" s="3">
        <v>8025</v>
      </c>
      <c r="L13" s="3">
        <v>1343</v>
      </c>
      <c r="M13" s="4"/>
      <c r="N13" s="3">
        <v>946</v>
      </c>
      <c r="O13" s="4"/>
      <c r="P13" s="3">
        <v>864</v>
      </c>
      <c r="Q13" s="3">
        <v>6290</v>
      </c>
      <c r="R13" s="3">
        <v>9424</v>
      </c>
      <c r="S13" s="3">
        <v>3735</v>
      </c>
      <c r="T13" s="3">
        <v>1699</v>
      </c>
      <c r="U13" s="3">
        <v>1497</v>
      </c>
      <c r="V13" s="3">
        <v>4013</v>
      </c>
      <c r="W13" s="3">
        <v>669</v>
      </c>
      <c r="X13" s="3">
        <v>597</v>
      </c>
      <c r="Y13" s="4"/>
      <c r="Z13" s="4"/>
      <c r="AA13" s="3">
        <v>0</v>
      </c>
      <c r="AB13" s="3">
        <v>0</v>
      </c>
      <c r="AC13" s="3">
        <v>63753</v>
      </c>
      <c r="AD13" s="4" t="s">
        <v>805</v>
      </c>
    </row>
    <row r="14" spans="1:30" x14ac:dyDescent="0.25">
      <c r="A14" s="3">
        <v>6</v>
      </c>
      <c r="B14" s="3">
        <v>31</v>
      </c>
      <c r="C14" s="3">
        <v>122</v>
      </c>
      <c r="D14" s="3">
        <v>16</v>
      </c>
      <c r="E14" s="3">
        <v>35</v>
      </c>
      <c r="F14" s="4"/>
      <c r="G14" s="3">
        <v>82</v>
      </c>
      <c r="H14" s="3">
        <v>1</v>
      </c>
      <c r="I14" s="3">
        <v>0</v>
      </c>
      <c r="J14" s="3">
        <v>3</v>
      </c>
      <c r="K14" s="3">
        <v>46</v>
      </c>
      <c r="L14" s="3">
        <v>6</v>
      </c>
      <c r="M14" s="4"/>
      <c r="N14" s="3">
        <v>14</v>
      </c>
      <c r="O14" s="4"/>
      <c r="P14" s="3">
        <v>2</v>
      </c>
      <c r="Q14" s="3">
        <v>34</v>
      </c>
      <c r="R14" s="3">
        <v>2</v>
      </c>
      <c r="S14" s="3">
        <v>4</v>
      </c>
      <c r="T14" s="3">
        <v>1</v>
      </c>
      <c r="U14" s="3">
        <v>3</v>
      </c>
      <c r="V14" s="3">
        <v>1</v>
      </c>
      <c r="W14" s="3">
        <v>194</v>
      </c>
      <c r="X14" s="3">
        <v>-597</v>
      </c>
      <c r="Y14" s="4"/>
      <c r="Z14" s="4"/>
      <c r="AA14" s="3">
        <v>0</v>
      </c>
      <c r="AB14" s="3">
        <v>0</v>
      </c>
      <c r="AC14" s="4"/>
      <c r="AD14" s="4" t="s">
        <v>806</v>
      </c>
    </row>
    <row r="15" spans="1:30" x14ac:dyDescent="0.25">
      <c r="A15" s="4"/>
      <c r="B15" s="3">
        <v>1442</v>
      </c>
      <c r="C15" s="3">
        <v>9680</v>
      </c>
      <c r="D15" s="3">
        <v>716</v>
      </c>
      <c r="E15" s="3">
        <v>1134</v>
      </c>
      <c r="F15" s="4"/>
      <c r="G15" s="3">
        <v>7147</v>
      </c>
      <c r="H15" s="3">
        <v>1217</v>
      </c>
      <c r="I15" s="3">
        <v>1606</v>
      </c>
      <c r="J15" s="3">
        <v>1999</v>
      </c>
      <c r="K15" s="3">
        <v>8071</v>
      </c>
      <c r="L15" s="3">
        <v>1349</v>
      </c>
      <c r="M15" s="4"/>
      <c r="N15" s="3">
        <v>960</v>
      </c>
      <c r="O15" s="4"/>
      <c r="P15" s="3">
        <v>866</v>
      </c>
      <c r="Q15" s="3">
        <v>6324</v>
      </c>
      <c r="R15" s="3">
        <v>9426</v>
      </c>
      <c r="S15" s="3">
        <v>3739</v>
      </c>
      <c r="T15" s="3">
        <v>1700</v>
      </c>
      <c r="U15" s="3">
        <v>1500</v>
      </c>
      <c r="V15" s="3">
        <v>4014</v>
      </c>
      <c r="W15" s="3">
        <v>863</v>
      </c>
      <c r="X15" s="3">
        <v>0</v>
      </c>
      <c r="Y15" s="4"/>
      <c r="Z15" s="4"/>
      <c r="AA15" s="3">
        <v>0</v>
      </c>
      <c r="AB15" s="3">
        <v>0</v>
      </c>
      <c r="AC15" s="3">
        <v>63753</v>
      </c>
      <c r="AD15" s="4" t="s">
        <v>807</v>
      </c>
    </row>
    <row r="16" spans="1:30" x14ac:dyDescent="0.25">
      <c r="A16" s="3">
        <v>7</v>
      </c>
      <c r="B16" s="3">
        <v>321</v>
      </c>
      <c r="C16" s="3">
        <v>238</v>
      </c>
      <c r="D16" s="3">
        <v>-716</v>
      </c>
      <c r="E16" s="3">
        <v>45</v>
      </c>
      <c r="F16" s="4"/>
      <c r="G16" s="3">
        <v>13</v>
      </c>
      <c r="H16" s="3">
        <v>4</v>
      </c>
      <c r="I16" s="3">
        <v>9</v>
      </c>
      <c r="J16" s="3">
        <v>5</v>
      </c>
      <c r="K16" s="3">
        <v>16</v>
      </c>
      <c r="L16" s="3">
        <v>20</v>
      </c>
      <c r="M16" s="4"/>
      <c r="N16" s="3">
        <v>13</v>
      </c>
      <c r="O16" s="4"/>
      <c r="P16" s="3">
        <v>2</v>
      </c>
      <c r="Q16" s="3">
        <v>9</v>
      </c>
      <c r="R16" s="3">
        <v>4</v>
      </c>
      <c r="S16" s="3">
        <v>2</v>
      </c>
      <c r="T16" s="3">
        <v>8</v>
      </c>
      <c r="U16" s="3">
        <v>0</v>
      </c>
      <c r="V16" s="3">
        <v>2</v>
      </c>
      <c r="W16" s="3">
        <v>5</v>
      </c>
      <c r="X16" s="4"/>
      <c r="Y16" s="4"/>
      <c r="Z16" s="4"/>
      <c r="AA16" s="3">
        <v>0</v>
      </c>
      <c r="AB16" s="3">
        <v>0</v>
      </c>
      <c r="AC16" s="4"/>
      <c r="AD16" s="4" t="s">
        <v>808</v>
      </c>
    </row>
    <row r="17" spans="1:30" x14ac:dyDescent="0.25">
      <c r="A17" s="4"/>
      <c r="B17" s="3">
        <v>1763</v>
      </c>
      <c r="C17" s="3">
        <v>9918</v>
      </c>
      <c r="D17" s="3">
        <v>0</v>
      </c>
      <c r="E17" s="3">
        <v>1179</v>
      </c>
      <c r="F17" s="4"/>
      <c r="G17" s="3">
        <v>7160</v>
      </c>
      <c r="H17" s="3">
        <v>1221</v>
      </c>
      <c r="I17" s="3">
        <v>1615</v>
      </c>
      <c r="J17" s="3">
        <v>2004</v>
      </c>
      <c r="K17" s="3">
        <v>8087</v>
      </c>
      <c r="L17" s="3">
        <v>1369</v>
      </c>
      <c r="M17" s="4"/>
      <c r="N17" s="3">
        <v>973</v>
      </c>
      <c r="O17" s="4"/>
      <c r="P17" s="3">
        <v>868</v>
      </c>
      <c r="Q17" s="3">
        <v>6333</v>
      </c>
      <c r="R17" s="3">
        <v>9430</v>
      </c>
      <c r="S17" s="3">
        <v>3741</v>
      </c>
      <c r="T17" s="3">
        <v>1708</v>
      </c>
      <c r="U17" s="3">
        <v>1500</v>
      </c>
      <c r="V17" s="3">
        <v>4016</v>
      </c>
      <c r="W17" s="3">
        <v>868</v>
      </c>
      <c r="X17" s="4"/>
      <c r="Y17" s="4"/>
      <c r="Z17" s="4"/>
      <c r="AA17" s="3">
        <v>0</v>
      </c>
      <c r="AB17" s="3">
        <v>0</v>
      </c>
      <c r="AC17" s="3">
        <v>63753</v>
      </c>
      <c r="AD17" s="4" t="s">
        <v>810</v>
      </c>
    </row>
    <row r="18" spans="1:30" x14ac:dyDescent="0.25">
      <c r="A18" s="3">
        <v>8</v>
      </c>
      <c r="B18" s="3">
        <v>63</v>
      </c>
      <c r="C18" s="3">
        <v>182</v>
      </c>
      <c r="D18" s="4"/>
      <c r="E18" s="3">
        <v>46</v>
      </c>
      <c r="F18" s="4"/>
      <c r="G18" s="3">
        <v>160</v>
      </c>
      <c r="H18" s="3">
        <v>6</v>
      </c>
      <c r="I18" s="3">
        <v>6</v>
      </c>
      <c r="J18" s="3">
        <v>10</v>
      </c>
      <c r="K18" s="3">
        <v>77</v>
      </c>
      <c r="L18" s="3">
        <v>8</v>
      </c>
      <c r="M18" s="4"/>
      <c r="N18" s="3">
        <v>64</v>
      </c>
      <c r="O18" s="4"/>
      <c r="P18" s="3">
        <v>25</v>
      </c>
      <c r="Q18" s="3">
        <v>139</v>
      </c>
      <c r="R18" s="3">
        <v>26</v>
      </c>
      <c r="S18" s="3">
        <v>17</v>
      </c>
      <c r="T18" s="3">
        <v>8</v>
      </c>
      <c r="U18" s="3">
        <v>6</v>
      </c>
      <c r="V18" s="3">
        <v>23</v>
      </c>
      <c r="W18" s="3">
        <v>-868</v>
      </c>
      <c r="X18" s="4"/>
      <c r="Y18" s="4"/>
      <c r="Z18" s="4"/>
      <c r="AA18" s="3">
        <v>2</v>
      </c>
      <c r="AB18" s="3">
        <v>0</v>
      </c>
      <c r="AC18" s="4"/>
      <c r="AD18" s="4" t="s">
        <v>812</v>
      </c>
    </row>
    <row r="19" spans="1:30" x14ac:dyDescent="0.25">
      <c r="A19" s="4"/>
      <c r="B19" s="3">
        <v>1826</v>
      </c>
      <c r="C19" s="3">
        <v>10100</v>
      </c>
      <c r="D19" s="4"/>
      <c r="E19" s="3">
        <v>1225</v>
      </c>
      <c r="F19" s="4"/>
      <c r="G19" s="3">
        <v>7320</v>
      </c>
      <c r="H19" s="3">
        <v>1227</v>
      </c>
      <c r="I19" s="3">
        <v>1621</v>
      </c>
      <c r="J19" s="3">
        <v>2014</v>
      </c>
      <c r="K19" s="3">
        <v>8164</v>
      </c>
      <c r="L19" s="3">
        <v>1377</v>
      </c>
      <c r="M19" s="4"/>
      <c r="N19" s="3">
        <v>1037</v>
      </c>
      <c r="O19" s="4"/>
      <c r="P19" s="3">
        <v>893</v>
      </c>
      <c r="Q19" s="3">
        <v>6472</v>
      </c>
      <c r="R19" s="3">
        <v>9456</v>
      </c>
      <c r="S19" s="3">
        <v>3758</v>
      </c>
      <c r="T19" s="3">
        <v>1716</v>
      </c>
      <c r="U19" s="3">
        <v>1506</v>
      </c>
      <c r="V19" s="3">
        <v>4039</v>
      </c>
      <c r="W19" s="3">
        <v>0</v>
      </c>
      <c r="X19" s="4"/>
      <c r="Y19" s="4"/>
      <c r="Z19" s="4"/>
      <c r="AA19" s="3">
        <v>2</v>
      </c>
      <c r="AB19" s="3">
        <v>0</v>
      </c>
      <c r="AC19" s="3">
        <v>63753</v>
      </c>
      <c r="AD19" s="4" t="s">
        <v>814</v>
      </c>
    </row>
    <row r="20" spans="1:30" x14ac:dyDescent="0.25">
      <c r="A20" s="3">
        <v>9</v>
      </c>
      <c r="B20" s="3">
        <v>9</v>
      </c>
      <c r="C20" s="3">
        <v>24</v>
      </c>
      <c r="D20" s="4"/>
      <c r="E20" s="3">
        <v>5</v>
      </c>
      <c r="F20" s="4"/>
      <c r="G20" s="3">
        <v>100</v>
      </c>
      <c r="H20" s="3">
        <v>32</v>
      </c>
      <c r="I20" s="3">
        <v>31</v>
      </c>
      <c r="J20" s="3">
        <v>33</v>
      </c>
      <c r="K20" s="3">
        <v>54</v>
      </c>
      <c r="L20" s="3">
        <v>27</v>
      </c>
      <c r="M20" s="4"/>
      <c r="N20" s="3">
        <v>123</v>
      </c>
      <c r="O20" s="4"/>
      <c r="P20" s="3">
        <v>-893</v>
      </c>
      <c r="Q20" s="3">
        <v>128</v>
      </c>
      <c r="R20" s="3">
        <v>95</v>
      </c>
      <c r="S20" s="3">
        <v>61</v>
      </c>
      <c r="T20" s="3">
        <v>53</v>
      </c>
      <c r="U20" s="3">
        <v>39</v>
      </c>
      <c r="V20" s="3">
        <v>57</v>
      </c>
      <c r="W20" s="4"/>
      <c r="X20" s="4"/>
      <c r="Y20" s="4"/>
      <c r="Z20" s="4"/>
      <c r="AA20" s="3">
        <v>22</v>
      </c>
      <c r="AB20" s="3">
        <v>0</v>
      </c>
      <c r="AC20" s="4"/>
      <c r="AD20" s="4" t="s">
        <v>818</v>
      </c>
    </row>
    <row r="21" spans="1:30" x14ac:dyDescent="0.25">
      <c r="A21" s="4"/>
      <c r="B21" s="3">
        <v>1835</v>
      </c>
      <c r="C21" s="3">
        <v>10124</v>
      </c>
      <c r="D21" s="4"/>
      <c r="E21" s="3">
        <v>1230</v>
      </c>
      <c r="F21" s="4"/>
      <c r="G21" s="3">
        <v>7420</v>
      </c>
      <c r="H21" s="3">
        <v>1259</v>
      </c>
      <c r="I21" s="3">
        <v>1652</v>
      </c>
      <c r="J21" s="3">
        <v>2047</v>
      </c>
      <c r="K21" s="3">
        <v>8218</v>
      </c>
      <c r="L21" s="3">
        <v>1404</v>
      </c>
      <c r="M21" s="4"/>
      <c r="N21" s="3">
        <v>1160</v>
      </c>
      <c r="O21" s="4"/>
      <c r="P21" s="3">
        <v>0</v>
      </c>
      <c r="Q21" s="3">
        <v>6600</v>
      </c>
      <c r="R21" s="3">
        <v>9551</v>
      </c>
      <c r="S21" s="3">
        <v>3819</v>
      </c>
      <c r="T21" s="3">
        <v>1769</v>
      </c>
      <c r="U21" s="3">
        <v>1545</v>
      </c>
      <c r="V21" s="3">
        <v>4096</v>
      </c>
      <c r="W21" s="4"/>
      <c r="X21" s="4"/>
      <c r="Y21" s="4"/>
      <c r="Z21" s="4"/>
      <c r="AA21" s="3">
        <v>24</v>
      </c>
      <c r="AB21" s="3">
        <v>0</v>
      </c>
      <c r="AC21" s="3">
        <v>63753</v>
      </c>
      <c r="AD21" s="4" t="s">
        <v>820</v>
      </c>
    </row>
    <row r="22" spans="1:30" x14ac:dyDescent="0.25">
      <c r="A22" s="3">
        <v>10</v>
      </c>
      <c r="B22" s="3">
        <v>79</v>
      </c>
      <c r="C22" s="3">
        <v>218</v>
      </c>
      <c r="D22" s="4"/>
      <c r="E22" s="3">
        <v>91</v>
      </c>
      <c r="F22" s="4"/>
      <c r="G22" s="3">
        <v>162</v>
      </c>
      <c r="H22" s="3">
        <v>29</v>
      </c>
      <c r="I22" s="3">
        <v>23</v>
      </c>
      <c r="J22" s="3">
        <v>30</v>
      </c>
      <c r="K22" s="3">
        <v>89</v>
      </c>
      <c r="L22" s="3">
        <v>42</v>
      </c>
      <c r="M22" s="4"/>
      <c r="N22" s="3">
        <v>-1160</v>
      </c>
      <c r="O22" s="4"/>
      <c r="P22" s="4"/>
      <c r="Q22" s="3">
        <v>180</v>
      </c>
      <c r="R22" s="3">
        <v>46</v>
      </c>
      <c r="S22" s="3">
        <v>30</v>
      </c>
      <c r="T22" s="3">
        <v>23</v>
      </c>
      <c r="U22" s="3">
        <v>19</v>
      </c>
      <c r="V22" s="3">
        <v>54</v>
      </c>
      <c r="W22" s="4"/>
      <c r="X22" s="4"/>
      <c r="Y22" s="4"/>
      <c r="Z22" s="4"/>
      <c r="AA22" s="3">
        <v>45</v>
      </c>
      <c r="AB22" s="3">
        <v>0</v>
      </c>
      <c r="AC22" s="4"/>
      <c r="AD22" s="4" t="s">
        <v>823</v>
      </c>
    </row>
    <row r="23" spans="1:30" x14ac:dyDescent="0.25">
      <c r="A23" s="4"/>
      <c r="B23" s="3">
        <v>1914</v>
      </c>
      <c r="C23" s="3">
        <v>10342</v>
      </c>
      <c r="D23" s="4"/>
      <c r="E23" s="3">
        <v>1321</v>
      </c>
      <c r="F23" s="4"/>
      <c r="G23" s="3">
        <v>7582</v>
      </c>
      <c r="H23" s="3">
        <v>1288</v>
      </c>
      <c r="I23" s="3">
        <v>1675</v>
      </c>
      <c r="J23" s="3">
        <v>2077</v>
      </c>
      <c r="K23" s="3">
        <v>8307</v>
      </c>
      <c r="L23" s="3">
        <v>1446</v>
      </c>
      <c r="M23" s="4"/>
      <c r="N23" s="3">
        <v>0</v>
      </c>
      <c r="O23" s="4"/>
      <c r="P23" s="4"/>
      <c r="Q23" s="3">
        <v>6780</v>
      </c>
      <c r="R23" s="3">
        <v>9597</v>
      </c>
      <c r="S23" s="3">
        <v>3849</v>
      </c>
      <c r="T23" s="3">
        <v>1792</v>
      </c>
      <c r="U23" s="3">
        <v>1564</v>
      </c>
      <c r="V23" s="3">
        <v>4150</v>
      </c>
      <c r="W23" s="4"/>
      <c r="X23" s="4"/>
      <c r="Y23" s="4"/>
      <c r="Z23" s="4"/>
      <c r="AA23" s="3">
        <v>69</v>
      </c>
      <c r="AB23" s="3">
        <v>0</v>
      </c>
      <c r="AC23" s="3">
        <v>63753</v>
      </c>
      <c r="AD23" s="4" t="s">
        <v>826</v>
      </c>
    </row>
    <row r="24" spans="1:30" x14ac:dyDescent="0.25">
      <c r="A24" s="3">
        <v>11</v>
      </c>
      <c r="B24" s="3">
        <v>8</v>
      </c>
      <c r="C24" s="3">
        <v>15</v>
      </c>
      <c r="D24" s="4"/>
      <c r="E24" s="3">
        <v>11</v>
      </c>
      <c r="F24" s="4"/>
      <c r="G24" s="3">
        <v>28</v>
      </c>
      <c r="H24" s="3">
        <v>-1288</v>
      </c>
      <c r="I24" s="3">
        <v>132</v>
      </c>
      <c r="J24" s="3">
        <v>374</v>
      </c>
      <c r="K24" s="3">
        <v>347</v>
      </c>
      <c r="L24" s="3">
        <v>305</v>
      </c>
      <c r="M24" s="4"/>
      <c r="N24" s="4"/>
      <c r="O24" s="4"/>
      <c r="P24" s="4"/>
      <c r="Q24" s="3">
        <v>33</v>
      </c>
      <c r="R24" s="3">
        <v>8</v>
      </c>
      <c r="S24" s="3">
        <v>3</v>
      </c>
      <c r="T24" s="3">
        <v>3</v>
      </c>
      <c r="U24" s="3">
        <v>1</v>
      </c>
      <c r="V24" s="3">
        <v>19</v>
      </c>
      <c r="W24" s="4"/>
      <c r="X24" s="4"/>
      <c r="Y24" s="4"/>
      <c r="Z24" s="4"/>
      <c r="AA24" s="3">
        <v>1</v>
      </c>
      <c r="AB24" s="3">
        <v>0</v>
      </c>
      <c r="AC24" s="4"/>
      <c r="AD24" s="4" t="s">
        <v>829</v>
      </c>
    </row>
    <row r="25" spans="1:30" x14ac:dyDescent="0.25">
      <c r="A25" s="4"/>
      <c r="B25" s="3">
        <v>1922</v>
      </c>
      <c r="C25" s="3">
        <v>10357</v>
      </c>
      <c r="D25" s="4"/>
      <c r="E25" s="3">
        <v>1332</v>
      </c>
      <c r="F25" s="4"/>
      <c r="G25" s="3">
        <v>7610</v>
      </c>
      <c r="H25" s="3">
        <v>0</v>
      </c>
      <c r="I25" s="3">
        <v>1807</v>
      </c>
      <c r="J25" s="3">
        <v>2451</v>
      </c>
      <c r="K25" s="3">
        <v>8654</v>
      </c>
      <c r="L25" s="3">
        <v>1751</v>
      </c>
      <c r="M25" s="4"/>
      <c r="N25" s="4"/>
      <c r="O25" s="4"/>
      <c r="P25" s="4"/>
      <c r="Q25" s="3">
        <v>6813</v>
      </c>
      <c r="R25" s="3">
        <v>9605</v>
      </c>
      <c r="S25" s="3">
        <v>3852</v>
      </c>
      <c r="T25" s="3">
        <v>1795</v>
      </c>
      <c r="U25" s="3">
        <v>1565</v>
      </c>
      <c r="V25" s="3">
        <v>4169</v>
      </c>
      <c r="W25" s="4"/>
      <c r="X25" s="4"/>
      <c r="Y25" s="4"/>
      <c r="Z25" s="4"/>
      <c r="AA25" s="3">
        <v>70</v>
      </c>
      <c r="AB25" s="3">
        <v>0</v>
      </c>
      <c r="AC25" s="3">
        <v>63753</v>
      </c>
      <c r="AD25" s="4" t="s">
        <v>830</v>
      </c>
    </row>
    <row r="26" spans="1:30" x14ac:dyDescent="0.25">
      <c r="A26" s="3">
        <v>12</v>
      </c>
      <c r="B26" s="3">
        <v>382</v>
      </c>
      <c r="C26" s="3">
        <v>713</v>
      </c>
      <c r="D26" s="4"/>
      <c r="E26" s="3">
        <v>-1332</v>
      </c>
      <c r="F26" s="4"/>
      <c r="G26" s="3">
        <v>43</v>
      </c>
      <c r="H26" s="4"/>
      <c r="I26" s="3">
        <v>22</v>
      </c>
      <c r="J26" s="3">
        <v>29</v>
      </c>
      <c r="K26" s="3">
        <v>58</v>
      </c>
      <c r="L26" s="3">
        <v>14</v>
      </c>
      <c r="M26" s="4"/>
      <c r="N26" s="4"/>
      <c r="O26" s="4"/>
      <c r="P26" s="4"/>
      <c r="Q26" s="3">
        <v>29</v>
      </c>
      <c r="R26" s="3">
        <v>8</v>
      </c>
      <c r="S26" s="3">
        <v>9</v>
      </c>
      <c r="T26" s="3">
        <v>3</v>
      </c>
      <c r="U26" s="3">
        <v>4</v>
      </c>
      <c r="V26" s="3">
        <v>13</v>
      </c>
      <c r="W26" s="4"/>
      <c r="X26" s="4"/>
      <c r="Y26" s="4"/>
      <c r="Z26" s="4"/>
      <c r="AA26" s="3">
        <v>5</v>
      </c>
      <c r="AB26" s="3">
        <v>0</v>
      </c>
      <c r="AC26" s="4"/>
      <c r="AD26" s="4" t="s">
        <v>831</v>
      </c>
    </row>
    <row r="27" spans="1:30" x14ac:dyDescent="0.25">
      <c r="A27" s="4"/>
      <c r="B27" s="3">
        <v>2304</v>
      </c>
      <c r="C27" s="3">
        <v>11070</v>
      </c>
      <c r="D27" s="4"/>
      <c r="E27" s="3">
        <v>0</v>
      </c>
      <c r="F27" s="4"/>
      <c r="G27" s="3">
        <v>7653</v>
      </c>
      <c r="H27" s="4"/>
      <c r="I27" s="3">
        <v>1829</v>
      </c>
      <c r="J27" s="3">
        <v>2480</v>
      </c>
      <c r="K27" s="3">
        <v>8712</v>
      </c>
      <c r="L27" s="3">
        <v>1765</v>
      </c>
      <c r="M27" s="4"/>
      <c r="N27" s="4"/>
      <c r="O27" s="4"/>
      <c r="P27" s="4"/>
      <c r="Q27" s="3">
        <v>6842</v>
      </c>
      <c r="R27" s="3">
        <v>9613</v>
      </c>
      <c r="S27" s="3">
        <v>3861</v>
      </c>
      <c r="T27" s="3">
        <v>1798</v>
      </c>
      <c r="U27" s="3">
        <v>1569</v>
      </c>
      <c r="V27" s="3">
        <v>4182</v>
      </c>
      <c r="W27" s="4"/>
      <c r="X27" s="4"/>
      <c r="Y27" s="4"/>
      <c r="Z27" s="4"/>
      <c r="AA27" s="3">
        <v>75</v>
      </c>
      <c r="AB27" s="3">
        <v>0</v>
      </c>
      <c r="AC27" s="3">
        <v>63753</v>
      </c>
      <c r="AD27" s="4" t="s">
        <v>835</v>
      </c>
    </row>
    <row r="28" spans="1:30" x14ac:dyDescent="0.25">
      <c r="A28" s="3">
        <v>13</v>
      </c>
      <c r="B28" s="3">
        <v>394</v>
      </c>
      <c r="C28" s="3">
        <v>-444</v>
      </c>
      <c r="D28" s="4"/>
      <c r="E28" s="4"/>
      <c r="F28" s="4"/>
      <c r="G28" s="3">
        <v>13</v>
      </c>
      <c r="H28" s="4"/>
      <c r="I28" s="3">
        <v>0</v>
      </c>
      <c r="J28" s="3">
        <v>1</v>
      </c>
      <c r="K28" s="3">
        <v>17</v>
      </c>
      <c r="L28" s="3">
        <v>0</v>
      </c>
      <c r="M28" s="4"/>
      <c r="N28" s="4"/>
      <c r="O28" s="4"/>
      <c r="P28" s="4"/>
      <c r="Q28" s="3">
        <v>6</v>
      </c>
      <c r="R28" s="3">
        <v>1</v>
      </c>
      <c r="S28" s="3">
        <v>0</v>
      </c>
      <c r="T28" s="3">
        <v>0</v>
      </c>
      <c r="U28" s="3">
        <v>0</v>
      </c>
      <c r="V28" s="3">
        <v>1</v>
      </c>
      <c r="W28" s="4"/>
      <c r="X28" s="4"/>
      <c r="Y28" s="4"/>
      <c r="Z28" s="4"/>
      <c r="AA28" s="3">
        <v>7</v>
      </c>
      <c r="AB28" s="3">
        <v>4</v>
      </c>
      <c r="AC28" s="4"/>
      <c r="AD28" s="4" t="s">
        <v>836</v>
      </c>
    </row>
    <row r="29" spans="1:30" x14ac:dyDescent="0.25">
      <c r="A29" s="4"/>
      <c r="B29" s="3">
        <v>2698</v>
      </c>
      <c r="C29" s="3">
        <v>10626</v>
      </c>
      <c r="D29" s="4"/>
      <c r="E29" s="4"/>
      <c r="F29" s="4"/>
      <c r="G29" s="3">
        <v>7666</v>
      </c>
      <c r="H29" s="4"/>
      <c r="I29" s="3">
        <v>1829</v>
      </c>
      <c r="J29" s="3">
        <v>2481</v>
      </c>
      <c r="K29" s="3">
        <v>8729</v>
      </c>
      <c r="L29" s="3">
        <v>1765</v>
      </c>
      <c r="M29" s="4"/>
      <c r="N29" s="4"/>
      <c r="O29" s="4"/>
      <c r="P29" s="4"/>
      <c r="Q29" s="3">
        <v>6848</v>
      </c>
      <c r="R29" s="3">
        <v>9614</v>
      </c>
      <c r="S29" s="3">
        <v>3861</v>
      </c>
      <c r="T29" s="3">
        <v>1798</v>
      </c>
      <c r="U29" s="3">
        <v>1569</v>
      </c>
      <c r="V29" s="3">
        <v>4183</v>
      </c>
      <c r="W29" s="4"/>
      <c r="X29" s="4"/>
      <c r="Y29" s="4"/>
      <c r="Z29" s="4"/>
      <c r="AA29" s="3">
        <v>82</v>
      </c>
      <c r="AB29" s="3">
        <v>4</v>
      </c>
      <c r="AC29" s="3">
        <v>63753</v>
      </c>
      <c r="AD29" s="4" t="s">
        <v>837</v>
      </c>
    </row>
    <row r="30" spans="1:30" x14ac:dyDescent="0.25">
      <c r="A30" s="3">
        <v>14</v>
      </c>
      <c r="B30" s="3">
        <v>7</v>
      </c>
      <c r="C30" s="4"/>
      <c r="D30" s="4"/>
      <c r="E30" s="4"/>
      <c r="F30" s="4"/>
      <c r="G30" s="3">
        <v>26</v>
      </c>
      <c r="H30" s="4"/>
      <c r="I30" s="3">
        <v>20</v>
      </c>
      <c r="J30" s="3">
        <v>10</v>
      </c>
      <c r="K30" s="3">
        <v>12</v>
      </c>
      <c r="L30" s="3">
        <v>2</v>
      </c>
      <c r="M30" s="4"/>
      <c r="N30" s="4"/>
      <c r="O30" s="4"/>
      <c r="P30" s="4"/>
      <c r="Q30" s="3">
        <v>42</v>
      </c>
      <c r="R30" s="3">
        <v>302</v>
      </c>
      <c r="S30" s="3">
        <v>470</v>
      </c>
      <c r="T30" s="3">
        <v>255</v>
      </c>
      <c r="U30" s="3">
        <v>-1569</v>
      </c>
      <c r="V30" s="3">
        <v>420</v>
      </c>
      <c r="W30" s="4"/>
      <c r="X30" s="4"/>
      <c r="Y30" s="4"/>
      <c r="Z30" s="4"/>
      <c r="AA30" s="3">
        <v>3</v>
      </c>
      <c r="AB30" s="3">
        <v>0</v>
      </c>
      <c r="AC30" s="4"/>
      <c r="AD30" s="4" t="s">
        <v>839</v>
      </c>
    </row>
    <row r="31" spans="1:30" x14ac:dyDescent="0.25">
      <c r="A31" s="4"/>
      <c r="B31" s="3">
        <v>2705</v>
      </c>
      <c r="C31" s="3">
        <v>10626</v>
      </c>
      <c r="D31" s="4"/>
      <c r="E31" s="4"/>
      <c r="F31" s="4"/>
      <c r="G31" s="3">
        <v>7692</v>
      </c>
      <c r="H31" s="4"/>
      <c r="I31" s="3">
        <v>1849</v>
      </c>
      <c r="J31" s="3">
        <v>2491</v>
      </c>
      <c r="K31" s="3">
        <v>8741</v>
      </c>
      <c r="L31" s="3">
        <v>1767</v>
      </c>
      <c r="M31" s="4"/>
      <c r="N31" s="4"/>
      <c r="O31" s="4"/>
      <c r="P31" s="4"/>
      <c r="Q31" s="3">
        <v>6890</v>
      </c>
      <c r="R31" s="3">
        <v>9916</v>
      </c>
      <c r="S31" s="3">
        <v>4331</v>
      </c>
      <c r="T31" s="3">
        <v>2053</v>
      </c>
      <c r="U31" s="3">
        <v>0</v>
      </c>
      <c r="V31" s="3">
        <v>4603</v>
      </c>
      <c r="W31" s="4"/>
      <c r="X31" s="4"/>
      <c r="Y31" s="4"/>
      <c r="Z31" s="4"/>
      <c r="AA31" s="3">
        <v>85</v>
      </c>
      <c r="AB31" s="3">
        <v>4</v>
      </c>
      <c r="AC31" s="3">
        <v>63753</v>
      </c>
      <c r="AD31" s="4" t="s">
        <v>840</v>
      </c>
    </row>
    <row r="32" spans="1:30" x14ac:dyDescent="0.25">
      <c r="A32" s="4" t="s">
        <v>841</v>
      </c>
      <c r="B32" s="3">
        <v>24</v>
      </c>
      <c r="C32" s="4"/>
      <c r="D32" s="4"/>
      <c r="E32" s="4"/>
      <c r="F32" s="4"/>
      <c r="G32" s="3">
        <v>46</v>
      </c>
      <c r="H32" s="4"/>
      <c r="I32" s="3">
        <v>527</v>
      </c>
      <c r="J32" s="3">
        <v>270</v>
      </c>
      <c r="K32" s="3">
        <v>763</v>
      </c>
      <c r="L32" s="3">
        <v>-1767</v>
      </c>
      <c r="M32" s="4"/>
      <c r="N32" s="4"/>
      <c r="O32" s="4"/>
      <c r="P32" s="4"/>
      <c r="Q32" s="3">
        <v>52</v>
      </c>
      <c r="R32" s="3">
        <v>16</v>
      </c>
      <c r="S32" s="3">
        <v>9</v>
      </c>
      <c r="T32" s="3">
        <v>21</v>
      </c>
      <c r="U32" s="4"/>
      <c r="V32" s="3">
        <v>20</v>
      </c>
      <c r="W32" s="4"/>
      <c r="X32" s="4"/>
      <c r="Y32" s="4"/>
      <c r="Z32" s="4"/>
      <c r="AA32" s="3">
        <v>19</v>
      </c>
      <c r="AB32" s="3">
        <v>0</v>
      </c>
      <c r="AC32" s="4"/>
      <c r="AD32" s="4" t="s">
        <v>842</v>
      </c>
    </row>
    <row r="33" spans="1:30" x14ac:dyDescent="0.25">
      <c r="A33" s="4"/>
      <c r="B33" s="3">
        <v>2729</v>
      </c>
      <c r="C33" s="3">
        <v>10626</v>
      </c>
      <c r="D33" s="4"/>
      <c r="E33" s="4"/>
      <c r="F33" s="4"/>
      <c r="G33" s="3">
        <v>7738</v>
      </c>
      <c r="H33" s="4"/>
      <c r="I33" s="3">
        <v>2376</v>
      </c>
      <c r="J33" s="3">
        <v>2761</v>
      </c>
      <c r="K33" s="3">
        <v>9504</v>
      </c>
      <c r="L33" s="3">
        <v>0</v>
      </c>
      <c r="M33" s="4"/>
      <c r="N33" s="4"/>
      <c r="O33" s="4"/>
      <c r="P33" s="4"/>
      <c r="Q33" s="3">
        <v>6942</v>
      </c>
      <c r="R33" s="3">
        <v>9932</v>
      </c>
      <c r="S33" s="3">
        <v>4340</v>
      </c>
      <c r="T33" s="3">
        <v>2074</v>
      </c>
      <c r="U33" s="4"/>
      <c r="V33" s="3">
        <v>4623</v>
      </c>
      <c r="W33" s="4"/>
      <c r="X33" s="4"/>
      <c r="Y33" s="4"/>
      <c r="Z33" s="4"/>
      <c r="AA33" s="3">
        <v>104</v>
      </c>
      <c r="AB33" s="3">
        <v>4</v>
      </c>
      <c r="AC33" s="3">
        <v>63753</v>
      </c>
      <c r="AD33" s="4" t="s">
        <v>843</v>
      </c>
    </row>
    <row r="34" spans="1:30" x14ac:dyDescent="0.25">
      <c r="A34" s="3">
        <v>17</v>
      </c>
      <c r="B34" s="3">
        <v>8</v>
      </c>
      <c r="C34" s="4"/>
      <c r="D34" s="4"/>
      <c r="E34" s="4"/>
      <c r="F34" s="4"/>
      <c r="G34" s="3">
        <v>40</v>
      </c>
      <c r="H34" s="4"/>
      <c r="I34" s="3">
        <v>33</v>
      </c>
      <c r="J34" s="3">
        <v>21</v>
      </c>
      <c r="K34" s="3">
        <v>19</v>
      </c>
      <c r="L34" s="4"/>
      <c r="M34" s="4"/>
      <c r="N34" s="4"/>
      <c r="O34" s="4"/>
      <c r="P34" s="4"/>
      <c r="Q34" s="3">
        <v>51</v>
      </c>
      <c r="R34" s="3">
        <v>749</v>
      </c>
      <c r="S34" s="3">
        <v>499</v>
      </c>
      <c r="T34" s="3">
        <v>-2074</v>
      </c>
      <c r="U34" s="4"/>
      <c r="V34" s="3">
        <v>633</v>
      </c>
      <c r="W34" s="4"/>
      <c r="X34" s="4"/>
      <c r="Y34" s="4"/>
      <c r="Z34" s="4"/>
      <c r="AA34" s="3">
        <v>21</v>
      </c>
      <c r="AB34" s="3">
        <v>0</v>
      </c>
      <c r="AC34" s="4"/>
      <c r="AD34" s="4" t="s">
        <v>844</v>
      </c>
    </row>
    <row r="35" spans="1:30" x14ac:dyDescent="0.25">
      <c r="A35" s="4"/>
      <c r="B35" s="3">
        <v>2737</v>
      </c>
      <c r="C35" s="3">
        <v>10626</v>
      </c>
      <c r="D35" s="4"/>
      <c r="E35" s="4"/>
      <c r="F35" s="4"/>
      <c r="G35" s="3">
        <v>7778</v>
      </c>
      <c r="H35" s="4"/>
      <c r="I35" s="3">
        <v>2409</v>
      </c>
      <c r="J35" s="3">
        <v>2782</v>
      </c>
      <c r="K35" s="3">
        <v>9523</v>
      </c>
      <c r="L35" s="4"/>
      <c r="M35" s="4"/>
      <c r="N35" s="4"/>
      <c r="O35" s="4"/>
      <c r="P35" s="4"/>
      <c r="Q35" s="3">
        <v>6993</v>
      </c>
      <c r="R35" s="3">
        <v>10681</v>
      </c>
      <c r="S35" s="3">
        <v>4839</v>
      </c>
      <c r="T35" s="3">
        <v>0</v>
      </c>
      <c r="U35" s="4"/>
      <c r="V35" s="3">
        <v>5256</v>
      </c>
      <c r="W35" s="4"/>
      <c r="X35" s="4"/>
      <c r="Y35" s="4"/>
      <c r="Z35" s="4"/>
      <c r="AA35" s="3">
        <v>125</v>
      </c>
      <c r="AB35" s="3">
        <v>4</v>
      </c>
      <c r="AC35" s="3">
        <v>63753</v>
      </c>
      <c r="AD35" s="4" t="s">
        <v>845</v>
      </c>
    </row>
    <row r="36" spans="1:30" x14ac:dyDescent="0.25">
      <c r="A36" s="3">
        <v>18</v>
      </c>
      <c r="B36" s="3">
        <v>0</v>
      </c>
      <c r="C36" s="4"/>
      <c r="D36" s="4"/>
      <c r="E36" s="4"/>
      <c r="F36" s="4"/>
      <c r="G36" s="3">
        <v>0</v>
      </c>
      <c r="H36" s="4"/>
      <c r="I36" s="3">
        <v>0</v>
      </c>
      <c r="J36" s="3">
        <v>0</v>
      </c>
      <c r="K36" s="3">
        <v>0</v>
      </c>
      <c r="L36" s="4"/>
      <c r="M36" s="4"/>
      <c r="N36" s="4"/>
      <c r="O36" s="4"/>
      <c r="P36" s="4"/>
      <c r="Q36" s="3">
        <v>0</v>
      </c>
      <c r="R36" s="3">
        <v>-55</v>
      </c>
      <c r="S36" s="3">
        <v>32</v>
      </c>
      <c r="T36" s="4"/>
      <c r="U36" s="4"/>
      <c r="V36" s="3">
        <v>17</v>
      </c>
      <c r="W36" s="4"/>
      <c r="X36" s="4"/>
      <c r="Y36" s="4"/>
      <c r="Z36" s="4"/>
      <c r="AA36" s="3">
        <v>0</v>
      </c>
      <c r="AB36" s="3">
        <v>6</v>
      </c>
      <c r="AC36" s="4"/>
      <c r="AD36" s="4" t="s">
        <v>846</v>
      </c>
    </row>
    <row r="37" spans="1:30" x14ac:dyDescent="0.25">
      <c r="A37" s="4"/>
      <c r="B37" s="3">
        <v>2737</v>
      </c>
      <c r="C37" s="3">
        <v>10626</v>
      </c>
      <c r="D37" s="4"/>
      <c r="E37" s="4"/>
      <c r="F37" s="4"/>
      <c r="G37" s="3">
        <v>7778</v>
      </c>
      <c r="H37" s="4"/>
      <c r="I37" s="3">
        <v>2409</v>
      </c>
      <c r="J37" s="3">
        <v>2782</v>
      </c>
      <c r="K37" s="3">
        <v>9523</v>
      </c>
      <c r="L37" s="4"/>
      <c r="M37" s="4"/>
      <c r="N37" s="4"/>
      <c r="O37" s="4"/>
      <c r="P37" s="4"/>
      <c r="Q37" s="3">
        <v>6993</v>
      </c>
      <c r="R37" s="3">
        <v>10626</v>
      </c>
      <c r="S37" s="3">
        <v>4871</v>
      </c>
      <c r="T37" s="4"/>
      <c r="U37" s="4"/>
      <c r="V37" s="3">
        <v>5273</v>
      </c>
      <c r="W37" s="4"/>
      <c r="X37" s="4"/>
      <c r="Y37" s="4"/>
      <c r="Z37" s="4"/>
      <c r="AA37" s="3">
        <v>125</v>
      </c>
      <c r="AB37" s="3">
        <v>10</v>
      </c>
      <c r="AC37" s="3">
        <v>63753</v>
      </c>
      <c r="AD37" s="4" t="s">
        <v>847</v>
      </c>
    </row>
    <row r="38" spans="1:30" x14ac:dyDescent="0.25">
      <c r="A38" s="4" t="s">
        <v>583</v>
      </c>
      <c r="B38" s="3">
        <v>24</v>
      </c>
      <c r="C38" s="4"/>
      <c r="D38" s="4"/>
      <c r="E38" s="4"/>
      <c r="F38" s="4"/>
      <c r="G38" s="3">
        <v>64</v>
      </c>
      <c r="H38" s="4"/>
      <c r="I38" s="3">
        <v>-2409</v>
      </c>
      <c r="J38" s="3">
        <v>1224</v>
      </c>
      <c r="K38" s="3">
        <v>911</v>
      </c>
      <c r="L38" s="4"/>
      <c r="M38" s="4"/>
      <c r="N38" s="4"/>
      <c r="O38" s="4"/>
      <c r="P38" s="4"/>
      <c r="Q38" s="3">
        <v>79</v>
      </c>
      <c r="R38" s="4"/>
      <c r="S38" s="3">
        <v>25</v>
      </c>
      <c r="T38" s="4"/>
      <c r="U38" s="4"/>
      <c r="V38" s="3">
        <v>43</v>
      </c>
      <c r="W38" s="4"/>
      <c r="X38" s="4"/>
      <c r="Y38" s="4"/>
      <c r="Z38" s="4"/>
      <c r="AA38" s="3">
        <v>39</v>
      </c>
      <c r="AB38" s="3">
        <v>0</v>
      </c>
      <c r="AC38" s="4"/>
      <c r="AD38" s="4" t="s">
        <v>849</v>
      </c>
    </row>
    <row r="39" spans="1:30" x14ac:dyDescent="0.25">
      <c r="A39" s="3">
        <v>22</v>
      </c>
      <c r="B39" s="3">
        <v>2761</v>
      </c>
      <c r="C39" s="3">
        <v>10626</v>
      </c>
      <c r="D39" s="4"/>
      <c r="E39" s="4"/>
      <c r="F39" s="4"/>
      <c r="G39" s="3">
        <v>7842</v>
      </c>
      <c r="H39" s="4"/>
      <c r="I39" s="3">
        <v>0</v>
      </c>
      <c r="J39" s="3">
        <v>4006</v>
      </c>
      <c r="K39" s="3">
        <v>10434</v>
      </c>
      <c r="L39" s="4"/>
      <c r="M39" s="4"/>
      <c r="N39" s="4"/>
      <c r="O39" s="4"/>
      <c r="P39" s="4"/>
      <c r="Q39" s="3">
        <v>7072</v>
      </c>
      <c r="R39" s="3">
        <v>10626</v>
      </c>
      <c r="S39" s="3">
        <v>4896</v>
      </c>
      <c r="T39" s="4"/>
      <c r="U39" s="4"/>
      <c r="V39" s="3">
        <v>5316</v>
      </c>
      <c r="W39" s="4"/>
      <c r="X39" s="4"/>
      <c r="Y39" s="4"/>
      <c r="Z39" s="4"/>
      <c r="AA39" s="3">
        <v>164</v>
      </c>
      <c r="AB39" s="3">
        <v>10</v>
      </c>
      <c r="AC39" s="3">
        <v>63753</v>
      </c>
      <c r="AD39" s="4" t="s">
        <v>850</v>
      </c>
    </row>
    <row r="40" spans="1:30" x14ac:dyDescent="0.25">
      <c r="A40" s="4"/>
      <c r="B40" s="3">
        <v>-2367</v>
      </c>
      <c r="C40" s="4"/>
      <c r="D40" s="4"/>
      <c r="E40" s="4"/>
      <c r="F40" s="4"/>
      <c r="G40" s="3">
        <v>643</v>
      </c>
      <c r="H40" s="4"/>
      <c r="I40" s="4"/>
      <c r="J40" s="3">
        <v>146</v>
      </c>
      <c r="K40" s="3">
        <v>634</v>
      </c>
      <c r="L40" s="4"/>
      <c r="M40" s="4"/>
      <c r="N40" s="4"/>
      <c r="O40" s="4"/>
      <c r="P40" s="4"/>
      <c r="Q40" s="3">
        <v>420</v>
      </c>
      <c r="R40" s="4"/>
      <c r="S40" s="3">
        <v>53</v>
      </c>
      <c r="T40" s="4"/>
      <c r="U40" s="4"/>
      <c r="V40" s="3">
        <v>46</v>
      </c>
      <c r="W40" s="4"/>
      <c r="X40" s="4"/>
      <c r="Y40" s="4"/>
      <c r="Z40" s="4"/>
      <c r="AA40" s="3">
        <v>425</v>
      </c>
      <c r="AB40" s="3">
        <v>0</v>
      </c>
      <c r="AC40" s="4"/>
      <c r="AD40" s="4"/>
    </row>
    <row r="41" spans="1:30" x14ac:dyDescent="0.25">
      <c r="A41" s="4" t="s">
        <v>853</v>
      </c>
      <c r="B41" s="3">
        <v>394</v>
      </c>
      <c r="C41" s="3">
        <v>10626</v>
      </c>
      <c r="D41" s="4"/>
      <c r="E41" s="4"/>
      <c r="F41" s="4"/>
      <c r="G41" s="3">
        <v>8485</v>
      </c>
      <c r="H41" s="4"/>
      <c r="I41" s="4"/>
      <c r="J41" s="3">
        <v>4152</v>
      </c>
      <c r="K41" s="3">
        <v>11068</v>
      </c>
      <c r="L41" s="4"/>
      <c r="M41" s="4"/>
      <c r="N41" s="4"/>
      <c r="O41" s="4"/>
      <c r="P41" s="4"/>
      <c r="Q41" s="3">
        <v>7492</v>
      </c>
      <c r="R41" s="3">
        <v>10626</v>
      </c>
      <c r="S41" s="3">
        <v>4949</v>
      </c>
      <c r="T41" s="4"/>
      <c r="U41" s="4"/>
      <c r="V41" s="3">
        <v>5362</v>
      </c>
      <c r="W41" s="4"/>
      <c r="X41" s="4"/>
      <c r="Y41" s="4"/>
      <c r="Z41" s="4"/>
      <c r="AA41" s="3">
        <v>589</v>
      </c>
      <c r="AB41" s="3">
        <v>10</v>
      </c>
      <c r="AC41" s="3">
        <v>63753</v>
      </c>
      <c r="AD41" s="4" t="s">
        <v>855</v>
      </c>
    </row>
    <row r="42" spans="1:30" x14ac:dyDescent="0.25">
      <c r="A42" s="4"/>
      <c r="B42" s="3">
        <v>-394</v>
      </c>
      <c r="C42" s="4"/>
      <c r="D42" s="4"/>
      <c r="E42" s="4"/>
      <c r="F42" s="4"/>
      <c r="G42" s="3">
        <v>82</v>
      </c>
      <c r="H42" s="4"/>
      <c r="I42" s="4"/>
      <c r="J42" s="3">
        <v>137</v>
      </c>
      <c r="K42" s="4"/>
      <c r="L42" s="4"/>
      <c r="M42" s="4"/>
      <c r="N42" s="4"/>
      <c r="O42" s="4"/>
      <c r="P42" s="4"/>
      <c r="Q42" s="3">
        <v>51</v>
      </c>
      <c r="R42" s="4"/>
      <c r="S42" s="3">
        <v>5</v>
      </c>
      <c r="T42" s="4"/>
      <c r="U42" s="4"/>
      <c r="V42" s="3">
        <v>6</v>
      </c>
      <c r="W42" s="4"/>
      <c r="X42" s="4"/>
      <c r="Y42" s="4"/>
      <c r="Z42" s="4"/>
      <c r="AA42" s="3">
        <v>110</v>
      </c>
      <c r="AB42" s="3">
        <v>3</v>
      </c>
      <c r="AC42" s="4"/>
      <c r="AD42" s="4"/>
    </row>
    <row r="43" spans="1:30" x14ac:dyDescent="0.25">
      <c r="A43" s="3">
        <v>25</v>
      </c>
      <c r="B43" s="3">
        <v>0</v>
      </c>
      <c r="C43" s="3">
        <v>10626</v>
      </c>
      <c r="D43" s="4"/>
      <c r="E43" s="4"/>
      <c r="F43" s="4"/>
      <c r="G43" s="3">
        <v>8567</v>
      </c>
      <c r="H43" s="4"/>
      <c r="I43" s="4"/>
      <c r="J43" s="3">
        <v>4289</v>
      </c>
      <c r="K43" s="3">
        <v>11068</v>
      </c>
      <c r="L43" s="4"/>
      <c r="M43" s="4"/>
      <c r="N43" s="4"/>
      <c r="O43" s="4"/>
      <c r="P43" s="4"/>
      <c r="Q43" s="3">
        <v>7543</v>
      </c>
      <c r="R43" s="3">
        <v>10626</v>
      </c>
      <c r="S43" s="3">
        <v>4954</v>
      </c>
      <c r="T43" s="4"/>
      <c r="U43" s="4"/>
      <c r="V43" s="3">
        <v>5368</v>
      </c>
      <c r="W43" s="4"/>
      <c r="X43" s="4"/>
      <c r="Y43" s="4"/>
      <c r="Z43" s="4"/>
      <c r="AA43" s="3">
        <v>699</v>
      </c>
      <c r="AB43" s="3">
        <v>13</v>
      </c>
      <c r="AC43" s="3">
        <v>63753</v>
      </c>
      <c r="AD43" s="4" t="s">
        <v>856</v>
      </c>
    </row>
    <row r="44" spans="1:30" x14ac:dyDescent="0.25">
      <c r="A44" s="4"/>
      <c r="B44" s="4"/>
      <c r="C44" s="4"/>
      <c r="D44" s="4"/>
      <c r="E44" s="4"/>
      <c r="F44" s="4"/>
      <c r="G44" s="3">
        <v>46</v>
      </c>
      <c r="H44" s="4"/>
      <c r="I44" s="4"/>
      <c r="J44" s="3">
        <v>297</v>
      </c>
      <c r="K44" s="3">
        <v>-442</v>
      </c>
      <c r="L44" s="4"/>
      <c r="M44" s="4"/>
      <c r="N44" s="4"/>
      <c r="O44" s="4"/>
      <c r="P44" s="4"/>
      <c r="Q44" s="3">
        <v>41</v>
      </c>
      <c r="R44" s="4"/>
      <c r="S44" s="3">
        <v>6</v>
      </c>
      <c r="T44" s="4"/>
      <c r="U44" s="4"/>
      <c r="V44" s="3">
        <v>9</v>
      </c>
      <c r="W44" s="4"/>
      <c r="X44" s="4"/>
      <c r="Y44" s="4"/>
      <c r="Z44" s="4"/>
      <c r="AA44" s="3">
        <v>39</v>
      </c>
      <c r="AB44" s="3">
        <v>4</v>
      </c>
      <c r="AC44" s="4"/>
      <c r="AD44" s="4"/>
    </row>
    <row r="45" spans="1:30" x14ac:dyDescent="0.25">
      <c r="A45" s="4" t="s">
        <v>857</v>
      </c>
      <c r="B45" s="4"/>
      <c r="C45" s="3">
        <v>10626</v>
      </c>
      <c r="D45" s="4"/>
      <c r="E45" s="4"/>
      <c r="F45" s="4"/>
      <c r="G45" s="3">
        <v>8613</v>
      </c>
      <c r="H45" s="4"/>
      <c r="I45" s="4"/>
      <c r="J45" s="3">
        <v>4586</v>
      </c>
      <c r="K45" s="3">
        <v>10626</v>
      </c>
      <c r="L45" s="4"/>
      <c r="M45" s="4"/>
      <c r="N45" s="4"/>
      <c r="O45" s="4"/>
      <c r="P45" s="4"/>
      <c r="Q45" s="3">
        <v>7584</v>
      </c>
      <c r="R45" s="3">
        <v>10626</v>
      </c>
      <c r="S45" s="3">
        <v>4960</v>
      </c>
      <c r="T45" s="4"/>
      <c r="U45" s="4"/>
      <c r="V45" s="3">
        <v>5377</v>
      </c>
      <c r="W45" s="4"/>
      <c r="X45" s="4"/>
      <c r="Y45" s="4"/>
      <c r="Z45" s="4"/>
      <c r="AA45" s="3">
        <v>738</v>
      </c>
      <c r="AB45" s="3">
        <v>17</v>
      </c>
      <c r="AC45" s="3">
        <v>63753</v>
      </c>
      <c r="AD45" s="4" t="s">
        <v>859</v>
      </c>
    </row>
    <row r="46" spans="1:30" x14ac:dyDescent="0.25">
      <c r="A46" s="4"/>
      <c r="B46" s="4"/>
      <c r="C46" s="4"/>
      <c r="D46" s="4"/>
      <c r="E46" s="4"/>
      <c r="F46" s="4"/>
      <c r="G46" s="3">
        <v>1131</v>
      </c>
      <c r="H46" s="4"/>
      <c r="I46" s="4"/>
      <c r="J46" s="3">
        <v>-4586</v>
      </c>
      <c r="K46" s="4"/>
      <c r="L46" s="4"/>
      <c r="M46" s="4"/>
      <c r="N46" s="4"/>
      <c r="O46" s="4"/>
      <c r="P46" s="4"/>
      <c r="Q46" s="3">
        <v>893</v>
      </c>
      <c r="R46" s="4"/>
      <c r="S46" s="3">
        <v>289</v>
      </c>
      <c r="T46" s="4"/>
      <c r="U46" s="4"/>
      <c r="V46" s="3">
        <v>214</v>
      </c>
      <c r="W46" s="4"/>
      <c r="X46" s="4"/>
      <c r="Y46" s="4"/>
      <c r="Z46" s="4"/>
      <c r="AA46" s="3">
        <v>2056</v>
      </c>
      <c r="AB46" s="3">
        <v>3</v>
      </c>
      <c r="AC46" s="4"/>
      <c r="AD46" s="4"/>
    </row>
    <row r="47" spans="1:30" x14ac:dyDescent="0.25">
      <c r="A47" s="4" t="s">
        <v>861</v>
      </c>
      <c r="B47" s="4"/>
      <c r="C47" s="3">
        <v>10626</v>
      </c>
      <c r="D47" s="4"/>
      <c r="E47" s="4"/>
      <c r="F47" s="4"/>
      <c r="G47" s="3">
        <v>9744</v>
      </c>
      <c r="H47" s="4"/>
      <c r="I47" s="4"/>
      <c r="J47" s="3">
        <v>0</v>
      </c>
      <c r="K47" s="3">
        <v>10626</v>
      </c>
      <c r="L47" s="4"/>
      <c r="M47" s="4"/>
      <c r="N47" s="4"/>
      <c r="O47" s="4"/>
      <c r="P47" s="4"/>
      <c r="Q47" s="3">
        <v>8477</v>
      </c>
      <c r="R47" s="3">
        <v>10626</v>
      </c>
      <c r="S47" s="3">
        <v>5249</v>
      </c>
      <c r="T47" s="4"/>
      <c r="U47" s="4"/>
      <c r="V47" s="3">
        <v>5591</v>
      </c>
      <c r="W47" s="4"/>
      <c r="X47" s="4"/>
      <c r="Y47" s="4"/>
      <c r="Z47" s="4"/>
      <c r="AA47" s="3">
        <v>2794</v>
      </c>
      <c r="AB47" s="3">
        <v>20</v>
      </c>
      <c r="AC47" s="3">
        <v>63753</v>
      </c>
      <c r="AD47" s="4" t="s">
        <v>862</v>
      </c>
    </row>
    <row r="48" spans="1:30" x14ac:dyDescent="0.25">
      <c r="A48" s="4"/>
      <c r="B48" s="4"/>
      <c r="C48" s="4"/>
      <c r="D48" s="4"/>
      <c r="E48" s="4"/>
      <c r="F48" s="4"/>
      <c r="G48" s="3">
        <v>226</v>
      </c>
      <c r="H48" s="4"/>
      <c r="I48" s="4"/>
      <c r="J48" s="4"/>
      <c r="K48" s="4"/>
      <c r="L48" s="4"/>
      <c r="M48" s="4"/>
      <c r="N48" s="4"/>
      <c r="O48" s="4"/>
      <c r="P48" s="4"/>
      <c r="Q48" s="3">
        <v>239</v>
      </c>
      <c r="R48" s="4"/>
      <c r="S48" s="3">
        <v>-5249</v>
      </c>
      <c r="T48" s="4"/>
      <c r="U48" s="4"/>
      <c r="V48" s="3">
        <v>4554</v>
      </c>
      <c r="W48" s="4"/>
      <c r="X48" s="4"/>
      <c r="Y48" s="4"/>
      <c r="Z48" s="4"/>
      <c r="AA48" s="3">
        <v>226</v>
      </c>
      <c r="AB48" s="3">
        <v>4</v>
      </c>
      <c r="AC48" s="4"/>
      <c r="AD48" s="4"/>
    </row>
    <row r="49" spans="1:30" x14ac:dyDescent="0.25">
      <c r="A49" s="4" t="s">
        <v>70</v>
      </c>
      <c r="B49" s="4"/>
      <c r="C49" s="3">
        <v>10626</v>
      </c>
      <c r="D49" s="4"/>
      <c r="E49" s="4"/>
      <c r="F49" s="4"/>
      <c r="G49" s="3">
        <v>9970</v>
      </c>
      <c r="H49" s="4"/>
      <c r="I49" s="4"/>
      <c r="J49" s="4"/>
      <c r="K49" s="3">
        <v>10626</v>
      </c>
      <c r="L49" s="4"/>
      <c r="M49" s="4"/>
      <c r="N49" s="4"/>
      <c r="O49" s="4"/>
      <c r="P49" s="4"/>
      <c r="Q49" s="3">
        <v>8716</v>
      </c>
      <c r="R49" s="3">
        <v>10626</v>
      </c>
      <c r="S49" s="3">
        <v>0</v>
      </c>
      <c r="T49" s="4"/>
      <c r="U49" s="4"/>
      <c r="V49" s="3">
        <v>10145</v>
      </c>
      <c r="W49" s="4"/>
      <c r="X49" s="4"/>
      <c r="Y49" s="4"/>
      <c r="Z49" s="4"/>
      <c r="AA49" s="3">
        <v>3020</v>
      </c>
      <c r="AB49" s="3">
        <v>24</v>
      </c>
      <c r="AC49" s="3">
        <v>63753</v>
      </c>
      <c r="AD49" s="4" t="s">
        <v>863</v>
      </c>
    </row>
    <row r="55" spans="1:30" x14ac:dyDescent="0.25">
      <c r="A55" t="s">
        <v>1576</v>
      </c>
      <c r="B55" t="s">
        <v>1573</v>
      </c>
      <c r="C55" t="s">
        <v>1574</v>
      </c>
      <c r="D55" t="s">
        <v>7</v>
      </c>
      <c r="E55" s="6" t="s">
        <v>6</v>
      </c>
      <c r="F55" t="s">
        <v>13</v>
      </c>
      <c r="G55" t="s">
        <v>1571</v>
      </c>
      <c r="H55" t="s">
        <v>1572</v>
      </c>
      <c r="J55" t="s">
        <v>7</v>
      </c>
      <c r="K55" t="s">
        <v>1570</v>
      </c>
      <c r="L55" t="s">
        <v>13</v>
      </c>
      <c r="M55" t="s">
        <v>1571</v>
      </c>
      <c r="N55" t="s">
        <v>1572</v>
      </c>
    </row>
    <row r="56" spans="1:30" x14ac:dyDescent="0.25">
      <c r="A56">
        <v>6</v>
      </c>
      <c r="B56">
        <v>1</v>
      </c>
      <c r="C56" t="str" cm="1">
        <f t="array" aca="1" ref="C56" ca="1">_xlfn.XLOOKUP(-1,SIGN(INDIRECT(CONCATENATE("B",$A56)):INDIRECT(CONCATENATE("Z",$A56))),$B$2:$Z$2)</f>
        <v>FPT</v>
      </c>
      <c r="D56">
        <f ca="1">SUMIF($B$2:$Z$2,D$55,INDIRECT(CONCATENATE("B",$A56)):INDIRECT(CONCATENATE("Z",$A56)))</f>
        <v>21</v>
      </c>
      <c r="E56">
        <f ca="1">SUMIF($B$2:$Z$2,E$55,INDIRECT(CONCATENATE("B",$A56)):INDIRECT(CONCATENATE("Z",$A56)))</f>
        <v>28</v>
      </c>
      <c r="F56">
        <f ca="1">SUMIF($B$2:$Z$2,F$55,INDIRECT(CONCATENATE("B",$A56)):INDIRECT(CONCATENATE("Z",$A56)))</f>
        <v>8</v>
      </c>
      <c r="G56" cm="1">
        <f t="array" aca="1" ref="G56" ca="1">-(_xlfn.XLOOKUP(-1,SIGN(INDIRECT(CONCATENATE("B",$A56)):INDIRECT(CONCATENATE("Z",$A56))),INDIRECT(CONCATENATE("B",$A56)):INDIRECT(CONCATENATE("Z",$A56))))-SUM(D56:F56)</f>
        <v>97</v>
      </c>
      <c r="H56">
        <f ca="1">SUM(D56:G56)</f>
        <v>154</v>
      </c>
      <c r="I56" s="7" t="s">
        <v>1575</v>
      </c>
      <c r="J56" s="5">
        <f ca="1">IF((D56/$H56)&gt;0,D56/$H56,0)</f>
        <v>0.13636363636363635</v>
      </c>
      <c r="K56" s="5">
        <f t="shared" ref="K56:M71" ca="1" si="0">IF((E56/$H56)&gt;0,E56/$H56,0)</f>
        <v>0.18181818181818182</v>
      </c>
      <c r="L56" s="5">
        <f t="shared" ca="1" si="0"/>
        <v>5.1948051948051951E-2</v>
      </c>
      <c r="M56" s="5">
        <f t="shared" ca="1" si="0"/>
        <v>0.62987012987012991</v>
      </c>
      <c r="N56" s="5">
        <f t="shared" ref="K56:N56" ca="1" si="1">H56/$H56</f>
        <v>1</v>
      </c>
    </row>
    <row r="57" spans="1:30" x14ac:dyDescent="0.25">
      <c r="A57">
        <v>8</v>
      </c>
      <c r="B57">
        <v>2</v>
      </c>
      <c r="C57" t="str" cm="1">
        <f t="array" aca="1" ref="C57" ca="1">_xlfn.XLOOKUP(-1,SIGN(INDIRECT(CONCATENATE("B",$A57)):INDIRECT(CONCATENATE("Z",$A57))),$B$2:$Z$2)</f>
        <v>Ungrouped</v>
      </c>
      <c r="D57">
        <f ca="1">SUMIF($B$2:$Z$2,D$55,INDIRECT(CONCATENATE("B",$A57)):INDIRECT(CONCATENATE("Z",$A57)))</f>
        <v>11</v>
      </c>
      <c r="E57">
        <f ca="1">SUMIF($B$2:$Z$2,E$55,INDIRECT(CONCATENATE("B",$A57)):INDIRECT(CONCATENATE("Z",$A57)))</f>
        <v>19</v>
      </c>
      <c r="F57">
        <f ca="1">SUMIF($B$2:$Z$2,F$55,INDIRECT(CONCATENATE("B",$A57)):INDIRECT(CONCATENATE("Z",$A57)))</f>
        <v>64</v>
      </c>
      <c r="G57" cm="1">
        <f t="array" aca="1" ref="G57" ca="1">-(_xlfn.XLOOKUP(-1,SIGN(INDIRECT(CONCATENATE("B",$A57)):INDIRECT(CONCATENATE("Z",$A57))),INDIRECT(CONCATENATE("B",$A57)):INDIRECT(CONCATENATE("Z",$A57))))-SUM(D57:F57)</f>
        <v>168</v>
      </c>
      <c r="H57">
        <f ca="1">SUM(D57:G57)</f>
        <v>262</v>
      </c>
      <c r="I57" s="7"/>
      <c r="J57" s="5">
        <f t="shared" ref="J57:J77" ca="1" si="2">IF((D57/$H57)&gt;0,D57/$H57,0)</f>
        <v>4.1984732824427481E-2</v>
      </c>
      <c r="K57" s="5">
        <f t="shared" ca="1" si="0"/>
        <v>7.2519083969465645E-2</v>
      </c>
      <c r="L57" s="5">
        <f t="shared" ca="1" si="0"/>
        <v>0.24427480916030533</v>
      </c>
      <c r="M57" s="5">
        <f t="shared" ca="1" si="0"/>
        <v>0.64122137404580148</v>
      </c>
      <c r="N57" s="5">
        <f t="shared" ref="N57:N63" ca="1" si="3">H57/$H57</f>
        <v>1</v>
      </c>
    </row>
    <row r="58" spans="1:30" x14ac:dyDescent="0.25">
      <c r="A58">
        <v>10</v>
      </c>
      <c r="B58">
        <v>3</v>
      </c>
      <c r="C58" t="str" cm="1">
        <f t="array" aca="1" ref="C58" ca="1">_xlfn.XLOOKUP(-1,SIGN(INDIRECT(CONCATENATE("B",$A58)):INDIRECT(CONCATENATE("Z",$A58))),$B$2:$Z$2)</f>
        <v>Tas SFFP</v>
      </c>
      <c r="D58">
        <f ca="1">SUMIF($B$2:$Z$2,D$55,INDIRECT(CONCATENATE("B",$A58)):INDIRECT(CONCATENATE("Z",$A58)))</f>
        <v>47</v>
      </c>
      <c r="E58">
        <f ca="1">SUMIF($B$2:$Z$2,E$55,INDIRECT(CONCATENATE("B",$A58)):INDIRECT(CONCATENATE("Z",$A58)))</f>
        <v>23</v>
      </c>
      <c r="F58">
        <f ca="1">SUMIF($B$2:$Z$2,F$55,INDIRECT(CONCATENATE("B",$A58)):INDIRECT(CONCATENATE("Z",$A58)))</f>
        <v>2</v>
      </c>
      <c r="G58" cm="1">
        <f t="array" aca="1" ref="G58" ca="1">-(_xlfn.XLOOKUP(-1,SIGN(INDIRECT(CONCATENATE("B",$A58)):INDIRECT(CONCATENATE("Z",$A58))),INDIRECT(CONCATENATE("B",$A58)):INDIRECT(CONCATENATE("Z",$A58))))-SUM(D58:F58)</f>
        <v>261</v>
      </c>
      <c r="H58">
        <f t="shared" ref="H58:H65" ca="1" si="4">SUM(D58:G58)</f>
        <v>333</v>
      </c>
      <c r="I58" s="7"/>
      <c r="J58" s="5">
        <f t="shared" ca="1" si="2"/>
        <v>0.14114114114114115</v>
      </c>
      <c r="K58" s="5">
        <f t="shared" ca="1" si="0"/>
        <v>6.9069069069069067E-2</v>
      </c>
      <c r="L58" s="5">
        <f t="shared" ca="1" si="0"/>
        <v>6.006006006006006E-3</v>
      </c>
      <c r="M58" s="5">
        <f t="shared" ca="1" si="0"/>
        <v>0.78378378378378377</v>
      </c>
      <c r="N58" s="5">
        <f t="shared" ref="N58:N65" ca="1" si="5">H58/$H58</f>
        <v>1</v>
      </c>
    </row>
    <row r="59" spans="1:30" x14ac:dyDescent="0.25">
      <c r="A59">
        <v>12</v>
      </c>
      <c r="B59">
        <v>4</v>
      </c>
      <c r="C59" t="str" cm="1">
        <f t="array" aca="1" ref="C59" ca="1">_xlfn.XLOOKUP(-1,SIGN(INDIRECT(CONCATENATE("B",$A59)):INDIRECT(CONCATENATE("Z",$A59))),$B$2:$Z$2)</f>
        <v>Greens</v>
      </c>
      <c r="D59">
        <f ca="1">SUMIF($B$2:$Z$2,D$55,INDIRECT(CONCATENATE("B",$A59)):INDIRECT(CONCATENATE("Z",$A59)))</f>
        <v>41</v>
      </c>
      <c r="E59">
        <f ca="1">SUMIF($B$2:$Z$2,E$55,INDIRECT(CONCATENATE("B",$A59)):INDIRECT(CONCATENATE("Z",$A59)))</f>
        <v>4</v>
      </c>
      <c r="F59">
        <f ca="1">SUMIF($B$2:$Z$2,F$55,INDIRECT(CONCATENATE("B",$A59)):INDIRECT(CONCATENATE("Z",$A59)))</f>
        <v>-78</v>
      </c>
      <c r="G59" cm="1">
        <f t="array" aca="1" ref="G59" ca="1">-(_xlfn.XLOOKUP(-1,SIGN(INDIRECT(CONCATENATE("B",$A59)):INDIRECT(CONCATENATE("Z",$A59))),INDIRECT(CONCATENATE("B",$A59)):INDIRECT(CONCATENATE("Z",$A59))))-SUM(D59:F59)</f>
        <v>479</v>
      </c>
      <c r="H59">
        <f t="shared" ca="1" si="4"/>
        <v>446</v>
      </c>
      <c r="I59" s="7"/>
      <c r="J59" s="5">
        <f t="shared" ca="1" si="2"/>
        <v>9.1928251121076235E-2</v>
      </c>
      <c r="K59" s="5">
        <f t="shared" ca="1" si="0"/>
        <v>8.9686098654708519E-3</v>
      </c>
      <c r="L59" s="5">
        <f t="shared" ca="1" si="0"/>
        <v>0</v>
      </c>
      <c r="M59" s="5">
        <f t="shared" ca="1" si="0"/>
        <v>1.0739910313901346</v>
      </c>
      <c r="N59" s="5">
        <f t="shared" ca="1" si="5"/>
        <v>1</v>
      </c>
    </row>
    <row r="60" spans="1:30" x14ac:dyDescent="0.25">
      <c r="A60">
        <v>14</v>
      </c>
      <c r="B60">
        <v>5</v>
      </c>
      <c r="C60" t="str" cm="1">
        <f t="array" aca="1" ref="C60" ca="1">_xlfn.XLOOKUP(-1,SIGN(INDIRECT(CONCATENATE("B",$A60)):INDIRECT(CONCATENATE("Z",$A60))),$B$2:$Z$2)</f>
        <v>Ungrouped</v>
      </c>
      <c r="D60">
        <f ca="1">SUMIF($B$2:$Z$2,D$55,INDIRECT(CONCATENATE("B",$A60)):INDIRECT(CONCATENATE("Z",$A60)))</f>
        <v>56</v>
      </c>
      <c r="E60">
        <f ca="1">SUMIF($B$2:$Z$2,E$55,INDIRECT(CONCATENATE("B",$A60)):INDIRECT(CONCATENATE("Z",$A60)))</f>
        <v>11</v>
      </c>
      <c r="F60">
        <f ca="1">SUMIF($B$2:$Z$2,F$55,INDIRECT(CONCATENATE("B",$A60)):INDIRECT(CONCATENATE("Z",$A60)))</f>
        <v>204</v>
      </c>
      <c r="G60" cm="1">
        <f t="array" aca="1" ref="G60" ca="1">-(_xlfn.XLOOKUP(-1,SIGN(INDIRECT(CONCATENATE("B",$A60)):INDIRECT(CONCATENATE("Z",$A60))),INDIRECT(CONCATENATE("B",$A60)):INDIRECT(CONCATENATE("Z",$A60))))-SUM(D60:F60)</f>
        <v>326</v>
      </c>
      <c r="H60">
        <f t="shared" ca="1" si="4"/>
        <v>597</v>
      </c>
      <c r="I60" s="7"/>
      <c r="J60" s="5">
        <f t="shared" ca="1" si="2"/>
        <v>9.380234505862646E-2</v>
      </c>
      <c r="K60" s="5">
        <f t="shared" ca="1" si="0"/>
        <v>1.8425460636515914E-2</v>
      </c>
      <c r="L60" s="5">
        <f t="shared" ca="1" si="0"/>
        <v>0.34170854271356782</v>
      </c>
      <c r="M60" s="5">
        <f t="shared" ca="1" si="0"/>
        <v>0.54606365159128978</v>
      </c>
      <c r="N60" s="5">
        <f t="shared" ca="1" si="5"/>
        <v>1</v>
      </c>
    </row>
    <row r="61" spans="1:30" x14ac:dyDescent="0.25">
      <c r="A61">
        <v>16</v>
      </c>
      <c r="B61">
        <v>6</v>
      </c>
      <c r="C61" t="str" cm="1">
        <f t="array" aca="1" ref="C61" ca="1">_xlfn.XLOOKUP(-1,SIGN(INDIRECT(CONCATENATE("B",$A61)):INDIRECT(CONCATENATE("Z",$A61))),$B$2:$Z$2)</f>
        <v>Greens</v>
      </c>
      <c r="D61">
        <f ca="1">SUMIF($B$2:$Z$2,D$55,INDIRECT(CONCATENATE("B",$A61)):INDIRECT(CONCATENATE("Z",$A61)))</f>
        <v>54</v>
      </c>
      <c r="E61">
        <f ca="1">SUMIF($B$2:$Z$2,E$55,INDIRECT(CONCATENATE("B",$A61)):INDIRECT(CONCATENATE("Z",$A61)))</f>
        <v>16</v>
      </c>
      <c r="F61">
        <f ca="1">SUMIF($B$2:$Z$2,F$55,INDIRECT(CONCATENATE("B",$A61)):INDIRECT(CONCATENATE("Z",$A61)))</f>
        <v>-112</v>
      </c>
      <c r="G61" cm="1">
        <f t="array" aca="1" ref="G61" ca="1">-(_xlfn.XLOOKUP(-1,SIGN(INDIRECT(CONCATENATE("B",$A61)):INDIRECT(CONCATENATE("Z",$A61))),INDIRECT(CONCATENATE("B",$A61)):INDIRECT(CONCATENATE("Z",$A61))))-SUM(D61:F61)</f>
        <v>758</v>
      </c>
      <c r="H61">
        <f t="shared" ca="1" si="4"/>
        <v>716</v>
      </c>
      <c r="I61" s="7"/>
      <c r="J61" s="5">
        <f t="shared" ca="1" si="2"/>
        <v>7.5418994413407825E-2</v>
      </c>
      <c r="K61" s="5">
        <f t="shared" ca="1" si="0"/>
        <v>2.23463687150838E-2</v>
      </c>
      <c r="L61" s="5">
        <f t="shared" ca="1" si="0"/>
        <v>0</v>
      </c>
      <c r="M61" s="5">
        <f t="shared" ca="1" si="0"/>
        <v>1.058659217877095</v>
      </c>
      <c r="N61" s="5">
        <f t="shared" ca="1" si="5"/>
        <v>1</v>
      </c>
    </row>
    <row r="62" spans="1:30" x14ac:dyDescent="0.25">
      <c r="A62">
        <v>18</v>
      </c>
      <c r="B62">
        <v>7</v>
      </c>
      <c r="C62" t="str" cm="1">
        <f t="array" aca="1" ref="C62" ca="1">_xlfn.XLOOKUP(-1,SIGN(INDIRECT(CONCATENATE("B",$A62)):INDIRECT(CONCATENATE("Z",$A62))),$B$2:$Z$2)</f>
        <v>Ungrouped</v>
      </c>
      <c r="D62">
        <f ca="1">SUMIF($B$2:$Z$2,D$55,INDIRECT(CONCATENATE("B",$A62)):INDIRECT(CONCATENATE("Z",$A62)))</f>
        <v>107</v>
      </c>
      <c r="E62">
        <f ca="1">SUMIF($B$2:$Z$2,E$55,INDIRECT(CONCATENATE("B",$A62)):INDIRECT(CONCATENATE("Z",$A62)))</f>
        <v>80</v>
      </c>
      <c r="F62">
        <f ca="1">SUMIF($B$2:$Z$2,F$55,INDIRECT(CONCATENATE("B",$A62)):INDIRECT(CONCATENATE("Z",$A62)))</f>
        <v>291</v>
      </c>
      <c r="G62" cm="1">
        <f t="array" aca="1" ref="G62" ca="1">-(_xlfn.XLOOKUP(-1,SIGN(INDIRECT(CONCATENATE("B",$A62)):INDIRECT(CONCATENATE("Z",$A62))),INDIRECT(CONCATENATE("B",$A62)):INDIRECT(CONCATENATE("Z",$A62))))-SUM(D62:F62)</f>
        <v>390</v>
      </c>
      <c r="H62">
        <f t="shared" ca="1" si="4"/>
        <v>868</v>
      </c>
      <c r="I62" s="7"/>
      <c r="J62" s="5">
        <f t="shared" ca="1" si="2"/>
        <v>0.12327188940092165</v>
      </c>
      <c r="K62" s="5">
        <f t="shared" ca="1" si="0"/>
        <v>9.2165898617511524E-2</v>
      </c>
      <c r="L62" s="5">
        <f t="shared" ca="1" si="0"/>
        <v>0.33525345622119818</v>
      </c>
      <c r="M62" s="5">
        <f t="shared" ca="1" si="0"/>
        <v>0.44930875576036866</v>
      </c>
      <c r="N62" s="5">
        <f t="shared" ca="1" si="5"/>
        <v>1</v>
      </c>
    </row>
    <row r="63" spans="1:30" x14ac:dyDescent="0.25">
      <c r="A63">
        <v>20</v>
      </c>
      <c r="B63">
        <v>8</v>
      </c>
      <c r="C63" t="str" cm="1">
        <f t="array" aca="1" ref="C63" ca="1">_xlfn.XLOOKUP(-1,SIGN(INDIRECT(CONCATENATE("B",$A63)):INDIRECT(CONCATENATE("Z",$A63))),$B$2:$Z$2)</f>
        <v>Tas SFFP</v>
      </c>
      <c r="D63">
        <f ca="1">SUMIF($B$2:$Z$2,D$55,INDIRECT(CONCATENATE("B",$A63)):INDIRECT(CONCATENATE("Z",$A63)))</f>
        <v>177</v>
      </c>
      <c r="E63">
        <f ca="1">SUMIF($B$2:$Z$2,E$55,INDIRECT(CONCATENATE("B",$A63)):INDIRECT(CONCATENATE("Z",$A63)))</f>
        <v>305</v>
      </c>
      <c r="F63">
        <f ca="1">SUMIF($B$2:$Z$2,F$55,INDIRECT(CONCATENATE("B",$A63)):INDIRECT(CONCATENATE("Z",$A63)))</f>
        <v>38</v>
      </c>
      <c r="G63" cm="1">
        <f t="array" aca="1" ref="G63" ca="1">-(_xlfn.XLOOKUP(-1,SIGN(INDIRECT(CONCATENATE("B",$A63)):INDIRECT(CONCATENATE("Z",$A63))),INDIRECT(CONCATENATE("B",$A63)):INDIRECT(CONCATENATE("Z",$A63))))-SUM(D63:F63)</f>
        <v>373</v>
      </c>
      <c r="H63">
        <f t="shared" ca="1" si="4"/>
        <v>893</v>
      </c>
      <c r="I63" s="7"/>
      <c r="J63" s="5">
        <f t="shared" ca="1" si="2"/>
        <v>0.19820828667413215</v>
      </c>
      <c r="K63" s="5">
        <f t="shared" ca="1" si="0"/>
        <v>0.34154535274356101</v>
      </c>
      <c r="L63" s="5">
        <f t="shared" ca="1" si="0"/>
        <v>4.2553191489361701E-2</v>
      </c>
      <c r="M63" s="5">
        <f t="shared" ca="1" si="0"/>
        <v>0.41769316909294513</v>
      </c>
      <c r="N63" s="5">
        <f t="shared" ca="1" si="5"/>
        <v>1</v>
      </c>
    </row>
    <row r="64" spans="1:30" x14ac:dyDescent="0.25">
      <c r="A64">
        <v>22</v>
      </c>
      <c r="B64">
        <v>9</v>
      </c>
      <c r="C64" t="str" cm="1">
        <f t="array" aca="1" ref="C64" ca="1">_xlfn.XLOOKUP(-1,SIGN(INDIRECT(CONCATENATE("B",$A64)):INDIRECT(CONCATENATE("Z",$A64))),$B$2:$Z$2)</f>
        <v>AJP</v>
      </c>
      <c r="D64">
        <f ca="1">SUMIF($B$2:$Z$2,D$55,INDIRECT(CONCATENATE("B",$A64)):INDIRECT(CONCATENATE("Z",$A64)))</f>
        <v>213</v>
      </c>
      <c r="E64">
        <f ca="1">SUMIF($B$2:$Z$2,E$55,INDIRECT(CONCATENATE("B",$A64)):INDIRECT(CONCATENATE("Z",$A64)))</f>
        <v>172</v>
      </c>
      <c r="F64">
        <f ca="1">SUMIF($B$2:$Z$2,F$55,INDIRECT(CONCATENATE("B",$A64)):INDIRECT(CONCATENATE("Z",$A64)))</f>
        <v>388</v>
      </c>
      <c r="G64" cm="1">
        <f t="array" aca="1" ref="G64" ca="1">-(_xlfn.XLOOKUP(-1,SIGN(INDIRECT(CONCATENATE("B",$A64)):INDIRECT(CONCATENATE("Z",$A64))),INDIRECT(CONCATENATE("B",$A64)):INDIRECT(CONCATENATE("Z",$A64))))-SUM(D64:F64)</f>
        <v>387</v>
      </c>
      <c r="H64">
        <f t="shared" ca="1" si="4"/>
        <v>1160</v>
      </c>
      <c r="I64" s="7" t="s">
        <v>1575</v>
      </c>
      <c r="J64" s="5">
        <f t="shared" ca="1" si="2"/>
        <v>0.18362068965517242</v>
      </c>
      <c r="K64" s="5">
        <f t="shared" ca="1" si="0"/>
        <v>0.14827586206896551</v>
      </c>
      <c r="L64" s="5">
        <f t="shared" ca="1" si="0"/>
        <v>0.33448275862068966</v>
      </c>
      <c r="M64" s="5">
        <f t="shared" ca="1" si="0"/>
        <v>0.33362068965517239</v>
      </c>
      <c r="N64" s="5">
        <f t="shared" ca="1" si="5"/>
        <v>1</v>
      </c>
    </row>
    <row r="65" spans="1:19" x14ac:dyDescent="0.25">
      <c r="A65">
        <v>24</v>
      </c>
      <c r="B65">
        <v>10</v>
      </c>
      <c r="C65" t="str" cm="1">
        <f t="array" aca="1" ref="C65" ca="1">_xlfn.XLOOKUP(-1,SIGN(INDIRECT(CONCATENATE("B",$A65)):INDIRECT(CONCATENATE("Z",$A65))),$B$2:$Z$2)</f>
        <v>ALP</v>
      </c>
      <c r="D65">
        <f ca="1">SUMIF($B$2:$Z$2,D$55,INDIRECT(CONCATENATE("B",$A65)):INDIRECT(CONCATENATE("Z",$A65)))</f>
        <v>-130</v>
      </c>
      <c r="E65">
        <f ca="1">SUMIF($B$2:$Z$2,E$55,INDIRECT(CONCATENATE("B",$A65)):INDIRECT(CONCATENATE("Z",$A65)))</f>
        <v>34</v>
      </c>
      <c r="F65">
        <f ca="1">SUMIF($B$2:$Z$2,F$55,INDIRECT(CONCATENATE("B",$A65)):INDIRECT(CONCATENATE("Z",$A65)))</f>
        <v>34</v>
      </c>
      <c r="G65" cm="1">
        <f t="array" aca="1" ref="G65" ca="1">-(_xlfn.XLOOKUP(-1,SIGN(INDIRECT(CONCATENATE("B",$A65)):INDIRECT(CONCATENATE("Z",$A65))),INDIRECT(CONCATENATE("B",$A65)):INDIRECT(CONCATENATE("Z",$A65))))-SUM(D65:F65)</f>
        <v>1350</v>
      </c>
      <c r="H65">
        <f t="shared" ca="1" si="4"/>
        <v>1288</v>
      </c>
      <c r="I65" s="7"/>
      <c r="J65" s="5">
        <f t="shared" ca="1" si="2"/>
        <v>0</v>
      </c>
      <c r="K65" s="5">
        <f t="shared" ca="1" si="0"/>
        <v>2.6397515527950312E-2</v>
      </c>
      <c r="L65" s="5">
        <f t="shared" ca="1" si="0"/>
        <v>2.6397515527950312E-2</v>
      </c>
      <c r="M65" s="5">
        <f t="shared" ca="1" si="0"/>
        <v>1.0481366459627328</v>
      </c>
      <c r="N65" s="5">
        <f t="shared" ca="1" si="5"/>
        <v>1</v>
      </c>
    </row>
    <row r="66" spans="1:19" x14ac:dyDescent="0.25">
      <c r="A66">
        <v>26</v>
      </c>
      <c r="B66">
        <v>11</v>
      </c>
      <c r="C66" t="str" cm="1">
        <f t="array" aca="1" ref="C66" ca="1">_xlfn.XLOOKUP(-1,SIGN(INDIRECT(CONCATENATE("B",$A66)):INDIRECT(CONCATENATE("Z",$A66))),$B$2:$Z$2)</f>
        <v>Greens</v>
      </c>
      <c r="D66">
        <f ca="1">SUMIF($B$2:$Z$2,D$55,INDIRECT(CONCATENATE("B",$A66)):INDIRECT(CONCATENATE("Z",$A66)))</f>
        <v>123</v>
      </c>
      <c r="E66">
        <f ca="1">SUMIF($B$2:$Z$2,E$55,INDIRECT(CONCATENATE("B",$A66)):INDIRECT(CONCATENATE("Z",$A66)))</f>
        <v>37</v>
      </c>
      <c r="F66">
        <f ca="1">SUMIF($B$2:$Z$2,F$55,INDIRECT(CONCATENATE("B",$A66)):INDIRECT(CONCATENATE("Z",$A66)))</f>
        <v>-237</v>
      </c>
      <c r="G66" cm="1">
        <f t="array" aca="1" ref="G66" ca="1">-(_xlfn.XLOOKUP(-1,SIGN(INDIRECT(CONCATENATE("B",$A66)):INDIRECT(CONCATENATE("Z",$A66))),INDIRECT(CONCATENATE("B",$A66)):INDIRECT(CONCATENATE("Z",$A66))))-SUM(D66:F66)</f>
        <v>1409</v>
      </c>
      <c r="H66">
        <f t="shared" ref="H66:H77" ca="1" si="6">SUM(D66:G66)</f>
        <v>1332</v>
      </c>
      <c r="I66" s="7"/>
      <c r="J66" s="5">
        <f t="shared" ca="1" si="2"/>
        <v>9.2342342342342343E-2</v>
      </c>
      <c r="K66" s="5">
        <f t="shared" ca="1" si="0"/>
        <v>2.7777777777777776E-2</v>
      </c>
      <c r="L66" s="5">
        <f t="shared" ca="1" si="0"/>
        <v>0</v>
      </c>
      <c r="M66" s="5">
        <f t="shared" ca="1" si="0"/>
        <v>1.0578078078078077</v>
      </c>
      <c r="N66" s="5">
        <f t="shared" ref="N66:N80" ca="1" si="7">H66/$H66</f>
        <v>1</v>
      </c>
      <c r="S66">
        <f xml:space="preserve"> 446 - 78</f>
        <v>368</v>
      </c>
    </row>
    <row r="67" spans="1:19" x14ac:dyDescent="0.25">
      <c r="A67">
        <v>28</v>
      </c>
      <c r="B67">
        <v>12</v>
      </c>
      <c r="C67" t="str" cm="1">
        <f t="array" aca="1" ref="C67" ca="1">_xlfn.XLOOKUP(-1,SIGN(INDIRECT(CONCATENATE("B",$A67)):INDIRECT(CONCATENATE("Z",$A67))),$B$2:$Z$2)</f>
        <v>Greens</v>
      </c>
      <c r="D67">
        <f ca="1">SUMIF($B$2:$Z$2,D$55,INDIRECT(CONCATENATE("B",$A67)):INDIRECT(CONCATENATE("Z",$A67)))</f>
        <v>18</v>
      </c>
      <c r="E67">
        <f ca="1">SUMIF($B$2:$Z$2,E$55,INDIRECT(CONCATENATE("B",$A67)):INDIRECT(CONCATENATE("Z",$A67)))</f>
        <v>2</v>
      </c>
      <c r="F67">
        <f ca="1">SUMIF($B$2:$Z$2,F$55,INDIRECT(CONCATENATE("B",$A67)):INDIRECT(CONCATENATE("Z",$A67)))</f>
        <v>-50</v>
      </c>
      <c r="G67" cm="1">
        <f t="array" aca="1" ref="G67" ca="1">-(_xlfn.XLOOKUP(-1,SIGN(INDIRECT(CONCATENATE("B",$A67)):INDIRECT(CONCATENATE("Z",$A67))),INDIRECT(CONCATENATE("B",$A67)):INDIRECT(CONCATENATE("Z",$A67))))-SUM(D67:F67)</f>
        <v>474</v>
      </c>
      <c r="H67">
        <f t="shared" ca="1" si="6"/>
        <v>444</v>
      </c>
      <c r="I67" s="7"/>
      <c r="J67" s="5">
        <f t="shared" ca="1" si="2"/>
        <v>4.0540540540540543E-2</v>
      </c>
      <c r="K67" s="5">
        <f t="shared" ca="1" si="0"/>
        <v>4.5045045045045045E-3</v>
      </c>
      <c r="L67" s="5">
        <f t="shared" ca="1" si="0"/>
        <v>0</v>
      </c>
      <c r="M67" s="5">
        <f t="shared" ca="1" si="0"/>
        <v>1.0675675675675675</v>
      </c>
      <c r="N67" s="5">
        <f t="shared" ca="1" si="7"/>
        <v>1</v>
      </c>
      <c r="S67">
        <f>SUM(B12:E12)</f>
        <v>368</v>
      </c>
    </row>
    <row r="68" spans="1:19" x14ac:dyDescent="0.25">
      <c r="A68">
        <v>30</v>
      </c>
      <c r="B68">
        <v>13</v>
      </c>
      <c r="C68" t="str" cm="1">
        <f t="array" aca="1" ref="C68" ca="1">_xlfn.XLOOKUP(-1,SIGN(INDIRECT(CONCATENATE("B",$A68)):INDIRECT(CONCATENATE("Z",$A68))),$B$2:$Z$2)</f>
        <v>LIB</v>
      </c>
      <c r="D68">
        <f ca="1">SUMIF($B$2:$Z$2,D$55,INDIRECT(CONCATENATE("B",$A68)):INDIRECT(CONCATENATE("Z",$A68)))</f>
        <v>44</v>
      </c>
      <c r="E68">
        <f ca="1">SUMIF($B$2:$Z$2,E$55,INDIRECT(CONCATENATE("B",$A68)):INDIRECT(CONCATENATE("Z",$A68)))</f>
        <v>-122</v>
      </c>
      <c r="F68">
        <f ca="1">SUMIF($B$2:$Z$2,F$55,INDIRECT(CONCATENATE("B",$A68)):INDIRECT(CONCATENATE("Z",$A68)))</f>
        <v>7</v>
      </c>
      <c r="G68" cm="1">
        <f t="array" aca="1" ref="G68" ca="1">-(_xlfn.XLOOKUP(-1,SIGN(INDIRECT(CONCATENATE("B",$A68)):INDIRECT(CONCATENATE("Z",$A68))),INDIRECT(CONCATENATE("B",$A68)):INDIRECT(CONCATENATE("Z",$A68))))-SUM(D68:F68)</f>
        <v>1640</v>
      </c>
      <c r="H68">
        <f t="shared" ca="1" si="6"/>
        <v>1569</v>
      </c>
      <c r="I68" s="7"/>
      <c r="J68" s="5">
        <f t="shared" ca="1" si="2"/>
        <v>2.8043339706819631E-2</v>
      </c>
      <c r="K68" s="5">
        <f t="shared" ca="1" si="0"/>
        <v>0</v>
      </c>
      <c r="L68" s="5">
        <f t="shared" ca="1" si="0"/>
        <v>4.4614404079031233E-3</v>
      </c>
      <c r="M68" s="5">
        <f t="shared" ca="1" si="0"/>
        <v>1.0452517527087317</v>
      </c>
      <c r="N68" s="5">
        <f t="shared" ca="1" si="7"/>
        <v>1</v>
      </c>
      <c r="S68" cm="1">
        <f t="array" aca="1" ref="S68" ca="1">IF(F59&lt;0,-_xlfn.XLOOKUP(-1,SIGN(INDIRECT(CONCATENATE("B",$A59)):INDIRECT(CONCATENATE("Z",$A59))),INDIRECT(CONCATENATE("B",$A59)):INDIRECT(CONCATENATE("Z",$A59)))+F59,F59)</f>
        <v>368</v>
      </c>
    </row>
    <row r="69" spans="1:19" x14ac:dyDescent="0.25">
      <c r="A69">
        <v>32</v>
      </c>
      <c r="B69">
        <v>14</v>
      </c>
      <c r="C69" t="str" cm="1">
        <f t="array" aca="1" ref="C69" ca="1">_xlfn.XLOOKUP(-1,SIGN(INDIRECT(CONCATENATE("B",$A69)):INDIRECT(CONCATENATE("Z",$A69))),$B$2:$Z$2)</f>
        <v>ALP</v>
      </c>
      <c r="D69">
        <f ca="1">SUMIF($B$2:$Z$2,D$55,INDIRECT(CONCATENATE("B",$A69)):INDIRECT(CONCATENATE("Z",$A69)))</f>
        <v>-207</v>
      </c>
      <c r="E69">
        <f ca="1">SUMIF($B$2:$Z$2,E$55,INDIRECT(CONCATENATE("B",$A69)):INDIRECT(CONCATENATE("Z",$A69)))</f>
        <v>66</v>
      </c>
      <c r="F69">
        <f ca="1">SUMIF($B$2:$Z$2,F$55,INDIRECT(CONCATENATE("B",$A69)):INDIRECT(CONCATENATE("Z",$A69)))</f>
        <v>24</v>
      </c>
      <c r="G69" cm="1">
        <f t="array" aca="1" ref="G69" ca="1">-(_xlfn.XLOOKUP(-1,SIGN(INDIRECT(CONCATENATE("B",$A69)):INDIRECT(CONCATENATE("Z",$A69))),INDIRECT(CONCATENATE("B",$A69)):INDIRECT(CONCATENATE("Z",$A69))))-SUM(D69:F69)</f>
        <v>1884</v>
      </c>
      <c r="H69">
        <f t="shared" ca="1" si="6"/>
        <v>1767</v>
      </c>
      <c r="I69" s="7"/>
      <c r="J69" s="5">
        <f t="shared" ca="1" si="2"/>
        <v>0</v>
      </c>
      <c r="K69" s="5">
        <f t="shared" ca="1" si="0"/>
        <v>3.7351443123938878E-2</v>
      </c>
      <c r="L69" s="5">
        <f t="shared" ca="1" si="0"/>
        <v>1.3582342954159592E-2</v>
      </c>
      <c r="M69" s="5">
        <f t="shared" ca="1" si="0"/>
        <v>1.0662139219015281</v>
      </c>
      <c r="N69" s="5">
        <f t="shared" ca="1" si="7"/>
        <v>1</v>
      </c>
      <c r="S69" cm="1">
        <f t="array" aca="1" ref="S69" ca="1">IF(F60&lt;0,-_xlfn.XLOOKUP(-1,SIGN(INDIRECT(CONCATENATE("B",$A60)):INDIRECT(CONCATENATE("Z",$A60))),INDIRECT(CONCATENATE("B",$A60)):INDIRECT(CONCATENATE("Z",$A60)))+F60,F60)</f>
        <v>204</v>
      </c>
    </row>
    <row r="70" spans="1:19" x14ac:dyDescent="0.25">
      <c r="A70">
        <v>34</v>
      </c>
      <c r="B70">
        <v>15</v>
      </c>
      <c r="C70" t="str" cm="1">
        <f t="array" aca="1" ref="C70" ca="1">_xlfn.XLOOKUP(-1,SIGN(INDIRECT(CONCATENATE("B",$A70)):INDIRECT(CONCATENATE("Z",$A70))),$B$2:$Z$2)</f>
        <v>LIB</v>
      </c>
      <c r="D70">
        <f ca="1">SUMIF($B$2:$Z$2,D$55,INDIRECT(CONCATENATE("B",$A70)):INDIRECT(CONCATENATE("Z",$A70)))</f>
        <v>73</v>
      </c>
      <c r="E70">
        <f ca="1">SUMIF($B$2:$Z$2,E$55,INDIRECT(CONCATENATE("B",$A70)):INDIRECT(CONCATENATE("Z",$A70)))</f>
        <v>-193</v>
      </c>
      <c r="F70">
        <f ca="1">SUMIF($B$2:$Z$2,F$55,INDIRECT(CONCATENATE("B",$A70)):INDIRECT(CONCATENATE("Z",$A70)))</f>
        <v>8</v>
      </c>
      <c r="G70" cm="1">
        <f t="array" aca="1" ref="G70" ca="1">-(_xlfn.XLOOKUP(-1,SIGN(INDIRECT(CONCATENATE("B",$A70)):INDIRECT(CONCATENATE("Z",$A70))),INDIRECT(CONCATENATE("B",$A70)):INDIRECT(CONCATENATE("Z",$A70))))-SUM(D70:F70)</f>
        <v>2186</v>
      </c>
      <c r="H70">
        <f t="shared" ca="1" si="6"/>
        <v>2074</v>
      </c>
      <c r="I70" s="7"/>
      <c r="J70" s="5">
        <f t="shared" ca="1" si="2"/>
        <v>3.5197685631629699E-2</v>
      </c>
      <c r="K70" s="5">
        <f t="shared" ca="1" si="0"/>
        <v>0</v>
      </c>
      <c r="L70" s="5">
        <f t="shared" ca="1" si="0"/>
        <v>3.8572806171648989E-3</v>
      </c>
      <c r="M70" s="5">
        <f t="shared" ca="1" si="0"/>
        <v>1.0540019286403086</v>
      </c>
      <c r="N70" s="5">
        <f t="shared" ca="1" si="7"/>
        <v>1</v>
      </c>
      <c r="S70" cm="1">
        <f t="array" aca="1" ref="S70" ca="1">IF(F61&lt;0,-_xlfn.XLOOKUP(-1,SIGN(INDIRECT(CONCATENATE("B",$A61)):INDIRECT(CONCATENATE("Z",$A61))),INDIRECT(CONCATENATE("B",$A61)):INDIRECT(CONCATENATE("Z",$A61)))+F61,F61)</f>
        <v>604</v>
      </c>
    </row>
    <row r="71" spans="1:19" x14ac:dyDescent="0.25">
      <c r="A71">
        <v>36</v>
      </c>
      <c r="B71">
        <v>16</v>
      </c>
      <c r="C71" t="str" cm="1">
        <f t="array" aca="1" ref="C71" ca="1">_xlfn.XLOOKUP(-1,SIGN(INDIRECT(CONCATENATE("B",$A71)):INDIRECT(CONCATENATE("Z",$A71))),$B$2:$Z$2)</f>
        <v>LIB</v>
      </c>
      <c r="D71">
        <f ca="1">SUMIF($B$2:$Z$2,D$55,INDIRECT(CONCATENATE("B",$A71)):INDIRECT(CONCATENATE("Z",$A71)))</f>
        <v>0</v>
      </c>
      <c r="E71">
        <f ca="1">SUMIF($B$2:$Z$2,E$55,INDIRECT(CONCATENATE("B",$A71)):INDIRECT(CONCATENATE("Z",$A71)))</f>
        <v>-6</v>
      </c>
      <c r="F71">
        <f ca="1">SUMIF($B$2:$Z$2,F$55,INDIRECT(CONCATENATE("B",$A71)):INDIRECT(CONCATENATE("Z",$A71)))</f>
        <v>0</v>
      </c>
      <c r="G71" cm="1">
        <f t="array" aca="1" ref="G71" ca="1">-(_xlfn.XLOOKUP(-1,SIGN(INDIRECT(CONCATENATE("B",$A71)):INDIRECT(CONCATENATE("Z",$A71))),INDIRECT(CONCATENATE("B",$A71)):INDIRECT(CONCATENATE("Z",$A71))))-SUM(D71:F71)</f>
        <v>61</v>
      </c>
      <c r="H71">
        <f t="shared" ca="1" si="6"/>
        <v>55</v>
      </c>
      <c r="I71" s="7"/>
      <c r="J71" s="5">
        <f t="shared" ca="1" si="2"/>
        <v>0</v>
      </c>
      <c r="K71" s="5">
        <f t="shared" ca="1" si="0"/>
        <v>0</v>
      </c>
      <c r="L71" s="5">
        <f t="shared" ca="1" si="0"/>
        <v>0</v>
      </c>
      <c r="M71" s="5">
        <f t="shared" ca="1" si="0"/>
        <v>1.1090909090909091</v>
      </c>
      <c r="N71" s="5">
        <f t="shared" ca="1" si="7"/>
        <v>1</v>
      </c>
    </row>
    <row r="72" spans="1:19" x14ac:dyDescent="0.25">
      <c r="A72">
        <v>38</v>
      </c>
      <c r="B72">
        <v>17</v>
      </c>
      <c r="C72" t="str" cm="1">
        <f t="array" aca="1" ref="C72" ca="1">_xlfn.XLOOKUP(-1,SIGN(INDIRECT(CONCATENATE("B",$A72)):INDIRECT(CONCATENATE("Z",$A72))),$B$2:$Z$2)</f>
        <v>ALP</v>
      </c>
      <c r="D72">
        <f ca="1">SUMIF($B$2:$Z$2,D$55,INDIRECT(CONCATENATE("B",$A72)):INDIRECT(CONCATENATE("Z",$A72)))</f>
        <v>-274</v>
      </c>
      <c r="E72">
        <f ca="1">SUMIF($B$2:$Z$2,E$55,INDIRECT(CONCATENATE("B",$A72)):INDIRECT(CONCATENATE("Z",$A72)))</f>
        <v>68</v>
      </c>
      <c r="F72">
        <f ca="1">SUMIF($B$2:$Z$2,F$55,INDIRECT(CONCATENATE("B",$A72)):INDIRECT(CONCATENATE("Z",$A72)))</f>
        <v>24</v>
      </c>
      <c r="G72" cm="1">
        <f t="array" aca="1" ref="G72" ca="1">-(_xlfn.XLOOKUP(-1,SIGN(INDIRECT(CONCATENATE("B",$A72)):INDIRECT(CONCATENATE("Z",$A72))),INDIRECT(CONCATENATE("B",$A72)):INDIRECT(CONCATENATE("Z",$A72))))-SUM(D72:F72)</f>
        <v>2591</v>
      </c>
      <c r="H72">
        <f t="shared" ca="1" si="6"/>
        <v>2409</v>
      </c>
      <c r="I72" s="7" t="s">
        <v>1575</v>
      </c>
      <c r="J72" s="5">
        <f t="shared" ca="1" si="2"/>
        <v>0</v>
      </c>
      <c r="K72" s="5">
        <f t="shared" ref="K72:K77" ca="1" si="8">IF((E72/$H72)&gt;0,E72/$H72,0)</f>
        <v>2.8227480282274803E-2</v>
      </c>
      <c r="L72" s="5">
        <f t="shared" ref="L72:L77" ca="1" si="9">IF((F72/$H72)&gt;0,F72/$H72,0)</f>
        <v>9.9626400996264009E-3</v>
      </c>
      <c r="M72" s="5">
        <f t="shared" ref="M72:M77" ca="1" si="10">IF((G72/$H72)&gt;0,G72/$H72,0)</f>
        <v>1.0755500207555002</v>
      </c>
      <c r="N72" s="5">
        <f t="shared" ca="1" si="7"/>
        <v>1</v>
      </c>
    </row>
    <row r="73" spans="1:19" x14ac:dyDescent="0.25">
      <c r="A73">
        <v>40</v>
      </c>
      <c r="B73">
        <v>18</v>
      </c>
      <c r="C73" t="str" cm="1">
        <f t="array" aca="1" ref="C73" ca="1">_xlfn.XLOOKUP(-1,SIGN(INDIRECT(CONCATENATE("B",$A73)):INDIRECT(CONCATENATE("Z",$A73))),$B$2:$Z$2)</f>
        <v>Greens</v>
      </c>
      <c r="D73">
        <f ca="1">SUMIF($B$2:$Z$2,D$55,INDIRECT(CONCATENATE("B",$A73)):INDIRECT(CONCATENATE("Z",$A73)))</f>
        <v>780</v>
      </c>
      <c r="E73">
        <f ca="1">SUMIF($B$2:$Z$2,E$55,INDIRECT(CONCATENATE("B",$A73)):INDIRECT(CONCATENATE("Z",$A73)))</f>
        <v>99</v>
      </c>
      <c r="F73">
        <f ca="1">SUMIF($B$2:$Z$2,F$55,INDIRECT(CONCATENATE("B",$A73)):INDIRECT(CONCATENATE("Z",$A73)))</f>
        <v>-2367</v>
      </c>
      <c r="G73" cm="1">
        <f t="array" aca="1" ref="G73" ca="1">-(_xlfn.XLOOKUP(-1,SIGN(INDIRECT(CONCATENATE("B",$A73)):INDIRECT(CONCATENATE("Z",$A73))),INDIRECT(CONCATENATE("B",$A73)):INDIRECT(CONCATENATE("Z",$A73))))-SUM(D73:F73)</f>
        <v>3855</v>
      </c>
      <c r="H73">
        <f t="shared" ca="1" si="6"/>
        <v>2367</v>
      </c>
      <c r="I73" s="7"/>
      <c r="J73" s="5">
        <f t="shared" ca="1" si="2"/>
        <v>0.32953105196451205</v>
      </c>
      <c r="K73" s="5">
        <f t="shared" ca="1" si="8"/>
        <v>4.1825095057034217E-2</v>
      </c>
      <c r="L73" s="5">
        <f t="shared" ca="1" si="9"/>
        <v>0</v>
      </c>
      <c r="M73" s="5">
        <f t="shared" ca="1" si="10"/>
        <v>1.6286438529784537</v>
      </c>
      <c r="N73" s="5">
        <f t="shared" ca="1" si="7"/>
        <v>1</v>
      </c>
    </row>
    <row r="74" spans="1:19" x14ac:dyDescent="0.25">
      <c r="A74">
        <v>42</v>
      </c>
      <c r="B74">
        <v>19</v>
      </c>
      <c r="C74" t="str" cm="1">
        <f t="array" aca="1" ref="C74" ca="1">_xlfn.XLOOKUP(-1,SIGN(INDIRECT(CONCATENATE("B",$A74)):INDIRECT(CONCATENATE("Z",$A74))),$B$2:$Z$2)</f>
        <v>Greens</v>
      </c>
      <c r="D74">
        <f ca="1">SUMIF($B$2:$Z$2,D$55,INDIRECT(CONCATENATE("B",$A74)):INDIRECT(CONCATENATE("Z",$A74)))</f>
        <v>137</v>
      </c>
      <c r="E74">
        <f ca="1">SUMIF($B$2:$Z$2,E$55,INDIRECT(CONCATENATE("B",$A74)):INDIRECT(CONCATENATE("Z",$A74)))</f>
        <v>11</v>
      </c>
      <c r="F74">
        <f ca="1">SUMIF($B$2:$Z$2,F$55,INDIRECT(CONCATENATE("B",$A74)):INDIRECT(CONCATENATE("Z",$A74)))</f>
        <v>-394</v>
      </c>
      <c r="G74" cm="1">
        <f t="array" aca="1" ref="G74" ca="1">-(_xlfn.XLOOKUP(-1,SIGN(INDIRECT(CONCATENATE("B",$A74)):INDIRECT(CONCATENATE("Z",$A74))),INDIRECT(CONCATENATE("B",$A74)):INDIRECT(CONCATENATE("Z",$A74))))-SUM(D74:F74)</f>
        <v>640</v>
      </c>
      <c r="H74">
        <f t="shared" ca="1" si="6"/>
        <v>394</v>
      </c>
      <c r="I74" s="7"/>
      <c r="J74" s="5">
        <f t="shared" ca="1" si="2"/>
        <v>0.34771573604060912</v>
      </c>
      <c r="K74" s="5">
        <f t="shared" ca="1" si="8"/>
        <v>2.7918781725888325E-2</v>
      </c>
      <c r="L74" s="5">
        <f t="shared" ca="1" si="9"/>
        <v>0</v>
      </c>
      <c r="M74" s="5">
        <f ca="1">IF((G74/$H74)&gt;0,G74/$H74,0)</f>
        <v>1.6243654822335025</v>
      </c>
      <c r="N74" s="5">
        <f t="shared" ca="1" si="7"/>
        <v>1</v>
      </c>
    </row>
    <row r="75" spans="1:19" x14ac:dyDescent="0.25">
      <c r="A75">
        <v>44</v>
      </c>
      <c r="B75">
        <v>20</v>
      </c>
      <c r="C75" t="str" cm="1">
        <f t="array" aca="1" ref="C75" ca="1">_xlfn.XLOOKUP(-1,SIGN(INDIRECT(CONCATENATE("B",$A75)):INDIRECT(CONCATENATE("Z",$A75))),$B$2:$Z$2)</f>
        <v>ALP</v>
      </c>
      <c r="D75">
        <f ca="1">SUMIF($B$2:$Z$2,D$55,INDIRECT(CONCATENATE("B",$A75)):INDIRECT(CONCATENATE("Z",$A75)))</f>
        <v>-145</v>
      </c>
      <c r="E75">
        <f ca="1">SUMIF($B$2:$Z$2,E$55,INDIRECT(CONCATENATE("B",$A75)):INDIRECT(CONCATENATE("Z",$A75)))</f>
        <v>15</v>
      </c>
      <c r="F75">
        <f ca="1">SUMIF($B$2:$Z$2,F$55,INDIRECT(CONCATENATE("B",$A75)):INDIRECT(CONCATENATE("Z",$A75)))</f>
        <v>0</v>
      </c>
      <c r="G75" cm="1">
        <f t="array" aca="1" ref="G75" ca="1">-(_xlfn.XLOOKUP(-1,SIGN(INDIRECT(CONCATENATE("B",$A75)):INDIRECT(CONCATENATE("Z",$A75))),INDIRECT(CONCATENATE("B",$A75)):INDIRECT(CONCATENATE("Z",$A75))))-SUM(D75:F75)</f>
        <v>572</v>
      </c>
      <c r="H75">
        <f t="shared" ca="1" si="6"/>
        <v>442</v>
      </c>
      <c r="I75" s="7"/>
      <c r="J75" s="5">
        <f t="shared" ca="1" si="2"/>
        <v>0</v>
      </c>
      <c r="K75" s="5">
        <f t="shared" ca="1" si="8"/>
        <v>3.3936651583710405E-2</v>
      </c>
      <c r="L75" s="5">
        <f t="shared" ca="1" si="9"/>
        <v>0</v>
      </c>
      <c r="M75" s="5">
        <f t="shared" ca="1" si="10"/>
        <v>1.2941176470588236</v>
      </c>
      <c r="N75" s="5">
        <f t="shared" ca="1" si="7"/>
        <v>1</v>
      </c>
    </row>
    <row r="76" spans="1:19" x14ac:dyDescent="0.25">
      <c r="A76">
        <v>46</v>
      </c>
      <c r="B76">
        <v>21</v>
      </c>
      <c r="C76" t="str" cm="1">
        <f t="array" aca="1" ref="C76" ca="1">_xlfn.XLOOKUP(-1,SIGN(INDIRECT(CONCATENATE("B",$A76)):INDIRECT(CONCATENATE("Z",$A76))),$B$2:$Z$2)</f>
        <v>ALP</v>
      </c>
      <c r="D76">
        <f ca="1">SUMIF($B$2:$Z$2,D$55,INDIRECT(CONCATENATE("B",$A76)):INDIRECT(CONCATENATE("Z",$A76)))</f>
        <v>-4586</v>
      </c>
      <c r="E76">
        <f ca="1">SUMIF($B$2:$Z$2,E$55,INDIRECT(CONCATENATE("B",$A76)):INDIRECT(CONCATENATE("Z",$A76)))</f>
        <v>503</v>
      </c>
      <c r="F76">
        <f ca="1">SUMIF($B$2:$Z$2,F$55,INDIRECT(CONCATENATE("B",$A76)):INDIRECT(CONCATENATE("Z",$A76)))</f>
        <v>0</v>
      </c>
      <c r="G76" cm="1">
        <f t="array" aca="1" ref="G76" ca="1">-(_xlfn.XLOOKUP(-1,SIGN(INDIRECT(CONCATENATE("B",$A76)):INDIRECT(CONCATENATE("Z",$A76))),INDIRECT(CONCATENATE("B",$A76)):INDIRECT(CONCATENATE("Z",$A76))))-SUM(D76:F76)</f>
        <v>8669</v>
      </c>
      <c r="H76">
        <f t="shared" ca="1" si="6"/>
        <v>4586</v>
      </c>
      <c r="I76" s="7"/>
      <c r="J76" s="5">
        <f t="shared" ca="1" si="2"/>
        <v>0</v>
      </c>
      <c r="K76" s="5">
        <f t="shared" ca="1" si="8"/>
        <v>0.10968163977322286</v>
      </c>
      <c r="L76" s="5">
        <f t="shared" ca="1" si="9"/>
        <v>0</v>
      </c>
      <c r="M76" s="5">
        <f t="shared" ca="1" si="10"/>
        <v>1.8903183602267772</v>
      </c>
      <c r="N76" s="5">
        <f t="shared" ca="1" si="7"/>
        <v>1</v>
      </c>
    </row>
    <row r="77" spans="1:19" x14ac:dyDescent="0.25">
      <c r="A77">
        <v>48</v>
      </c>
      <c r="B77">
        <v>22</v>
      </c>
      <c r="C77" t="str" cm="1">
        <f t="array" aca="1" ref="C77" ca="1">_xlfn.XLOOKUP(-1,SIGN(INDIRECT(CONCATENATE("B",$A77)):INDIRECT(CONCATENATE("Z",$A77))),$B$2:$Z$2)</f>
        <v>LIB</v>
      </c>
      <c r="D77">
        <f ca="1">SUMIF($B$2:$Z$2,D$55,INDIRECT(CONCATENATE("B",$A77)):INDIRECT(CONCATENATE("Z",$A77)))</f>
        <v>0</v>
      </c>
      <c r="E77">
        <f ca="1">SUMIF($B$2:$Z$2,E$55,INDIRECT(CONCATENATE("B",$A77)):INDIRECT(CONCATENATE("Z",$A77)))</f>
        <v>-695</v>
      </c>
      <c r="F77">
        <f ca="1">SUMIF($B$2:$Z$2,F$55,INDIRECT(CONCATENATE("B",$A77)):INDIRECT(CONCATENATE("Z",$A77)))</f>
        <v>0</v>
      </c>
      <c r="G77" cm="1">
        <f t="array" aca="1" ref="G77" ca="1">-(_xlfn.XLOOKUP(-1,SIGN(INDIRECT(CONCATENATE("B",$A77)):INDIRECT(CONCATENATE("Z",$A77))),INDIRECT(CONCATENATE("B",$A77)):INDIRECT(CONCATENATE("Z",$A77))))-SUM(D77:F77)</f>
        <v>5944</v>
      </c>
      <c r="H77">
        <f t="shared" ca="1" si="6"/>
        <v>5249</v>
      </c>
      <c r="I77" s="7"/>
      <c r="J77" s="5">
        <f t="shared" ca="1" si="2"/>
        <v>0</v>
      </c>
      <c r="K77" s="5">
        <f t="shared" ca="1" si="8"/>
        <v>0</v>
      </c>
      <c r="L77" s="5">
        <f t="shared" ca="1" si="9"/>
        <v>0</v>
      </c>
      <c r="M77" s="5">
        <f t="shared" ca="1" si="10"/>
        <v>1.1324061726043055</v>
      </c>
      <c r="N77" s="5">
        <f t="shared" ca="1" si="7"/>
        <v>1</v>
      </c>
    </row>
    <row r="78" spans="1:19" x14ac:dyDescent="0.25">
      <c r="I78" s="7"/>
      <c r="J78" s="5"/>
      <c r="K78" s="5"/>
      <c r="L78" s="5"/>
      <c r="M78" s="5"/>
      <c r="N78" s="5"/>
    </row>
    <row r="79" spans="1:19" ht="45" x14ac:dyDescent="0.25">
      <c r="I79" s="1" t="s">
        <v>1577</v>
      </c>
      <c r="J79" s="7" t="s">
        <v>7</v>
      </c>
      <c r="K79" s="5" t="s">
        <v>6</v>
      </c>
      <c r="L79" s="5" t="s">
        <v>13</v>
      </c>
      <c r="M79" s="5" t="s">
        <v>1571</v>
      </c>
      <c r="N79" s="5"/>
    </row>
    <row r="80" spans="1:19" x14ac:dyDescent="0.25">
      <c r="I80" s="7" t="s">
        <v>7</v>
      </c>
      <c r="J80" s="5">
        <f ca="1">AVERAGEIF($C$56:$C$77,$I80,J$56:J$77)</f>
        <v>0</v>
      </c>
      <c r="K80" s="5">
        <f t="shared" ref="K80:M80" ca="1" si="11">AVERAGEIF($C$56:$C$77,$I80,K$56:K$77)</f>
        <v>4.7118946058219445E-2</v>
      </c>
      <c r="L80" s="5">
        <f t="shared" ca="1" si="11"/>
        <v>9.9884997163472607E-3</v>
      </c>
      <c r="M80" s="5">
        <f t="shared" ca="1" si="11"/>
        <v>1.2748673191810724</v>
      </c>
      <c r="N80" s="5"/>
    </row>
    <row r="81" spans="9:13" x14ac:dyDescent="0.25">
      <c r="I81" t="s">
        <v>6</v>
      </c>
      <c r="J81" s="5">
        <f t="shared" ref="J81:M82" ca="1" si="12">AVERAGEIF($C$56:$C$77,$I81,J$56:J$77)</f>
        <v>1.5810256334612333E-2</v>
      </c>
      <c r="K81" s="5">
        <f t="shared" ca="1" si="12"/>
        <v>0</v>
      </c>
      <c r="L81" s="5">
        <f t="shared" ca="1" si="12"/>
        <v>2.0796802562670054E-3</v>
      </c>
      <c r="M81" s="5">
        <f ca="1">AVERAGEIF($C$56:$C$77,$I81,M$56:M$77)</f>
        <v>1.0851876907610638</v>
      </c>
    </row>
    <row r="82" spans="9:13" x14ac:dyDescent="0.25">
      <c r="I82" s="7" t="s">
        <v>13</v>
      </c>
      <c r="J82" s="5">
        <f t="shared" ca="1" si="12"/>
        <v>0.16291281940374802</v>
      </c>
      <c r="K82" s="5">
        <f t="shared" ca="1" si="12"/>
        <v>2.2223522940959913E-2</v>
      </c>
      <c r="L82" s="5">
        <f t="shared" ca="1" si="12"/>
        <v>0</v>
      </c>
      <c r="M82" s="5">
        <f t="shared" ca="1" si="12"/>
        <v>1.2518391599757601</v>
      </c>
    </row>
    <row r="83" spans="9:13" x14ac:dyDescent="0.25">
      <c r="I83" t="s">
        <v>1571</v>
      </c>
      <c r="J83" s="5" t="e">
        <f ca="1">AVERAGEIF($C$56:$C$77,$I83,J$56:J$77)</f>
        <v>#DIV/0!</v>
      </c>
      <c r="K83" s="5" t="e">
        <f t="shared" ref="K83:M83" ca="1" si="13">AVERAGEIF($C$56:$C$77,$I83,K$56:K$77)</f>
        <v>#DIV/0!</v>
      </c>
      <c r="L83" s="5" t="e">
        <f t="shared" ca="1" si="13"/>
        <v>#DIV/0!</v>
      </c>
      <c r="M83" s="5" t="e">
        <f t="shared" ca="1" si="13"/>
        <v>#DIV/0!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94CE-D01D-4094-A53E-C7849673BEA3}">
  <dimension ref="A1:AA44"/>
  <sheetViews>
    <sheetView workbookViewId="0">
      <selection sqref="A1:AA44"/>
    </sheetView>
  </sheetViews>
  <sheetFormatPr defaultRowHeight="15" x14ac:dyDescent="0.25"/>
  <cols>
    <col min="1" max="9" width="11.42578125" bestFit="1" customWidth="1"/>
    <col min="10" max="23" width="12.42578125" bestFit="1" customWidth="1"/>
    <col min="24" max="24" width="17.85546875" bestFit="1" customWidth="1"/>
    <col min="25" max="25" width="21.85546875" bestFit="1" customWidth="1"/>
    <col min="26" max="26" width="31.7109375" bestFit="1" customWidth="1"/>
    <col min="27" max="27" width="50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409</v>
      </c>
      <c r="H1" t="s">
        <v>410</v>
      </c>
      <c r="I1" t="s">
        <v>8</v>
      </c>
      <c r="J1" t="s">
        <v>9</v>
      </c>
      <c r="K1" t="s">
        <v>10</v>
      </c>
      <c r="L1" t="s">
        <v>11</v>
      </c>
      <c r="M1" t="s">
        <v>411</v>
      </c>
      <c r="N1" t="s">
        <v>412</v>
      </c>
      <c r="O1" t="s">
        <v>14</v>
      </c>
      <c r="P1" t="s">
        <v>15</v>
      </c>
      <c r="Q1" t="s">
        <v>16</v>
      </c>
      <c r="R1" t="s">
        <v>17</v>
      </c>
      <c r="S1" t="s">
        <v>413</v>
      </c>
      <c r="T1" t="s">
        <v>414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753</v>
      </c>
      <c r="AA1" t="s">
        <v>754</v>
      </c>
    </row>
    <row r="2" spans="1:27" x14ac:dyDescent="0.25">
      <c r="B2" t="s">
        <v>18</v>
      </c>
      <c r="D2" t="s">
        <v>7</v>
      </c>
      <c r="I2" t="s">
        <v>6</v>
      </c>
      <c r="O2" t="s">
        <v>13</v>
      </c>
      <c r="T2" t="s">
        <v>19</v>
      </c>
    </row>
    <row r="3" spans="1:27" x14ac:dyDescent="0.25">
      <c r="A3" t="s">
        <v>25</v>
      </c>
      <c r="B3" t="s">
        <v>864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870</v>
      </c>
      <c r="I3" t="s">
        <v>871</v>
      </c>
      <c r="J3" t="s">
        <v>872</v>
      </c>
      <c r="K3" t="s">
        <v>873</v>
      </c>
      <c r="L3" t="s">
        <v>874</v>
      </c>
      <c r="M3" t="s">
        <v>875</v>
      </c>
      <c r="N3" t="s">
        <v>876</v>
      </c>
      <c r="O3" t="s">
        <v>877</v>
      </c>
      <c r="P3" t="s">
        <v>878</v>
      </c>
      <c r="Q3" t="s">
        <v>879</v>
      </c>
      <c r="R3" t="s">
        <v>880</v>
      </c>
      <c r="S3" t="s">
        <v>881</v>
      </c>
      <c r="T3" t="s">
        <v>882</v>
      </c>
      <c r="U3" t="s">
        <v>883</v>
      </c>
      <c r="V3" t="s">
        <v>884</v>
      </c>
      <c r="W3" t="s">
        <v>25</v>
      </c>
      <c r="X3" t="s">
        <v>434</v>
      </c>
      <c r="Y3" t="s">
        <v>46</v>
      </c>
      <c r="Z3" t="s">
        <v>47</v>
      </c>
      <c r="AA3" t="s">
        <v>48</v>
      </c>
    </row>
    <row r="4" spans="1:27" x14ac:dyDescent="0.25">
      <c r="A4" t="s">
        <v>49</v>
      </c>
      <c r="B4" t="s">
        <v>885</v>
      </c>
      <c r="C4" t="s">
        <v>886</v>
      </c>
      <c r="D4" t="s">
        <v>887</v>
      </c>
      <c r="E4" t="s">
        <v>888</v>
      </c>
      <c r="F4" t="s">
        <v>889</v>
      </c>
      <c r="G4" t="s">
        <v>890</v>
      </c>
      <c r="H4" t="s">
        <v>891</v>
      </c>
      <c r="I4" t="s">
        <v>892</v>
      </c>
      <c r="J4" t="s">
        <v>893</v>
      </c>
      <c r="K4" t="s">
        <v>894</v>
      </c>
      <c r="L4" t="s">
        <v>746</v>
      </c>
      <c r="M4" t="s">
        <v>895</v>
      </c>
      <c r="N4" t="s">
        <v>809</v>
      </c>
      <c r="O4" t="s">
        <v>896</v>
      </c>
      <c r="P4" t="s">
        <v>897</v>
      </c>
      <c r="Q4" t="s">
        <v>898</v>
      </c>
      <c r="R4" t="s">
        <v>899</v>
      </c>
      <c r="S4" t="s">
        <v>900</v>
      </c>
      <c r="T4" t="s">
        <v>901</v>
      </c>
      <c r="U4" t="s">
        <v>902</v>
      </c>
      <c r="V4" t="s">
        <v>903</v>
      </c>
      <c r="X4" t="s">
        <v>69</v>
      </c>
      <c r="Y4" t="s">
        <v>69</v>
      </c>
      <c r="Z4" t="s">
        <v>70</v>
      </c>
      <c r="AA4" t="s">
        <v>70</v>
      </c>
    </row>
    <row r="5" spans="1:27" x14ac:dyDescent="0.25">
      <c r="B5" t="s">
        <v>885</v>
      </c>
      <c r="C5" t="s">
        <v>886</v>
      </c>
      <c r="D5" t="s">
        <v>887</v>
      </c>
      <c r="E5" t="s">
        <v>888</v>
      </c>
      <c r="F5" t="s">
        <v>889</v>
      </c>
      <c r="G5" t="s">
        <v>890</v>
      </c>
      <c r="H5" t="s">
        <v>891</v>
      </c>
      <c r="I5" t="s">
        <v>892</v>
      </c>
      <c r="J5" t="s">
        <v>893</v>
      </c>
      <c r="K5" t="s">
        <v>894</v>
      </c>
      <c r="L5" t="s">
        <v>746</v>
      </c>
      <c r="M5" t="s">
        <v>895</v>
      </c>
      <c r="N5" t="s">
        <v>809</v>
      </c>
      <c r="O5" t="s">
        <v>896</v>
      </c>
      <c r="P5" t="s">
        <v>897</v>
      </c>
      <c r="Q5" t="s">
        <v>898</v>
      </c>
      <c r="R5" t="s">
        <v>899</v>
      </c>
      <c r="S5" t="s">
        <v>900</v>
      </c>
      <c r="T5" t="s">
        <v>901</v>
      </c>
      <c r="U5" t="s">
        <v>902</v>
      </c>
      <c r="V5" t="s">
        <v>903</v>
      </c>
      <c r="X5" t="s">
        <v>69</v>
      </c>
      <c r="Y5" t="s">
        <v>69</v>
      </c>
      <c r="Z5" t="s">
        <v>904</v>
      </c>
      <c r="AA5" t="s">
        <v>905</v>
      </c>
    </row>
    <row r="6" spans="1:27" x14ac:dyDescent="0.25">
      <c r="A6" t="s">
        <v>73</v>
      </c>
      <c r="B6" t="s">
        <v>331</v>
      </c>
      <c r="C6" t="s">
        <v>135</v>
      </c>
      <c r="D6" t="s">
        <v>698</v>
      </c>
      <c r="E6" t="s">
        <v>209</v>
      </c>
      <c r="F6" t="s">
        <v>458</v>
      </c>
      <c r="G6" t="s">
        <v>459</v>
      </c>
      <c r="H6" t="s">
        <v>232</v>
      </c>
      <c r="I6" t="s">
        <v>906</v>
      </c>
      <c r="J6" t="s">
        <v>481</v>
      </c>
      <c r="K6" t="s">
        <v>907</v>
      </c>
      <c r="L6" t="s">
        <v>908</v>
      </c>
      <c r="M6" t="s">
        <v>909</v>
      </c>
      <c r="N6" t="s">
        <v>910</v>
      </c>
      <c r="O6" t="s">
        <v>141</v>
      </c>
      <c r="P6" t="s">
        <v>186</v>
      </c>
      <c r="Q6" t="s">
        <v>134</v>
      </c>
      <c r="R6" t="s">
        <v>186</v>
      </c>
      <c r="S6" t="s">
        <v>73</v>
      </c>
      <c r="T6" t="s">
        <v>84</v>
      </c>
      <c r="U6" t="s">
        <v>114</v>
      </c>
      <c r="V6" t="s">
        <v>139</v>
      </c>
      <c r="X6" t="s">
        <v>69</v>
      </c>
      <c r="Y6" t="s">
        <v>135</v>
      </c>
      <c r="AA6" t="s">
        <v>911</v>
      </c>
    </row>
    <row r="7" spans="1:27" x14ac:dyDescent="0.25">
      <c r="B7" t="s">
        <v>912</v>
      </c>
      <c r="C7" t="s">
        <v>913</v>
      </c>
      <c r="D7" t="s">
        <v>914</v>
      </c>
      <c r="E7" t="s">
        <v>915</v>
      </c>
      <c r="F7" t="s">
        <v>916</v>
      </c>
      <c r="G7" t="s">
        <v>917</v>
      </c>
      <c r="H7" t="s">
        <v>918</v>
      </c>
      <c r="I7" t="s">
        <v>919</v>
      </c>
      <c r="J7" t="s">
        <v>920</v>
      </c>
      <c r="K7" t="s">
        <v>921</v>
      </c>
      <c r="L7" t="s">
        <v>922</v>
      </c>
      <c r="M7" t="s">
        <v>923</v>
      </c>
      <c r="N7" t="s">
        <v>924</v>
      </c>
      <c r="O7" t="s">
        <v>925</v>
      </c>
      <c r="P7" t="s">
        <v>68</v>
      </c>
      <c r="Q7" t="s">
        <v>926</v>
      </c>
      <c r="R7" t="s">
        <v>854</v>
      </c>
      <c r="S7" t="s">
        <v>927</v>
      </c>
      <c r="T7" t="s">
        <v>928</v>
      </c>
      <c r="U7" t="s">
        <v>929</v>
      </c>
      <c r="V7" t="s">
        <v>930</v>
      </c>
      <c r="X7" t="s">
        <v>69</v>
      </c>
      <c r="Y7" t="s">
        <v>135</v>
      </c>
      <c r="Z7" t="s">
        <v>904</v>
      </c>
      <c r="AA7" t="s">
        <v>931</v>
      </c>
    </row>
    <row r="8" spans="1:27" x14ac:dyDescent="0.25">
      <c r="A8" t="s">
        <v>932</v>
      </c>
      <c r="B8" t="s">
        <v>267</v>
      </c>
      <c r="C8" t="s">
        <v>134</v>
      </c>
      <c r="D8" t="s">
        <v>186</v>
      </c>
      <c r="E8" t="s">
        <v>73</v>
      </c>
      <c r="F8" t="s">
        <v>139</v>
      </c>
      <c r="G8" t="s">
        <v>186</v>
      </c>
      <c r="H8" t="s">
        <v>73</v>
      </c>
      <c r="I8" t="s">
        <v>135</v>
      </c>
      <c r="J8" t="s">
        <v>164</v>
      </c>
      <c r="K8" t="s">
        <v>114</v>
      </c>
      <c r="L8" t="s">
        <v>186</v>
      </c>
      <c r="N8" t="s">
        <v>139</v>
      </c>
      <c r="O8" t="s">
        <v>134</v>
      </c>
      <c r="P8" t="s">
        <v>73</v>
      </c>
      <c r="Q8" t="s">
        <v>73</v>
      </c>
      <c r="R8" t="s">
        <v>139</v>
      </c>
      <c r="S8" t="s">
        <v>114</v>
      </c>
      <c r="T8" t="s">
        <v>827</v>
      </c>
      <c r="U8" t="s">
        <v>933</v>
      </c>
      <c r="V8" t="s">
        <v>934</v>
      </c>
      <c r="X8" t="s">
        <v>69</v>
      </c>
      <c r="Y8" t="s">
        <v>73</v>
      </c>
      <c r="AA8" t="s">
        <v>935</v>
      </c>
    </row>
    <row r="9" spans="1:27" x14ac:dyDescent="0.25">
      <c r="B9" t="s">
        <v>936</v>
      </c>
      <c r="C9" t="s">
        <v>937</v>
      </c>
      <c r="D9" t="s">
        <v>938</v>
      </c>
      <c r="E9" t="s">
        <v>824</v>
      </c>
      <c r="F9" t="s">
        <v>939</v>
      </c>
      <c r="G9" t="s">
        <v>834</v>
      </c>
      <c r="H9" t="s">
        <v>479</v>
      </c>
      <c r="I9" t="s">
        <v>940</v>
      </c>
      <c r="J9" t="s">
        <v>941</v>
      </c>
      <c r="K9" t="s">
        <v>942</v>
      </c>
      <c r="L9" t="s">
        <v>943</v>
      </c>
      <c r="M9" t="s">
        <v>923</v>
      </c>
      <c r="N9" t="s">
        <v>944</v>
      </c>
      <c r="O9" t="s">
        <v>945</v>
      </c>
      <c r="P9" t="s">
        <v>946</v>
      </c>
      <c r="Q9" t="s">
        <v>947</v>
      </c>
      <c r="R9" t="s">
        <v>159</v>
      </c>
      <c r="S9" t="s">
        <v>948</v>
      </c>
      <c r="T9" t="s">
        <v>339</v>
      </c>
      <c r="U9" t="s">
        <v>948</v>
      </c>
      <c r="V9" t="s">
        <v>69</v>
      </c>
      <c r="X9" t="s">
        <v>69</v>
      </c>
      <c r="Y9" t="s">
        <v>137</v>
      </c>
      <c r="Z9" t="s">
        <v>904</v>
      </c>
      <c r="AA9" t="s">
        <v>949</v>
      </c>
    </row>
    <row r="10" spans="1:27" x14ac:dyDescent="0.25">
      <c r="A10" t="s">
        <v>950</v>
      </c>
      <c r="B10" t="s">
        <v>114</v>
      </c>
      <c r="C10" t="s">
        <v>49</v>
      </c>
      <c r="D10" t="s">
        <v>73</v>
      </c>
      <c r="E10" t="s">
        <v>120</v>
      </c>
      <c r="F10" t="s">
        <v>114</v>
      </c>
      <c r="G10" t="s">
        <v>186</v>
      </c>
      <c r="H10" t="s">
        <v>73</v>
      </c>
      <c r="I10" t="s">
        <v>120</v>
      </c>
      <c r="J10" t="s">
        <v>186</v>
      </c>
      <c r="K10" t="s">
        <v>114</v>
      </c>
      <c r="L10" t="s">
        <v>73</v>
      </c>
      <c r="N10" t="s">
        <v>49</v>
      </c>
      <c r="O10" t="s">
        <v>85</v>
      </c>
      <c r="P10" t="s">
        <v>951</v>
      </c>
      <c r="Q10" t="s">
        <v>952</v>
      </c>
      <c r="R10" t="s">
        <v>169</v>
      </c>
      <c r="S10" t="s">
        <v>192</v>
      </c>
      <c r="T10" t="s">
        <v>134</v>
      </c>
      <c r="U10" t="s">
        <v>139</v>
      </c>
      <c r="X10" t="s">
        <v>69</v>
      </c>
      <c r="Y10" t="s">
        <v>139</v>
      </c>
      <c r="AA10" t="s">
        <v>953</v>
      </c>
    </row>
    <row r="11" spans="1:27" x14ac:dyDescent="0.25">
      <c r="B11" t="s">
        <v>954</v>
      </c>
      <c r="C11" t="s">
        <v>203</v>
      </c>
      <c r="D11" t="s">
        <v>955</v>
      </c>
      <c r="E11" t="s">
        <v>956</v>
      </c>
      <c r="F11" t="s">
        <v>957</v>
      </c>
      <c r="G11" t="s">
        <v>958</v>
      </c>
      <c r="H11" t="s">
        <v>235</v>
      </c>
      <c r="I11" t="s">
        <v>959</v>
      </c>
      <c r="J11" t="s">
        <v>960</v>
      </c>
      <c r="K11" t="s">
        <v>961</v>
      </c>
      <c r="L11" t="s">
        <v>962</v>
      </c>
      <c r="M11" t="s">
        <v>923</v>
      </c>
      <c r="N11" t="s">
        <v>963</v>
      </c>
      <c r="O11" t="s">
        <v>964</v>
      </c>
      <c r="P11" t="s">
        <v>69</v>
      </c>
      <c r="Q11" t="s">
        <v>965</v>
      </c>
      <c r="R11" t="s">
        <v>966</v>
      </c>
      <c r="S11" t="s">
        <v>852</v>
      </c>
      <c r="T11" t="s">
        <v>967</v>
      </c>
      <c r="U11" t="s">
        <v>968</v>
      </c>
      <c r="X11" t="s">
        <v>69</v>
      </c>
      <c r="Y11" t="s">
        <v>232</v>
      </c>
      <c r="Z11" t="s">
        <v>904</v>
      </c>
      <c r="AA11" t="s">
        <v>969</v>
      </c>
    </row>
    <row r="12" spans="1:27" x14ac:dyDescent="0.25">
      <c r="A12" t="s">
        <v>970</v>
      </c>
      <c r="B12" t="s">
        <v>209</v>
      </c>
      <c r="C12" t="s">
        <v>90</v>
      </c>
      <c r="D12" t="s">
        <v>121</v>
      </c>
      <c r="E12" t="s">
        <v>135</v>
      </c>
      <c r="F12" t="s">
        <v>142</v>
      </c>
      <c r="G12" t="s">
        <v>164</v>
      </c>
      <c r="H12" t="s">
        <v>139</v>
      </c>
      <c r="I12" t="s">
        <v>142</v>
      </c>
      <c r="J12" t="s">
        <v>134</v>
      </c>
      <c r="K12" t="s">
        <v>134</v>
      </c>
      <c r="L12" t="s">
        <v>134</v>
      </c>
      <c r="N12" t="s">
        <v>164</v>
      </c>
      <c r="O12" t="s">
        <v>120</v>
      </c>
      <c r="Q12" t="s">
        <v>141</v>
      </c>
      <c r="R12" t="s">
        <v>186</v>
      </c>
      <c r="S12" t="s">
        <v>139</v>
      </c>
      <c r="T12" t="s">
        <v>971</v>
      </c>
      <c r="U12" t="s">
        <v>972</v>
      </c>
      <c r="X12" t="s">
        <v>69</v>
      </c>
      <c r="Y12" t="s">
        <v>73</v>
      </c>
      <c r="AA12" t="s">
        <v>973</v>
      </c>
    </row>
    <row r="13" spans="1:27" x14ac:dyDescent="0.25">
      <c r="B13" t="s">
        <v>974</v>
      </c>
      <c r="C13" t="s">
        <v>975</v>
      </c>
      <c r="D13" t="s">
        <v>976</v>
      </c>
      <c r="E13" t="s">
        <v>204</v>
      </c>
      <c r="F13" t="s">
        <v>977</v>
      </c>
      <c r="G13" t="s">
        <v>978</v>
      </c>
      <c r="H13" t="s">
        <v>979</v>
      </c>
      <c r="I13" t="s">
        <v>980</v>
      </c>
      <c r="J13" t="s">
        <v>981</v>
      </c>
      <c r="K13" t="s">
        <v>982</v>
      </c>
      <c r="L13" t="s">
        <v>983</v>
      </c>
      <c r="M13" t="s">
        <v>923</v>
      </c>
      <c r="N13" t="s">
        <v>984</v>
      </c>
      <c r="O13" t="s">
        <v>985</v>
      </c>
      <c r="Q13" t="s">
        <v>986</v>
      </c>
      <c r="R13" t="s">
        <v>987</v>
      </c>
      <c r="S13" t="s">
        <v>665</v>
      </c>
      <c r="T13" t="s">
        <v>988</v>
      </c>
      <c r="U13" t="s">
        <v>69</v>
      </c>
      <c r="X13" t="s">
        <v>69</v>
      </c>
      <c r="Y13" t="s">
        <v>465</v>
      </c>
      <c r="Z13" t="s">
        <v>904</v>
      </c>
      <c r="AA13" t="s">
        <v>989</v>
      </c>
    </row>
    <row r="14" spans="1:27" x14ac:dyDescent="0.25">
      <c r="A14" t="s">
        <v>990</v>
      </c>
      <c r="B14" t="s">
        <v>121</v>
      </c>
      <c r="C14" t="s">
        <v>139</v>
      </c>
      <c r="D14" t="s">
        <v>120</v>
      </c>
      <c r="E14" t="s">
        <v>114</v>
      </c>
      <c r="F14" t="s">
        <v>137</v>
      </c>
      <c r="G14" t="s">
        <v>186</v>
      </c>
      <c r="H14" t="s">
        <v>120</v>
      </c>
      <c r="I14" t="s">
        <v>186</v>
      </c>
      <c r="J14" t="s">
        <v>69</v>
      </c>
      <c r="K14" t="s">
        <v>139</v>
      </c>
      <c r="L14" t="s">
        <v>139</v>
      </c>
      <c r="N14" t="s">
        <v>73</v>
      </c>
      <c r="O14" t="s">
        <v>991</v>
      </c>
      <c r="Q14" t="s">
        <v>992</v>
      </c>
      <c r="R14" t="s">
        <v>993</v>
      </c>
      <c r="S14" t="s">
        <v>994</v>
      </c>
      <c r="T14" t="s">
        <v>134</v>
      </c>
      <c r="X14" t="s">
        <v>69</v>
      </c>
      <c r="Y14" t="s">
        <v>49</v>
      </c>
      <c r="AA14" t="s">
        <v>995</v>
      </c>
    </row>
    <row r="15" spans="1:27" x14ac:dyDescent="0.25">
      <c r="B15" t="s">
        <v>996</v>
      </c>
      <c r="C15" t="s">
        <v>997</v>
      </c>
      <c r="D15" t="s">
        <v>998</v>
      </c>
      <c r="E15" t="s">
        <v>800</v>
      </c>
      <c r="F15" t="s">
        <v>999</v>
      </c>
      <c r="G15" t="s">
        <v>1000</v>
      </c>
      <c r="H15" t="s">
        <v>1001</v>
      </c>
      <c r="I15" t="s">
        <v>1002</v>
      </c>
      <c r="J15" t="s">
        <v>981</v>
      </c>
      <c r="K15" t="s">
        <v>1003</v>
      </c>
      <c r="L15" t="s">
        <v>1004</v>
      </c>
      <c r="M15" t="s">
        <v>923</v>
      </c>
      <c r="N15" t="s">
        <v>1005</v>
      </c>
      <c r="O15" t="s">
        <v>1006</v>
      </c>
      <c r="Q15" t="s">
        <v>1007</v>
      </c>
      <c r="R15" t="s">
        <v>1008</v>
      </c>
      <c r="S15" t="s">
        <v>69</v>
      </c>
      <c r="T15" t="s">
        <v>1009</v>
      </c>
      <c r="X15" t="s">
        <v>69</v>
      </c>
      <c r="Y15" t="s">
        <v>209</v>
      </c>
      <c r="Z15" t="s">
        <v>904</v>
      </c>
      <c r="AA15" t="s">
        <v>1010</v>
      </c>
    </row>
    <row r="16" spans="1:27" x14ac:dyDescent="0.25">
      <c r="A16" t="s">
        <v>1011</v>
      </c>
      <c r="B16" t="s">
        <v>73</v>
      </c>
      <c r="C16" t="s">
        <v>139</v>
      </c>
      <c r="D16" t="s">
        <v>186</v>
      </c>
      <c r="E16" t="s">
        <v>139</v>
      </c>
      <c r="F16" t="s">
        <v>735</v>
      </c>
      <c r="G16" t="s">
        <v>142</v>
      </c>
      <c r="H16" t="s">
        <v>120</v>
      </c>
      <c r="I16" t="s">
        <v>134</v>
      </c>
      <c r="J16" t="s">
        <v>114</v>
      </c>
      <c r="K16" t="s">
        <v>134</v>
      </c>
      <c r="L16" t="s">
        <v>114</v>
      </c>
      <c r="N16" t="s">
        <v>139</v>
      </c>
      <c r="O16" t="s">
        <v>264</v>
      </c>
      <c r="Q16" t="s">
        <v>1012</v>
      </c>
      <c r="R16" t="s">
        <v>1013</v>
      </c>
      <c r="T16" t="s">
        <v>137</v>
      </c>
      <c r="X16" t="s">
        <v>69</v>
      </c>
      <c r="Y16" t="s">
        <v>114</v>
      </c>
      <c r="AA16" t="s">
        <v>1014</v>
      </c>
    </row>
    <row r="17" spans="1:27" x14ac:dyDescent="0.25">
      <c r="B17" t="s">
        <v>1015</v>
      </c>
      <c r="C17" t="s">
        <v>1016</v>
      </c>
      <c r="D17" t="s">
        <v>1017</v>
      </c>
      <c r="E17" t="s">
        <v>1018</v>
      </c>
      <c r="F17" t="s">
        <v>1019</v>
      </c>
      <c r="G17" t="s">
        <v>1020</v>
      </c>
      <c r="H17" t="s">
        <v>792</v>
      </c>
      <c r="I17" t="s">
        <v>1021</v>
      </c>
      <c r="J17" t="s">
        <v>1022</v>
      </c>
      <c r="K17" t="s">
        <v>1023</v>
      </c>
      <c r="L17" t="s">
        <v>1024</v>
      </c>
      <c r="M17" t="s">
        <v>923</v>
      </c>
      <c r="N17" t="s">
        <v>832</v>
      </c>
      <c r="O17" t="s">
        <v>1025</v>
      </c>
      <c r="Q17" t="s">
        <v>1026</v>
      </c>
      <c r="R17" t="s">
        <v>69</v>
      </c>
      <c r="T17" t="s">
        <v>1027</v>
      </c>
      <c r="X17" t="s">
        <v>69</v>
      </c>
      <c r="Y17" t="s">
        <v>250</v>
      </c>
      <c r="Z17" t="s">
        <v>904</v>
      </c>
      <c r="AA17" t="s">
        <v>1028</v>
      </c>
    </row>
    <row r="18" spans="1:27" x14ac:dyDescent="0.25">
      <c r="A18" t="s">
        <v>1029</v>
      </c>
      <c r="B18" t="s">
        <v>1030</v>
      </c>
      <c r="C18" t="s">
        <v>1031</v>
      </c>
      <c r="D18" t="s">
        <v>88</v>
      </c>
      <c r="E18" t="s">
        <v>209</v>
      </c>
      <c r="F18" t="s">
        <v>90</v>
      </c>
      <c r="G18" t="s">
        <v>137</v>
      </c>
      <c r="H18" t="s">
        <v>802</v>
      </c>
      <c r="I18" t="s">
        <v>164</v>
      </c>
      <c r="J18" t="s">
        <v>120</v>
      </c>
      <c r="K18" t="s">
        <v>135</v>
      </c>
      <c r="L18" t="s">
        <v>49</v>
      </c>
      <c r="N18" t="s">
        <v>121</v>
      </c>
      <c r="O18" t="s">
        <v>186</v>
      </c>
      <c r="Q18" t="s">
        <v>186</v>
      </c>
      <c r="T18" t="s">
        <v>228</v>
      </c>
      <c r="X18" t="s">
        <v>69</v>
      </c>
      <c r="Y18" t="s">
        <v>114</v>
      </c>
      <c r="AA18" t="s">
        <v>1032</v>
      </c>
    </row>
    <row r="19" spans="1:27" x14ac:dyDescent="0.25">
      <c r="B19" t="s">
        <v>1033</v>
      </c>
      <c r="C19" t="s">
        <v>69</v>
      </c>
      <c r="D19" t="s">
        <v>1034</v>
      </c>
      <c r="E19" t="s">
        <v>1035</v>
      </c>
      <c r="F19" t="s">
        <v>1036</v>
      </c>
      <c r="G19" t="s">
        <v>1037</v>
      </c>
      <c r="H19" t="s">
        <v>540</v>
      </c>
      <c r="I19" t="s">
        <v>154</v>
      </c>
      <c r="J19" t="s">
        <v>1038</v>
      </c>
      <c r="K19" t="s">
        <v>1039</v>
      </c>
      <c r="L19" t="s">
        <v>1040</v>
      </c>
      <c r="M19" t="s">
        <v>923</v>
      </c>
      <c r="N19" t="s">
        <v>1041</v>
      </c>
      <c r="O19" t="s">
        <v>1042</v>
      </c>
      <c r="Q19" t="s">
        <v>1035</v>
      </c>
      <c r="T19" t="s">
        <v>1043</v>
      </c>
      <c r="X19" t="s">
        <v>69</v>
      </c>
      <c r="Y19" t="s">
        <v>208</v>
      </c>
      <c r="Z19" t="s">
        <v>904</v>
      </c>
      <c r="AA19" t="s">
        <v>1044</v>
      </c>
    </row>
    <row r="20" spans="1:27" x14ac:dyDescent="0.25">
      <c r="AA20" t="s">
        <v>1045</v>
      </c>
    </row>
    <row r="21" spans="1:27" x14ac:dyDescent="0.25">
      <c r="A21" t="s">
        <v>841</v>
      </c>
      <c r="B21" t="s">
        <v>465</v>
      </c>
      <c r="D21" t="s">
        <v>1046</v>
      </c>
      <c r="E21" t="s">
        <v>1047</v>
      </c>
      <c r="F21" t="s">
        <v>717</v>
      </c>
      <c r="G21" t="s">
        <v>838</v>
      </c>
      <c r="H21" t="s">
        <v>1048</v>
      </c>
      <c r="I21" t="s">
        <v>735</v>
      </c>
      <c r="J21" t="s">
        <v>332</v>
      </c>
      <c r="K21" t="s">
        <v>209</v>
      </c>
      <c r="L21" t="s">
        <v>192</v>
      </c>
      <c r="N21" t="s">
        <v>267</v>
      </c>
      <c r="O21" t="s">
        <v>186</v>
      </c>
      <c r="Q21" t="s">
        <v>142</v>
      </c>
      <c r="T21" t="s">
        <v>118</v>
      </c>
      <c r="X21" t="s">
        <v>114</v>
      </c>
      <c r="Y21" t="s">
        <v>186</v>
      </c>
      <c r="AA21" t="s">
        <v>1049</v>
      </c>
    </row>
    <row r="22" spans="1:27" x14ac:dyDescent="0.25">
      <c r="B22" t="s">
        <v>1050</v>
      </c>
      <c r="D22" t="s">
        <v>1051</v>
      </c>
      <c r="E22" t="s">
        <v>69</v>
      </c>
      <c r="F22" t="s">
        <v>1052</v>
      </c>
      <c r="G22" t="s">
        <v>1053</v>
      </c>
      <c r="H22" t="s">
        <v>1054</v>
      </c>
      <c r="I22" t="s">
        <v>1055</v>
      </c>
      <c r="J22" t="s">
        <v>943</v>
      </c>
      <c r="K22" t="s">
        <v>370</v>
      </c>
      <c r="L22" t="s">
        <v>1056</v>
      </c>
      <c r="M22" t="s">
        <v>923</v>
      </c>
      <c r="N22" t="s">
        <v>1057</v>
      </c>
      <c r="O22" t="s">
        <v>1058</v>
      </c>
      <c r="Q22" t="s">
        <v>1059</v>
      </c>
      <c r="T22" t="s">
        <v>1060</v>
      </c>
      <c r="X22" t="s">
        <v>114</v>
      </c>
      <c r="Y22" t="s">
        <v>527</v>
      </c>
      <c r="Z22" t="s">
        <v>904</v>
      </c>
      <c r="AA22" t="s">
        <v>1061</v>
      </c>
    </row>
    <row r="23" spans="1:27" x14ac:dyDescent="0.25">
      <c r="A23" t="s">
        <v>1062</v>
      </c>
      <c r="B23" t="s">
        <v>118</v>
      </c>
      <c r="D23" t="s">
        <v>527</v>
      </c>
      <c r="F23" t="s">
        <v>140</v>
      </c>
      <c r="G23" t="s">
        <v>140</v>
      </c>
      <c r="H23" t="s">
        <v>802</v>
      </c>
      <c r="I23" t="s">
        <v>137</v>
      </c>
      <c r="J23" t="s">
        <v>137</v>
      </c>
      <c r="K23" t="s">
        <v>331</v>
      </c>
      <c r="L23" t="s">
        <v>186</v>
      </c>
      <c r="N23" t="s">
        <v>137</v>
      </c>
      <c r="O23" t="s">
        <v>1063</v>
      </c>
      <c r="Q23" t="s">
        <v>1064</v>
      </c>
      <c r="T23" t="s">
        <v>87</v>
      </c>
      <c r="X23" t="s">
        <v>139</v>
      </c>
      <c r="Y23" t="s">
        <v>73</v>
      </c>
      <c r="AA23" t="s">
        <v>1065</v>
      </c>
    </row>
    <row r="24" spans="1:27" x14ac:dyDescent="0.25">
      <c r="B24" t="s">
        <v>1066</v>
      </c>
      <c r="D24" t="s">
        <v>1067</v>
      </c>
      <c r="F24" t="s">
        <v>1068</v>
      </c>
      <c r="G24" t="s">
        <v>1069</v>
      </c>
      <c r="H24" t="s">
        <v>1070</v>
      </c>
      <c r="I24" t="s">
        <v>1071</v>
      </c>
      <c r="J24" t="s">
        <v>1072</v>
      </c>
      <c r="K24" t="s">
        <v>1073</v>
      </c>
      <c r="L24" t="s">
        <v>1074</v>
      </c>
      <c r="M24" t="s">
        <v>923</v>
      </c>
      <c r="N24" t="s">
        <v>1075</v>
      </c>
      <c r="O24" t="s">
        <v>1076</v>
      </c>
      <c r="Q24" t="s">
        <v>69</v>
      </c>
      <c r="T24" t="s">
        <v>1077</v>
      </c>
      <c r="X24" t="s">
        <v>121</v>
      </c>
      <c r="Y24" t="s">
        <v>92</v>
      </c>
      <c r="Z24" t="s">
        <v>904</v>
      </c>
      <c r="AA24" t="s">
        <v>1078</v>
      </c>
    </row>
    <row r="25" spans="1:27" x14ac:dyDescent="0.25">
      <c r="A25" t="s">
        <v>1079</v>
      </c>
      <c r="B25" t="s">
        <v>735</v>
      </c>
      <c r="D25" t="s">
        <v>1080</v>
      </c>
      <c r="F25" t="s">
        <v>1081</v>
      </c>
      <c r="G25" t="s">
        <v>1082</v>
      </c>
      <c r="H25" t="s">
        <v>1083</v>
      </c>
      <c r="I25" t="s">
        <v>637</v>
      </c>
      <c r="J25" t="s">
        <v>326</v>
      </c>
      <c r="K25" t="s">
        <v>209</v>
      </c>
      <c r="L25" t="s">
        <v>141</v>
      </c>
      <c r="N25" t="s">
        <v>326</v>
      </c>
      <c r="O25" t="s">
        <v>136</v>
      </c>
      <c r="T25" t="s">
        <v>192</v>
      </c>
      <c r="X25" t="s">
        <v>120</v>
      </c>
      <c r="Y25" t="s">
        <v>139</v>
      </c>
      <c r="AA25" t="s">
        <v>1084</v>
      </c>
    </row>
    <row r="26" spans="1:27" x14ac:dyDescent="0.25">
      <c r="B26" t="s">
        <v>1085</v>
      </c>
      <c r="D26" t="s">
        <v>1086</v>
      </c>
      <c r="F26" t="s">
        <v>1087</v>
      </c>
      <c r="G26" t="s">
        <v>1088</v>
      </c>
      <c r="H26" t="s">
        <v>69</v>
      </c>
      <c r="I26" t="s">
        <v>1089</v>
      </c>
      <c r="J26" t="s">
        <v>1074</v>
      </c>
      <c r="K26" t="s">
        <v>1090</v>
      </c>
      <c r="L26" t="s">
        <v>1091</v>
      </c>
      <c r="M26" t="s">
        <v>923</v>
      </c>
      <c r="N26" t="s">
        <v>1092</v>
      </c>
      <c r="O26" t="s">
        <v>1093</v>
      </c>
      <c r="T26" t="s">
        <v>1094</v>
      </c>
      <c r="X26" t="s">
        <v>142</v>
      </c>
      <c r="Y26" t="s">
        <v>637</v>
      </c>
      <c r="Z26" t="s">
        <v>904</v>
      </c>
      <c r="AA26" t="s">
        <v>1095</v>
      </c>
    </row>
    <row r="27" spans="1:27" x14ac:dyDescent="0.25">
      <c r="A27" t="s">
        <v>1096</v>
      </c>
      <c r="B27" t="s">
        <v>326</v>
      </c>
      <c r="D27" t="s">
        <v>365</v>
      </c>
      <c r="F27" t="s">
        <v>228</v>
      </c>
      <c r="G27" t="s">
        <v>455</v>
      </c>
      <c r="I27" t="s">
        <v>1097</v>
      </c>
      <c r="J27" t="s">
        <v>791</v>
      </c>
      <c r="K27" t="s">
        <v>1098</v>
      </c>
      <c r="L27" t="s">
        <v>1099</v>
      </c>
      <c r="N27" t="s">
        <v>1100</v>
      </c>
      <c r="O27" t="s">
        <v>90</v>
      </c>
      <c r="T27" t="s">
        <v>209</v>
      </c>
      <c r="X27" t="s">
        <v>138</v>
      </c>
      <c r="Y27" t="s">
        <v>186</v>
      </c>
      <c r="AA27" t="s">
        <v>1101</v>
      </c>
    </row>
    <row r="28" spans="1:27" x14ac:dyDescent="0.25">
      <c r="B28" t="s">
        <v>1102</v>
      </c>
      <c r="D28" t="s">
        <v>1103</v>
      </c>
      <c r="F28" t="s">
        <v>1104</v>
      </c>
      <c r="G28" t="s">
        <v>1105</v>
      </c>
      <c r="I28" t="s">
        <v>1106</v>
      </c>
      <c r="J28" t="s">
        <v>1107</v>
      </c>
      <c r="K28" t="s">
        <v>1108</v>
      </c>
      <c r="L28" t="s">
        <v>1109</v>
      </c>
      <c r="M28" t="s">
        <v>923</v>
      </c>
      <c r="N28" t="s">
        <v>69</v>
      </c>
      <c r="O28" t="s">
        <v>1110</v>
      </c>
      <c r="T28" t="s">
        <v>1111</v>
      </c>
      <c r="X28" t="s">
        <v>88</v>
      </c>
      <c r="Y28" t="s">
        <v>315</v>
      </c>
      <c r="Z28" t="s">
        <v>904</v>
      </c>
      <c r="AA28" t="s">
        <v>1112</v>
      </c>
    </row>
    <row r="29" spans="1:27" x14ac:dyDescent="0.25">
      <c r="A29" t="s">
        <v>853</v>
      </c>
      <c r="B29" t="s">
        <v>1113</v>
      </c>
      <c r="D29" t="s">
        <v>1114</v>
      </c>
      <c r="F29" t="s">
        <v>971</v>
      </c>
      <c r="G29" t="s">
        <v>1115</v>
      </c>
      <c r="I29" t="s">
        <v>828</v>
      </c>
      <c r="J29" t="s">
        <v>1116</v>
      </c>
      <c r="K29" t="s">
        <v>143</v>
      </c>
      <c r="L29" t="s">
        <v>690</v>
      </c>
      <c r="O29" t="s">
        <v>817</v>
      </c>
      <c r="T29" t="s">
        <v>1117</v>
      </c>
      <c r="X29" t="s">
        <v>326</v>
      </c>
      <c r="Y29" t="s">
        <v>114</v>
      </c>
      <c r="AA29" t="s">
        <v>1118</v>
      </c>
    </row>
    <row r="30" spans="1:27" x14ac:dyDescent="0.25">
      <c r="B30" t="s">
        <v>69</v>
      </c>
      <c r="D30" t="s">
        <v>1119</v>
      </c>
      <c r="F30" t="s">
        <v>1120</v>
      </c>
      <c r="G30" t="s">
        <v>1121</v>
      </c>
      <c r="I30" t="s">
        <v>1122</v>
      </c>
      <c r="J30" t="s">
        <v>1123</v>
      </c>
      <c r="K30" t="s">
        <v>1124</v>
      </c>
      <c r="L30" t="s">
        <v>1125</v>
      </c>
      <c r="M30" t="s">
        <v>923</v>
      </c>
      <c r="O30" t="s">
        <v>1126</v>
      </c>
      <c r="T30" t="s">
        <v>1127</v>
      </c>
      <c r="X30" t="s">
        <v>166</v>
      </c>
      <c r="Y30" t="s">
        <v>647</v>
      </c>
      <c r="Z30" t="s">
        <v>904</v>
      </c>
      <c r="AA30" t="s">
        <v>1128</v>
      </c>
    </row>
    <row r="31" spans="1:27" x14ac:dyDescent="0.25">
      <c r="A31" t="s">
        <v>1129</v>
      </c>
      <c r="D31" t="s">
        <v>1130</v>
      </c>
      <c r="F31" t="s">
        <v>1131</v>
      </c>
      <c r="G31" t="s">
        <v>786</v>
      </c>
      <c r="I31" t="s">
        <v>1132</v>
      </c>
      <c r="J31" t="s">
        <v>668</v>
      </c>
      <c r="K31" t="s">
        <v>1133</v>
      </c>
      <c r="L31" t="s">
        <v>815</v>
      </c>
      <c r="O31" t="s">
        <v>1134</v>
      </c>
      <c r="T31" t="s">
        <v>1135</v>
      </c>
      <c r="X31" t="s">
        <v>1136</v>
      </c>
      <c r="Y31" t="s">
        <v>49</v>
      </c>
      <c r="AA31" t="s">
        <v>1137</v>
      </c>
    </row>
    <row r="32" spans="1:27" x14ac:dyDescent="0.25">
      <c r="D32" t="s">
        <v>1138</v>
      </c>
      <c r="F32" t="s">
        <v>1139</v>
      </c>
      <c r="G32" t="s">
        <v>1140</v>
      </c>
      <c r="I32" t="s">
        <v>1141</v>
      </c>
      <c r="J32" t="s">
        <v>1142</v>
      </c>
      <c r="K32" t="s">
        <v>1143</v>
      </c>
      <c r="L32" t="s">
        <v>1144</v>
      </c>
      <c r="M32" t="s">
        <v>923</v>
      </c>
      <c r="O32" t="s">
        <v>69</v>
      </c>
      <c r="T32" t="s">
        <v>1145</v>
      </c>
      <c r="X32" t="s">
        <v>537</v>
      </c>
      <c r="Y32" t="s">
        <v>459</v>
      </c>
      <c r="Z32" t="s">
        <v>904</v>
      </c>
      <c r="AA32" t="s">
        <v>1146</v>
      </c>
    </row>
    <row r="33" spans="1:27" x14ac:dyDescent="0.25">
      <c r="A33" t="s">
        <v>1147</v>
      </c>
      <c r="D33" t="s">
        <v>1148</v>
      </c>
      <c r="F33" t="s">
        <v>596</v>
      </c>
      <c r="G33" t="s">
        <v>1149</v>
      </c>
      <c r="I33" t="s">
        <v>926</v>
      </c>
      <c r="J33" t="s">
        <v>1150</v>
      </c>
      <c r="K33" t="s">
        <v>1151</v>
      </c>
      <c r="L33" t="s">
        <v>974</v>
      </c>
      <c r="T33" t="s">
        <v>632</v>
      </c>
      <c r="X33" t="s">
        <v>1152</v>
      </c>
      <c r="Y33" t="s">
        <v>730</v>
      </c>
      <c r="AA33" t="s">
        <v>1153</v>
      </c>
    </row>
    <row r="34" spans="1:27" x14ac:dyDescent="0.25">
      <c r="D34" t="s">
        <v>1154</v>
      </c>
      <c r="F34" t="s">
        <v>1155</v>
      </c>
      <c r="G34" t="s">
        <v>1156</v>
      </c>
      <c r="I34" t="s">
        <v>1157</v>
      </c>
      <c r="J34" t="s">
        <v>1158</v>
      </c>
      <c r="K34" t="s">
        <v>69</v>
      </c>
      <c r="L34" t="s">
        <v>1159</v>
      </c>
      <c r="M34" t="s">
        <v>923</v>
      </c>
      <c r="T34" t="s">
        <v>1160</v>
      </c>
      <c r="X34" t="s">
        <v>1161</v>
      </c>
      <c r="Y34" t="s">
        <v>365</v>
      </c>
      <c r="Z34" t="s">
        <v>904</v>
      </c>
      <c r="AA34" t="s">
        <v>1162</v>
      </c>
    </row>
    <row r="35" spans="1:27" x14ac:dyDescent="0.25">
      <c r="A35" t="s">
        <v>1163</v>
      </c>
      <c r="D35" t="s">
        <v>1164</v>
      </c>
      <c r="F35" t="s">
        <v>1165</v>
      </c>
      <c r="G35" t="s">
        <v>1166</v>
      </c>
      <c r="I35" t="s">
        <v>246</v>
      </c>
      <c r="J35" t="s">
        <v>1167</v>
      </c>
      <c r="L35" t="s">
        <v>1132</v>
      </c>
      <c r="T35" t="s">
        <v>342</v>
      </c>
      <c r="X35" t="s">
        <v>246</v>
      </c>
      <c r="Y35" t="s">
        <v>730</v>
      </c>
      <c r="AA35" t="s">
        <v>1168</v>
      </c>
    </row>
    <row r="36" spans="1:27" x14ac:dyDescent="0.25">
      <c r="D36" t="s">
        <v>1169</v>
      </c>
      <c r="F36" t="s">
        <v>1170</v>
      </c>
      <c r="G36" t="s">
        <v>69</v>
      </c>
      <c r="I36" t="s">
        <v>1171</v>
      </c>
      <c r="J36" t="s">
        <v>1172</v>
      </c>
      <c r="L36" t="s">
        <v>1173</v>
      </c>
      <c r="M36" t="s">
        <v>923</v>
      </c>
      <c r="T36" t="s">
        <v>1174</v>
      </c>
      <c r="X36" t="s">
        <v>1175</v>
      </c>
      <c r="Y36" t="s">
        <v>315</v>
      </c>
      <c r="Z36" t="s">
        <v>904</v>
      </c>
      <c r="AA36" t="s">
        <v>1176</v>
      </c>
    </row>
    <row r="37" spans="1:27" x14ac:dyDescent="0.25">
      <c r="A37" t="s">
        <v>140</v>
      </c>
      <c r="D37" t="s">
        <v>1177</v>
      </c>
      <c r="F37" t="s">
        <v>799</v>
      </c>
      <c r="I37" t="s">
        <v>789</v>
      </c>
      <c r="J37" t="s">
        <v>1178</v>
      </c>
      <c r="L37" t="s">
        <v>1179</v>
      </c>
      <c r="T37" t="s">
        <v>1180</v>
      </c>
      <c r="X37" t="s">
        <v>1181</v>
      </c>
      <c r="Y37" t="s">
        <v>69</v>
      </c>
      <c r="AA37" t="s">
        <v>1182</v>
      </c>
    </row>
    <row r="38" spans="1:27" x14ac:dyDescent="0.25">
      <c r="D38" t="s">
        <v>1183</v>
      </c>
      <c r="F38" t="s">
        <v>1184</v>
      </c>
      <c r="I38" t="s">
        <v>1185</v>
      </c>
      <c r="J38" t="s">
        <v>1186</v>
      </c>
      <c r="L38" t="s">
        <v>1187</v>
      </c>
      <c r="M38" t="s">
        <v>923</v>
      </c>
      <c r="T38" t="s">
        <v>648</v>
      </c>
      <c r="X38" t="s">
        <v>1188</v>
      </c>
      <c r="Y38" t="s">
        <v>315</v>
      </c>
      <c r="Z38" t="s">
        <v>904</v>
      </c>
      <c r="AA38" t="s">
        <v>1189</v>
      </c>
    </row>
    <row r="39" spans="1:27" x14ac:dyDescent="0.25">
      <c r="A39" t="s">
        <v>92</v>
      </c>
      <c r="D39" t="s">
        <v>164</v>
      </c>
      <c r="I39" t="s">
        <v>142</v>
      </c>
      <c r="J39" t="s">
        <v>135</v>
      </c>
      <c r="L39" t="s">
        <v>88</v>
      </c>
      <c r="T39" t="s">
        <v>1190</v>
      </c>
      <c r="X39" t="s">
        <v>137</v>
      </c>
      <c r="Y39" t="s">
        <v>721</v>
      </c>
      <c r="AA39" t="s">
        <v>1182</v>
      </c>
    </row>
    <row r="40" spans="1:27" x14ac:dyDescent="0.25">
      <c r="D40" t="s">
        <v>1191</v>
      </c>
      <c r="F40" t="s">
        <v>1184</v>
      </c>
      <c r="I40" t="s">
        <v>1192</v>
      </c>
      <c r="J40" t="s">
        <v>1193</v>
      </c>
      <c r="L40" t="s">
        <v>1194</v>
      </c>
      <c r="M40" t="s">
        <v>923</v>
      </c>
      <c r="T40" t="s">
        <v>69</v>
      </c>
      <c r="X40" t="s">
        <v>1195</v>
      </c>
      <c r="Y40" t="s">
        <v>637</v>
      </c>
      <c r="Z40" t="s">
        <v>904</v>
      </c>
      <c r="AA40" t="s">
        <v>1196</v>
      </c>
    </row>
    <row r="41" spans="1:27" x14ac:dyDescent="0.25">
      <c r="A41" t="s">
        <v>136</v>
      </c>
      <c r="D41" t="s">
        <v>1197</v>
      </c>
      <c r="F41" t="s">
        <v>1198</v>
      </c>
      <c r="I41" t="s">
        <v>802</v>
      </c>
      <c r="J41" t="s">
        <v>615</v>
      </c>
      <c r="L41" t="s">
        <v>647</v>
      </c>
      <c r="X41" t="s">
        <v>280</v>
      </c>
      <c r="Y41" t="s">
        <v>73</v>
      </c>
      <c r="AA41" t="s">
        <v>1199</v>
      </c>
    </row>
    <row r="42" spans="1:27" x14ac:dyDescent="0.25">
      <c r="D42" t="s">
        <v>1200</v>
      </c>
      <c r="F42" t="s">
        <v>923</v>
      </c>
      <c r="I42" t="s">
        <v>1201</v>
      </c>
      <c r="J42" t="s">
        <v>1202</v>
      </c>
      <c r="L42" t="s">
        <v>1203</v>
      </c>
      <c r="M42" t="s">
        <v>923</v>
      </c>
      <c r="X42" t="s">
        <v>1204</v>
      </c>
      <c r="Y42" t="s">
        <v>84</v>
      </c>
      <c r="Z42" t="s">
        <v>904</v>
      </c>
      <c r="AA42" t="s">
        <v>1205</v>
      </c>
    </row>
    <row r="43" spans="1:27" x14ac:dyDescent="0.25">
      <c r="A43" t="s">
        <v>615</v>
      </c>
      <c r="D43" t="s">
        <v>1206</v>
      </c>
      <c r="I43" t="s">
        <v>1207</v>
      </c>
      <c r="J43" t="s">
        <v>1208</v>
      </c>
      <c r="L43" t="s">
        <v>1209</v>
      </c>
      <c r="X43" t="s">
        <v>508</v>
      </c>
      <c r="Y43" t="s">
        <v>73</v>
      </c>
      <c r="AA43" t="s">
        <v>1210</v>
      </c>
    </row>
    <row r="44" spans="1:27" x14ac:dyDescent="0.25">
      <c r="A44" t="s">
        <v>70</v>
      </c>
      <c r="D44" t="s">
        <v>923</v>
      </c>
      <c r="F44" t="s">
        <v>923</v>
      </c>
      <c r="I44" t="s">
        <v>1211</v>
      </c>
      <c r="J44" t="s">
        <v>1212</v>
      </c>
      <c r="L44" t="s">
        <v>1213</v>
      </c>
      <c r="M44" t="s">
        <v>923</v>
      </c>
      <c r="X44" t="s">
        <v>447</v>
      </c>
      <c r="Y44" t="s">
        <v>455</v>
      </c>
      <c r="Z44" t="s">
        <v>904</v>
      </c>
      <c r="AA44" t="s">
        <v>1214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D563-70A8-48E1-B4E9-00943B4B12B2}">
  <dimension ref="A1:AB43"/>
  <sheetViews>
    <sheetView workbookViewId="0">
      <selection activeCell="F52" sqref="F52"/>
    </sheetView>
  </sheetViews>
  <sheetFormatPr defaultRowHeight="15" x14ac:dyDescent="0.25"/>
  <cols>
    <col min="1" max="9" width="11.42578125" bestFit="1" customWidth="1"/>
    <col min="10" max="22" width="12.42578125" bestFit="1" customWidth="1"/>
    <col min="23" max="23" width="14.42578125" bestFit="1" customWidth="1"/>
    <col min="24" max="24" width="12.42578125" bestFit="1" customWidth="1"/>
    <col min="25" max="25" width="17.85546875" bestFit="1" customWidth="1"/>
    <col min="26" max="26" width="21.85546875" bestFit="1" customWidth="1"/>
    <col min="27" max="27" width="31.7109375" bestFit="1" customWidth="1"/>
    <col min="28" max="28" width="77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409</v>
      </c>
      <c r="H1" t="s">
        <v>410</v>
      </c>
      <c r="I1" t="s">
        <v>8</v>
      </c>
      <c r="J1" t="s">
        <v>9</v>
      </c>
      <c r="K1" t="s">
        <v>10</v>
      </c>
      <c r="L1" t="s">
        <v>11</v>
      </c>
      <c r="M1" t="s">
        <v>411</v>
      </c>
      <c r="N1" t="s">
        <v>412</v>
      </c>
      <c r="O1" t="s">
        <v>14</v>
      </c>
      <c r="P1" t="s">
        <v>15</v>
      </c>
      <c r="Q1" t="s">
        <v>16</v>
      </c>
      <c r="R1" t="s">
        <v>17</v>
      </c>
      <c r="S1" t="s">
        <v>413</v>
      </c>
      <c r="T1" t="s">
        <v>414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753</v>
      </c>
      <c r="AA1" t="s">
        <v>754</v>
      </c>
      <c r="AB1" t="s">
        <v>755</v>
      </c>
    </row>
    <row r="2" spans="1:28" x14ac:dyDescent="0.25">
      <c r="B2" t="s">
        <v>18</v>
      </c>
      <c r="H2" t="s">
        <v>13</v>
      </c>
      <c r="O2" t="s">
        <v>7</v>
      </c>
      <c r="P2" t="s">
        <v>12</v>
      </c>
      <c r="Q2" t="s">
        <v>6</v>
      </c>
      <c r="V2" t="s">
        <v>19</v>
      </c>
    </row>
    <row r="3" spans="1:28" x14ac:dyDescent="0.25">
      <c r="A3" t="s">
        <v>25</v>
      </c>
      <c r="B3" t="s">
        <v>1215</v>
      </c>
      <c r="C3" t="s">
        <v>1216</v>
      </c>
      <c r="D3" t="s">
        <v>1217</v>
      </c>
      <c r="E3" t="s">
        <v>1218</v>
      </c>
      <c r="F3" t="s">
        <v>1219</v>
      </c>
      <c r="G3" t="s">
        <v>1220</v>
      </c>
      <c r="H3" t="s">
        <v>1221</v>
      </c>
      <c r="I3" t="s">
        <v>1222</v>
      </c>
      <c r="J3" t="s">
        <v>1223</v>
      </c>
      <c r="K3" t="s">
        <v>1224</v>
      </c>
      <c r="L3" t="s">
        <v>35</v>
      </c>
      <c r="M3" t="s">
        <v>1225</v>
      </c>
      <c r="N3" t="s">
        <v>1226</v>
      </c>
      <c r="O3" t="s">
        <v>1227</v>
      </c>
      <c r="P3" t="s">
        <v>1228</v>
      </c>
      <c r="Q3" t="s">
        <v>1229</v>
      </c>
      <c r="R3" t="s">
        <v>1230</v>
      </c>
      <c r="S3" t="s">
        <v>1231</v>
      </c>
      <c r="T3" t="s">
        <v>1232</v>
      </c>
      <c r="U3" t="s">
        <v>1233</v>
      </c>
      <c r="V3" t="s">
        <v>1234</v>
      </c>
      <c r="W3" t="s">
        <v>1235</v>
      </c>
      <c r="X3" t="s">
        <v>25</v>
      </c>
      <c r="Y3" t="s">
        <v>434</v>
      </c>
      <c r="Z3" t="s">
        <v>46</v>
      </c>
      <c r="AA3" t="s">
        <v>47</v>
      </c>
      <c r="AB3" t="s">
        <v>48</v>
      </c>
    </row>
    <row r="4" spans="1:28" x14ac:dyDescent="0.25">
      <c r="A4" t="s">
        <v>49</v>
      </c>
      <c r="B4" t="s">
        <v>1236</v>
      </c>
      <c r="C4" t="s">
        <v>1237</v>
      </c>
      <c r="D4" t="s">
        <v>1238</v>
      </c>
      <c r="E4" t="s">
        <v>1239</v>
      </c>
      <c r="F4" t="s">
        <v>1240</v>
      </c>
      <c r="G4" t="s">
        <v>1241</v>
      </c>
      <c r="H4" t="s">
        <v>1242</v>
      </c>
      <c r="I4" t="s">
        <v>1243</v>
      </c>
      <c r="J4" t="s">
        <v>1244</v>
      </c>
      <c r="K4" t="s">
        <v>1245</v>
      </c>
      <c r="L4" t="s">
        <v>1246</v>
      </c>
      <c r="M4" t="s">
        <v>1247</v>
      </c>
      <c r="N4" t="s">
        <v>1248</v>
      </c>
      <c r="O4" t="s">
        <v>1249</v>
      </c>
      <c r="P4" t="s">
        <v>813</v>
      </c>
      <c r="Q4" t="s">
        <v>1250</v>
      </c>
      <c r="R4" t="s">
        <v>1251</v>
      </c>
      <c r="S4" t="s">
        <v>1252</v>
      </c>
      <c r="T4" t="s">
        <v>1253</v>
      </c>
      <c r="U4" t="s">
        <v>468</v>
      </c>
      <c r="V4" t="s">
        <v>946</v>
      </c>
      <c r="W4" t="s">
        <v>210</v>
      </c>
      <c r="Y4" t="s">
        <v>69</v>
      </c>
      <c r="Z4" t="s">
        <v>69</v>
      </c>
      <c r="AA4" t="s">
        <v>70</v>
      </c>
      <c r="AB4" t="s">
        <v>70</v>
      </c>
    </row>
    <row r="5" spans="1:28" x14ac:dyDescent="0.25">
      <c r="B5" t="s">
        <v>1236</v>
      </c>
      <c r="C5" t="s">
        <v>1237</v>
      </c>
      <c r="D5" t="s">
        <v>1238</v>
      </c>
      <c r="E5" t="s">
        <v>1239</v>
      </c>
      <c r="F5" t="s">
        <v>1240</v>
      </c>
      <c r="G5" t="s">
        <v>1241</v>
      </c>
      <c r="H5" t="s">
        <v>1242</v>
      </c>
      <c r="I5" t="s">
        <v>1243</v>
      </c>
      <c r="J5" t="s">
        <v>1244</v>
      </c>
      <c r="K5" t="s">
        <v>1245</v>
      </c>
      <c r="L5" t="s">
        <v>1246</v>
      </c>
      <c r="M5" t="s">
        <v>1247</v>
      </c>
      <c r="N5" t="s">
        <v>1248</v>
      </c>
      <c r="O5" t="s">
        <v>1249</v>
      </c>
      <c r="P5" t="s">
        <v>813</v>
      </c>
      <c r="Q5" t="s">
        <v>1250</v>
      </c>
      <c r="R5" t="s">
        <v>1251</v>
      </c>
      <c r="S5" t="s">
        <v>1252</v>
      </c>
      <c r="T5" t="s">
        <v>1253</v>
      </c>
      <c r="U5" t="s">
        <v>468</v>
      </c>
      <c r="V5" t="s">
        <v>946</v>
      </c>
      <c r="W5" t="s">
        <v>210</v>
      </c>
      <c r="Y5" t="s">
        <v>69</v>
      </c>
      <c r="Z5" t="s">
        <v>69</v>
      </c>
      <c r="AA5" t="s">
        <v>1254</v>
      </c>
      <c r="AB5" t="s">
        <v>1255</v>
      </c>
    </row>
    <row r="6" spans="1:28" x14ac:dyDescent="0.25">
      <c r="A6" t="s">
        <v>73</v>
      </c>
      <c r="B6" t="s">
        <v>134</v>
      </c>
      <c r="C6" t="s">
        <v>121</v>
      </c>
      <c r="D6" t="s">
        <v>139</v>
      </c>
      <c r="E6" t="s">
        <v>49</v>
      </c>
      <c r="F6" t="s">
        <v>49</v>
      </c>
      <c r="G6" t="s">
        <v>114</v>
      </c>
      <c r="H6" t="s">
        <v>120</v>
      </c>
      <c r="I6" t="s">
        <v>331</v>
      </c>
      <c r="J6" t="s">
        <v>135</v>
      </c>
      <c r="K6" t="s">
        <v>73</v>
      </c>
      <c r="L6" t="s">
        <v>647</v>
      </c>
      <c r="M6" t="s">
        <v>232</v>
      </c>
      <c r="N6" t="s">
        <v>134</v>
      </c>
      <c r="O6" t="s">
        <v>84</v>
      </c>
      <c r="P6" t="s">
        <v>137</v>
      </c>
      <c r="Q6" t="s">
        <v>1256</v>
      </c>
      <c r="R6" t="s">
        <v>1257</v>
      </c>
      <c r="S6" t="s">
        <v>1258</v>
      </c>
      <c r="T6" t="s">
        <v>1259</v>
      </c>
      <c r="U6" t="s">
        <v>1260</v>
      </c>
      <c r="V6" t="s">
        <v>73</v>
      </c>
      <c r="W6" t="s">
        <v>186</v>
      </c>
      <c r="Y6" t="s">
        <v>69</v>
      </c>
      <c r="Z6" t="s">
        <v>134</v>
      </c>
      <c r="AB6" t="s">
        <v>1261</v>
      </c>
    </row>
    <row r="7" spans="1:28" x14ac:dyDescent="0.25">
      <c r="B7" t="s">
        <v>1262</v>
      </c>
      <c r="C7" t="s">
        <v>851</v>
      </c>
      <c r="D7" t="s">
        <v>1263</v>
      </c>
      <c r="E7" t="s">
        <v>1264</v>
      </c>
      <c r="F7" t="s">
        <v>1265</v>
      </c>
      <c r="G7" t="s">
        <v>155</v>
      </c>
      <c r="H7" t="s">
        <v>790</v>
      </c>
      <c r="I7" t="s">
        <v>1266</v>
      </c>
      <c r="J7" t="s">
        <v>1267</v>
      </c>
      <c r="K7" t="s">
        <v>1268</v>
      </c>
      <c r="L7" t="s">
        <v>825</v>
      </c>
      <c r="M7" t="s">
        <v>1269</v>
      </c>
      <c r="N7" t="s">
        <v>1270</v>
      </c>
      <c r="O7" t="s">
        <v>1271</v>
      </c>
      <c r="P7" t="s">
        <v>1272</v>
      </c>
      <c r="Q7" t="s">
        <v>1273</v>
      </c>
      <c r="R7" t="s">
        <v>1274</v>
      </c>
      <c r="S7" t="s">
        <v>1275</v>
      </c>
      <c r="T7" t="s">
        <v>1276</v>
      </c>
      <c r="U7" t="s">
        <v>1277</v>
      </c>
      <c r="V7" t="s">
        <v>1278</v>
      </c>
      <c r="W7" t="s">
        <v>1279</v>
      </c>
      <c r="Y7" t="s">
        <v>69</v>
      </c>
      <c r="Z7" t="s">
        <v>134</v>
      </c>
      <c r="AA7" t="s">
        <v>1254</v>
      </c>
      <c r="AB7" t="s">
        <v>1280</v>
      </c>
    </row>
    <row r="8" spans="1:28" x14ac:dyDescent="0.25">
      <c r="A8" t="s">
        <v>932</v>
      </c>
      <c r="B8" t="s">
        <v>121</v>
      </c>
      <c r="C8" t="s">
        <v>134</v>
      </c>
      <c r="D8" t="s">
        <v>139</v>
      </c>
      <c r="E8" t="s">
        <v>73</v>
      </c>
      <c r="F8" t="s">
        <v>114</v>
      </c>
      <c r="G8" t="s">
        <v>73</v>
      </c>
      <c r="H8" t="s">
        <v>49</v>
      </c>
      <c r="I8" t="s">
        <v>164</v>
      </c>
      <c r="J8" t="s">
        <v>139</v>
      </c>
      <c r="K8" t="s">
        <v>114</v>
      </c>
      <c r="L8" t="s">
        <v>120</v>
      </c>
      <c r="M8" t="s">
        <v>114</v>
      </c>
      <c r="N8" t="s">
        <v>139</v>
      </c>
      <c r="O8" t="s">
        <v>142</v>
      </c>
      <c r="P8" t="s">
        <v>120</v>
      </c>
      <c r="Q8" t="s">
        <v>186</v>
      </c>
      <c r="S8" t="s">
        <v>120</v>
      </c>
      <c r="T8" t="s">
        <v>135</v>
      </c>
      <c r="U8" t="s">
        <v>121</v>
      </c>
      <c r="V8" t="s">
        <v>1281</v>
      </c>
      <c r="W8" t="s">
        <v>1282</v>
      </c>
      <c r="Y8" t="s">
        <v>69</v>
      </c>
      <c r="Z8" t="s">
        <v>114</v>
      </c>
      <c r="AB8" t="s">
        <v>1283</v>
      </c>
    </row>
    <row r="9" spans="1:28" x14ac:dyDescent="0.25">
      <c r="B9" t="s">
        <v>1284</v>
      </c>
      <c r="C9" t="s">
        <v>1285</v>
      </c>
      <c r="D9" t="s">
        <v>1286</v>
      </c>
      <c r="E9" t="s">
        <v>1287</v>
      </c>
      <c r="F9" t="s">
        <v>1288</v>
      </c>
      <c r="G9" t="s">
        <v>178</v>
      </c>
      <c r="H9" t="s">
        <v>804</v>
      </c>
      <c r="I9" t="s">
        <v>1289</v>
      </c>
      <c r="J9" t="s">
        <v>1290</v>
      </c>
      <c r="K9" t="s">
        <v>1291</v>
      </c>
      <c r="L9" t="s">
        <v>1292</v>
      </c>
      <c r="M9" t="s">
        <v>1293</v>
      </c>
      <c r="N9" t="s">
        <v>833</v>
      </c>
      <c r="O9" t="s">
        <v>1294</v>
      </c>
      <c r="P9" t="s">
        <v>1295</v>
      </c>
      <c r="Q9" t="s">
        <v>1296</v>
      </c>
      <c r="R9" t="s">
        <v>1274</v>
      </c>
      <c r="S9" t="s">
        <v>1297</v>
      </c>
      <c r="T9" t="s">
        <v>1298</v>
      </c>
      <c r="U9" t="s">
        <v>1299</v>
      </c>
      <c r="V9" t="s">
        <v>1300</v>
      </c>
      <c r="W9" t="s">
        <v>69</v>
      </c>
      <c r="Y9" t="s">
        <v>69</v>
      </c>
      <c r="Z9" t="s">
        <v>138</v>
      </c>
      <c r="AA9" t="s">
        <v>1254</v>
      </c>
      <c r="AB9" t="s">
        <v>1301</v>
      </c>
    </row>
    <row r="10" spans="1:28" x14ac:dyDescent="0.25">
      <c r="A10" t="s">
        <v>950</v>
      </c>
      <c r="B10" t="s">
        <v>228</v>
      </c>
      <c r="C10" t="s">
        <v>802</v>
      </c>
      <c r="D10" t="s">
        <v>637</v>
      </c>
      <c r="E10" t="s">
        <v>120</v>
      </c>
      <c r="F10" t="s">
        <v>164</v>
      </c>
      <c r="G10" t="s">
        <v>232</v>
      </c>
      <c r="H10" t="s">
        <v>209</v>
      </c>
      <c r="I10" t="s">
        <v>821</v>
      </c>
      <c r="J10" t="s">
        <v>164</v>
      </c>
      <c r="K10" t="s">
        <v>142</v>
      </c>
      <c r="L10" t="s">
        <v>209</v>
      </c>
      <c r="M10" t="s">
        <v>135</v>
      </c>
      <c r="N10" t="s">
        <v>164</v>
      </c>
      <c r="O10" t="s">
        <v>455</v>
      </c>
      <c r="P10" t="s">
        <v>1167</v>
      </c>
      <c r="Q10" t="s">
        <v>250</v>
      </c>
      <c r="S10" t="s">
        <v>137</v>
      </c>
      <c r="T10" t="s">
        <v>141</v>
      </c>
      <c r="U10" t="s">
        <v>142</v>
      </c>
      <c r="V10" t="s">
        <v>1302</v>
      </c>
      <c r="Y10" t="s">
        <v>69</v>
      </c>
      <c r="Z10" t="s">
        <v>114</v>
      </c>
      <c r="AB10" t="s">
        <v>1303</v>
      </c>
    </row>
    <row r="11" spans="1:28" x14ac:dyDescent="0.25">
      <c r="B11" t="s">
        <v>1304</v>
      </c>
      <c r="C11" t="s">
        <v>795</v>
      </c>
      <c r="D11" t="s">
        <v>1305</v>
      </c>
      <c r="E11" t="s">
        <v>785</v>
      </c>
      <c r="F11" t="s">
        <v>372</v>
      </c>
      <c r="G11" t="s">
        <v>1306</v>
      </c>
      <c r="H11" t="s">
        <v>1307</v>
      </c>
      <c r="I11" t="s">
        <v>1308</v>
      </c>
      <c r="J11" t="s">
        <v>1309</v>
      </c>
      <c r="K11" t="s">
        <v>1310</v>
      </c>
      <c r="L11" t="s">
        <v>1311</v>
      </c>
      <c r="M11" t="s">
        <v>1312</v>
      </c>
      <c r="N11" t="s">
        <v>1313</v>
      </c>
      <c r="O11" t="s">
        <v>1314</v>
      </c>
      <c r="P11" t="s">
        <v>1059</v>
      </c>
      <c r="Q11" t="s">
        <v>1315</v>
      </c>
      <c r="R11" t="s">
        <v>1274</v>
      </c>
      <c r="S11" t="s">
        <v>1316</v>
      </c>
      <c r="T11" t="s">
        <v>1317</v>
      </c>
      <c r="U11" t="s">
        <v>1318</v>
      </c>
      <c r="V11" t="s">
        <v>69</v>
      </c>
      <c r="Y11" t="s">
        <v>69</v>
      </c>
      <c r="Z11" t="s">
        <v>118</v>
      </c>
      <c r="AA11" t="s">
        <v>1254</v>
      </c>
      <c r="AB11" t="s">
        <v>1319</v>
      </c>
    </row>
    <row r="12" spans="1:28" x14ac:dyDescent="0.25">
      <c r="A12" t="s">
        <v>970</v>
      </c>
      <c r="B12" t="s">
        <v>73</v>
      </c>
      <c r="C12" t="s">
        <v>73</v>
      </c>
      <c r="D12" t="s">
        <v>49</v>
      </c>
      <c r="E12" t="s">
        <v>1320</v>
      </c>
      <c r="F12" t="s">
        <v>264</v>
      </c>
      <c r="G12" t="s">
        <v>1321</v>
      </c>
      <c r="H12" t="s">
        <v>455</v>
      </c>
      <c r="I12" t="s">
        <v>1322</v>
      </c>
      <c r="J12" t="s">
        <v>139</v>
      </c>
      <c r="K12" t="s">
        <v>73</v>
      </c>
      <c r="L12" t="s">
        <v>118</v>
      </c>
      <c r="M12" t="s">
        <v>120</v>
      </c>
      <c r="N12" t="s">
        <v>186</v>
      </c>
      <c r="O12" t="s">
        <v>138</v>
      </c>
      <c r="P12" t="s">
        <v>120</v>
      </c>
      <c r="Q12" t="s">
        <v>49</v>
      </c>
      <c r="S12" t="s">
        <v>69</v>
      </c>
      <c r="T12" t="s">
        <v>49</v>
      </c>
      <c r="U12" t="s">
        <v>139</v>
      </c>
      <c r="Y12" t="s">
        <v>69</v>
      </c>
      <c r="Z12" t="s">
        <v>49</v>
      </c>
      <c r="AB12" t="s">
        <v>1323</v>
      </c>
    </row>
    <row r="13" spans="1:28" x14ac:dyDescent="0.25">
      <c r="B13" t="s">
        <v>1324</v>
      </c>
      <c r="C13" t="s">
        <v>898</v>
      </c>
      <c r="D13" t="s">
        <v>966</v>
      </c>
      <c r="E13" t="s">
        <v>69</v>
      </c>
      <c r="F13" t="s">
        <v>1325</v>
      </c>
      <c r="G13" t="s">
        <v>1326</v>
      </c>
      <c r="H13" t="s">
        <v>1327</v>
      </c>
      <c r="I13" t="s">
        <v>1328</v>
      </c>
      <c r="J13" t="s">
        <v>819</v>
      </c>
      <c r="K13" t="s">
        <v>104</v>
      </c>
      <c r="L13" t="s">
        <v>1329</v>
      </c>
      <c r="M13" t="s">
        <v>1330</v>
      </c>
      <c r="N13" t="s">
        <v>1331</v>
      </c>
      <c r="O13" t="s">
        <v>1332</v>
      </c>
      <c r="P13" t="s">
        <v>1333</v>
      </c>
      <c r="Q13" t="s">
        <v>610</v>
      </c>
      <c r="R13" t="s">
        <v>1274</v>
      </c>
      <c r="S13" t="s">
        <v>1316</v>
      </c>
      <c r="T13" t="s">
        <v>1334</v>
      </c>
      <c r="U13" t="s">
        <v>1335</v>
      </c>
      <c r="Y13" t="s">
        <v>69</v>
      </c>
      <c r="Z13" t="s">
        <v>141</v>
      </c>
      <c r="AA13" t="s">
        <v>1254</v>
      </c>
      <c r="AB13" t="s">
        <v>1336</v>
      </c>
    </row>
    <row r="14" spans="1:28" x14ac:dyDescent="0.25">
      <c r="A14" t="s">
        <v>990</v>
      </c>
      <c r="B14" t="s">
        <v>1337</v>
      </c>
      <c r="C14" t="s">
        <v>1338</v>
      </c>
      <c r="D14" t="s">
        <v>1339</v>
      </c>
      <c r="F14" t="s">
        <v>135</v>
      </c>
      <c r="G14" t="s">
        <v>134</v>
      </c>
      <c r="H14" t="s">
        <v>186</v>
      </c>
      <c r="I14" t="s">
        <v>134</v>
      </c>
      <c r="J14" t="s">
        <v>114</v>
      </c>
      <c r="K14" t="s">
        <v>49</v>
      </c>
      <c r="L14" t="s">
        <v>142</v>
      </c>
      <c r="M14" t="s">
        <v>186</v>
      </c>
      <c r="N14" t="s">
        <v>141</v>
      </c>
      <c r="O14" t="s">
        <v>186</v>
      </c>
      <c r="P14" t="s">
        <v>267</v>
      </c>
      <c r="Q14" t="s">
        <v>120</v>
      </c>
      <c r="S14" t="s">
        <v>134</v>
      </c>
      <c r="T14" t="s">
        <v>186</v>
      </c>
      <c r="U14" t="s">
        <v>120</v>
      </c>
      <c r="Y14" t="s">
        <v>69</v>
      </c>
      <c r="Z14" t="s">
        <v>114</v>
      </c>
      <c r="AB14" t="s">
        <v>1340</v>
      </c>
    </row>
    <row r="15" spans="1:28" x14ac:dyDescent="0.25">
      <c r="B15" t="s">
        <v>1341</v>
      </c>
      <c r="C15" t="s">
        <v>848</v>
      </c>
      <c r="D15" t="s">
        <v>69</v>
      </c>
      <c r="F15" t="s">
        <v>748</v>
      </c>
      <c r="G15" t="s">
        <v>1342</v>
      </c>
      <c r="H15" t="s">
        <v>1343</v>
      </c>
      <c r="I15" t="s">
        <v>1344</v>
      </c>
      <c r="J15" t="s">
        <v>1345</v>
      </c>
      <c r="K15" t="s">
        <v>1241</v>
      </c>
      <c r="L15" t="s">
        <v>1346</v>
      </c>
      <c r="M15" t="s">
        <v>1347</v>
      </c>
      <c r="N15" t="s">
        <v>1348</v>
      </c>
      <c r="O15" t="s">
        <v>1349</v>
      </c>
      <c r="P15" t="s">
        <v>1350</v>
      </c>
      <c r="Q15" t="s">
        <v>1351</v>
      </c>
      <c r="R15" t="s">
        <v>1274</v>
      </c>
      <c r="S15" t="s">
        <v>1352</v>
      </c>
      <c r="T15" t="s">
        <v>1353</v>
      </c>
      <c r="U15" t="s">
        <v>1354</v>
      </c>
      <c r="Y15" t="s">
        <v>69</v>
      </c>
      <c r="Z15" t="s">
        <v>465</v>
      </c>
      <c r="AA15" t="s">
        <v>1254</v>
      </c>
      <c r="AB15" t="s">
        <v>1355</v>
      </c>
    </row>
    <row r="16" spans="1:28" x14ac:dyDescent="0.25">
      <c r="A16" t="s">
        <v>1011</v>
      </c>
      <c r="B16" t="s">
        <v>114</v>
      </c>
      <c r="C16" t="s">
        <v>120</v>
      </c>
      <c r="F16" t="s">
        <v>137</v>
      </c>
      <c r="G16" t="s">
        <v>186</v>
      </c>
      <c r="H16" t="s">
        <v>121</v>
      </c>
      <c r="I16" t="s">
        <v>293</v>
      </c>
      <c r="J16" t="s">
        <v>508</v>
      </c>
      <c r="K16" t="s">
        <v>1356</v>
      </c>
      <c r="L16" t="s">
        <v>1357</v>
      </c>
      <c r="M16" t="s">
        <v>636</v>
      </c>
      <c r="N16" t="s">
        <v>1358</v>
      </c>
      <c r="O16" t="s">
        <v>190</v>
      </c>
      <c r="P16" t="s">
        <v>137</v>
      </c>
      <c r="Q16" t="s">
        <v>137</v>
      </c>
      <c r="S16" t="s">
        <v>186</v>
      </c>
      <c r="T16" t="s">
        <v>73</v>
      </c>
      <c r="U16" t="s">
        <v>139</v>
      </c>
      <c r="Y16" t="s">
        <v>69</v>
      </c>
      <c r="Z16" t="s">
        <v>73</v>
      </c>
      <c r="AB16" t="s">
        <v>1359</v>
      </c>
    </row>
    <row r="17" spans="1:28" x14ac:dyDescent="0.25">
      <c r="B17" t="s">
        <v>1360</v>
      </c>
      <c r="C17" t="s">
        <v>1361</v>
      </c>
      <c r="F17" t="s">
        <v>1362</v>
      </c>
      <c r="G17" t="s">
        <v>742</v>
      </c>
      <c r="H17" t="s">
        <v>1363</v>
      </c>
      <c r="I17" t="s">
        <v>1364</v>
      </c>
      <c r="J17" t="s">
        <v>1365</v>
      </c>
      <c r="K17" t="s">
        <v>69</v>
      </c>
      <c r="L17" t="s">
        <v>1366</v>
      </c>
      <c r="M17" t="s">
        <v>1367</v>
      </c>
      <c r="N17" t="s">
        <v>1368</v>
      </c>
      <c r="O17" t="s">
        <v>1369</v>
      </c>
      <c r="P17" t="s">
        <v>1177</v>
      </c>
      <c r="Q17" t="s">
        <v>1370</v>
      </c>
      <c r="R17" t="s">
        <v>1274</v>
      </c>
      <c r="S17" t="s">
        <v>1371</v>
      </c>
      <c r="T17" t="s">
        <v>1372</v>
      </c>
      <c r="U17" t="s">
        <v>1373</v>
      </c>
      <c r="Y17" t="s">
        <v>69</v>
      </c>
      <c r="Z17" t="s">
        <v>267</v>
      </c>
      <c r="AA17" t="s">
        <v>1254</v>
      </c>
      <c r="AB17" t="s">
        <v>1374</v>
      </c>
    </row>
    <row r="18" spans="1:28" x14ac:dyDescent="0.25">
      <c r="A18" t="s">
        <v>1029</v>
      </c>
      <c r="B18" t="s">
        <v>858</v>
      </c>
      <c r="C18" t="s">
        <v>1375</v>
      </c>
      <c r="F18" t="s">
        <v>135</v>
      </c>
      <c r="G18" t="s">
        <v>118</v>
      </c>
      <c r="H18" t="s">
        <v>142</v>
      </c>
      <c r="I18" t="s">
        <v>331</v>
      </c>
      <c r="J18" t="s">
        <v>142</v>
      </c>
      <c r="L18" t="s">
        <v>138</v>
      </c>
      <c r="M18" t="s">
        <v>137</v>
      </c>
      <c r="N18" t="s">
        <v>138</v>
      </c>
      <c r="O18" t="s">
        <v>118</v>
      </c>
      <c r="P18" t="s">
        <v>88</v>
      </c>
      <c r="Q18" t="s">
        <v>135</v>
      </c>
      <c r="S18" t="s">
        <v>164</v>
      </c>
      <c r="T18" t="s">
        <v>139</v>
      </c>
      <c r="U18" t="s">
        <v>135</v>
      </c>
      <c r="Y18" t="s">
        <v>69</v>
      </c>
      <c r="Z18" t="s">
        <v>114</v>
      </c>
      <c r="AB18" t="s">
        <v>1376</v>
      </c>
    </row>
    <row r="19" spans="1:28" x14ac:dyDescent="0.25">
      <c r="B19" t="s">
        <v>1377</v>
      </c>
      <c r="C19" t="s">
        <v>69</v>
      </c>
      <c r="F19" t="s">
        <v>1378</v>
      </c>
      <c r="G19" t="s">
        <v>1379</v>
      </c>
      <c r="H19" t="s">
        <v>1380</v>
      </c>
      <c r="I19" t="s">
        <v>1381</v>
      </c>
      <c r="J19" t="s">
        <v>1382</v>
      </c>
      <c r="L19" t="s">
        <v>1383</v>
      </c>
      <c r="M19" t="s">
        <v>1384</v>
      </c>
      <c r="N19" t="s">
        <v>1385</v>
      </c>
      <c r="O19" t="s">
        <v>1386</v>
      </c>
      <c r="P19" t="s">
        <v>156</v>
      </c>
      <c r="Q19" t="s">
        <v>1387</v>
      </c>
      <c r="R19" t="s">
        <v>1274</v>
      </c>
      <c r="S19" t="s">
        <v>1388</v>
      </c>
      <c r="T19" t="s">
        <v>1389</v>
      </c>
      <c r="U19" t="s">
        <v>1390</v>
      </c>
      <c r="Y19" t="s">
        <v>69</v>
      </c>
      <c r="Z19" t="s">
        <v>90</v>
      </c>
      <c r="AA19" t="s">
        <v>1254</v>
      </c>
      <c r="AB19" t="s">
        <v>1391</v>
      </c>
    </row>
    <row r="20" spans="1:28" x14ac:dyDescent="0.25">
      <c r="A20" t="s">
        <v>841</v>
      </c>
      <c r="B20" t="s">
        <v>135</v>
      </c>
      <c r="F20" t="s">
        <v>1392</v>
      </c>
      <c r="G20" t="s">
        <v>1393</v>
      </c>
      <c r="H20" t="s">
        <v>797</v>
      </c>
      <c r="I20" t="s">
        <v>1394</v>
      </c>
      <c r="J20" t="s">
        <v>141</v>
      </c>
      <c r="L20" t="s">
        <v>141</v>
      </c>
      <c r="M20" t="s">
        <v>141</v>
      </c>
      <c r="N20" t="s">
        <v>138</v>
      </c>
      <c r="O20" t="s">
        <v>88</v>
      </c>
      <c r="P20" t="s">
        <v>142</v>
      </c>
      <c r="Q20" t="s">
        <v>139</v>
      </c>
      <c r="S20" t="s">
        <v>73</v>
      </c>
      <c r="T20" t="s">
        <v>49</v>
      </c>
      <c r="U20" t="s">
        <v>164</v>
      </c>
      <c r="Y20" t="s">
        <v>73</v>
      </c>
      <c r="Z20" t="s">
        <v>49</v>
      </c>
      <c r="AB20" t="s">
        <v>1395</v>
      </c>
    </row>
    <row r="21" spans="1:28" x14ac:dyDescent="0.25">
      <c r="B21" t="s">
        <v>925</v>
      </c>
      <c r="F21" t="s">
        <v>69</v>
      </c>
      <c r="G21" t="s">
        <v>1396</v>
      </c>
      <c r="H21" t="s">
        <v>1397</v>
      </c>
      <c r="I21" t="s">
        <v>1398</v>
      </c>
      <c r="J21" t="s">
        <v>1399</v>
      </c>
      <c r="L21" t="s">
        <v>1400</v>
      </c>
      <c r="M21" t="s">
        <v>1401</v>
      </c>
      <c r="N21" t="s">
        <v>1402</v>
      </c>
      <c r="O21" t="s">
        <v>1403</v>
      </c>
      <c r="P21" t="s">
        <v>1404</v>
      </c>
      <c r="Q21" t="s">
        <v>1405</v>
      </c>
      <c r="R21" t="s">
        <v>1274</v>
      </c>
      <c r="S21" t="s">
        <v>1406</v>
      </c>
      <c r="T21" t="s">
        <v>1407</v>
      </c>
      <c r="U21" t="s">
        <v>1408</v>
      </c>
      <c r="Y21" t="s">
        <v>73</v>
      </c>
      <c r="Z21" t="s">
        <v>88</v>
      </c>
      <c r="AA21" t="s">
        <v>1254</v>
      </c>
      <c r="AB21" t="s">
        <v>1409</v>
      </c>
    </row>
    <row r="22" spans="1:28" x14ac:dyDescent="0.25">
      <c r="A22" t="s">
        <v>1062</v>
      </c>
      <c r="B22" t="s">
        <v>120</v>
      </c>
      <c r="G22" t="s">
        <v>1410</v>
      </c>
      <c r="H22" t="s">
        <v>497</v>
      </c>
      <c r="I22" t="s">
        <v>1411</v>
      </c>
      <c r="J22" t="s">
        <v>142</v>
      </c>
      <c r="L22" t="s">
        <v>735</v>
      </c>
      <c r="M22" t="s">
        <v>232</v>
      </c>
      <c r="N22" t="s">
        <v>142</v>
      </c>
      <c r="O22" t="s">
        <v>802</v>
      </c>
      <c r="P22" t="s">
        <v>802</v>
      </c>
      <c r="Q22" t="s">
        <v>139</v>
      </c>
      <c r="S22" t="s">
        <v>134</v>
      </c>
      <c r="T22" t="s">
        <v>114</v>
      </c>
      <c r="U22" t="s">
        <v>186</v>
      </c>
      <c r="Y22" t="s">
        <v>49</v>
      </c>
      <c r="Z22" t="s">
        <v>73</v>
      </c>
      <c r="AB22" t="s">
        <v>1412</v>
      </c>
    </row>
    <row r="23" spans="1:28" x14ac:dyDescent="0.25">
      <c r="B23" t="s">
        <v>1413</v>
      </c>
      <c r="G23" t="s">
        <v>69</v>
      </c>
      <c r="H23" t="s">
        <v>1414</v>
      </c>
      <c r="I23" t="s">
        <v>1415</v>
      </c>
      <c r="J23" t="s">
        <v>1416</v>
      </c>
      <c r="L23" t="s">
        <v>1417</v>
      </c>
      <c r="M23" t="s">
        <v>1418</v>
      </c>
      <c r="N23" t="s">
        <v>1419</v>
      </c>
      <c r="O23" t="s">
        <v>1420</v>
      </c>
      <c r="P23" t="s">
        <v>501</v>
      </c>
      <c r="Q23" t="s">
        <v>1421</v>
      </c>
      <c r="R23" t="s">
        <v>1274</v>
      </c>
      <c r="S23" t="s">
        <v>1422</v>
      </c>
      <c r="T23" t="s">
        <v>1423</v>
      </c>
      <c r="U23" t="s">
        <v>1424</v>
      </c>
      <c r="Y23" t="s">
        <v>114</v>
      </c>
      <c r="Z23" t="s">
        <v>802</v>
      </c>
      <c r="AA23" t="s">
        <v>1254</v>
      </c>
      <c r="AB23" t="s">
        <v>1425</v>
      </c>
    </row>
    <row r="24" spans="1:28" x14ac:dyDescent="0.25">
      <c r="A24" t="s">
        <v>209</v>
      </c>
      <c r="B24" t="s">
        <v>1426</v>
      </c>
      <c r="H24" t="s">
        <v>1427</v>
      </c>
      <c r="I24" t="s">
        <v>1428</v>
      </c>
      <c r="J24" t="s">
        <v>648</v>
      </c>
      <c r="L24" t="s">
        <v>817</v>
      </c>
      <c r="M24" t="s">
        <v>1429</v>
      </c>
      <c r="N24" t="s">
        <v>632</v>
      </c>
      <c r="O24" t="s">
        <v>280</v>
      </c>
      <c r="P24" t="s">
        <v>1430</v>
      </c>
      <c r="Q24" t="s">
        <v>349</v>
      </c>
      <c r="S24" t="s">
        <v>1152</v>
      </c>
      <c r="T24" t="s">
        <v>136</v>
      </c>
      <c r="U24" t="s">
        <v>655</v>
      </c>
      <c r="Y24" t="s">
        <v>326</v>
      </c>
      <c r="Z24" t="s">
        <v>69</v>
      </c>
      <c r="AB24" t="s">
        <v>1431</v>
      </c>
    </row>
    <row r="25" spans="1:28" x14ac:dyDescent="0.25">
      <c r="B25" t="s">
        <v>289</v>
      </c>
      <c r="H25" t="s">
        <v>1432</v>
      </c>
      <c r="I25" t="s">
        <v>1433</v>
      </c>
      <c r="J25" t="s">
        <v>1434</v>
      </c>
      <c r="L25" t="s">
        <v>1435</v>
      </c>
      <c r="M25" t="s">
        <v>1436</v>
      </c>
      <c r="N25" t="s">
        <v>1309</v>
      </c>
      <c r="O25" t="s">
        <v>1123</v>
      </c>
      <c r="P25" t="s">
        <v>142</v>
      </c>
      <c r="Q25" t="s">
        <v>1437</v>
      </c>
      <c r="R25" t="s">
        <v>1274</v>
      </c>
      <c r="S25" t="s">
        <v>1438</v>
      </c>
      <c r="T25" t="s">
        <v>1439</v>
      </c>
      <c r="U25" t="s">
        <v>1440</v>
      </c>
      <c r="Y25" t="s">
        <v>140</v>
      </c>
      <c r="Z25" t="s">
        <v>802</v>
      </c>
      <c r="AA25" t="s">
        <v>1254</v>
      </c>
      <c r="AB25" t="s">
        <v>1441</v>
      </c>
    </row>
    <row r="26" spans="1:28" x14ac:dyDescent="0.25">
      <c r="A26" t="s">
        <v>267</v>
      </c>
      <c r="B26" t="s">
        <v>49</v>
      </c>
      <c r="H26" t="s">
        <v>49</v>
      </c>
      <c r="J26" t="s">
        <v>69</v>
      </c>
      <c r="L26" t="s">
        <v>69</v>
      </c>
      <c r="M26" t="s">
        <v>69</v>
      </c>
      <c r="N26" t="s">
        <v>69</v>
      </c>
      <c r="O26" t="s">
        <v>49</v>
      </c>
      <c r="P26" t="s">
        <v>1442</v>
      </c>
      <c r="Q26" t="s">
        <v>73</v>
      </c>
      <c r="S26" t="s">
        <v>49</v>
      </c>
      <c r="T26" t="s">
        <v>49</v>
      </c>
      <c r="U26" t="s">
        <v>73</v>
      </c>
      <c r="Y26" t="s">
        <v>69</v>
      </c>
      <c r="Z26" t="s">
        <v>139</v>
      </c>
      <c r="AB26" t="s">
        <v>1431</v>
      </c>
    </row>
    <row r="27" spans="1:28" x14ac:dyDescent="0.25">
      <c r="B27" t="s">
        <v>1443</v>
      </c>
      <c r="H27" t="s">
        <v>1444</v>
      </c>
      <c r="I27" t="s">
        <v>1433</v>
      </c>
      <c r="J27" t="s">
        <v>1434</v>
      </c>
      <c r="L27" t="s">
        <v>1435</v>
      </c>
      <c r="M27" t="s">
        <v>1436</v>
      </c>
      <c r="N27" t="s">
        <v>1309</v>
      </c>
      <c r="O27" t="s">
        <v>1445</v>
      </c>
      <c r="P27" t="s">
        <v>69</v>
      </c>
      <c r="Q27" t="s">
        <v>1446</v>
      </c>
      <c r="R27" t="s">
        <v>1274</v>
      </c>
      <c r="S27" t="s">
        <v>1447</v>
      </c>
      <c r="T27" t="s">
        <v>1448</v>
      </c>
      <c r="U27" t="s">
        <v>1449</v>
      </c>
      <c r="Y27" t="s">
        <v>140</v>
      </c>
      <c r="Z27" t="s">
        <v>527</v>
      </c>
      <c r="AA27" t="s">
        <v>1254</v>
      </c>
      <c r="AB27" t="s">
        <v>1450</v>
      </c>
    </row>
    <row r="28" spans="1:28" x14ac:dyDescent="0.25">
      <c r="A28" t="s">
        <v>331</v>
      </c>
      <c r="B28" t="s">
        <v>186</v>
      </c>
      <c r="H28" t="s">
        <v>246</v>
      </c>
      <c r="I28" t="s">
        <v>1451</v>
      </c>
      <c r="J28" t="s">
        <v>49</v>
      </c>
      <c r="L28" t="s">
        <v>164</v>
      </c>
      <c r="M28" t="s">
        <v>121</v>
      </c>
      <c r="N28" t="s">
        <v>114</v>
      </c>
      <c r="O28" t="s">
        <v>135</v>
      </c>
      <c r="Q28" t="s">
        <v>114</v>
      </c>
      <c r="S28" t="s">
        <v>49</v>
      </c>
      <c r="T28" t="s">
        <v>73</v>
      </c>
      <c r="U28" t="s">
        <v>69</v>
      </c>
      <c r="Y28" t="s">
        <v>138</v>
      </c>
      <c r="Z28" t="s">
        <v>121</v>
      </c>
      <c r="AB28" t="s">
        <v>1452</v>
      </c>
    </row>
    <row r="29" spans="1:28" x14ac:dyDescent="0.25">
      <c r="B29" t="s">
        <v>1453</v>
      </c>
      <c r="H29" t="s">
        <v>1454</v>
      </c>
      <c r="I29" t="s">
        <v>1274</v>
      </c>
      <c r="J29" t="s">
        <v>1455</v>
      </c>
      <c r="L29" t="s">
        <v>1456</v>
      </c>
      <c r="M29" t="s">
        <v>1457</v>
      </c>
      <c r="N29" t="s">
        <v>1458</v>
      </c>
      <c r="O29" t="s">
        <v>1459</v>
      </c>
      <c r="Q29" t="s">
        <v>1460</v>
      </c>
      <c r="R29" t="s">
        <v>1274</v>
      </c>
      <c r="S29" t="s">
        <v>1461</v>
      </c>
      <c r="T29" t="s">
        <v>1462</v>
      </c>
      <c r="U29" t="s">
        <v>1449</v>
      </c>
      <c r="Y29" t="s">
        <v>822</v>
      </c>
      <c r="Z29" t="s">
        <v>89</v>
      </c>
      <c r="AA29" t="s">
        <v>1254</v>
      </c>
      <c r="AB29" t="s">
        <v>1463</v>
      </c>
    </row>
    <row r="30" spans="1:28" x14ac:dyDescent="0.25">
      <c r="A30" t="s">
        <v>602</v>
      </c>
      <c r="B30" t="s">
        <v>315</v>
      </c>
      <c r="H30" t="s">
        <v>546</v>
      </c>
      <c r="J30" t="s">
        <v>1464</v>
      </c>
      <c r="L30" t="s">
        <v>161</v>
      </c>
      <c r="M30" t="s">
        <v>1465</v>
      </c>
      <c r="N30" t="s">
        <v>1466</v>
      </c>
      <c r="O30" t="s">
        <v>112</v>
      </c>
      <c r="Q30" t="s">
        <v>822</v>
      </c>
      <c r="S30" t="s">
        <v>637</v>
      </c>
      <c r="T30" t="s">
        <v>192</v>
      </c>
      <c r="U30" t="s">
        <v>228</v>
      </c>
      <c r="Y30" t="s">
        <v>209</v>
      </c>
      <c r="Z30" t="s">
        <v>139</v>
      </c>
      <c r="AB30" t="s">
        <v>1467</v>
      </c>
    </row>
    <row r="31" spans="1:28" x14ac:dyDescent="0.25">
      <c r="A31" t="s">
        <v>620</v>
      </c>
      <c r="B31" t="s">
        <v>1468</v>
      </c>
      <c r="H31" t="s">
        <v>1399</v>
      </c>
      <c r="I31" t="s">
        <v>1274</v>
      </c>
      <c r="J31" t="s">
        <v>1469</v>
      </c>
      <c r="L31" t="s">
        <v>1470</v>
      </c>
      <c r="M31" t="s">
        <v>1471</v>
      </c>
      <c r="N31" t="s">
        <v>69</v>
      </c>
      <c r="O31" t="s">
        <v>1472</v>
      </c>
      <c r="Q31" t="s">
        <v>890</v>
      </c>
      <c r="R31" t="s">
        <v>1274</v>
      </c>
      <c r="S31" t="s">
        <v>1473</v>
      </c>
      <c r="T31" t="s">
        <v>1474</v>
      </c>
      <c r="U31" t="s">
        <v>1475</v>
      </c>
      <c r="Y31" t="s">
        <v>743</v>
      </c>
      <c r="Z31" t="s">
        <v>315</v>
      </c>
      <c r="AA31" t="s">
        <v>1254</v>
      </c>
      <c r="AB31" t="s">
        <v>1476</v>
      </c>
    </row>
    <row r="32" spans="1:28" x14ac:dyDescent="0.25">
      <c r="B32" t="s">
        <v>1477</v>
      </c>
      <c r="H32" t="s">
        <v>860</v>
      </c>
      <c r="J32" t="s">
        <v>364</v>
      </c>
      <c r="L32" t="s">
        <v>1393</v>
      </c>
      <c r="M32" t="s">
        <v>1478</v>
      </c>
      <c r="O32" t="s">
        <v>1479</v>
      </c>
      <c r="Q32" t="s">
        <v>1480</v>
      </c>
      <c r="S32" t="s">
        <v>210</v>
      </c>
      <c r="T32" t="s">
        <v>1481</v>
      </c>
      <c r="U32" t="s">
        <v>1482</v>
      </c>
      <c r="Y32" t="s">
        <v>1483</v>
      </c>
      <c r="Z32" t="s">
        <v>120</v>
      </c>
    </row>
    <row r="33" spans="1:28" x14ac:dyDescent="0.25">
      <c r="A33" t="s">
        <v>638</v>
      </c>
      <c r="B33" t="s">
        <v>69</v>
      </c>
      <c r="H33" t="s">
        <v>1484</v>
      </c>
      <c r="I33" t="s">
        <v>1274</v>
      </c>
      <c r="J33" t="s">
        <v>1485</v>
      </c>
      <c r="L33" t="s">
        <v>1486</v>
      </c>
      <c r="M33" t="s">
        <v>1487</v>
      </c>
      <c r="O33" t="s">
        <v>1488</v>
      </c>
      <c r="Q33" t="s">
        <v>1489</v>
      </c>
      <c r="R33" t="s">
        <v>1274</v>
      </c>
      <c r="S33" t="s">
        <v>741</v>
      </c>
      <c r="T33" t="s">
        <v>1490</v>
      </c>
      <c r="U33" t="s">
        <v>1491</v>
      </c>
      <c r="Y33" t="s">
        <v>1492</v>
      </c>
      <c r="Z33" t="s">
        <v>119</v>
      </c>
      <c r="AA33" t="s">
        <v>1254</v>
      </c>
      <c r="AB33" t="s">
        <v>1493</v>
      </c>
    </row>
    <row r="34" spans="1:28" x14ac:dyDescent="0.25">
      <c r="H34" t="s">
        <v>1494</v>
      </c>
      <c r="J34" t="s">
        <v>828</v>
      </c>
      <c r="L34" t="s">
        <v>1495</v>
      </c>
      <c r="M34" t="s">
        <v>1496</v>
      </c>
      <c r="O34" t="s">
        <v>1497</v>
      </c>
      <c r="Q34" t="s">
        <v>1149</v>
      </c>
      <c r="S34" t="s">
        <v>458</v>
      </c>
      <c r="T34" t="s">
        <v>92</v>
      </c>
      <c r="U34" t="s">
        <v>526</v>
      </c>
      <c r="Y34" t="s">
        <v>1498</v>
      </c>
      <c r="Z34" t="s">
        <v>73</v>
      </c>
    </row>
    <row r="35" spans="1:28" x14ac:dyDescent="0.25">
      <c r="A35" t="s">
        <v>1499</v>
      </c>
      <c r="H35" t="s">
        <v>69</v>
      </c>
      <c r="I35" t="s">
        <v>1274</v>
      </c>
      <c r="J35" t="s">
        <v>1500</v>
      </c>
      <c r="L35" t="s">
        <v>1501</v>
      </c>
      <c r="M35" t="s">
        <v>1502</v>
      </c>
      <c r="O35" t="s">
        <v>1503</v>
      </c>
      <c r="Q35" t="s">
        <v>1504</v>
      </c>
      <c r="R35" t="s">
        <v>1274</v>
      </c>
      <c r="S35" t="s">
        <v>1505</v>
      </c>
      <c r="T35" t="s">
        <v>1506</v>
      </c>
      <c r="U35" t="s">
        <v>1507</v>
      </c>
      <c r="Y35" t="s">
        <v>1508</v>
      </c>
      <c r="Z35" t="s">
        <v>632</v>
      </c>
      <c r="AA35" t="s">
        <v>1254</v>
      </c>
      <c r="AB35" t="s">
        <v>1509</v>
      </c>
    </row>
    <row r="36" spans="1:28" x14ac:dyDescent="0.25">
      <c r="J36" t="s">
        <v>1510</v>
      </c>
      <c r="L36" t="s">
        <v>1511</v>
      </c>
      <c r="M36" t="s">
        <v>1512</v>
      </c>
      <c r="O36" t="s">
        <v>1513</v>
      </c>
      <c r="Q36" t="s">
        <v>456</v>
      </c>
      <c r="S36" t="s">
        <v>92</v>
      </c>
      <c r="T36" t="s">
        <v>267</v>
      </c>
      <c r="U36" t="s">
        <v>88</v>
      </c>
      <c r="Y36" t="s">
        <v>698</v>
      </c>
      <c r="Z36" t="s">
        <v>73</v>
      </c>
    </row>
    <row r="37" spans="1:28" x14ac:dyDescent="0.25">
      <c r="A37" t="s">
        <v>1514</v>
      </c>
      <c r="I37" t="s">
        <v>1274</v>
      </c>
      <c r="J37" t="s">
        <v>69</v>
      </c>
      <c r="L37" t="s">
        <v>1515</v>
      </c>
      <c r="M37" t="s">
        <v>692</v>
      </c>
      <c r="O37" t="s">
        <v>1516</v>
      </c>
      <c r="Q37" t="s">
        <v>1517</v>
      </c>
      <c r="R37" t="s">
        <v>1274</v>
      </c>
      <c r="S37" t="s">
        <v>1518</v>
      </c>
      <c r="T37" t="s">
        <v>1519</v>
      </c>
      <c r="U37" t="s">
        <v>1520</v>
      </c>
      <c r="Y37" t="s">
        <v>1521</v>
      </c>
      <c r="Z37" t="s">
        <v>316</v>
      </c>
      <c r="AA37" t="s">
        <v>1254</v>
      </c>
      <c r="AB37" t="s">
        <v>1522</v>
      </c>
    </row>
    <row r="38" spans="1:28" x14ac:dyDescent="0.25">
      <c r="L38" t="s">
        <v>396</v>
      </c>
      <c r="M38" t="s">
        <v>326</v>
      </c>
      <c r="O38" t="s">
        <v>314</v>
      </c>
      <c r="Q38" t="s">
        <v>1523</v>
      </c>
      <c r="S38" t="s">
        <v>651</v>
      </c>
      <c r="T38" t="s">
        <v>1524</v>
      </c>
      <c r="U38" t="s">
        <v>1525</v>
      </c>
      <c r="Y38" t="s">
        <v>992</v>
      </c>
      <c r="Z38" t="s">
        <v>114</v>
      </c>
    </row>
    <row r="39" spans="1:28" x14ac:dyDescent="0.25">
      <c r="A39" t="s">
        <v>1526</v>
      </c>
      <c r="I39" t="s">
        <v>1274</v>
      </c>
      <c r="L39" t="s">
        <v>1527</v>
      </c>
      <c r="M39" t="s">
        <v>1528</v>
      </c>
      <c r="O39" t="s">
        <v>1529</v>
      </c>
      <c r="Q39" t="s">
        <v>1530</v>
      </c>
      <c r="R39" t="s">
        <v>1274</v>
      </c>
      <c r="S39" t="s">
        <v>1531</v>
      </c>
      <c r="T39" t="s">
        <v>69</v>
      </c>
      <c r="U39" t="s">
        <v>1532</v>
      </c>
      <c r="Y39" t="s">
        <v>1533</v>
      </c>
      <c r="Z39" t="s">
        <v>816</v>
      </c>
      <c r="AA39" t="s">
        <v>1254</v>
      </c>
      <c r="AB39" t="s">
        <v>1534</v>
      </c>
    </row>
    <row r="40" spans="1:28" x14ac:dyDescent="0.25">
      <c r="L40" t="s">
        <v>811</v>
      </c>
      <c r="M40" t="s">
        <v>743</v>
      </c>
      <c r="O40" t="s">
        <v>1535</v>
      </c>
      <c r="Q40" t="s">
        <v>1536</v>
      </c>
      <c r="S40" t="s">
        <v>1537</v>
      </c>
      <c r="U40" t="s">
        <v>1538</v>
      </c>
      <c r="Y40" t="s">
        <v>1539</v>
      </c>
      <c r="Z40" t="s">
        <v>681</v>
      </c>
    </row>
    <row r="41" spans="1:28" x14ac:dyDescent="0.25">
      <c r="A41" t="s">
        <v>455</v>
      </c>
      <c r="I41" t="s">
        <v>1274</v>
      </c>
      <c r="L41" t="s">
        <v>1540</v>
      </c>
      <c r="M41" t="s">
        <v>1541</v>
      </c>
      <c r="O41" t="s">
        <v>1542</v>
      </c>
      <c r="Q41" t="s">
        <v>1543</v>
      </c>
      <c r="R41" t="s">
        <v>1274</v>
      </c>
      <c r="S41" t="s">
        <v>1544</v>
      </c>
      <c r="U41" t="s">
        <v>69</v>
      </c>
      <c r="Y41" t="s">
        <v>1545</v>
      </c>
      <c r="Z41" t="s">
        <v>316</v>
      </c>
      <c r="AA41" t="s">
        <v>1254</v>
      </c>
      <c r="AB41" t="s">
        <v>1546</v>
      </c>
    </row>
    <row r="42" spans="1:28" x14ac:dyDescent="0.25">
      <c r="L42" t="s">
        <v>1547</v>
      </c>
      <c r="M42" t="s">
        <v>1548</v>
      </c>
      <c r="O42" t="s">
        <v>1549</v>
      </c>
      <c r="Q42" t="s">
        <v>635</v>
      </c>
      <c r="S42" t="s">
        <v>736</v>
      </c>
      <c r="Y42" t="s">
        <v>1550</v>
      </c>
      <c r="Z42" t="s">
        <v>69</v>
      </c>
    </row>
    <row r="43" spans="1:28" x14ac:dyDescent="0.25">
      <c r="A43" t="s">
        <v>70</v>
      </c>
      <c r="I43" t="s">
        <v>1274</v>
      </c>
      <c r="L43" t="s">
        <v>1551</v>
      </c>
      <c r="M43" t="s">
        <v>636</v>
      </c>
      <c r="O43" t="s">
        <v>1552</v>
      </c>
      <c r="Q43" t="s">
        <v>1553</v>
      </c>
      <c r="R43" t="s">
        <v>1274</v>
      </c>
      <c r="S43" t="s">
        <v>1554</v>
      </c>
      <c r="Y43" t="s">
        <v>1555</v>
      </c>
      <c r="Z43" t="s">
        <v>316</v>
      </c>
      <c r="AA43" t="s">
        <v>1254</v>
      </c>
      <c r="AB43" t="s">
        <v>1556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4403-847D-4207-80A1-952B738438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C17C26-6B85-4184-A6BA-52E6F49D7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Bass</vt:lpstr>
      <vt:lpstr>Lyons</vt:lpstr>
      <vt:lpstr>Clark</vt:lpstr>
      <vt:lpstr>Braddon</vt:lpstr>
      <vt:lpstr>Franklin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van den Wall Bake</dc:creator>
  <cp:lastModifiedBy>Will van den Wall Bake</cp:lastModifiedBy>
  <dcterms:created xsi:type="dcterms:W3CDTF">2024-02-28T06:55:30Z</dcterms:created>
  <dcterms:modified xsi:type="dcterms:W3CDTF">2024-02-28T09:30:17Z</dcterms:modified>
</cp:coreProperties>
</file>