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AAED3554-74DC-4969-A89D-572758DF9D1B}" xr6:coauthVersionLast="47" xr6:coauthVersionMax="47" xr10:uidLastSave="{00000000-0000-0000-0000-000000000000}"/>
  <bookViews>
    <workbookView xWindow="38280" yWindow="0" windowWidth="19425" windowHeight="15735" xr2:uid="{2AA15663-CC11-46E4-B791-AC22E2BDA0EB}"/>
  </bookViews>
  <sheets>
    <sheet name="Sheet1" sheetId="1" r:id="rId1"/>
  </sheets>
  <definedNames>
    <definedName name="_xlnm._FilterDatabase" localSheetId="0" hidden="1">Sheet1!$A$1:$G$223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" i="1"/>
  <c r="I9" i="1"/>
  <c r="I12" i="1"/>
  <c r="J7" i="1"/>
  <c r="I7" i="1"/>
  <c r="G182" i="1"/>
  <c r="G188" i="1"/>
  <c r="G196" i="1"/>
  <c r="G204" i="1"/>
  <c r="G212" i="1"/>
  <c r="G220" i="1"/>
  <c r="G36" i="1"/>
  <c r="G40" i="1"/>
  <c r="G45" i="1"/>
  <c r="G50" i="1"/>
  <c r="G56" i="1"/>
  <c r="G61" i="1"/>
  <c r="G67" i="1"/>
  <c r="G73" i="1"/>
  <c r="G78" i="1"/>
  <c r="G83" i="1"/>
  <c r="G88" i="1"/>
  <c r="G93" i="1"/>
  <c r="G99" i="1"/>
  <c r="G103" i="1"/>
  <c r="G108" i="1"/>
  <c r="G114" i="1"/>
  <c r="G119" i="1"/>
  <c r="G124" i="1"/>
  <c r="G129" i="1"/>
  <c r="G134" i="1"/>
  <c r="G144" i="1"/>
  <c r="G150" i="1"/>
  <c r="G158" i="1"/>
  <c r="G166" i="1"/>
  <c r="G172" i="1"/>
  <c r="G178" i="1"/>
  <c r="G184" i="1"/>
  <c r="G191" i="1"/>
  <c r="G199" i="1"/>
  <c r="G203" i="1"/>
  <c r="G209" i="1"/>
  <c r="G215" i="1"/>
  <c r="G219" i="1"/>
  <c r="G4" i="1"/>
  <c r="G6" i="1"/>
  <c r="G8" i="1"/>
  <c r="G11" i="1"/>
  <c r="G13" i="1"/>
  <c r="G16" i="1"/>
  <c r="G19" i="1"/>
  <c r="G22" i="1"/>
  <c r="G24" i="1"/>
  <c r="G27" i="1"/>
  <c r="G29" i="1"/>
  <c r="G33" i="1"/>
  <c r="G35" i="1"/>
  <c r="G38" i="1"/>
  <c r="G41" i="1"/>
  <c r="G43" i="1"/>
  <c r="G46" i="1"/>
  <c r="G48" i="1"/>
  <c r="G51" i="1"/>
  <c r="G54" i="1"/>
  <c r="G57" i="1"/>
  <c r="G59" i="1"/>
  <c r="G62" i="1"/>
  <c r="G65" i="1"/>
  <c r="G68" i="1"/>
  <c r="G70" i="1"/>
  <c r="G74" i="1"/>
  <c r="G76" i="1"/>
  <c r="G79" i="1"/>
  <c r="G81" i="1"/>
  <c r="G84" i="1"/>
  <c r="G86" i="1"/>
  <c r="G89" i="1"/>
  <c r="G91" i="1"/>
  <c r="G95" i="1"/>
  <c r="G98" i="1"/>
  <c r="G101" i="1"/>
  <c r="G104" i="1"/>
  <c r="G106" i="1"/>
  <c r="G110" i="1"/>
  <c r="G112" i="1"/>
  <c r="G113" i="1"/>
  <c r="G116" i="1"/>
  <c r="G118" i="1"/>
  <c r="G121" i="1"/>
  <c r="G123" i="1"/>
  <c r="G126" i="1"/>
  <c r="G128" i="1"/>
  <c r="G131" i="1"/>
  <c r="G133" i="1"/>
  <c r="G137" i="1"/>
  <c r="G140" i="1"/>
  <c r="G143" i="1"/>
  <c r="G146" i="1"/>
  <c r="G149" i="1"/>
  <c r="G153" i="1"/>
  <c r="G155" i="1"/>
  <c r="G157" i="1"/>
  <c r="G161" i="1"/>
  <c r="G164" i="1"/>
  <c r="G169" i="1"/>
  <c r="G174" i="1"/>
  <c r="G177" i="1"/>
  <c r="G180" i="1"/>
  <c r="G183" i="1"/>
  <c r="G186" i="1"/>
  <c r="G190" i="1"/>
  <c r="G194" i="1"/>
  <c r="G198" i="1"/>
  <c r="G202" i="1"/>
  <c r="G206" i="1"/>
  <c r="G208" i="1"/>
  <c r="G211" i="1"/>
  <c r="G214" i="1"/>
  <c r="G218" i="1"/>
  <c r="G222" i="1"/>
  <c r="G159" i="1"/>
  <c r="G165" i="1"/>
  <c r="G171" i="1"/>
  <c r="G176" i="1"/>
  <c r="G2" i="1"/>
  <c r="G15" i="1"/>
  <c r="G21" i="1"/>
  <c r="G26" i="1"/>
  <c r="G31" i="1"/>
  <c r="G3" i="1"/>
  <c r="G5" i="1"/>
  <c r="G7" i="1"/>
  <c r="G9" i="1"/>
  <c r="G12" i="1"/>
  <c r="G14" i="1"/>
  <c r="G17" i="1"/>
  <c r="G18" i="1"/>
  <c r="G20" i="1"/>
  <c r="G23" i="1"/>
  <c r="G25" i="1"/>
  <c r="G28" i="1"/>
  <c r="G30" i="1"/>
  <c r="G32" i="1"/>
  <c r="G34" i="1"/>
  <c r="G37" i="1"/>
  <c r="G39" i="1"/>
  <c r="G42" i="1"/>
  <c r="G44" i="1"/>
  <c r="G47" i="1"/>
  <c r="G49" i="1"/>
  <c r="G52" i="1"/>
  <c r="G53" i="1"/>
  <c r="G55" i="1"/>
  <c r="G58" i="1"/>
  <c r="G60" i="1"/>
  <c r="G63" i="1"/>
  <c r="G64" i="1"/>
  <c r="G66" i="1"/>
  <c r="G69" i="1"/>
  <c r="G71" i="1"/>
  <c r="G72" i="1"/>
  <c r="G75" i="1"/>
  <c r="G77" i="1"/>
  <c r="G80" i="1"/>
  <c r="G82" i="1"/>
  <c r="G85" i="1"/>
  <c r="G87" i="1"/>
  <c r="G90" i="1"/>
  <c r="G92" i="1"/>
  <c r="G94" i="1"/>
  <c r="G96" i="1"/>
  <c r="G97" i="1"/>
  <c r="G100" i="1"/>
  <c r="G102" i="1"/>
  <c r="G105" i="1"/>
  <c r="G107" i="1"/>
  <c r="G109" i="1"/>
  <c r="G111" i="1"/>
  <c r="G115" i="1"/>
  <c r="G117" i="1"/>
  <c r="G120" i="1"/>
  <c r="G122" i="1"/>
  <c r="G125" i="1"/>
  <c r="G127" i="1"/>
  <c r="G130" i="1"/>
  <c r="G132" i="1"/>
  <c r="G135" i="1"/>
  <c r="G136" i="1"/>
  <c r="G138" i="1"/>
  <c r="G139" i="1"/>
  <c r="G141" i="1"/>
  <c r="G142" i="1"/>
  <c r="G145" i="1"/>
  <c r="G147" i="1"/>
  <c r="G148" i="1"/>
  <c r="G151" i="1"/>
  <c r="G152" i="1"/>
  <c r="G154" i="1"/>
  <c r="G156" i="1"/>
  <c r="G160" i="1"/>
  <c r="G162" i="1"/>
  <c r="G163" i="1"/>
  <c r="G167" i="1"/>
  <c r="G168" i="1"/>
  <c r="G170" i="1"/>
  <c r="G173" i="1"/>
  <c r="G175" i="1"/>
  <c r="G179" i="1"/>
  <c r="G181" i="1"/>
  <c r="G185" i="1"/>
  <c r="G187" i="1"/>
  <c r="G189" i="1"/>
  <c r="G192" i="1"/>
  <c r="G193" i="1"/>
  <c r="G195" i="1"/>
  <c r="G197" i="1"/>
  <c r="G200" i="1"/>
  <c r="G201" i="1"/>
  <c r="G205" i="1"/>
  <c r="G207" i="1"/>
  <c r="G210" i="1"/>
  <c r="G213" i="1"/>
  <c r="G216" i="1"/>
  <c r="G217" i="1"/>
  <c r="G221" i="1"/>
  <c r="G223" i="1"/>
  <c r="G10" i="1"/>
  <c r="L12" i="1"/>
  <c r="L13" i="1"/>
  <c r="L11" i="1"/>
  <c r="K11" i="1"/>
  <c r="K13" i="1"/>
  <c r="K12" i="1"/>
  <c r="K9" i="1"/>
  <c r="K7" i="1"/>
  <c r="L7" i="1"/>
  <c r="E2" i="1" l="1"/>
  <c r="F2" i="1" s="1"/>
  <c r="I13" i="1"/>
  <c r="E17" i="1"/>
  <c r="F17" i="1" s="1"/>
  <c r="E34" i="1"/>
  <c r="F34" i="1" s="1"/>
  <c r="E53" i="1"/>
  <c r="F53" i="1" s="1"/>
  <c r="E71" i="1"/>
  <c r="F71" i="1" s="1"/>
  <c r="E90" i="1"/>
  <c r="F90" i="1" s="1"/>
  <c r="E107" i="1"/>
  <c r="F107" i="1" s="1"/>
  <c r="E127" i="1"/>
  <c r="F127" i="1" s="1"/>
  <c r="E142" i="1"/>
  <c r="F142" i="1" s="1"/>
  <c r="E160" i="1"/>
  <c r="F160" i="1" s="1"/>
  <c r="E179" i="1"/>
  <c r="F179" i="1" s="1"/>
  <c r="E197" i="1"/>
  <c r="F197" i="1" s="1"/>
  <c r="E217" i="1"/>
  <c r="F217" i="1" s="1"/>
  <c r="E36" i="1"/>
  <c r="F36" i="1" s="1"/>
  <c r="E78" i="1"/>
  <c r="F78" i="1" s="1"/>
  <c r="E119" i="1"/>
  <c r="F119" i="1" s="1"/>
  <c r="E172" i="1"/>
  <c r="F172" i="1" s="1"/>
  <c r="E219" i="1"/>
  <c r="F219" i="1" s="1"/>
  <c r="E22" i="1"/>
  <c r="F22" i="1" s="1"/>
  <c r="E43" i="1"/>
  <c r="F43" i="1" s="1"/>
  <c r="E65" i="1"/>
  <c r="F65" i="1" s="1"/>
  <c r="E86" i="1"/>
  <c r="F86" i="1" s="1"/>
  <c r="E110" i="1"/>
  <c r="F110" i="1" s="1"/>
  <c r="E128" i="1"/>
  <c r="F128" i="1" s="1"/>
  <c r="E153" i="1"/>
  <c r="F153" i="1" s="1"/>
  <c r="E180" i="1"/>
  <c r="F180" i="1" s="1"/>
  <c r="E208" i="1"/>
  <c r="F208" i="1" s="1"/>
  <c r="E176" i="1"/>
  <c r="F176" i="1" s="1"/>
  <c r="E60" i="1"/>
  <c r="F60" i="1" s="1"/>
  <c r="E10" i="1"/>
  <c r="F10" i="1" s="1"/>
  <c r="E134" i="1"/>
  <c r="F134" i="1" s="1"/>
  <c r="E29" i="1"/>
  <c r="F29" i="1" s="1"/>
  <c r="E95" i="1"/>
  <c r="F95" i="1" s="1"/>
  <c r="E161" i="1"/>
  <c r="F161" i="1" s="1"/>
  <c r="E196" i="1"/>
  <c r="F196" i="1" s="1"/>
  <c r="E44" i="1"/>
  <c r="F44" i="1" s="1"/>
  <c r="E97" i="1"/>
  <c r="F97" i="1" s="1"/>
  <c r="E151" i="1"/>
  <c r="F151" i="1" s="1"/>
  <c r="E207" i="1"/>
  <c r="F207" i="1" s="1"/>
  <c r="E99" i="1"/>
  <c r="F99" i="1" s="1"/>
  <c r="E11" i="1"/>
  <c r="F11" i="1" s="1"/>
  <c r="E54" i="1"/>
  <c r="F54" i="1" s="1"/>
  <c r="E118" i="1"/>
  <c r="F118" i="1" s="1"/>
  <c r="E164" i="1"/>
  <c r="F164" i="1" s="1"/>
  <c r="E204" i="1"/>
  <c r="F204" i="1" s="1"/>
  <c r="E9" i="1"/>
  <c r="F9" i="1" s="1"/>
  <c r="E82" i="1"/>
  <c r="F82" i="1" s="1"/>
  <c r="E170" i="1"/>
  <c r="F170" i="1" s="1"/>
  <c r="E61" i="1"/>
  <c r="F61" i="1" s="1"/>
  <c r="E203" i="1"/>
  <c r="F203" i="1" s="1"/>
  <c r="E79" i="1"/>
  <c r="F79" i="1" s="1"/>
  <c r="E169" i="1"/>
  <c r="F169" i="1" s="1"/>
  <c r="E38" i="1"/>
  <c r="F38" i="1" s="1"/>
  <c r="E165" i="1"/>
  <c r="F165" i="1" s="1"/>
  <c r="E84" i="1"/>
  <c r="F84" i="1" s="1"/>
  <c r="E177" i="1"/>
  <c r="F177" i="1" s="1"/>
  <c r="E18" i="1"/>
  <c r="F18" i="1" s="1"/>
  <c r="E37" i="1"/>
  <c r="F37" i="1" s="1"/>
  <c r="E55" i="1"/>
  <c r="F55" i="1" s="1"/>
  <c r="E72" i="1"/>
  <c r="F72" i="1" s="1"/>
  <c r="E92" i="1"/>
  <c r="F92" i="1" s="1"/>
  <c r="E109" i="1"/>
  <c r="F109" i="1" s="1"/>
  <c r="E130" i="1"/>
  <c r="F130" i="1" s="1"/>
  <c r="E145" i="1"/>
  <c r="F145" i="1" s="1"/>
  <c r="E162" i="1"/>
  <c r="F162" i="1" s="1"/>
  <c r="E181" i="1"/>
  <c r="F181" i="1" s="1"/>
  <c r="E200" i="1"/>
  <c r="F200" i="1" s="1"/>
  <c r="E221" i="1"/>
  <c r="F221" i="1" s="1"/>
  <c r="E40" i="1"/>
  <c r="F40" i="1" s="1"/>
  <c r="E83" i="1"/>
  <c r="F83" i="1" s="1"/>
  <c r="E124" i="1"/>
  <c r="F124" i="1" s="1"/>
  <c r="E178" i="1"/>
  <c r="F178" i="1" s="1"/>
  <c r="E4" i="1"/>
  <c r="F4" i="1" s="1"/>
  <c r="E24" i="1"/>
  <c r="F24" i="1" s="1"/>
  <c r="E46" i="1"/>
  <c r="F46" i="1" s="1"/>
  <c r="E68" i="1"/>
  <c r="F68" i="1" s="1"/>
  <c r="E89" i="1"/>
  <c r="F89" i="1" s="1"/>
  <c r="E112" i="1"/>
  <c r="F112" i="1" s="1"/>
  <c r="E131" i="1"/>
  <c r="F131" i="1" s="1"/>
  <c r="E155" i="1"/>
  <c r="F155" i="1" s="1"/>
  <c r="E183" i="1"/>
  <c r="F183" i="1" s="1"/>
  <c r="E211" i="1"/>
  <c r="F211" i="1" s="1"/>
  <c r="E182" i="1"/>
  <c r="F182" i="1" s="1"/>
  <c r="E42" i="1"/>
  <c r="F42" i="1" s="1"/>
  <c r="E77" i="1"/>
  <c r="F77" i="1" s="1"/>
  <c r="E135" i="1"/>
  <c r="F135" i="1" s="1"/>
  <c r="E167" i="1"/>
  <c r="F167" i="1" s="1"/>
  <c r="E205" i="1"/>
  <c r="F205" i="1" s="1"/>
  <c r="E93" i="1"/>
  <c r="F93" i="1" s="1"/>
  <c r="E191" i="1"/>
  <c r="F191" i="1" s="1"/>
  <c r="E51" i="1"/>
  <c r="F51" i="1" s="1"/>
  <c r="E137" i="1"/>
  <c r="F137" i="1" s="1"/>
  <c r="E218" i="1"/>
  <c r="F218" i="1" s="1"/>
  <c r="E63" i="1"/>
  <c r="F63" i="1" s="1"/>
  <c r="E117" i="1"/>
  <c r="F117" i="1" s="1"/>
  <c r="E168" i="1"/>
  <c r="F168" i="1" s="1"/>
  <c r="E15" i="1"/>
  <c r="F15" i="1" s="1"/>
  <c r="E144" i="1"/>
  <c r="F144" i="1" s="1"/>
  <c r="E33" i="1"/>
  <c r="F33" i="1" s="1"/>
  <c r="E98" i="1"/>
  <c r="F98" i="1" s="1"/>
  <c r="E194" i="1"/>
  <c r="F194" i="1" s="1"/>
  <c r="E47" i="1"/>
  <c r="F47" i="1" s="1"/>
  <c r="E100" i="1"/>
  <c r="F100" i="1" s="1"/>
  <c r="E152" i="1"/>
  <c r="F152" i="1" s="1"/>
  <c r="E21" i="1"/>
  <c r="F21" i="1" s="1"/>
  <c r="E103" i="1"/>
  <c r="F103" i="1" s="1"/>
  <c r="E13" i="1"/>
  <c r="F13" i="1" s="1"/>
  <c r="E101" i="1"/>
  <c r="F101" i="1" s="1"/>
  <c r="E159" i="1"/>
  <c r="F159" i="1" s="1"/>
  <c r="E123" i="1"/>
  <c r="F123" i="1" s="1"/>
  <c r="E19" i="1"/>
  <c r="F19" i="1" s="1"/>
  <c r="E20" i="1"/>
  <c r="F20" i="1" s="1"/>
  <c r="E39" i="1"/>
  <c r="F39" i="1" s="1"/>
  <c r="E58" i="1"/>
  <c r="F58" i="1" s="1"/>
  <c r="E75" i="1"/>
  <c r="F75" i="1" s="1"/>
  <c r="E94" i="1"/>
  <c r="F94" i="1" s="1"/>
  <c r="E111" i="1"/>
  <c r="F111" i="1" s="1"/>
  <c r="E132" i="1"/>
  <c r="F132" i="1" s="1"/>
  <c r="E147" i="1"/>
  <c r="F147" i="1" s="1"/>
  <c r="E163" i="1"/>
  <c r="F163" i="1" s="1"/>
  <c r="E185" i="1"/>
  <c r="F185" i="1" s="1"/>
  <c r="E201" i="1"/>
  <c r="F201" i="1" s="1"/>
  <c r="E223" i="1"/>
  <c r="F223" i="1" s="1"/>
  <c r="E45" i="1"/>
  <c r="F45" i="1" s="1"/>
  <c r="E88" i="1"/>
  <c r="F88" i="1" s="1"/>
  <c r="E129" i="1"/>
  <c r="F129" i="1" s="1"/>
  <c r="E184" i="1"/>
  <c r="F184" i="1" s="1"/>
  <c r="E6" i="1"/>
  <c r="F6" i="1" s="1"/>
  <c r="E27" i="1"/>
  <c r="F27" i="1" s="1"/>
  <c r="E48" i="1"/>
  <c r="F48" i="1" s="1"/>
  <c r="E70" i="1"/>
  <c r="F70" i="1" s="1"/>
  <c r="E91" i="1"/>
  <c r="F91" i="1" s="1"/>
  <c r="E113" i="1"/>
  <c r="F113" i="1" s="1"/>
  <c r="E133" i="1"/>
  <c r="F133" i="1" s="1"/>
  <c r="E157" i="1"/>
  <c r="F157" i="1" s="1"/>
  <c r="E186" i="1"/>
  <c r="F186" i="1" s="1"/>
  <c r="E214" i="1"/>
  <c r="F214" i="1" s="1"/>
  <c r="E188" i="1"/>
  <c r="F188" i="1" s="1"/>
  <c r="E23" i="1"/>
  <c r="F23" i="1" s="1"/>
  <c r="E96" i="1"/>
  <c r="F96" i="1" s="1"/>
  <c r="E115" i="1"/>
  <c r="F115" i="1" s="1"/>
  <c r="E148" i="1"/>
  <c r="F148" i="1" s="1"/>
  <c r="E187" i="1"/>
  <c r="F187" i="1" s="1"/>
  <c r="E50" i="1"/>
  <c r="F50" i="1" s="1"/>
  <c r="E8" i="1"/>
  <c r="F8" i="1" s="1"/>
  <c r="E74" i="1"/>
  <c r="F74" i="1" s="1"/>
  <c r="E116" i="1"/>
  <c r="F116" i="1" s="1"/>
  <c r="E190" i="1"/>
  <c r="F190" i="1" s="1"/>
  <c r="E25" i="1"/>
  <c r="F25" i="1" s="1"/>
  <c r="E80" i="1"/>
  <c r="F80" i="1" s="1"/>
  <c r="E136" i="1"/>
  <c r="F136" i="1" s="1"/>
  <c r="E189" i="1"/>
  <c r="F189" i="1" s="1"/>
  <c r="E56" i="1"/>
  <c r="F56" i="1" s="1"/>
  <c r="E199" i="1"/>
  <c r="F199" i="1" s="1"/>
  <c r="E76" i="1"/>
  <c r="F76" i="1" s="1"/>
  <c r="E140" i="1"/>
  <c r="F140" i="1" s="1"/>
  <c r="E222" i="1"/>
  <c r="F222" i="1" s="1"/>
  <c r="E28" i="1"/>
  <c r="F28" i="1" s="1"/>
  <c r="E64" i="1"/>
  <c r="F64" i="1" s="1"/>
  <c r="E120" i="1"/>
  <c r="F120" i="1" s="1"/>
  <c r="E192" i="1"/>
  <c r="F192" i="1" s="1"/>
  <c r="E150" i="1"/>
  <c r="F150" i="1" s="1"/>
  <c r="E57" i="1"/>
  <c r="F57" i="1" s="1"/>
  <c r="E143" i="1"/>
  <c r="F143" i="1" s="1"/>
  <c r="E212" i="1"/>
  <c r="F212" i="1" s="1"/>
  <c r="E104" i="1"/>
  <c r="F104" i="1" s="1"/>
  <c r="E202" i="1"/>
  <c r="F202" i="1" s="1"/>
  <c r="E41" i="1"/>
  <c r="F41" i="1" s="1"/>
  <c r="E149" i="1"/>
  <c r="F149" i="1" s="1"/>
  <c r="E5" i="1"/>
  <c r="F5" i="1" s="1"/>
  <c r="E138" i="1"/>
  <c r="F138" i="1" s="1"/>
  <c r="E121" i="1"/>
  <c r="F121" i="1" s="1"/>
  <c r="E81" i="1"/>
  <c r="F81" i="1" s="1"/>
  <c r="E215" i="1"/>
  <c r="F215" i="1" s="1"/>
  <c r="E206" i="1"/>
  <c r="F206" i="1" s="1"/>
  <c r="E7" i="1"/>
  <c r="F7" i="1" s="1"/>
  <c r="E210" i="1"/>
  <c r="F210" i="1" s="1"/>
  <c r="E35" i="1"/>
  <c r="F35" i="1" s="1"/>
  <c r="E198" i="1"/>
  <c r="F198" i="1" s="1"/>
  <c r="E59" i="1"/>
  <c r="F59" i="1" s="1"/>
  <c r="E220" i="1"/>
  <c r="F220" i="1" s="1"/>
  <c r="E62" i="1"/>
  <c r="F62" i="1" s="1"/>
  <c r="E12" i="1"/>
  <c r="F12" i="1" s="1"/>
  <c r="E30" i="1"/>
  <c r="F30" i="1" s="1"/>
  <c r="E49" i="1"/>
  <c r="F49" i="1" s="1"/>
  <c r="E66" i="1"/>
  <c r="F66" i="1" s="1"/>
  <c r="E85" i="1"/>
  <c r="F85" i="1" s="1"/>
  <c r="E102" i="1"/>
  <c r="F102" i="1" s="1"/>
  <c r="E122" i="1"/>
  <c r="F122" i="1" s="1"/>
  <c r="E139" i="1"/>
  <c r="F139" i="1" s="1"/>
  <c r="E154" i="1"/>
  <c r="F154" i="1" s="1"/>
  <c r="E173" i="1"/>
  <c r="F173" i="1" s="1"/>
  <c r="E193" i="1"/>
  <c r="F193" i="1" s="1"/>
  <c r="E213" i="1"/>
  <c r="F213" i="1" s="1"/>
  <c r="E26" i="1"/>
  <c r="F26" i="1" s="1"/>
  <c r="E67" i="1"/>
  <c r="F67" i="1" s="1"/>
  <c r="E108" i="1"/>
  <c r="F108" i="1" s="1"/>
  <c r="E158" i="1"/>
  <c r="F158" i="1" s="1"/>
  <c r="E209" i="1"/>
  <c r="F209" i="1" s="1"/>
  <c r="E16" i="1"/>
  <c r="F16" i="1" s="1"/>
  <c r="E146" i="1"/>
  <c r="F146" i="1" s="1"/>
  <c r="E174" i="1"/>
  <c r="F174" i="1" s="1"/>
  <c r="E126" i="1"/>
  <c r="F126" i="1" s="1"/>
  <c r="E171" i="1"/>
  <c r="F171" i="1" s="1"/>
  <c r="E14" i="1"/>
  <c r="F14" i="1" s="1"/>
  <c r="E32" i="1"/>
  <c r="F32" i="1" s="1"/>
  <c r="E52" i="1"/>
  <c r="F52" i="1" s="1"/>
  <c r="E69" i="1"/>
  <c r="F69" i="1" s="1"/>
  <c r="E87" i="1"/>
  <c r="F87" i="1" s="1"/>
  <c r="E105" i="1"/>
  <c r="F105" i="1" s="1"/>
  <c r="E125" i="1"/>
  <c r="F125" i="1" s="1"/>
  <c r="E141" i="1"/>
  <c r="F141" i="1" s="1"/>
  <c r="E156" i="1"/>
  <c r="F156" i="1" s="1"/>
  <c r="E175" i="1"/>
  <c r="F175" i="1" s="1"/>
  <c r="E195" i="1"/>
  <c r="F195" i="1" s="1"/>
  <c r="E216" i="1"/>
  <c r="F216" i="1" s="1"/>
  <c r="E31" i="1"/>
  <c r="F31" i="1" s="1"/>
  <c r="E73" i="1"/>
  <c r="F73" i="1" s="1"/>
  <c r="E114" i="1"/>
  <c r="F114" i="1" s="1"/>
  <c r="E166" i="1"/>
  <c r="F166" i="1" s="1"/>
  <c r="E106" i="1"/>
  <c r="F106" i="1" s="1"/>
  <c r="E3" i="1"/>
  <c r="F3" i="1" s="1"/>
</calcChain>
</file>

<file path=xl/sharedStrings.xml><?xml version="1.0" encoding="utf-8"?>
<sst xmlns="http://schemas.openxmlformats.org/spreadsheetml/2006/main" count="459" uniqueCount="23">
  <si>
    <t>d="M</t>
  </si>
  <si>
    <t>L</t>
  </si>
  <si>
    <t>ACNielsen</t>
  </si>
  <si>
    <t>Newspoll</t>
  </si>
  <si>
    <t>Galaxy</t>
  </si>
  <si>
    <t>M</t>
  </si>
  <si>
    <t>Var 1</t>
  </si>
  <si>
    <t>Var 2</t>
  </si>
  <si>
    <t>Polster</t>
  </si>
  <si>
    <t>Morgan</t>
  </si>
  <si>
    <t>Net</t>
  </si>
  <si>
    <t>Poll Start</t>
  </si>
  <si>
    <t>Start date</t>
  </si>
  <si>
    <t>0 Line</t>
  </si>
  <si>
    <t>End Date</t>
  </si>
  <si>
    <t>Poll End</t>
  </si>
  <si>
    <t>Period Length</t>
  </si>
  <si>
    <t>Poll Diff</t>
  </si>
  <si>
    <t>Estimated Date</t>
  </si>
  <si>
    <t>Value</t>
  </si>
  <si>
    <t>Bottom Line</t>
  </si>
  <si>
    <t>Day since election</t>
  </si>
  <si>
    <t>Value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</si>
</sst>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59E6-0590-4C40-B267-D82B1A44FB53}">
  <dimension ref="A1:M223"/>
  <sheetViews>
    <sheetView tabSelected="1" topLeftCell="A188" zoomScaleNormal="100" workbookViewId="0">
      <selection activeCell="F2" sqref="F2:H223"/>
    </sheetView>
  </sheetViews>
  <sheetFormatPr defaultRowHeight="15"/>
  <cols>
    <col min="4" max="4" width="10" bestFit="1" customWidth="1"/>
    <col min="5" max="5" width="14.28515625" bestFit="1" customWidth="1"/>
    <col min="6" max="6" width="13.5703125" customWidth="1"/>
    <col min="7" max="7" width="0" hidden="1" customWidth="1"/>
    <col min="9" max="9" width="10.42578125" bestFit="1" customWidth="1"/>
    <col min="10" max="10" width="12.5703125" customWidth="1"/>
    <col min="11" max="11" width="11.85546875" bestFit="1" customWidth="1"/>
    <col min="12" max="12" width="12" bestFit="1" customWidth="1"/>
  </cols>
  <sheetData>
    <row r="1" spans="1:13" ht="30">
      <c r="A1" s="8"/>
      <c r="B1" s="7" t="s">
        <v>6</v>
      </c>
      <c r="C1" s="7" t="s">
        <v>7</v>
      </c>
      <c r="D1" s="7" t="s">
        <v>8</v>
      </c>
      <c r="E1" s="7" t="s">
        <v>18</v>
      </c>
      <c r="F1" s="7" t="s">
        <v>21</v>
      </c>
      <c r="G1" s="7" t="s">
        <v>10</v>
      </c>
      <c r="H1" s="6"/>
    </row>
    <row r="2" spans="1:13">
      <c r="A2" t="s">
        <v>5</v>
      </c>
      <c r="B2">
        <v>156</v>
      </c>
      <c r="C2">
        <v>285</v>
      </c>
      <c r="D2" t="s">
        <v>9</v>
      </c>
      <c r="E2" s="1">
        <f>(B2-$I$3)*$I$9+$J$3</f>
        <v>38327.838998211089</v>
      </c>
      <c r="F2">
        <f>_xlfn.DAYS(E2,$J$3)</f>
        <v>5</v>
      </c>
      <c r="G2" s="9">
        <f>($K$3-C2)*$K$9</f>
        <v>0.5</v>
      </c>
      <c r="H2">
        <f>G2/100</f>
        <v>5.0000000000000001E-3</v>
      </c>
      <c r="I2" s="7" t="s">
        <v>11</v>
      </c>
      <c r="J2" s="7" t="s">
        <v>12</v>
      </c>
      <c r="K2" s="7" t="s">
        <v>13</v>
      </c>
      <c r="L2" s="7" t="s">
        <v>19</v>
      </c>
      <c r="M2" s="6"/>
    </row>
    <row r="3" spans="1:13">
      <c r="A3" t="s">
        <v>1</v>
      </c>
      <c r="B3">
        <v>170</v>
      </c>
      <c r="C3">
        <v>285</v>
      </c>
      <c r="D3" t="s">
        <v>9</v>
      </c>
      <c r="E3" s="1">
        <f>(B3-$I$3)*$I$9+$J$3</f>
        <v>38341.463327370308</v>
      </c>
      <c r="F3">
        <f>_xlfn.DAYS(E3,$J$3)</f>
        <v>19</v>
      </c>
      <c r="G3" s="9">
        <f>($K$3-C3)*$K$9</f>
        <v>0.5</v>
      </c>
      <c r="H3">
        <f t="shared" ref="H3:H66" si="0">G3/100</f>
        <v>5.0000000000000001E-3</v>
      </c>
      <c r="I3">
        <v>150</v>
      </c>
      <c r="J3" s="1">
        <v>38322</v>
      </c>
      <c r="K3">
        <v>300</v>
      </c>
      <c r="L3" s="5">
        <v>50</v>
      </c>
    </row>
    <row r="4" spans="1:13">
      <c r="A4" t="s">
        <v>0</v>
      </c>
      <c r="B4">
        <v>170</v>
      </c>
      <c r="C4">
        <v>210</v>
      </c>
      <c r="D4" t="s">
        <v>3</v>
      </c>
      <c r="E4" s="1">
        <f>(B4-$I$3)*$I$9+$J$3</f>
        <v>38341.463327370308</v>
      </c>
      <c r="F4">
        <f>_xlfn.DAYS(E4,$J$3)</f>
        <v>19</v>
      </c>
      <c r="G4" s="9">
        <f>($K$3-C4)*$K$9</f>
        <v>3</v>
      </c>
      <c r="H4">
        <f t="shared" si="0"/>
        <v>0.03</v>
      </c>
      <c r="I4" s="3" t="s">
        <v>15</v>
      </c>
      <c r="J4" s="3" t="s">
        <v>14</v>
      </c>
      <c r="K4" s="3" t="s">
        <v>20</v>
      </c>
      <c r="L4" s="3" t="s">
        <v>19</v>
      </c>
      <c r="M4" s="3" t="s">
        <v>10</v>
      </c>
    </row>
    <row r="5" spans="1:13">
      <c r="A5" t="s">
        <v>1</v>
      </c>
      <c r="B5">
        <v>184</v>
      </c>
      <c r="C5">
        <v>210</v>
      </c>
      <c r="D5" t="s">
        <v>9</v>
      </c>
      <c r="E5" s="1">
        <f>(B5-$I$3)*$I$9+$J$3</f>
        <v>38355.087656529518</v>
      </c>
      <c r="F5">
        <f>_xlfn.DAYS(E5,$J$3)</f>
        <v>33</v>
      </c>
      <c r="G5" s="9">
        <f>($K$3-C5)*$K$9</f>
        <v>3</v>
      </c>
      <c r="H5">
        <f t="shared" si="0"/>
        <v>0.03</v>
      </c>
      <c r="I5">
        <v>1268</v>
      </c>
      <c r="J5" s="1">
        <v>39410</v>
      </c>
      <c r="K5" s="4">
        <v>660</v>
      </c>
      <c r="L5">
        <v>38</v>
      </c>
      <c r="M5">
        <v>-20</v>
      </c>
    </row>
    <row r="6" spans="1:13">
      <c r="A6" t="s">
        <v>1</v>
      </c>
      <c r="B6">
        <v>184</v>
      </c>
      <c r="C6">
        <v>150</v>
      </c>
      <c r="D6" t="s">
        <v>3</v>
      </c>
      <c r="E6" s="1">
        <f>(B6-$I$3)*$I$9+$J$3</f>
        <v>38355.087656529518</v>
      </c>
      <c r="F6">
        <f>_xlfn.DAYS(E6,$J$3)</f>
        <v>33</v>
      </c>
      <c r="G6" s="9">
        <f>($K$3-C6)*$K$9</f>
        <v>5</v>
      </c>
      <c r="H6">
        <f t="shared" si="0"/>
        <v>0.05</v>
      </c>
      <c r="I6" s="3" t="s">
        <v>17</v>
      </c>
      <c r="J6" s="3" t="s">
        <v>16</v>
      </c>
      <c r="L6" s="3" t="s">
        <v>22</v>
      </c>
    </row>
    <row r="7" spans="1:13">
      <c r="A7" t="s">
        <v>1</v>
      </c>
      <c r="B7">
        <v>198</v>
      </c>
      <c r="C7">
        <v>225</v>
      </c>
      <c r="D7" t="s">
        <v>9</v>
      </c>
      <c r="E7" s="1">
        <f>(B7-$I$3)*$I$9+$J$3</f>
        <v>38368.711985688729</v>
      </c>
      <c r="F7">
        <f>_xlfn.DAYS(E7,$J$3)</f>
        <v>46</v>
      </c>
      <c r="G7" s="9">
        <f>($K$3-C7)*$K$9</f>
        <v>2.5</v>
      </c>
      <c r="H7">
        <f t="shared" si="0"/>
        <v>2.5000000000000001E-2</v>
      </c>
      <c r="I7">
        <f>I5-I3</f>
        <v>1118</v>
      </c>
      <c r="J7" s="2">
        <f>_xlfn.DAYS(J5,J3)</f>
        <v>1088</v>
      </c>
      <c r="K7">
        <f>K5-K3</f>
        <v>360</v>
      </c>
      <c r="L7">
        <f>L3-L5</f>
        <v>12</v>
      </c>
    </row>
    <row r="8" spans="1:13">
      <c r="A8" t="s">
        <v>1</v>
      </c>
      <c r="B8">
        <v>198</v>
      </c>
      <c r="C8">
        <v>240</v>
      </c>
      <c r="D8" t="s">
        <v>3</v>
      </c>
      <c r="E8" s="1">
        <f>(B8-$I$3)*$I$9+$J$3</f>
        <v>38368.711985688729</v>
      </c>
      <c r="F8">
        <f>_xlfn.DAYS(E8,$J$3)</f>
        <v>46</v>
      </c>
      <c r="G8" s="9">
        <f>($K$3-C8)*$K$9</f>
        <v>2</v>
      </c>
      <c r="H8">
        <f t="shared" si="0"/>
        <v>0.02</v>
      </c>
    </row>
    <row r="9" spans="1:13">
      <c r="A9" t="s">
        <v>1</v>
      </c>
      <c r="B9">
        <v>226</v>
      </c>
      <c r="C9">
        <v>210</v>
      </c>
      <c r="D9" t="s">
        <v>9</v>
      </c>
      <c r="E9" s="1">
        <f>(B9-$I$3)*$I$9+$J$3</f>
        <v>38395.960644007158</v>
      </c>
      <c r="F9">
        <f>_xlfn.DAYS(E9,$J$3)</f>
        <v>73</v>
      </c>
      <c r="G9" s="9">
        <f>($K$3-C9)*$K$9</f>
        <v>3</v>
      </c>
      <c r="H9">
        <f t="shared" si="0"/>
        <v>0.03</v>
      </c>
      <c r="I9">
        <f>J7/I7</f>
        <v>0.97316636851520577</v>
      </c>
      <c r="K9">
        <f>L7/K7</f>
        <v>3.3333333333333333E-2</v>
      </c>
    </row>
    <row r="10" spans="1:13">
      <c r="A10" t="s">
        <v>0</v>
      </c>
      <c r="B10">
        <v>232</v>
      </c>
      <c r="C10">
        <v>210</v>
      </c>
      <c r="D10" t="s">
        <v>2</v>
      </c>
      <c r="E10" s="1">
        <f>(B10-$I$3)*$I$9+$J$3</f>
        <v>38401.799642218248</v>
      </c>
      <c r="F10">
        <f>_xlfn.DAYS(E10,$J$3)</f>
        <v>79</v>
      </c>
      <c r="G10" s="9">
        <f>($K$3-C10)*$K$9</f>
        <v>3</v>
      </c>
      <c r="H10">
        <f t="shared" si="0"/>
        <v>0.03</v>
      </c>
    </row>
    <row r="11" spans="1:13">
      <c r="A11" t="s">
        <v>1</v>
      </c>
      <c r="B11">
        <v>233</v>
      </c>
      <c r="C11">
        <v>210</v>
      </c>
      <c r="D11" t="s">
        <v>3</v>
      </c>
      <c r="E11" s="1">
        <f>(B11-$I$3)*$I$9+$J$3</f>
        <v>38402.772808586764</v>
      </c>
      <c r="F11">
        <f>_xlfn.DAYS(E11,$J$3)</f>
        <v>80</v>
      </c>
      <c r="G11" s="9">
        <f>($K$3-C11)*$K$9</f>
        <v>3</v>
      </c>
      <c r="H11">
        <f t="shared" si="0"/>
        <v>0.03</v>
      </c>
      <c r="K11">
        <f>($K$3-180)</f>
        <v>120</v>
      </c>
      <c r="L11">
        <f>K11*$K$9</f>
        <v>4</v>
      </c>
    </row>
    <row r="12" spans="1:13">
      <c r="A12" t="s">
        <v>1</v>
      </c>
      <c r="B12">
        <v>240</v>
      </c>
      <c r="C12">
        <v>255</v>
      </c>
      <c r="D12" t="s">
        <v>9</v>
      </c>
      <c r="E12" s="1">
        <f>(B12-$I$3)*$I$9+$J$3</f>
        <v>38409.584973166369</v>
      </c>
      <c r="F12">
        <f>_xlfn.DAYS(E12,$J$3)</f>
        <v>87</v>
      </c>
      <c r="G12" s="9">
        <f>($K$3-C12)*$K$9</f>
        <v>1.5</v>
      </c>
      <c r="H12">
        <f t="shared" si="0"/>
        <v>1.4999999999999999E-2</v>
      </c>
      <c r="I12" s="10">
        <f>1118*I9</f>
        <v>1088</v>
      </c>
      <c r="J12" s="1"/>
      <c r="K12">
        <f>(K3-300)</f>
        <v>0</v>
      </c>
      <c r="L12">
        <f t="shared" ref="L12:L13" si="1">K12*$K$9</f>
        <v>0</v>
      </c>
    </row>
    <row r="13" spans="1:13">
      <c r="A13" t="s">
        <v>1</v>
      </c>
      <c r="B13">
        <v>247</v>
      </c>
      <c r="C13">
        <v>180</v>
      </c>
      <c r="D13" t="s">
        <v>3</v>
      </c>
      <c r="E13" s="1">
        <f>(B13-$I$3)*$I$9+$J$3</f>
        <v>38416.397137745975</v>
      </c>
      <c r="F13">
        <f>_xlfn.DAYS(E13,$J$3)</f>
        <v>94</v>
      </c>
      <c r="G13" s="9">
        <f>($K$3-C13)*$K$9</f>
        <v>4</v>
      </c>
      <c r="H13">
        <f t="shared" si="0"/>
        <v>0.04</v>
      </c>
      <c r="I13" s="1">
        <f>J3+I12</f>
        <v>39410</v>
      </c>
      <c r="K13">
        <f>$K$3-660</f>
        <v>-360</v>
      </c>
      <c r="L13">
        <f t="shared" si="1"/>
        <v>-12</v>
      </c>
    </row>
    <row r="14" spans="1:13">
      <c r="A14" t="s">
        <v>1</v>
      </c>
      <c r="B14">
        <v>254</v>
      </c>
      <c r="C14">
        <v>240</v>
      </c>
      <c r="D14" t="s">
        <v>9</v>
      </c>
      <c r="E14" s="1">
        <f>(B14-$I$3)*$I$9+$J$3</f>
        <v>38423.20930232558</v>
      </c>
      <c r="F14">
        <f>_xlfn.DAYS(E14,$J$3)</f>
        <v>101</v>
      </c>
      <c r="G14" s="9">
        <f>($K$3-C14)*$K$9</f>
        <v>2</v>
      </c>
      <c r="H14">
        <f t="shared" si="0"/>
        <v>0.02</v>
      </c>
    </row>
    <row r="15" spans="1:13">
      <c r="A15" t="s">
        <v>1</v>
      </c>
      <c r="B15">
        <v>254</v>
      </c>
      <c r="C15">
        <v>240</v>
      </c>
      <c r="D15" t="s">
        <v>2</v>
      </c>
      <c r="E15" s="1">
        <f>(B15-$I$3)*$I$9+$J$3</f>
        <v>38423.20930232558</v>
      </c>
      <c r="F15">
        <f>_xlfn.DAYS(E15,$J$3)</f>
        <v>101</v>
      </c>
      <c r="G15" s="9">
        <f>($K$3-C15)*$K$9</f>
        <v>2</v>
      </c>
      <c r="H15">
        <f t="shared" si="0"/>
        <v>0.02</v>
      </c>
    </row>
    <row r="16" spans="1:13">
      <c r="A16" t="s">
        <v>1</v>
      </c>
      <c r="B16">
        <v>261</v>
      </c>
      <c r="C16">
        <v>210</v>
      </c>
      <c r="D16" t="s">
        <v>3</v>
      </c>
      <c r="E16" s="1">
        <f>(B16-$I$3)*$I$9+$J$3</f>
        <v>38430.021466905186</v>
      </c>
      <c r="F16">
        <f>_xlfn.DAYS(E16,$J$3)</f>
        <v>108</v>
      </c>
      <c r="G16" s="9">
        <f>($K$3-C16)*$K$9</f>
        <v>3</v>
      </c>
      <c r="H16">
        <f t="shared" si="0"/>
        <v>0.03</v>
      </c>
      <c r="I16" s="1"/>
    </row>
    <row r="17" spans="1:8">
      <c r="A17" t="s">
        <v>1</v>
      </c>
      <c r="B17">
        <v>268</v>
      </c>
      <c r="C17">
        <v>240</v>
      </c>
      <c r="D17" t="s">
        <v>9</v>
      </c>
      <c r="E17" s="1">
        <f>(B17-$I$3)*$I$9+$J$3</f>
        <v>38436.833631484791</v>
      </c>
      <c r="F17">
        <f>_xlfn.DAYS(E17,$J$3)</f>
        <v>114</v>
      </c>
      <c r="G17" s="9">
        <f>($K$3-C17)*$K$9</f>
        <v>2</v>
      </c>
      <c r="H17">
        <f t="shared" si="0"/>
        <v>0.02</v>
      </c>
    </row>
    <row r="18" spans="1:8">
      <c r="A18" t="s">
        <v>1</v>
      </c>
      <c r="B18">
        <v>275</v>
      </c>
      <c r="C18">
        <v>360</v>
      </c>
      <c r="D18" t="s">
        <v>9</v>
      </c>
      <c r="E18" s="1">
        <f>(B18-$I$3)*$I$9+$J$3</f>
        <v>38443.645796064404</v>
      </c>
      <c r="F18">
        <f>_xlfn.DAYS(E18,$J$3)</f>
        <v>121</v>
      </c>
      <c r="G18" s="9">
        <f>($K$3-C18)*$K$9</f>
        <v>-2</v>
      </c>
      <c r="H18">
        <f t="shared" si="0"/>
        <v>-0.02</v>
      </c>
    </row>
    <row r="19" spans="1:8">
      <c r="A19" t="s">
        <v>1</v>
      </c>
      <c r="B19">
        <v>275</v>
      </c>
      <c r="C19">
        <v>240</v>
      </c>
      <c r="D19" t="s">
        <v>3</v>
      </c>
      <c r="E19" s="1">
        <f>(B19-$I$3)*$I$9+$J$3</f>
        <v>38443.645796064404</v>
      </c>
      <c r="F19">
        <f>_xlfn.DAYS(E19,$J$3)</f>
        <v>121</v>
      </c>
      <c r="G19" s="9">
        <f>($K$3-C19)*$K$9</f>
        <v>2</v>
      </c>
      <c r="H19">
        <f t="shared" si="0"/>
        <v>0.02</v>
      </c>
    </row>
    <row r="20" spans="1:8">
      <c r="A20" t="s">
        <v>1</v>
      </c>
      <c r="B20">
        <v>282</v>
      </c>
      <c r="C20">
        <v>240</v>
      </c>
      <c r="D20" t="s">
        <v>9</v>
      </c>
      <c r="E20" s="1">
        <f>(B20-$I$3)*$I$9+$J$3</f>
        <v>38450.457960644009</v>
      </c>
      <c r="F20">
        <f>_xlfn.DAYS(E20,$J$3)</f>
        <v>128</v>
      </c>
      <c r="G20" s="9">
        <f>($K$3-C20)*$K$9</f>
        <v>2</v>
      </c>
      <c r="H20">
        <f t="shared" si="0"/>
        <v>0.02</v>
      </c>
    </row>
    <row r="21" spans="1:8">
      <c r="A21" t="s">
        <v>1</v>
      </c>
      <c r="B21">
        <v>282</v>
      </c>
      <c r="C21">
        <v>360</v>
      </c>
      <c r="D21" t="s">
        <v>2</v>
      </c>
      <c r="E21" s="1">
        <f>(B21-$I$3)*$I$9+$J$3</f>
        <v>38450.457960644009</v>
      </c>
      <c r="F21">
        <f>_xlfn.DAYS(E21,$J$3)</f>
        <v>128</v>
      </c>
      <c r="G21" s="9">
        <f>($K$3-C21)*$K$9</f>
        <v>-2</v>
      </c>
      <c r="H21">
        <f t="shared" si="0"/>
        <v>-0.02</v>
      </c>
    </row>
    <row r="22" spans="1:8">
      <c r="A22" t="s">
        <v>1</v>
      </c>
      <c r="B22">
        <v>289</v>
      </c>
      <c r="C22">
        <v>180</v>
      </c>
      <c r="D22" t="s">
        <v>3</v>
      </c>
      <c r="E22" s="1">
        <f>(B22-$I$3)*$I$9+$J$3</f>
        <v>38457.270125223615</v>
      </c>
      <c r="F22">
        <f>_xlfn.DAYS(E22,$J$3)</f>
        <v>135</v>
      </c>
      <c r="G22" s="9">
        <f>($K$3-C22)*$K$9</f>
        <v>4</v>
      </c>
      <c r="H22">
        <f t="shared" si="0"/>
        <v>0.04</v>
      </c>
    </row>
    <row r="23" spans="1:8">
      <c r="A23" t="s">
        <v>1</v>
      </c>
      <c r="B23">
        <v>296</v>
      </c>
      <c r="C23">
        <v>285</v>
      </c>
      <c r="D23" t="s">
        <v>9</v>
      </c>
      <c r="E23" s="1">
        <f>(B23-$I$3)*$I$9+$J$3</f>
        <v>38464.08228980322</v>
      </c>
      <c r="F23">
        <f>_xlfn.DAYS(E23,$J$3)</f>
        <v>142</v>
      </c>
      <c r="G23" s="9">
        <f>($K$3-C23)*$K$9</f>
        <v>0.5</v>
      </c>
      <c r="H23">
        <f t="shared" si="0"/>
        <v>5.0000000000000001E-3</v>
      </c>
    </row>
    <row r="24" spans="1:8">
      <c r="A24" t="s">
        <v>1</v>
      </c>
      <c r="B24">
        <v>303</v>
      </c>
      <c r="C24">
        <v>330</v>
      </c>
      <c r="D24" t="s">
        <v>3</v>
      </c>
      <c r="E24" s="1">
        <f>(B24-$I$3)*$I$9+$J$3</f>
        <v>38470.894454382826</v>
      </c>
      <c r="F24">
        <f>_xlfn.DAYS(E24,$J$3)</f>
        <v>148</v>
      </c>
      <c r="G24" s="9">
        <f>($K$3-C24)*$K$9</f>
        <v>-1</v>
      </c>
      <c r="H24">
        <f t="shared" si="0"/>
        <v>-0.01</v>
      </c>
    </row>
    <row r="25" spans="1:8">
      <c r="A25" t="s">
        <v>1</v>
      </c>
      <c r="B25">
        <v>310</v>
      </c>
      <c r="C25">
        <v>390</v>
      </c>
      <c r="D25" t="s">
        <v>9</v>
      </c>
      <c r="E25" s="1">
        <f>(B25-$I$3)*$I$9+$J$3</f>
        <v>38477.706618962431</v>
      </c>
      <c r="F25">
        <f>_xlfn.DAYS(E25,$J$3)</f>
        <v>155</v>
      </c>
      <c r="G25" s="9">
        <f>($K$3-C25)*$K$9</f>
        <v>-3</v>
      </c>
      <c r="H25">
        <f t="shared" si="0"/>
        <v>-0.03</v>
      </c>
    </row>
    <row r="26" spans="1:8">
      <c r="A26" t="s">
        <v>1</v>
      </c>
      <c r="B26">
        <v>310</v>
      </c>
      <c r="C26">
        <v>360</v>
      </c>
      <c r="D26" t="s">
        <v>2</v>
      </c>
      <c r="E26" s="1">
        <f>(B26-$I$3)*$I$9+$J$3</f>
        <v>38477.706618962431</v>
      </c>
      <c r="F26">
        <f>_xlfn.DAYS(E26,$J$3)</f>
        <v>155</v>
      </c>
      <c r="G26" s="9">
        <f>($K$3-C26)*$K$9</f>
        <v>-2</v>
      </c>
      <c r="H26">
        <f t="shared" si="0"/>
        <v>-0.02</v>
      </c>
    </row>
    <row r="27" spans="1:8">
      <c r="A27" t="s">
        <v>1</v>
      </c>
      <c r="B27">
        <v>317</v>
      </c>
      <c r="C27">
        <v>270</v>
      </c>
      <c r="D27" t="s">
        <v>3</v>
      </c>
      <c r="E27" s="1">
        <f>(B27-$I$3)*$I$9+$J$3</f>
        <v>38484.518783542037</v>
      </c>
      <c r="F27">
        <f>_xlfn.DAYS(E27,$J$3)</f>
        <v>162</v>
      </c>
      <c r="G27" s="9">
        <f>($K$3-C27)*$K$9</f>
        <v>1</v>
      </c>
      <c r="H27">
        <f t="shared" si="0"/>
        <v>0.01</v>
      </c>
    </row>
    <row r="28" spans="1:8">
      <c r="A28" t="s">
        <v>1</v>
      </c>
      <c r="B28">
        <v>324</v>
      </c>
      <c r="C28">
        <v>330</v>
      </c>
      <c r="D28" t="s">
        <v>9</v>
      </c>
      <c r="E28" s="1">
        <f>(B28-$I$3)*$I$9+$J$3</f>
        <v>38491.330948121649</v>
      </c>
      <c r="F28">
        <f>_xlfn.DAYS(E28,$J$3)</f>
        <v>169</v>
      </c>
      <c r="G28" s="9">
        <f>($K$3-C28)*$K$9</f>
        <v>-1</v>
      </c>
      <c r="H28">
        <f t="shared" si="0"/>
        <v>-0.01</v>
      </c>
    </row>
    <row r="29" spans="1:8">
      <c r="A29" t="s">
        <v>1</v>
      </c>
      <c r="B29">
        <v>331</v>
      </c>
      <c r="C29">
        <v>240</v>
      </c>
      <c r="D29" t="s">
        <v>3</v>
      </c>
      <c r="E29" s="1">
        <f>(B29-$I$3)*$I$9+$J$3</f>
        <v>38498.143112701255</v>
      </c>
      <c r="F29">
        <f>_xlfn.DAYS(E29,$J$3)</f>
        <v>176</v>
      </c>
      <c r="G29" s="9">
        <f>($K$3-C29)*$K$9</f>
        <v>2</v>
      </c>
      <c r="H29">
        <f t="shared" si="0"/>
        <v>0.02</v>
      </c>
    </row>
    <row r="30" spans="1:8">
      <c r="A30" t="s">
        <v>1</v>
      </c>
      <c r="B30">
        <v>338</v>
      </c>
      <c r="C30">
        <v>360</v>
      </c>
      <c r="D30" t="s">
        <v>9</v>
      </c>
      <c r="E30" s="1">
        <f>(B30-$I$3)*$I$9+$J$3</f>
        <v>38504.95527728086</v>
      </c>
      <c r="F30">
        <f>_xlfn.DAYS(E30,$J$3)</f>
        <v>182</v>
      </c>
      <c r="G30" s="9">
        <f>($K$3-C30)*$K$9</f>
        <v>-2</v>
      </c>
      <c r="H30">
        <f t="shared" si="0"/>
        <v>-0.02</v>
      </c>
    </row>
    <row r="31" spans="1:8">
      <c r="A31" t="s">
        <v>1</v>
      </c>
      <c r="B31">
        <v>338</v>
      </c>
      <c r="C31">
        <v>330</v>
      </c>
      <c r="D31" t="s">
        <v>2</v>
      </c>
      <c r="E31" s="1">
        <f>(B31-$I$3)*$I$9+$J$3</f>
        <v>38504.95527728086</v>
      </c>
      <c r="F31">
        <f>_xlfn.DAYS(E31,$J$3)</f>
        <v>182</v>
      </c>
      <c r="G31" s="9">
        <f>($K$3-C31)*$K$9</f>
        <v>-1</v>
      </c>
      <c r="H31">
        <f t="shared" si="0"/>
        <v>-0.01</v>
      </c>
    </row>
    <row r="32" spans="1:8">
      <c r="A32" t="s">
        <v>1</v>
      </c>
      <c r="B32">
        <v>345</v>
      </c>
      <c r="C32">
        <v>315</v>
      </c>
      <c r="D32" t="s">
        <v>9</v>
      </c>
      <c r="E32" s="1">
        <f>(B32-$I$3)*$I$9+$J$3</f>
        <v>38511.767441860466</v>
      </c>
      <c r="F32">
        <f>_xlfn.DAYS(E32,$J$3)</f>
        <v>189</v>
      </c>
      <c r="G32" s="9">
        <f>($K$3-C32)*$K$9</f>
        <v>-0.5</v>
      </c>
      <c r="H32">
        <f t="shared" si="0"/>
        <v>-5.0000000000000001E-3</v>
      </c>
    </row>
    <row r="33" spans="1:8">
      <c r="A33" t="s">
        <v>1</v>
      </c>
      <c r="B33">
        <v>345</v>
      </c>
      <c r="C33">
        <v>270</v>
      </c>
      <c r="D33" t="s">
        <v>3</v>
      </c>
      <c r="E33" s="1">
        <f>(B33-$I$3)*$I$9+$J$3</f>
        <v>38511.767441860466</v>
      </c>
      <c r="F33">
        <f>_xlfn.DAYS(E33,$J$3)</f>
        <v>189</v>
      </c>
      <c r="G33" s="9">
        <f>($K$3-C33)*$K$9</f>
        <v>1</v>
      </c>
      <c r="H33">
        <f t="shared" si="0"/>
        <v>0.01</v>
      </c>
    </row>
    <row r="34" spans="1:8">
      <c r="A34" t="s">
        <v>1</v>
      </c>
      <c r="B34">
        <v>359</v>
      </c>
      <c r="C34">
        <v>255</v>
      </c>
      <c r="D34" t="s">
        <v>9</v>
      </c>
      <c r="E34" s="1">
        <f>(B34-$I$3)*$I$9+$J$3</f>
        <v>38525.391771019677</v>
      </c>
      <c r="F34">
        <f>_xlfn.DAYS(E34,$J$3)</f>
        <v>203</v>
      </c>
      <c r="G34" s="9">
        <f>($K$3-C34)*$K$9</f>
        <v>1.5</v>
      </c>
      <c r="H34">
        <f t="shared" si="0"/>
        <v>1.4999999999999999E-2</v>
      </c>
    </row>
    <row r="35" spans="1:8">
      <c r="A35" t="s">
        <v>1</v>
      </c>
      <c r="B35">
        <v>359</v>
      </c>
      <c r="C35">
        <v>210</v>
      </c>
      <c r="D35" t="s">
        <v>3</v>
      </c>
      <c r="E35" s="1">
        <f>(B35-$I$3)*$I$9+$J$3</f>
        <v>38525.391771019677</v>
      </c>
      <c r="F35">
        <f>_xlfn.DAYS(E35,$J$3)</f>
        <v>203</v>
      </c>
      <c r="G35" s="9">
        <f>($K$3-C35)*$K$9</f>
        <v>3</v>
      </c>
      <c r="H35">
        <f t="shared" si="0"/>
        <v>0.03</v>
      </c>
    </row>
    <row r="36" spans="1:8">
      <c r="A36" t="s">
        <v>1</v>
      </c>
      <c r="B36">
        <v>367</v>
      </c>
      <c r="C36">
        <v>270</v>
      </c>
      <c r="D36" t="s">
        <v>2</v>
      </c>
      <c r="E36" s="1">
        <f>(B36-$I$3)*$I$9+$J$3</f>
        <v>38533.177101967798</v>
      </c>
      <c r="F36">
        <f>_xlfn.DAYS(E36,$J$3)</f>
        <v>211</v>
      </c>
      <c r="G36" s="9">
        <f>($K$3-C36)*$K$9</f>
        <v>1</v>
      </c>
      <c r="H36">
        <f t="shared" si="0"/>
        <v>0.01</v>
      </c>
    </row>
    <row r="37" spans="1:8">
      <c r="A37" t="s">
        <v>1</v>
      </c>
      <c r="B37">
        <v>373</v>
      </c>
      <c r="C37">
        <v>300</v>
      </c>
      <c r="D37" t="s">
        <v>9</v>
      </c>
      <c r="E37" s="1">
        <f>(B37-$I$3)*$I$9+$J$3</f>
        <v>38539.016100178887</v>
      </c>
      <c r="F37">
        <f>_xlfn.DAYS(E37,$J$3)</f>
        <v>217</v>
      </c>
      <c r="G37" s="9">
        <f>($K$3-C37)*$K$9</f>
        <v>0</v>
      </c>
      <c r="H37">
        <f t="shared" si="0"/>
        <v>0</v>
      </c>
    </row>
    <row r="38" spans="1:8">
      <c r="A38" t="s">
        <v>1</v>
      </c>
      <c r="B38">
        <v>380</v>
      </c>
      <c r="C38">
        <v>270</v>
      </c>
      <c r="D38" t="s">
        <v>3</v>
      </c>
      <c r="E38" s="1">
        <f>(B38-$I$3)*$I$9+$J$3</f>
        <v>38545.8282647585</v>
      </c>
      <c r="F38">
        <f>_xlfn.DAYS(E38,$J$3)</f>
        <v>223</v>
      </c>
      <c r="G38" s="9">
        <f>($K$3-C38)*$K$9</f>
        <v>1</v>
      </c>
      <c r="H38">
        <f t="shared" si="0"/>
        <v>0.01</v>
      </c>
    </row>
    <row r="39" spans="1:8">
      <c r="A39" t="s">
        <v>1</v>
      </c>
      <c r="B39">
        <v>387</v>
      </c>
      <c r="C39">
        <v>315</v>
      </c>
      <c r="D39" t="s">
        <v>9</v>
      </c>
      <c r="E39" s="1">
        <f>(B39-$I$3)*$I$9+$J$3</f>
        <v>38552.640429338106</v>
      </c>
      <c r="F39">
        <f>_xlfn.DAYS(E39,$J$3)</f>
        <v>230</v>
      </c>
      <c r="G39" s="9">
        <f>($K$3-C39)*$K$9</f>
        <v>-0.5</v>
      </c>
      <c r="H39">
        <f t="shared" si="0"/>
        <v>-5.0000000000000001E-3</v>
      </c>
    </row>
    <row r="40" spans="1:8">
      <c r="A40" t="s">
        <v>1</v>
      </c>
      <c r="B40">
        <v>394</v>
      </c>
      <c r="C40">
        <v>420</v>
      </c>
      <c r="D40" t="s">
        <v>2</v>
      </c>
      <c r="E40" s="1">
        <f>(B40-$I$3)*$I$9+$J$3</f>
        <v>38559.452593917711</v>
      </c>
      <c r="F40">
        <f>_xlfn.DAYS(E40,$J$3)</f>
        <v>237</v>
      </c>
      <c r="G40" s="9">
        <f>($K$3-C40)*$K$9</f>
        <v>-4</v>
      </c>
      <c r="H40">
        <f t="shared" si="0"/>
        <v>-0.04</v>
      </c>
    </row>
    <row r="41" spans="1:8">
      <c r="A41" t="s">
        <v>1</v>
      </c>
      <c r="B41">
        <v>394</v>
      </c>
      <c r="C41">
        <v>300</v>
      </c>
      <c r="D41" t="s">
        <v>3</v>
      </c>
      <c r="E41" s="1">
        <f>(B41-$I$3)*$I$9+$J$3</f>
        <v>38559.452593917711</v>
      </c>
      <c r="F41">
        <f>_xlfn.DAYS(E41,$J$3)</f>
        <v>237</v>
      </c>
      <c r="G41" s="9">
        <f>($K$3-C41)*$K$9</f>
        <v>0</v>
      </c>
      <c r="H41">
        <f t="shared" si="0"/>
        <v>0</v>
      </c>
    </row>
    <row r="42" spans="1:8">
      <c r="A42" t="s">
        <v>1</v>
      </c>
      <c r="B42">
        <v>401</v>
      </c>
      <c r="C42">
        <v>330</v>
      </c>
      <c r="D42" t="s">
        <v>9</v>
      </c>
      <c r="E42" s="1">
        <f>(B42-$I$3)*$I$9+$J$3</f>
        <v>38566.264758497317</v>
      </c>
      <c r="F42">
        <f>_xlfn.DAYS(E42,$J$3)</f>
        <v>244</v>
      </c>
      <c r="G42" s="9">
        <f>($K$3-C42)*$K$9</f>
        <v>-1</v>
      </c>
      <c r="H42">
        <f t="shared" si="0"/>
        <v>-0.01</v>
      </c>
    </row>
    <row r="43" spans="1:8">
      <c r="A43" t="s">
        <v>1</v>
      </c>
      <c r="B43">
        <v>408</v>
      </c>
      <c r="C43">
        <v>270</v>
      </c>
      <c r="D43" t="s">
        <v>3</v>
      </c>
      <c r="E43" s="1">
        <f>(B43-$I$3)*$I$9+$J$3</f>
        <v>38573.076923076922</v>
      </c>
      <c r="F43">
        <f>_xlfn.DAYS(E43,$J$3)</f>
        <v>251</v>
      </c>
      <c r="G43" s="9">
        <f>($K$3-C43)*$K$9</f>
        <v>1</v>
      </c>
      <c r="H43">
        <f t="shared" si="0"/>
        <v>0.01</v>
      </c>
    </row>
    <row r="44" spans="1:8">
      <c r="A44" t="s">
        <v>1</v>
      </c>
      <c r="B44">
        <v>415</v>
      </c>
      <c r="C44">
        <v>315</v>
      </c>
      <c r="D44" t="s">
        <v>9</v>
      </c>
      <c r="E44" s="1">
        <f>(B44-$I$3)*$I$9+$J$3</f>
        <v>38579.889087656527</v>
      </c>
      <c r="F44">
        <f>_xlfn.DAYS(E44,$J$3)</f>
        <v>257</v>
      </c>
      <c r="G44" s="9">
        <f>($K$3-C44)*$K$9</f>
        <v>-0.5</v>
      </c>
      <c r="H44">
        <f t="shared" si="0"/>
        <v>-5.0000000000000001E-3</v>
      </c>
    </row>
    <row r="45" spans="1:8">
      <c r="A45" t="s">
        <v>1</v>
      </c>
      <c r="B45">
        <v>422</v>
      </c>
      <c r="C45">
        <v>360</v>
      </c>
      <c r="D45" t="s">
        <v>2</v>
      </c>
      <c r="E45" s="1">
        <f>(B45-$I$3)*$I$9+$J$3</f>
        <v>38586.701252236133</v>
      </c>
      <c r="F45">
        <f>_xlfn.DAYS(E45,$J$3)</f>
        <v>264</v>
      </c>
      <c r="G45" s="9">
        <f>($K$3-C45)*$K$9</f>
        <v>-2</v>
      </c>
      <c r="H45">
        <f t="shared" si="0"/>
        <v>-0.02</v>
      </c>
    </row>
    <row r="46" spans="1:8">
      <c r="A46" t="s">
        <v>1</v>
      </c>
      <c r="B46">
        <v>422</v>
      </c>
      <c r="C46">
        <v>330</v>
      </c>
      <c r="D46" t="s">
        <v>3</v>
      </c>
      <c r="E46" s="1">
        <f>(B46-$I$3)*$I$9+$J$3</f>
        <v>38586.701252236133</v>
      </c>
      <c r="F46">
        <f>_xlfn.DAYS(E46,$J$3)</f>
        <v>264</v>
      </c>
      <c r="G46" s="9">
        <f>($K$3-C46)*$K$9</f>
        <v>-1</v>
      </c>
      <c r="H46">
        <f t="shared" si="0"/>
        <v>-0.01</v>
      </c>
    </row>
    <row r="47" spans="1:8">
      <c r="A47" t="s">
        <v>1</v>
      </c>
      <c r="B47">
        <v>429</v>
      </c>
      <c r="C47">
        <v>360</v>
      </c>
      <c r="D47" t="s">
        <v>9</v>
      </c>
      <c r="E47" s="1">
        <f>(B47-$I$3)*$I$9+$J$3</f>
        <v>38593.513416815746</v>
      </c>
      <c r="F47">
        <f>_xlfn.DAYS(E47,$J$3)</f>
        <v>271</v>
      </c>
      <c r="G47" s="9">
        <f>($K$3-C47)*$K$9</f>
        <v>-2</v>
      </c>
      <c r="H47">
        <f t="shared" si="0"/>
        <v>-0.02</v>
      </c>
    </row>
    <row r="48" spans="1:8">
      <c r="A48" t="s">
        <v>1</v>
      </c>
      <c r="B48">
        <v>436</v>
      </c>
      <c r="C48">
        <v>240</v>
      </c>
      <c r="D48" t="s">
        <v>3</v>
      </c>
      <c r="E48" s="1">
        <f>(B48-$I$3)*$I$9+$J$3</f>
        <v>38600.325581395351</v>
      </c>
      <c r="F48">
        <f>_xlfn.DAYS(E48,$J$3)</f>
        <v>278</v>
      </c>
      <c r="G48" s="9">
        <f>($K$3-C48)*$K$9</f>
        <v>2</v>
      </c>
      <c r="H48">
        <f t="shared" si="0"/>
        <v>0.02</v>
      </c>
    </row>
    <row r="49" spans="1:8">
      <c r="A49" t="s">
        <v>1</v>
      </c>
      <c r="B49">
        <v>443</v>
      </c>
      <c r="C49">
        <v>405</v>
      </c>
      <c r="D49" t="s">
        <v>9</v>
      </c>
      <c r="E49" s="1">
        <f>(B49-$I$3)*$I$9+$J$3</f>
        <v>38607.137745974956</v>
      </c>
      <c r="F49">
        <f>_xlfn.DAYS(E49,$J$3)</f>
        <v>285</v>
      </c>
      <c r="G49" s="9">
        <f>($K$3-C49)*$K$9</f>
        <v>-3.5</v>
      </c>
      <c r="H49">
        <f t="shared" si="0"/>
        <v>-3.5000000000000003E-2</v>
      </c>
    </row>
    <row r="50" spans="1:8">
      <c r="A50" t="s">
        <v>1</v>
      </c>
      <c r="B50">
        <v>450</v>
      </c>
      <c r="C50">
        <v>300</v>
      </c>
      <c r="D50" t="s">
        <v>2</v>
      </c>
      <c r="E50" s="1">
        <f>(B50-$I$3)*$I$9+$J$3</f>
        <v>38613.949910554562</v>
      </c>
      <c r="F50">
        <f>_xlfn.DAYS(E50,$J$3)</f>
        <v>291</v>
      </c>
      <c r="G50" s="9">
        <f>($K$3-C50)*$K$9</f>
        <v>0</v>
      </c>
      <c r="H50">
        <f t="shared" si="0"/>
        <v>0</v>
      </c>
    </row>
    <row r="51" spans="1:8">
      <c r="A51" t="s">
        <v>1</v>
      </c>
      <c r="B51">
        <v>450</v>
      </c>
      <c r="C51">
        <v>330</v>
      </c>
      <c r="D51" t="s">
        <v>3</v>
      </c>
      <c r="E51" s="1">
        <f>(B51-$I$3)*$I$9+$J$3</f>
        <v>38613.949910554562</v>
      </c>
      <c r="F51">
        <f>_xlfn.DAYS(E51,$J$3)</f>
        <v>291</v>
      </c>
      <c r="G51" s="9">
        <f>($K$3-C51)*$K$9</f>
        <v>-1</v>
      </c>
      <c r="H51">
        <f t="shared" si="0"/>
        <v>-0.01</v>
      </c>
    </row>
    <row r="52" spans="1:8">
      <c r="A52" t="s">
        <v>1</v>
      </c>
      <c r="B52">
        <v>456</v>
      </c>
      <c r="C52">
        <v>255</v>
      </c>
      <c r="D52" t="s">
        <v>9</v>
      </c>
      <c r="E52" s="1">
        <f>(B52-$I$3)*$I$9+$J$3</f>
        <v>38619.788908765651</v>
      </c>
      <c r="F52">
        <f>_xlfn.DAYS(E52,$J$3)</f>
        <v>297</v>
      </c>
      <c r="G52" s="9">
        <f>($K$3-C52)*$K$9</f>
        <v>1.5</v>
      </c>
      <c r="H52">
        <f t="shared" si="0"/>
        <v>1.4999999999999999E-2</v>
      </c>
    </row>
    <row r="53" spans="1:8">
      <c r="A53" t="s">
        <v>1</v>
      </c>
      <c r="B53">
        <v>464</v>
      </c>
      <c r="C53">
        <v>390</v>
      </c>
      <c r="D53" t="s">
        <v>9</v>
      </c>
      <c r="E53" s="1">
        <f>(B53-$I$3)*$I$9+$J$3</f>
        <v>38627.574239713773</v>
      </c>
      <c r="F53">
        <f>_xlfn.DAYS(E53,$J$3)</f>
        <v>305</v>
      </c>
      <c r="G53" s="9">
        <f>($K$3-C53)*$K$9</f>
        <v>-3</v>
      </c>
      <c r="H53">
        <f t="shared" si="0"/>
        <v>-0.03</v>
      </c>
    </row>
    <row r="54" spans="1:8">
      <c r="A54" t="s">
        <v>1</v>
      </c>
      <c r="B54">
        <v>464</v>
      </c>
      <c r="C54">
        <v>330</v>
      </c>
      <c r="D54" t="s">
        <v>3</v>
      </c>
      <c r="E54" s="1">
        <f>(B54-$I$3)*$I$9+$J$3</f>
        <v>38627.574239713773</v>
      </c>
      <c r="F54">
        <f>_xlfn.DAYS(E54,$J$3)</f>
        <v>305</v>
      </c>
      <c r="G54" s="9">
        <f>($K$3-C54)*$K$9</f>
        <v>-1</v>
      </c>
      <c r="H54">
        <f t="shared" si="0"/>
        <v>-0.01</v>
      </c>
    </row>
    <row r="55" spans="1:8">
      <c r="A55" t="s">
        <v>1</v>
      </c>
      <c r="B55">
        <v>471</v>
      </c>
      <c r="C55">
        <v>225</v>
      </c>
      <c r="D55" t="s">
        <v>9</v>
      </c>
      <c r="E55" s="1">
        <f>(B55-$I$3)*$I$9+$J$3</f>
        <v>38634.386404293378</v>
      </c>
      <c r="F55">
        <f>_xlfn.DAYS(E55,$J$3)</f>
        <v>312</v>
      </c>
      <c r="G55" s="9">
        <f>($K$3-C55)*$K$9</f>
        <v>2.5</v>
      </c>
      <c r="H55">
        <f t="shared" si="0"/>
        <v>2.5000000000000001E-2</v>
      </c>
    </row>
    <row r="56" spans="1:8">
      <c r="A56" t="s">
        <v>1</v>
      </c>
      <c r="B56">
        <v>478</v>
      </c>
      <c r="C56">
        <v>270</v>
      </c>
      <c r="D56" t="s">
        <v>2</v>
      </c>
      <c r="E56" s="1">
        <f>(B56-$I$3)*$I$9+$J$3</f>
        <v>38641.198568872991</v>
      </c>
      <c r="F56">
        <f>_xlfn.DAYS(E56,$J$3)</f>
        <v>319</v>
      </c>
      <c r="G56" s="9">
        <f>($K$3-C56)*$K$9</f>
        <v>1</v>
      </c>
      <c r="H56">
        <f t="shared" si="0"/>
        <v>0.01</v>
      </c>
    </row>
    <row r="57" spans="1:8">
      <c r="A57" t="s">
        <v>1</v>
      </c>
      <c r="B57">
        <v>478</v>
      </c>
      <c r="C57">
        <v>210</v>
      </c>
      <c r="D57" t="s">
        <v>3</v>
      </c>
      <c r="E57" s="1">
        <f>(B57-$I$3)*$I$9+$J$3</f>
        <v>38641.198568872991</v>
      </c>
      <c r="F57">
        <f>_xlfn.DAYS(E57,$J$3)</f>
        <v>319</v>
      </c>
      <c r="G57" s="9">
        <f>($K$3-C57)*$K$9</f>
        <v>3</v>
      </c>
      <c r="H57">
        <f t="shared" si="0"/>
        <v>0.03</v>
      </c>
    </row>
    <row r="58" spans="1:8">
      <c r="A58" t="s">
        <v>1</v>
      </c>
      <c r="B58">
        <v>485</v>
      </c>
      <c r="C58">
        <v>315</v>
      </c>
      <c r="D58" t="s">
        <v>9</v>
      </c>
      <c r="E58" s="1">
        <f>(B58-$I$3)*$I$9+$J$3</f>
        <v>38648.010733452596</v>
      </c>
      <c r="F58">
        <f>_xlfn.DAYS(E58,$J$3)</f>
        <v>326</v>
      </c>
      <c r="G58" s="9">
        <f>($K$3-C58)*$K$9</f>
        <v>-0.5</v>
      </c>
      <c r="H58">
        <f t="shared" si="0"/>
        <v>-5.0000000000000001E-3</v>
      </c>
    </row>
    <row r="59" spans="1:8">
      <c r="A59" t="s">
        <v>1</v>
      </c>
      <c r="B59">
        <v>492</v>
      </c>
      <c r="C59">
        <v>270</v>
      </c>
      <c r="D59" t="s">
        <v>3</v>
      </c>
      <c r="E59" s="1">
        <f>(B59-$I$3)*$I$9+$J$3</f>
        <v>38654.822898032202</v>
      </c>
      <c r="F59">
        <f>_xlfn.DAYS(E59,$J$3)</f>
        <v>332</v>
      </c>
      <c r="G59" s="9">
        <f>($K$3-C59)*$K$9</f>
        <v>1</v>
      </c>
      <c r="H59">
        <f t="shared" si="0"/>
        <v>0.01</v>
      </c>
    </row>
    <row r="60" spans="1:8">
      <c r="A60" t="s">
        <v>1</v>
      </c>
      <c r="B60">
        <v>499</v>
      </c>
      <c r="C60">
        <v>390</v>
      </c>
      <c r="D60" t="s">
        <v>9</v>
      </c>
      <c r="E60" s="1">
        <f>(B60-$I$3)*$I$9+$J$3</f>
        <v>38661.635062611807</v>
      </c>
      <c r="F60">
        <f>_xlfn.DAYS(E60,$J$3)</f>
        <v>339</v>
      </c>
      <c r="G60" s="9">
        <f>($K$3-C60)*$K$9</f>
        <v>-3</v>
      </c>
      <c r="H60">
        <f t="shared" si="0"/>
        <v>-0.03</v>
      </c>
    </row>
    <row r="61" spans="1:8">
      <c r="A61" t="s">
        <v>1</v>
      </c>
      <c r="B61">
        <v>506</v>
      </c>
      <c r="C61">
        <v>360</v>
      </c>
      <c r="D61" t="s">
        <v>2</v>
      </c>
      <c r="E61" s="1">
        <f>(B61-$I$3)*$I$9+$J$3</f>
        <v>38668.447227191413</v>
      </c>
      <c r="F61">
        <f>_xlfn.DAYS(E61,$J$3)</f>
        <v>346</v>
      </c>
      <c r="G61" s="9">
        <f>($K$3-C61)*$K$9</f>
        <v>-2</v>
      </c>
      <c r="H61">
        <f t="shared" si="0"/>
        <v>-0.02</v>
      </c>
    </row>
    <row r="62" spans="1:8">
      <c r="A62" t="s">
        <v>1</v>
      </c>
      <c r="B62">
        <v>506</v>
      </c>
      <c r="C62">
        <v>420</v>
      </c>
      <c r="D62" t="s">
        <v>3</v>
      </c>
      <c r="E62" s="1">
        <f>(B62-$I$3)*$I$9+$J$3</f>
        <v>38668.447227191413</v>
      </c>
      <c r="F62">
        <f>_xlfn.DAYS(E62,$J$3)</f>
        <v>346</v>
      </c>
      <c r="G62" s="9">
        <f>($K$3-C62)*$K$9</f>
        <v>-4</v>
      </c>
      <c r="H62">
        <f t="shared" si="0"/>
        <v>-0.04</v>
      </c>
    </row>
    <row r="63" spans="1:8">
      <c r="A63" t="s">
        <v>1</v>
      </c>
      <c r="B63">
        <v>513</v>
      </c>
      <c r="C63">
        <v>390</v>
      </c>
      <c r="D63" t="s">
        <v>9</v>
      </c>
      <c r="E63" s="1">
        <f>(B63-$I$3)*$I$9+$J$3</f>
        <v>38675.259391771018</v>
      </c>
      <c r="F63">
        <f>_xlfn.DAYS(E63,$J$3)</f>
        <v>353</v>
      </c>
      <c r="G63" s="9">
        <f>($K$3-C63)*$K$9</f>
        <v>-3</v>
      </c>
      <c r="H63">
        <f t="shared" si="0"/>
        <v>-0.03</v>
      </c>
    </row>
    <row r="64" spans="1:8">
      <c r="A64" t="s">
        <v>1</v>
      </c>
      <c r="B64">
        <v>520</v>
      </c>
      <c r="C64">
        <v>420</v>
      </c>
      <c r="D64" t="s">
        <v>9</v>
      </c>
      <c r="E64" s="1">
        <f>(B64-$I$3)*$I$9+$J$3</f>
        <v>38682.071556350624</v>
      </c>
      <c r="F64">
        <f>_xlfn.DAYS(E64,$J$3)</f>
        <v>360</v>
      </c>
      <c r="G64" s="9">
        <f>($K$3-C64)*$K$9</f>
        <v>-4</v>
      </c>
      <c r="H64">
        <f t="shared" si="0"/>
        <v>-0.04</v>
      </c>
    </row>
    <row r="65" spans="1:8">
      <c r="A65" t="s">
        <v>1</v>
      </c>
      <c r="B65">
        <v>520</v>
      </c>
      <c r="C65">
        <v>330</v>
      </c>
      <c r="D65" t="s">
        <v>3</v>
      </c>
      <c r="E65" s="1">
        <f>(B65-$I$3)*$I$9+$J$3</f>
        <v>38682.071556350624</v>
      </c>
      <c r="F65">
        <f>_xlfn.DAYS(E65,$J$3)</f>
        <v>360</v>
      </c>
      <c r="G65" s="9">
        <f>($K$3-C65)*$K$9</f>
        <v>-1</v>
      </c>
      <c r="H65">
        <f t="shared" si="0"/>
        <v>-0.01</v>
      </c>
    </row>
    <row r="66" spans="1:8">
      <c r="A66" t="s">
        <v>1</v>
      </c>
      <c r="B66">
        <v>526</v>
      </c>
      <c r="C66">
        <v>270</v>
      </c>
      <c r="D66" t="s">
        <v>9</v>
      </c>
      <c r="E66" s="1">
        <f>(B66-$I$3)*$I$9+$J$3</f>
        <v>38687.91055456172</v>
      </c>
      <c r="F66">
        <f>_xlfn.DAYS(E66,$J$3)</f>
        <v>365</v>
      </c>
      <c r="G66" s="9">
        <f>($K$3-C66)*$K$9</f>
        <v>1</v>
      </c>
      <c r="H66">
        <f t="shared" si="0"/>
        <v>0.01</v>
      </c>
    </row>
    <row r="67" spans="1:8">
      <c r="A67" t="s">
        <v>1</v>
      </c>
      <c r="B67">
        <v>534</v>
      </c>
      <c r="C67">
        <v>540</v>
      </c>
      <c r="D67" t="s">
        <v>2</v>
      </c>
      <c r="E67" s="1">
        <f>(B67-$I$3)*$I$9+$J$3</f>
        <v>38695.695885509842</v>
      </c>
      <c r="F67">
        <f>_xlfn.DAYS(E67,$J$3)</f>
        <v>373</v>
      </c>
      <c r="G67" s="9">
        <f>($K$3-C67)*$K$9</f>
        <v>-8</v>
      </c>
      <c r="H67">
        <f t="shared" ref="H67:H130" si="2">G67/100</f>
        <v>-0.08</v>
      </c>
    </row>
    <row r="68" spans="1:8">
      <c r="A68" t="s">
        <v>1</v>
      </c>
      <c r="B68">
        <v>534</v>
      </c>
      <c r="C68">
        <v>420</v>
      </c>
      <c r="D68" t="s">
        <v>3</v>
      </c>
      <c r="E68" s="1">
        <f>(B68-$I$3)*$I$9+$J$3</f>
        <v>38695.695885509842</v>
      </c>
      <c r="F68">
        <f>_xlfn.DAYS(E68,$J$3)</f>
        <v>373</v>
      </c>
      <c r="G68" s="9">
        <f>($K$3-C68)*$K$9</f>
        <v>-4</v>
      </c>
      <c r="H68">
        <f t="shared" si="2"/>
        <v>-0.04</v>
      </c>
    </row>
    <row r="69" spans="1:8">
      <c r="A69" t="s">
        <v>1</v>
      </c>
      <c r="B69">
        <v>541</v>
      </c>
      <c r="C69">
        <v>510</v>
      </c>
      <c r="D69" t="s">
        <v>9</v>
      </c>
      <c r="E69" s="1">
        <f>(B69-$I$3)*$I$9+$J$3</f>
        <v>38702.508050089447</v>
      </c>
      <c r="F69">
        <f>_xlfn.DAYS(E69,$J$3)</f>
        <v>380</v>
      </c>
      <c r="G69" s="9">
        <f>($K$3-C69)*$K$9</f>
        <v>-7</v>
      </c>
      <c r="H69">
        <f t="shared" si="2"/>
        <v>-7.0000000000000007E-2</v>
      </c>
    </row>
    <row r="70" spans="1:8">
      <c r="A70" t="s">
        <v>1</v>
      </c>
      <c r="B70">
        <v>548</v>
      </c>
      <c r="C70">
        <v>420</v>
      </c>
      <c r="D70" t="s">
        <v>3</v>
      </c>
      <c r="E70" s="1">
        <f>(B70-$I$3)*$I$9+$J$3</f>
        <v>38709.320214669053</v>
      </c>
      <c r="F70">
        <f>_xlfn.DAYS(E70,$J$3)</f>
        <v>387</v>
      </c>
      <c r="G70" s="9">
        <f>($K$3-C70)*$K$9</f>
        <v>-4</v>
      </c>
      <c r="H70">
        <f t="shared" si="2"/>
        <v>-0.04</v>
      </c>
    </row>
    <row r="71" spans="1:8">
      <c r="A71" t="s">
        <v>1</v>
      </c>
      <c r="B71">
        <v>555</v>
      </c>
      <c r="C71">
        <v>420</v>
      </c>
      <c r="D71" t="s">
        <v>9</v>
      </c>
      <c r="E71" s="1">
        <f>(B71-$I$3)*$I$9+$J$3</f>
        <v>38716.132379248658</v>
      </c>
      <c r="F71">
        <f>_xlfn.DAYS(E71,$J$3)</f>
        <v>394</v>
      </c>
      <c r="G71" s="9">
        <f>($K$3-C71)*$K$9</f>
        <v>-4</v>
      </c>
      <c r="H71">
        <f t="shared" si="2"/>
        <v>-0.04</v>
      </c>
    </row>
    <row r="72" spans="1:8">
      <c r="A72" t="s">
        <v>1</v>
      </c>
      <c r="B72">
        <v>562</v>
      </c>
      <c r="C72">
        <v>360</v>
      </c>
      <c r="D72" t="s">
        <v>9</v>
      </c>
      <c r="E72" s="1">
        <f>(B72-$I$3)*$I$9+$J$3</f>
        <v>38722.944543828264</v>
      </c>
      <c r="F72">
        <f>_xlfn.DAYS(E72,$J$3)</f>
        <v>400</v>
      </c>
      <c r="G72" s="9">
        <f>($K$3-C72)*$K$9</f>
        <v>-2</v>
      </c>
      <c r="H72">
        <f t="shared" si="2"/>
        <v>-0.02</v>
      </c>
    </row>
    <row r="73" spans="1:8">
      <c r="B73">
        <v>562</v>
      </c>
      <c r="C73">
        <v>450</v>
      </c>
      <c r="D73" t="s">
        <v>2</v>
      </c>
      <c r="E73" s="1">
        <f>(B73-$I$3)*$I$9+$J$3</f>
        <v>38722.944543828264</v>
      </c>
      <c r="F73">
        <f>_xlfn.DAYS(E73,$J$3)</f>
        <v>400</v>
      </c>
      <c r="G73" s="9">
        <f>($K$3-C73)*$K$9</f>
        <v>-5</v>
      </c>
      <c r="H73">
        <f t="shared" si="2"/>
        <v>-0.05</v>
      </c>
    </row>
    <row r="74" spans="1:8">
      <c r="A74" t="s">
        <v>1</v>
      </c>
      <c r="B74">
        <v>562</v>
      </c>
      <c r="C74">
        <v>330</v>
      </c>
      <c r="D74" t="s">
        <v>3</v>
      </c>
      <c r="E74" s="1">
        <f>(B74-$I$3)*$I$9+$J$3</f>
        <v>38722.944543828264</v>
      </c>
      <c r="F74">
        <f>_xlfn.DAYS(E74,$J$3)</f>
        <v>400</v>
      </c>
      <c r="G74" s="9">
        <f>($K$3-C74)*$K$9</f>
        <v>-1</v>
      </c>
      <c r="H74">
        <f t="shared" si="2"/>
        <v>-0.01</v>
      </c>
    </row>
    <row r="75" spans="1:8">
      <c r="A75" t="s">
        <v>1</v>
      </c>
      <c r="B75">
        <v>590</v>
      </c>
      <c r="C75">
        <v>420</v>
      </c>
      <c r="D75" t="s">
        <v>9</v>
      </c>
      <c r="E75" s="1">
        <f>(B75-$I$3)*$I$9+$J$3</f>
        <v>38750.193202146693</v>
      </c>
      <c r="F75">
        <f>_xlfn.DAYS(E75,$J$3)</f>
        <v>428</v>
      </c>
      <c r="G75" s="9">
        <f>($K$3-C75)*$K$9</f>
        <v>-4</v>
      </c>
      <c r="H75">
        <f t="shared" si="2"/>
        <v>-0.04</v>
      </c>
    </row>
    <row r="76" spans="1:8">
      <c r="A76" t="s">
        <v>1</v>
      </c>
      <c r="B76">
        <v>590</v>
      </c>
      <c r="C76">
        <v>240</v>
      </c>
      <c r="D76" t="s">
        <v>3</v>
      </c>
      <c r="E76" s="1">
        <f>(B76-$I$3)*$I$9+$J$3</f>
        <v>38750.193202146693</v>
      </c>
      <c r="F76">
        <f>_xlfn.DAYS(E76,$J$3)</f>
        <v>428</v>
      </c>
      <c r="G76" s="9">
        <f>($K$3-C76)*$K$9</f>
        <v>2</v>
      </c>
      <c r="H76">
        <f t="shared" si="2"/>
        <v>0.02</v>
      </c>
    </row>
    <row r="77" spans="1:8">
      <c r="A77" t="s">
        <v>1</v>
      </c>
      <c r="B77">
        <v>604</v>
      </c>
      <c r="C77">
        <v>300</v>
      </c>
      <c r="D77" t="s">
        <v>9</v>
      </c>
      <c r="E77" s="1">
        <f>(B77-$I$3)*$I$9+$J$3</f>
        <v>38763.817531305904</v>
      </c>
      <c r="F77">
        <f>_xlfn.DAYS(E77,$J$3)</f>
        <v>441</v>
      </c>
      <c r="G77" s="9">
        <f>($K$3-C77)*$K$9</f>
        <v>0</v>
      </c>
      <c r="H77">
        <f t="shared" si="2"/>
        <v>0</v>
      </c>
    </row>
    <row r="78" spans="1:8">
      <c r="A78" t="s">
        <v>1</v>
      </c>
      <c r="B78">
        <v>604</v>
      </c>
      <c r="C78">
        <v>270</v>
      </c>
      <c r="D78" t="s">
        <v>2</v>
      </c>
      <c r="E78" s="1">
        <f>(B78-$I$3)*$I$9+$J$3</f>
        <v>38763.817531305904</v>
      </c>
      <c r="F78">
        <f>_xlfn.DAYS(E78,$J$3)</f>
        <v>441</v>
      </c>
      <c r="G78" s="9">
        <f>($K$3-C78)*$K$9</f>
        <v>1</v>
      </c>
      <c r="H78">
        <f t="shared" si="2"/>
        <v>0.01</v>
      </c>
    </row>
    <row r="79" spans="1:8">
      <c r="A79" t="s">
        <v>1</v>
      </c>
      <c r="B79">
        <v>604</v>
      </c>
      <c r="C79">
        <v>240</v>
      </c>
      <c r="D79" t="s">
        <v>3</v>
      </c>
      <c r="E79" s="1">
        <f>(B79-$I$3)*$I$9+$J$3</f>
        <v>38763.817531305904</v>
      </c>
      <c r="F79">
        <f>_xlfn.DAYS(E79,$J$3)</f>
        <v>441</v>
      </c>
      <c r="G79" s="9">
        <f>($K$3-C79)*$K$9</f>
        <v>2</v>
      </c>
      <c r="H79">
        <f t="shared" si="2"/>
        <v>0.02</v>
      </c>
    </row>
    <row r="80" spans="1:8">
      <c r="A80" t="s">
        <v>1</v>
      </c>
      <c r="B80">
        <v>611</v>
      </c>
      <c r="C80">
        <v>375</v>
      </c>
      <c r="D80" t="s">
        <v>9</v>
      </c>
      <c r="E80" s="1">
        <f>(B80-$I$3)*$I$9+$J$3</f>
        <v>38770.629695885509</v>
      </c>
      <c r="F80">
        <f>_xlfn.DAYS(E80,$J$3)</f>
        <v>448</v>
      </c>
      <c r="G80" s="9">
        <f>($K$3-C80)*$K$9</f>
        <v>-2.5</v>
      </c>
      <c r="H80">
        <f t="shared" si="2"/>
        <v>-2.5000000000000001E-2</v>
      </c>
    </row>
    <row r="81" spans="1:8">
      <c r="A81" t="s">
        <v>1</v>
      </c>
      <c r="B81">
        <v>618</v>
      </c>
      <c r="C81">
        <v>330</v>
      </c>
      <c r="D81" t="s">
        <v>3</v>
      </c>
      <c r="E81" s="1">
        <f>(B81-$I$3)*$I$9+$J$3</f>
        <v>38777.441860465115</v>
      </c>
      <c r="F81">
        <f>_xlfn.DAYS(E81,$J$3)</f>
        <v>455</v>
      </c>
      <c r="G81" s="9">
        <f>($K$3-C81)*$K$9</f>
        <v>-1</v>
      </c>
      <c r="H81">
        <f t="shared" si="2"/>
        <v>-0.01</v>
      </c>
    </row>
    <row r="82" spans="1:8">
      <c r="A82" t="s">
        <v>1</v>
      </c>
      <c r="B82">
        <v>625</v>
      </c>
      <c r="C82">
        <v>375</v>
      </c>
      <c r="D82" t="s">
        <v>9</v>
      </c>
      <c r="E82" s="1">
        <f>(B82-$I$3)*$I$9+$J$3</f>
        <v>38784.25402504472</v>
      </c>
      <c r="F82">
        <f>_xlfn.DAYS(E82,$J$3)</f>
        <v>462</v>
      </c>
      <c r="G82" s="9">
        <f>($K$3-C82)*$K$9</f>
        <v>-2.5</v>
      </c>
      <c r="H82">
        <f t="shared" si="2"/>
        <v>-2.5000000000000001E-2</v>
      </c>
    </row>
    <row r="83" spans="1:8">
      <c r="A83" t="s">
        <v>1</v>
      </c>
      <c r="B83">
        <v>632</v>
      </c>
      <c r="C83">
        <v>360</v>
      </c>
      <c r="D83" t="s">
        <v>2</v>
      </c>
      <c r="E83" s="1">
        <f>(B83-$I$3)*$I$9+$J$3</f>
        <v>38791.066189624333</v>
      </c>
      <c r="F83">
        <f>_xlfn.DAYS(E83,$J$3)</f>
        <v>469</v>
      </c>
      <c r="G83" s="9">
        <f>($K$3-C83)*$K$9</f>
        <v>-2</v>
      </c>
      <c r="H83">
        <f t="shared" si="2"/>
        <v>-0.02</v>
      </c>
    </row>
    <row r="84" spans="1:8">
      <c r="A84" t="s">
        <v>1</v>
      </c>
      <c r="B84">
        <v>632</v>
      </c>
      <c r="C84">
        <v>330</v>
      </c>
      <c r="D84" t="s">
        <v>3</v>
      </c>
      <c r="E84" s="1">
        <f>(B84-$I$3)*$I$9+$J$3</f>
        <v>38791.066189624333</v>
      </c>
      <c r="F84">
        <f>_xlfn.DAYS(E84,$J$3)</f>
        <v>469</v>
      </c>
      <c r="G84" s="9">
        <f>($K$3-C84)*$K$9</f>
        <v>-1</v>
      </c>
      <c r="H84">
        <f t="shared" si="2"/>
        <v>-0.01</v>
      </c>
    </row>
    <row r="85" spans="1:8">
      <c r="A85" t="s">
        <v>1</v>
      </c>
      <c r="B85">
        <v>639</v>
      </c>
      <c r="C85">
        <v>300</v>
      </c>
      <c r="D85" t="s">
        <v>9</v>
      </c>
      <c r="E85" s="1">
        <f>(B85-$I$3)*$I$9+$J$3</f>
        <v>38797.878354203938</v>
      </c>
      <c r="F85">
        <f>_xlfn.DAYS(E85,$J$3)</f>
        <v>475</v>
      </c>
      <c r="G85" s="9">
        <f>($K$3-C85)*$K$9</f>
        <v>0</v>
      </c>
      <c r="H85">
        <f t="shared" si="2"/>
        <v>0</v>
      </c>
    </row>
    <row r="86" spans="1:8">
      <c r="A86" t="s">
        <v>1</v>
      </c>
      <c r="B86">
        <v>646</v>
      </c>
      <c r="C86">
        <v>210</v>
      </c>
      <c r="D86" t="s">
        <v>3</v>
      </c>
      <c r="E86" s="1">
        <f>(B86-$I$3)*$I$9+$J$3</f>
        <v>38804.690518783544</v>
      </c>
      <c r="F86">
        <f>_xlfn.DAYS(E86,$J$3)</f>
        <v>482</v>
      </c>
      <c r="G86" s="9">
        <f>($K$3-C86)*$K$9</f>
        <v>3</v>
      </c>
      <c r="H86">
        <f t="shared" si="2"/>
        <v>0.03</v>
      </c>
    </row>
    <row r="87" spans="1:8">
      <c r="A87" t="s">
        <v>1</v>
      </c>
      <c r="B87">
        <v>653</v>
      </c>
      <c r="C87">
        <v>270</v>
      </c>
      <c r="D87" t="s">
        <v>9</v>
      </c>
      <c r="E87" s="1">
        <f>(B87-$I$3)*$I$9+$J$3</f>
        <v>38811.502683363149</v>
      </c>
      <c r="F87">
        <f>_xlfn.DAYS(E87,$J$3)</f>
        <v>489</v>
      </c>
      <c r="G87" s="9">
        <f>($K$3-C87)*$K$9</f>
        <v>1</v>
      </c>
      <c r="H87">
        <f t="shared" si="2"/>
        <v>0.01</v>
      </c>
    </row>
    <row r="88" spans="1:8">
      <c r="A88" t="s">
        <v>1</v>
      </c>
      <c r="B88">
        <v>660</v>
      </c>
      <c r="C88">
        <v>300</v>
      </c>
      <c r="D88" t="s">
        <v>2</v>
      </c>
      <c r="E88" s="1">
        <f>(B88-$I$3)*$I$9+$J$3</f>
        <v>38818.314847942755</v>
      </c>
      <c r="F88">
        <f>_xlfn.DAYS(E88,$J$3)</f>
        <v>496</v>
      </c>
      <c r="G88" s="9">
        <f>($K$3-C88)*$K$9</f>
        <v>0</v>
      </c>
      <c r="H88">
        <f t="shared" si="2"/>
        <v>0</v>
      </c>
    </row>
    <row r="89" spans="1:8">
      <c r="A89" t="s">
        <v>1</v>
      </c>
      <c r="B89">
        <v>660</v>
      </c>
      <c r="C89">
        <v>390</v>
      </c>
      <c r="D89" t="s">
        <v>3</v>
      </c>
      <c r="E89" s="1">
        <f>(B89-$I$3)*$I$9+$J$3</f>
        <v>38818.314847942755</v>
      </c>
      <c r="F89">
        <f>_xlfn.DAYS(E89,$J$3)</f>
        <v>496</v>
      </c>
      <c r="G89" s="9">
        <f>($K$3-C89)*$K$9</f>
        <v>-3</v>
      </c>
      <c r="H89">
        <f t="shared" si="2"/>
        <v>-0.03</v>
      </c>
    </row>
    <row r="90" spans="1:8">
      <c r="A90" t="s">
        <v>1</v>
      </c>
      <c r="B90">
        <v>667</v>
      </c>
      <c r="C90">
        <v>420</v>
      </c>
      <c r="D90" t="s">
        <v>9</v>
      </c>
      <c r="E90" s="1">
        <f>(B90-$I$3)*$I$9+$J$3</f>
        <v>38825.12701252236</v>
      </c>
      <c r="F90">
        <f>_xlfn.DAYS(E90,$J$3)</f>
        <v>503</v>
      </c>
      <c r="G90" s="9">
        <f>($K$3-C90)*$K$9</f>
        <v>-4</v>
      </c>
      <c r="H90">
        <f t="shared" si="2"/>
        <v>-0.04</v>
      </c>
    </row>
    <row r="91" spans="1:8">
      <c r="A91" t="s">
        <v>1</v>
      </c>
      <c r="B91">
        <v>674</v>
      </c>
      <c r="C91">
        <v>360</v>
      </c>
      <c r="D91" t="s">
        <v>3</v>
      </c>
      <c r="E91" s="1">
        <f>(B91-$I$3)*$I$9+$J$3</f>
        <v>38831.939177101965</v>
      </c>
      <c r="F91">
        <f>_xlfn.DAYS(E91,$J$3)</f>
        <v>509</v>
      </c>
      <c r="G91" s="9">
        <f>($K$3-C91)*$K$9</f>
        <v>-2</v>
      </c>
      <c r="H91">
        <f t="shared" si="2"/>
        <v>-0.02</v>
      </c>
    </row>
    <row r="92" spans="1:8">
      <c r="A92" t="s">
        <v>1</v>
      </c>
      <c r="B92">
        <v>681</v>
      </c>
      <c r="C92">
        <v>420</v>
      </c>
      <c r="D92" t="s">
        <v>9</v>
      </c>
      <c r="E92" s="1">
        <f>(B92-$I$3)*$I$9+$J$3</f>
        <v>38838.751341681571</v>
      </c>
      <c r="F92">
        <f>_xlfn.DAYS(E92,$J$3)</f>
        <v>516</v>
      </c>
      <c r="G92" s="9">
        <f>($K$3-C92)*$K$9</f>
        <v>-4</v>
      </c>
      <c r="H92">
        <f t="shared" si="2"/>
        <v>-0.04</v>
      </c>
    </row>
    <row r="93" spans="1:8">
      <c r="A93" t="s">
        <v>1</v>
      </c>
      <c r="B93">
        <v>688</v>
      </c>
      <c r="C93">
        <v>330</v>
      </c>
      <c r="D93" t="s">
        <v>2</v>
      </c>
      <c r="E93" s="1">
        <f>(B93-$I$3)*$I$9+$J$3</f>
        <v>38845.563506261184</v>
      </c>
      <c r="F93">
        <f>_xlfn.DAYS(E93,$J$3)</f>
        <v>523</v>
      </c>
      <c r="G93" s="9">
        <f>($K$3-C93)*$K$9</f>
        <v>-1</v>
      </c>
      <c r="H93">
        <f t="shared" si="2"/>
        <v>-0.01</v>
      </c>
    </row>
    <row r="94" spans="1:8">
      <c r="A94" t="s">
        <v>1</v>
      </c>
      <c r="B94">
        <v>695</v>
      </c>
      <c r="C94">
        <v>345</v>
      </c>
      <c r="D94" t="s">
        <v>9</v>
      </c>
      <c r="E94" s="1">
        <f>(B94-$I$3)*$I$9+$J$3</f>
        <v>38852.375670840789</v>
      </c>
      <c r="F94">
        <f>_xlfn.DAYS(E94,$J$3)</f>
        <v>530</v>
      </c>
      <c r="G94" s="9">
        <f>($K$3-C94)*$K$9</f>
        <v>-1.5</v>
      </c>
      <c r="H94">
        <f t="shared" si="2"/>
        <v>-1.4999999999999999E-2</v>
      </c>
    </row>
    <row r="95" spans="1:8">
      <c r="A95" t="s">
        <v>1</v>
      </c>
      <c r="B95">
        <v>695</v>
      </c>
      <c r="C95">
        <v>270</v>
      </c>
      <c r="D95" t="s">
        <v>3</v>
      </c>
      <c r="E95" s="1">
        <f>(B95-$I$3)*$I$9+$J$3</f>
        <v>38852.375670840789</v>
      </c>
      <c r="F95">
        <f>_xlfn.DAYS(E95,$J$3)</f>
        <v>530</v>
      </c>
      <c r="G95" s="9">
        <f>($K$3-C95)*$K$9</f>
        <v>1</v>
      </c>
      <c r="H95">
        <f t="shared" si="2"/>
        <v>0.01</v>
      </c>
    </row>
    <row r="96" spans="1:8">
      <c r="A96" t="s">
        <v>1</v>
      </c>
      <c r="B96">
        <v>702</v>
      </c>
      <c r="C96">
        <v>405</v>
      </c>
      <c r="D96" t="s">
        <v>9</v>
      </c>
      <c r="E96" s="1">
        <f>(B96-$I$3)*$I$9+$J$3</f>
        <v>38859.187835420395</v>
      </c>
      <c r="F96">
        <f>_xlfn.DAYS(E96,$J$3)</f>
        <v>537</v>
      </c>
      <c r="G96" s="9">
        <f>($K$3-C96)*$K$9</f>
        <v>-3.5</v>
      </c>
      <c r="H96">
        <f t="shared" si="2"/>
        <v>-3.5000000000000003E-2</v>
      </c>
    </row>
    <row r="97" spans="1:8">
      <c r="A97" t="s">
        <v>1</v>
      </c>
      <c r="B97">
        <v>709</v>
      </c>
      <c r="C97">
        <v>330</v>
      </c>
      <c r="D97" t="s">
        <v>9</v>
      </c>
      <c r="E97" s="1">
        <f>(B97-$I$3)*$I$9+$J$3</f>
        <v>38866</v>
      </c>
      <c r="F97">
        <f>_xlfn.DAYS(E97,$J$3)</f>
        <v>544</v>
      </c>
      <c r="G97" s="9">
        <f>($K$3-C97)*$K$9</f>
        <v>-1</v>
      </c>
      <c r="H97">
        <f t="shared" si="2"/>
        <v>-0.01</v>
      </c>
    </row>
    <row r="98" spans="1:8">
      <c r="A98" t="s">
        <v>1</v>
      </c>
      <c r="B98">
        <v>709</v>
      </c>
      <c r="C98">
        <v>300</v>
      </c>
      <c r="D98" t="s">
        <v>3</v>
      </c>
      <c r="E98" s="1">
        <f>(B98-$I$3)*$I$9+$J$3</f>
        <v>38866</v>
      </c>
      <c r="F98">
        <f>_xlfn.DAYS(E98,$J$3)</f>
        <v>544</v>
      </c>
      <c r="G98" s="9">
        <f>($K$3-C98)*$K$9</f>
        <v>0</v>
      </c>
      <c r="H98">
        <f t="shared" si="2"/>
        <v>0</v>
      </c>
    </row>
    <row r="99" spans="1:8">
      <c r="A99" t="s">
        <v>1</v>
      </c>
      <c r="B99">
        <v>715</v>
      </c>
      <c r="C99">
        <v>420</v>
      </c>
      <c r="D99" t="s">
        <v>2</v>
      </c>
      <c r="E99" s="1">
        <f>(B99-$I$3)*$I$9+$J$3</f>
        <v>38871.838998211089</v>
      </c>
      <c r="F99">
        <f>_xlfn.DAYS(E99,$J$3)</f>
        <v>549</v>
      </c>
      <c r="G99" s="9">
        <f>($K$3-C99)*$K$9</f>
        <v>-4</v>
      </c>
      <c r="H99">
        <f t="shared" si="2"/>
        <v>-0.04</v>
      </c>
    </row>
    <row r="100" spans="1:8">
      <c r="A100" t="s">
        <v>1</v>
      </c>
      <c r="B100">
        <v>723</v>
      </c>
      <c r="C100">
        <v>345</v>
      </c>
      <c r="D100" t="s">
        <v>9</v>
      </c>
      <c r="E100" s="1">
        <f>(B100-$I$3)*$I$9+$J$3</f>
        <v>38879.624329159211</v>
      </c>
      <c r="F100">
        <f>_xlfn.DAYS(E100,$J$3)</f>
        <v>557</v>
      </c>
      <c r="G100" s="9">
        <f>($K$3-C100)*$K$9</f>
        <v>-1.5</v>
      </c>
      <c r="H100">
        <f t="shared" si="2"/>
        <v>-1.4999999999999999E-2</v>
      </c>
    </row>
    <row r="101" spans="1:8">
      <c r="A101" t="s">
        <v>1</v>
      </c>
      <c r="B101">
        <v>723</v>
      </c>
      <c r="C101">
        <v>360</v>
      </c>
      <c r="D101" t="s">
        <v>3</v>
      </c>
      <c r="E101" s="1">
        <f>(B101-$I$3)*$I$9+$J$3</f>
        <v>38879.624329159211</v>
      </c>
      <c r="F101">
        <f>_xlfn.DAYS(E101,$J$3)</f>
        <v>557</v>
      </c>
      <c r="G101" s="9">
        <f>($K$3-C101)*$K$9</f>
        <v>-2</v>
      </c>
      <c r="H101">
        <f t="shared" si="2"/>
        <v>-0.02</v>
      </c>
    </row>
    <row r="102" spans="1:8">
      <c r="A102" t="s">
        <v>1</v>
      </c>
      <c r="B102">
        <v>737</v>
      </c>
      <c r="C102">
        <v>390</v>
      </c>
      <c r="D102" t="s">
        <v>9</v>
      </c>
      <c r="E102" s="1">
        <f>(B102-$I$3)*$I$9+$J$3</f>
        <v>38893.248658318429</v>
      </c>
      <c r="F102">
        <f>_xlfn.DAYS(E102,$J$3)</f>
        <v>571</v>
      </c>
      <c r="G102" s="9">
        <f>($K$3-C102)*$K$9</f>
        <v>-3</v>
      </c>
      <c r="H102">
        <f t="shared" si="2"/>
        <v>-0.03</v>
      </c>
    </row>
    <row r="103" spans="1:8">
      <c r="A103" t="s">
        <v>1</v>
      </c>
      <c r="B103">
        <v>743</v>
      </c>
      <c r="C103">
        <v>330</v>
      </c>
      <c r="D103" t="s">
        <v>2</v>
      </c>
      <c r="E103" s="1">
        <f>(B103-$I$3)*$I$9+$J$3</f>
        <v>38899.087656529518</v>
      </c>
      <c r="F103">
        <f>_xlfn.DAYS(E103,$J$3)</f>
        <v>577</v>
      </c>
      <c r="G103" s="9">
        <f>($K$3-C103)*$K$9</f>
        <v>-1</v>
      </c>
      <c r="H103">
        <f t="shared" si="2"/>
        <v>-0.01</v>
      </c>
    </row>
    <row r="104" spans="1:8">
      <c r="A104" t="s">
        <v>1</v>
      </c>
      <c r="B104">
        <v>744</v>
      </c>
      <c r="C104">
        <v>270</v>
      </c>
      <c r="D104" t="s">
        <v>3</v>
      </c>
      <c r="E104" s="1">
        <f>(B104-$I$3)*$I$9+$J$3</f>
        <v>38900.060822898035</v>
      </c>
      <c r="F104">
        <f>_xlfn.DAYS(E104,$J$3)</f>
        <v>578</v>
      </c>
      <c r="G104" s="9">
        <f>($K$3-C104)*$K$9</f>
        <v>1</v>
      </c>
      <c r="H104">
        <f t="shared" si="2"/>
        <v>0.01</v>
      </c>
    </row>
    <row r="105" spans="1:8">
      <c r="A105" t="s">
        <v>1</v>
      </c>
      <c r="B105">
        <v>751</v>
      </c>
      <c r="C105">
        <v>330</v>
      </c>
      <c r="D105" t="s">
        <v>9</v>
      </c>
      <c r="E105" s="1">
        <f>(B105-$I$3)*$I$9+$J$3</f>
        <v>38906.87298747764</v>
      </c>
      <c r="F105">
        <f>_xlfn.DAYS(E105,$J$3)</f>
        <v>584</v>
      </c>
      <c r="G105" s="9">
        <f>($K$3-C105)*$K$9</f>
        <v>-1</v>
      </c>
      <c r="H105">
        <f t="shared" si="2"/>
        <v>-0.01</v>
      </c>
    </row>
    <row r="106" spans="1:8">
      <c r="A106" t="s">
        <v>1</v>
      </c>
      <c r="B106">
        <v>758</v>
      </c>
      <c r="C106">
        <v>390</v>
      </c>
      <c r="D106" t="s">
        <v>3</v>
      </c>
      <c r="E106" s="1">
        <f>(B106-$I$3)*$I$9+$J$3</f>
        <v>38913.685152057245</v>
      </c>
      <c r="F106">
        <f>_xlfn.DAYS(E106,$J$3)</f>
        <v>591</v>
      </c>
      <c r="G106" s="9">
        <f>($K$3-C106)*$K$9</f>
        <v>-3</v>
      </c>
      <c r="H106">
        <f t="shared" si="2"/>
        <v>-0.03</v>
      </c>
    </row>
    <row r="107" spans="1:8">
      <c r="A107" t="s">
        <v>1</v>
      </c>
      <c r="B107">
        <v>765</v>
      </c>
      <c r="C107">
        <v>405</v>
      </c>
      <c r="D107" t="s">
        <v>9</v>
      </c>
      <c r="E107" s="1">
        <f>(B107-$I$3)*$I$9+$J$3</f>
        <v>38920.497316636851</v>
      </c>
      <c r="F107">
        <f>_xlfn.DAYS(E107,$J$3)</f>
        <v>598</v>
      </c>
      <c r="G107" s="9">
        <f>($K$3-C107)*$K$9</f>
        <v>-3.5</v>
      </c>
      <c r="H107">
        <f t="shared" si="2"/>
        <v>-3.5000000000000003E-2</v>
      </c>
    </row>
    <row r="108" spans="1:8">
      <c r="A108" t="s">
        <v>1</v>
      </c>
      <c r="B108">
        <v>771</v>
      </c>
      <c r="C108">
        <v>360</v>
      </c>
      <c r="D108" t="s">
        <v>2</v>
      </c>
      <c r="E108" s="1">
        <f>(B108-$I$3)*$I$9+$J$3</f>
        <v>38926.33631484794</v>
      </c>
      <c r="F108">
        <f>_xlfn.DAYS(E108,$J$3)</f>
        <v>604</v>
      </c>
      <c r="G108" s="9">
        <f>($K$3-C108)*$K$9</f>
        <v>-2</v>
      </c>
      <c r="H108">
        <f t="shared" si="2"/>
        <v>-0.02</v>
      </c>
    </row>
    <row r="109" spans="1:8">
      <c r="A109" t="s">
        <v>1</v>
      </c>
      <c r="B109">
        <v>772</v>
      </c>
      <c r="C109">
        <v>240</v>
      </c>
      <c r="D109" t="s">
        <v>9</v>
      </c>
      <c r="E109" s="1">
        <f>(B109-$I$3)*$I$9+$J$3</f>
        <v>38927.309481216456</v>
      </c>
      <c r="F109">
        <f>_xlfn.DAYS(E109,$J$3)</f>
        <v>605</v>
      </c>
      <c r="G109" s="9">
        <f>($K$3-C109)*$K$9</f>
        <v>2</v>
      </c>
      <c r="H109">
        <f t="shared" si="2"/>
        <v>0.02</v>
      </c>
    </row>
    <row r="110" spans="1:8">
      <c r="A110" t="s">
        <v>1</v>
      </c>
      <c r="B110">
        <v>772</v>
      </c>
      <c r="C110">
        <v>360</v>
      </c>
      <c r="D110" t="s">
        <v>3</v>
      </c>
      <c r="E110" s="1">
        <f>(B110-$I$3)*$I$9+$J$3</f>
        <v>38927.309481216456</v>
      </c>
      <c r="F110">
        <f>_xlfn.DAYS(E110,$J$3)</f>
        <v>605</v>
      </c>
      <c r="G110" s="9">
        <f>($K$3-C110)*$K$9</f>
        <v>-2</v>
      </c>
      <c r="H110">
        <f t="shared" si="2"/>
        <v>-0.02</v>
      </c>
    </row>
    <row r="111" spans="1:8">
      <c r="A111" t="s">
        <v>1</v>
      </c>
      <c r="B111">
        <v>786</v>
      </c>
      <c r="C111">
        <v>405</v>
      </c>
      <c r="D111" t="s">
        <v>9</v>
      </c>
      <c r="E111" s="1">
        <f>(B111-$I$3)*$I$9+$J$3</f>
        <v>38940.933810375675</v>
      </c>
      <c r="F111">
        <f>_xlfn.DAYS(E111,$J$3)</f>
        <v>618</v>
      </c>
      <c r="G111" s="9">
        <f>($K$3-C111)*$K$9</f>
        <v>-3.5</v>
      </c>
      <c r="H111">
        <f t="shared" si="2"/>
        <v>-3.5000000000000003E-2</v>
      </c>
    </row>
    <row r="112" spans="1:8">
      <c r="A112" t="s">
        <v>1</v>
      </c>
      <c r="B112">
        <v>786</v>
      </c>
      <c r="C112">
        <v>300</v>
      </c>
      <c r="D112" t="s">
        <v>3</v>
      </c>
      <c r="E112" s="1">
        <f>(B112-$I$3)*$I$9+$J$3</f>
        <v>38940.933810375675</v>
      </c>
      <c r="F112">
        <f>_xlfn.DAYS(E112,$J$3)</f>
        <v>618</v>
      </c>
      <c r="G112" s="9">
        <f>($K$3-C112)*$K$9</f>
        <v>0</v>
      </c>
      <c r="H112">
        <f t="shared" si="2"/>
        <v>0</v>
      </c>
    </row>
    <row r="113" spans="1:8">
      <c r="A113" t="s">
        <v>1</v>
      </c>
      <c r="B113">
        <v>793</v>
      </c>
      <c r="C113">
        <v>330</v>
      </c>
      <c r="D113" t="s">
        <v>3</v>
      </c>
      <c r="E113" s="1">
        <f>(B113-$I$3)*$I$9+$J$3</f>
        <v>38947.74597495528</v>
      </c>
      <c r="F113">
        <f>_xlfn.DAYS(E113,$J$3)</f>
        <v>625</v>
      </c>
      <c r="G113" s="9">
        <f>($K$3-C113)*$K$9</f>
        <v>-1</v>
      </c>
      <c r="H113">
        <f t="shared" si="2"/>
        <v>-0.01</v>
      </c>
    </row>
    <row r="114" spans="1:8">
      <c r="A114" t="s">
        <v>1</v>
      </c>
      <c r="B114">
        <v>799</v>
      </c>
      <c r="C114">
        <v>390</v>
      </c>
      <c r="D114" t="s">
        <v>2</v>
      </c>
      <c r="E114" s="1">
        <f>(B114-$I$3)*$I$9+$J$3</f>
        <v>38953.584973166369</v>
      </c>
      <c r="F114">
        <f>_xlfn.DAYS(E114,$J$3)</f>
        <v>631</v>
      </c>
      <c r="G114" s="9">
        <f>($K$3-C114)*$K$9</f>
        <v>-3</v>
      </c>
      <c r="H114">
        <f t="shared" si="2"/>
        <v>-0.03</v>
      </c>
    </row>
    <row r="115" spans="1:8">
      <c r="A115" t="s">
        <v>1</v>
      </c>
      <c r="B115">
        <v>800</v>
      </c>
      <c r="C115">
        <v>390</v>
      </c>
      <c r="D115" t="s">
        <v>9</v>
      </c>
      <c r="E115" s="1">
        <f>(B115-$I$3)*$I$9+$J$3</f>
        <v>38954.558139534885</v>
      </c>
      <c r="F115">
        <f>_xlfn.DAYS(E115,$J$3)</f>
        <v>632</v>
      </c>
      <c r="G115" s="9">
        <f>($K$3-C115)*$K$9</f>
        <v>-3</v>
      </c>
      <c r="H115">
        <f t="shared" si="2"/>
        <v>-0.03</v>
      </c>
    </row>
    <row r="116" spans="1:8">
      <c r="A116" t="s">
        <v>1</v>
      </c>
      <c r="B116">
        <v>800</v>
      </c>
      <c r="C116">
        <v>270</v>
      </c>
      <c r="D116" t="s">
        <v>3</v>
      </c>
      <c r="E116" s="1">
        <f>(B116-$I$3)*$I$9+$J$3</f>
        <v>38954.558139534885</v>
      </c>
      <c r="F116">
        <f>_xlfn.DAYS(E116,$J$3)</f>
        <v>632</v>
      </c>
      <c r="G116" s="9">
        <f>($K$3-C116)*$K$9</f>
        <v>1</v>
      </c>
      <c r="H116">
        <f t="shared" si="2"/>
        <v>0.01</v>
      </c>
    </row>
    <row r="117" spans="1:8">
      <c r="A117" t="s">
        <v>1</v>
      </c>
      <c r="B117">
        <v>814</v>
      </c>
      <c r="C117">
        <v>420</v>
      </c>
      <c r="D117" t="s">
        <v>9</v>
      </c>
      <c r="E117" s="1">
        <f>(B117-$I$3)*$I$9+$J$3</f>
        <v>38968.182468694096</v>
      </c>
      <c r="F117">
        <f>_xlfn.DAYS(E117,$J$3)</f>
        <v>646</v>
      </c>
      <c r="G117" s="9">
        <f>($K$3-C117)*$K$9</f>
        <v>-4</v>
      </c>
      <c r="H117">
        <f t="shared" si="2"/>
        <v>-0.04</v>
      </c>
    </row>
    <row r="118" spans="1:8">
      <c r="A118" t="s">
        <v>1</v>
      </c>
      <c r="B118">
        <v>814</v>
      </c>
      <c r="C118">
        <v>330</v>
      </c>
      <c r="D118" t="s">
        <v>3</v>
      </c>
      <c r="E118" s="1">
        <f>(B118-$I$3)*$I$9+$J$3</f>
        <v>38968.182468694096</v>
      </c>
      <c r="F118">
        <f>_xlfn.DAYS(E118,$J$3)</f>
        <v>646</v>
      </c>
      <c r="G118" s="9">
        <f>($K$3-C118)*$K$9</f>
        <v>-1</v>
      </c>
      <c r="H118">
        <f t="shared" si="2"/>
        <v>-0.01</v>
      </c>
    </row>
    <row r="119" spans="1:8">
      <c r="A119" t="s">
        <v>1</v>
      </c>
      <c r="B119">
        <v>827</v>
      </c>
      <c r="C119">
        <v>360</v>
      </c>
      <c r="D119" t="s">
        <v>2</v>
      </c>
      <c r="E119" s="1">
        <f>(B119-$I$3)*$I$9+$J$3</f>
        <v>38980.833631484791</v>
      </c>
      <c r="F119">
        <f>_xlfn.DAYS(E119,$J$3)</f>
        <v>658</v>
      </c>
      <c r="G119" s="9">
        <f>($K$3-C119)*$K$9</f>
        <v>-2</v>
      </c>
      <c r="H119">
        <f t="shared" si="2"/>
        <v>-0.02</v>
      </c>
    </row>
    <row r="120" spans="1:8">
      <c r="A120" t="s">
        <v>1</v>
      </c>
      <c r="B120">
        <v>828</v>
      </c>
      <c r="C120">
        <v>450</v>
      </c>
      <c r="D120" t="s">
        <v>9</v>
      </c>
      <c r="E120" s="1">
        <f>(B120-$I$3)*$I$9+$J$3</f>
        <v>38981.806797853307</v>
      </c>
      <c r="F120">
        <f>_xlfn.DAYS(E120,$J$3)</f>
        <v>659</v>
      </c>
      <c r="G120" s="9">
        <f>($K$3-C120)*$K$9</f>
        <v>-5</v>
      </c>
      <c r="H120">
        <f t="shared" si="2"/>
        <v>-0.05</v>
      </c>
    </row>
    <row r="121" spans="1:8">
      <c r="A121" t="s">
        <v>1</v>
      </c>
      <c r="B121">
        <v>828</v>
      </c>
      <c r="C121">
        <v>390</v>
      </c>
      <c r="D121" t="s">
        <v>3</v>
      </c>
      <c r="E121" s="1">
        <f>(B121-$I$3)*$I$9+$J$3</f>
        <v>38981.806797853307</v>
      </c>
      <c r="F121">
        <f>_xlfn.DAYS(E121,$J$3)</f>
        <v>659</v>
      </c>
      <c r="G121" s="9">
        <f>($K$3-C121)*$K$9</f>
        <v>-3</v>
      </c>
      <c r="H121">
        <f t="shared" si="2"/>
        <v>-0.03</v>
      </c>
    </row>
    <row r="122" spans="1:8">
      <c r="A122" t="s">
        <v>1</v>
      </c>
      <c r="B122">
        <v>842</v>
      </c>
      <c r="C122">
        <v>390</v>
      </c>
      <c r="D122" t="s">
        <v>9</v>
      </c>
      <c r="E122" s="1">
        <f>(B122-$I$3)*$I$9+$J$3</f>
        <v>38995.431127012525</v>
      </c>
      <c r="F122">
        <f>_xlfn.DAYS(E122,$J$3)</f>
        <v>673</v>
      </c>
      <c r="G122" s="9">
        <f>($K$3-C122)*$K$9</f>
        <v>-3</v>
      </c>
      <c r="H122">
        <f t="shared" si="2"/>
        <v>-0.03</v>
      </c>
    </row>
    <row r="123" spans="1:8">
      <c r="A123" t="s">
        <v>1</v>
      </c>
      <c r="B123">
        <v>842</v>
      </c>
      <c r="C123">
        <v>390</v>
      </c>
      <c r="D123" t="s">
        <v>3</v>
      </c>
      <c r="E123" s="1">
        <f>(B123-$I$3)*$I$9+$J$3</f>
        <v>38995.431127012525</v>
      </c>
      <c r="F123">
        <f>_xlfn.DAYS(E123,$J$3)</f>
        <v>673</v>
      </c>
      <c r="G123" s="9">
        <f>($K$3-C123)*$K$9</f>
        <v>-3</v>
      </c>
      <c r="H123">
        <f t="shared" si="2"/>
        <v>-0.03</v>
      </c>
    </row>
    <row r="124" spans="1:8">
      <c r="A124" t="s">
        <v>1</v>
      </c>
      <c r="B124">
        <v>855</v>
      </c>
      <c r="C124">
        <v>420</v>
      </c>
      <c r="D124" t="s">
        <v>2</v>
      </c>
      <c r="E124" s="1">
        <f>(B124-$I$3)*$I$9+$J$3</f>
        <v>39008.08228980322</v>
      </c>
      <c r="F124">
        <f>_xlfn.DAYS(E124,$J$3)</f>
        <v>686</v>
      </c>
      <c r="G124" s="9">
        <f>($K$3-C124)*$K$9</f>
        <v>-4</v>
      </c>
      <c r="H124">
        <f t="shared" si="2"/>
        <v>-0.04</v>
      </c>
    </row>
    <row r="125" spans="1:8">
      <c r="A125" t="s">
        <v>1</v>
      </c>
      <c r="B125">
        <v>856</v>
      </c>
      <c r="C125">
        <v>435</v>
      </c>
      <c r="D125" t="s">
        <v>9</v>
      </c>
      <c r="E125" s="1">
        <f>(B125-$I$3)*$I$9+$J$3</f>
        <v>39009.055456171736</v>
      </c>
      <c r="F125">
        <f>_xlfn.DAYS(E125,$J$3)</f>
        <v>687</v>
      </c>
      <c r="G125" s="9">
        <f>($K$3-C125)*$K$9</f>
        <v>-4.5</v>
      </c>
      <c r="H125">
        <f t="shared" si="2"/>
        <v>-4.4999999999999998E-2</v>
      </c>
    </row>
    <row r="126" spans="1:8">
      <c r="A126" t="s">
        <v>1</v>
      </c>
      <c r="B126">
        <v>863</v>
      </c>
      <c r="C126">
        <v>360</v>
      </c>
      <c r="D126" t="s">
        <v>3</v>
      </c>
      <c r="E126" s="1">
        <f>(B126-$I$3)*$I$9+$J$3</f>
        <v>39015.867620751342</v>
      </c>
      <c r="F126">
        <f>_xlfn.DAYS(E126,$J$3)</f>
        <v>693</v>
      </c>
      <c r="G126" s="9">
        <f>($K$3-C126)*$K$9</f>
        <v>-2</v>
      </c>
      <c r="H126">
        <f t="shared" si="2"/>
        <v>-0.02</v>
      </c>
    </row>
    <row r="127" spans="1:8">
      <c r="A127" t="s">
        <v>1</v>
      </c>
      <c r="B127">
        <v>870</v>
      </c>
      <c r="C127">
        <v>390</v>
      </c>
      <c r="D127" t="s">
        <v>9</v>
      </c>
      <c r="E127" s="1">
        <f>(B127-$I$3)*$I$9+$J$3</f>
        <v>39022.679785330947</v>
      </c>
      <c r="F127">
        <f>_xlfn.DAYS(E127,$J$3)</f>
        <v>700</v>
      </c>
      <c r="G127" s="9">
        <f>($K$3-C127)*$K$9</f>
        <v>-3</v>
      </c>
      <c r="H127">
        <f t="shared" si="2"/>
        <v>-0.03</v>
      </c>
    </row>
    <row r="128" spans="1:8">
      <c r="A128" t="s">
        <v>1</v>
      </c>
      <c r="B128">
        <v>877</v>
      </c>
      <c r="C128">
        <v>360</v>
      </c>
      <c r="D128" t="s">
        <v>3</v>
      </c>
      <c r="E128" s="1">
        <f>(B128-$I$3)*$I$9+$J$3</f>
        <v>39029.491949910553</v>
      </c>
      <c r="F128">
        <f>_xlfn.DAYS(E128,$J$3)</f>
        <v>707</v>
      </c>
      <c r="G128" s="9">
        <f>($K$3-C128)*$K$9</f>
        <v>-2</v>
      </c>
      <c r="H128">
        <f t="shared" si="2"/>
        <v>-0.02</v>
      </c>
    </row>
    <row r="129" spans="1:8">
      <c r="A129" t="s">
        <v>1</v>
      </c>
      <c r="B129">
        <v>883</v>
      </c>
      <c r="C129">
        <v>360</v>
      </c>
      <c r="D129" t="s">
        <v>2</v>
      </c>
      <c r="E129" s="1">
        <f>(B129-$I$3)*$I$9+$J$3</f>
        <v>39035.330948121649</v>
      </c>
      <c r="F129">
        <f>_xlfn.DAYS(E129,$J$3)</f>
        <v>713</v>
      </c>
      <c r="G129" s="9">
        <f>($K$3-C129)*$K$9</f>
        <v>-2</v>
      </c>
      <c r="H129">
        <f t="shared" si="2"/>
        <v>-0.02</v>
      </c>
    </row>
    <row r="130" spans="1:8">
      <c r="A130" t="s">
        <v>1</v>
      </c>
      <c r="B130">
        <v>884</v>
      </c>
      <c r="C130">
        <v>375</v>
      </c>
      <c r="D130" t="s">
        <v>9</v>
      </c>
      <c r="E130" s="1">
        <f>(B130-$I$3)*$I$9+$J$3</f>
        <v>39036.304114490158</v>
      </c>
      <c r="F130">
        <f>_xlfn.DAYS(E130,$J$3)</f>
        <v>714</v>
      </c>
      <c r="G130" s="9">
        <f>($K$3-C130)*$K$9</f>
        <v>-2.5</v>
      </c>
      <c r="H130">
        <f t="shared" si="2"/>
        <v>-2.5000000000000001E-2</v>
      </c>
    </row>
    <row r="131" spans="1:8">
      <c r="A131" t="s">
        <v>1</v>
      </c>
      <c r="B131">
        <v>891</v>
      </c>
      <c r="C131">
        <v>300</v>
      </c>
      <c r="D131" t="s">
        <v>3</v>
      </c>
      <c r="E131" s="1">
        <f>(B131-$I$3)*$I$9+$J$3</f>
        <v>39043.116279069771</v>
      </c>
      <c r="F131">
        <f>_xlfn.DAYS(E131,$J$3)</f>
        <v>721</v>
      </c>
      <c r="G131" s="9">
        <f>($K$3-C131)*$K$9</f>
        <v>0</v>
      </c>
      <c r="H131">
        <f t="shared" ref="H131:H194" si="3">G131/100</f>
        <v>0</v>
      </c>
    </row>
    <row r="132" spans="1:8">
      <c r="A132" t="s">
        <v>1</v>
      </c>
      <c r="B132">
        <v>898</v>
      </c>
      <c r="C132">
        <v>390</v>
      </c>
      <c r="D132" t="s">
        <v>9</v>
      </c>
      <c r="E132" s="1">
        <f>(B132-$I$3)*$I$9+$J$3</f>
        <v>39049.928443649376</v>
      </c>
      <c r="F132">
        <f>_xlfn.DAYS(E132,$J$3)</f>
        <v>727</v>
      </c>
      <c r="G132" s="9">
        <f>($K$3-C132)*$K$9</f>
        <v>-3</v>
      </c>
      <c r="H132">
        <f t="shared" si="3"/>
        <v>-0.03</v>
      </c>
    </row>
    <row r="133" spans="1:8">
      <c r="A133" t="s">
        <v>1</v>
      </c>
      <c r="B133">
        <v>905</v>
      </c>
      <c r="C133">
        <v>330</v>
      </c>
      <c r="D133" t="s">
        <v>3</v>
      </c>
      <c r="E133" s="1">
        <f>(B133-$I$3)*$I$9+$J$3</f>
        <v>39056.740608228982</v>
      </c>
      <c r="F133">
        <f>_xlfn.DAYS(E133,$J$3)</f>
        <v>734</v>
      </c>
      <c r="G133" s="9">
        <f>($K$3-C133)*$K$9</f>
        <v>-1</v>
      </c>
      <c r="H133">
        <f t="shared" si="3"/>
        <v>-0.01</v>
      </c>
    </row>
    <row r="134" spans="1:8">
      <c r="B134">
        <v>911</v>
      </c>
      <c r="C134">
        <v>480</v>
      </c>
      <c r="D134" t="s">
        <v>2</v>
      </c>
      <c r="E134" s="1">
        <f>(B134-$I$3)*$I$9+$J$3</f>
        <v>39062.579606440071</v>
      </c>
      <c r="F134">
        <f>_xlfn.DAYS(E134,$J$3)</f>
        <v>740</v>
      </c>
      <c r="G134" s="9">
        <f>($K$3-C134)*$K$9</f>
        <v>-6</v>
      </c>
      <c r="H134">
        <f t="shared" si="3"/>
        <v>-0.06</v>
      </c>
    </row>
    <row r="135" spans="1:8">
      <c r="A135" t="s">
        <v>1</v>
      </c>
      <c r="B135">
        <v>912</v>
      </c>
      <c r="C135">
        <v>375</v>
      </c>
      <c r="D135" t="s">
        <v>9</v>
      </c>
      <c r="E135" s="1">
        <f>(B135-$I$3)*$I$9+$J$3</f>
        <v>39063.552772808587</v>
      </c>
      <c r="F135">
        <f>_xlfn.DAYS(E135,$J$3)</f>
        <v>741</v>
      </c>
      <c r="G135" s="9">
        <f>($K$3-C135)*$K$9</f>
        <v>-2.5</v>
      </c>
      <c r="H135">
        <f t="shared" si="3"/>
        <v>-2.5000000000000001E-2</v>
      </c>
    </row>
    <row r="136" spans="1:8">
      <c r="A136" t="s">
        <v>1</v>
      </c>
      <c r="B136">
        <v>919</v>
      </c>
      <c r="C136">
        <v>570</v>
      </c>
      <c r="D136" t="s">
        <v>9</v>
      </c>
      <c r="E136" s="1">
        <f>(B136-$I$3)*$I$9+$J$3</f>
        <v>39070.364937388193</v>
      </c>
      <c r="F136">
        <f>_xlfn.DAYS(E136,$J$3)</f>
        <v>748</v>
      </c>
      <c r="G136" s="9">
        <f>($K$3-C136)*$K$9</f>
        <v>-9</v>
      </c>
      <c r="H136">
        <f t="shared" si="3"/>
        <v>-0.09</v>
      </c>
    </row>
    <row r="137" spans="1:8">
      <c r="A137" t="s">
        <v>1</v>
      </c>
      <c r="B137">
        <v>919</v>
      </c>
      <c r="C137">
        <v>450</v>
      </c>
      <c r="D137" t="s">
        <v>3</v>
      </c>
      <c r="E137" s="1">
        <f>(B137-$I$3)*$I$9+$J$3</f>
        <v>39070.364937388193</v>
      </c>
      <c r="F137">
        <f>_xlfn.DAYS(E137,$J$3)</f>
        <v>748</v>
      </c>
      <c r="G137" s="9">
        <f>($K$3-C137)*$K$9</f>
        <v>-5</v>
      </c>
      <c r="H137">
        <f t="shared" si="3"/>
        <v>-0.05</v>
      </c>
    </row>
    <row r="138" spans="1:8">
      <c r="A138" t="s">
        <v>1</v>
      </c>
      <c r="B138">
        <v>926</v>
      </c>
      <c r="C138">
        <v>570</v>
      </c>
      <c r="D138" t="s">
        <v>9</v>
      </c>
      <c r="E138" s="1">
        <f>(B138-$I$3)*$I$9+$J$3</f>
        <v>39077.177101967798</v>
      </c>
      <c r="F138">
        <f>_xlfn.DAYS(E138,$J$3)</f>
        <v>755</v>
      </c>
      <c r="G138" s="9">
        <f>($K$3-C138)*$K$9</f>
        <v>-9</v>
      </c>
      <c r="H138">
        <f t="shared" si="3"/>
        <v>-0.09</v>
      </c>
    </row>
    <row r="139" spans="1:8">
      <c r="A139" t="s">
        <v>1</v>
      </c>
      <c r="B139">
        <v>954</v>
      </c>
      <c r="C139">
        <v>525</v>
      </c>
      <c r="D139" t="s">
        <v>9</v>
      </c>
      <c r="E139" s="1">
        <f>(B139-$I$3)*$I$9+$J$3</f>
        <v>39104.425760286227</v>
      </c>
      <c r="F139">
        <f>_xlfn.DAYS(E139,$J$3)</f>
        <v>782</v>
      </c>
      <c r="G139" s="9">
        <f>($K$3-C139)*$K$9</f>
        <v>-7.5</v>
      </c>
      <c r="H139">
        <f t="shared" si="3"/>
        <v>-7.4999999999999997E-2</v>
      </c>
    </row>
    <row r="140" spans="1:8">
      <c r="A140" t="s">
        <v>1</v>
      </c>
      <c r="B140">
        <v>961</v>
      </c>
      <c r="C140">
        <v>450</v>
      </c>
      <c r="D140" t="s">
        <v>3</v>
      </c>
      <c r="E140" s="1">
        <f>(B140-$I$3)*$I$9+$J$3</f>
        <v>39111.237924865833</v>
      </c>
      <c r="F140">
        <f>_xlfn.DAYS(E140,$J$3)</f>
        <v>789</v>
      </c>
      <c r="G140" s="9">
        <f>($K$3-C140)*$K$9</f>
        <v>-5</v>
      </c>
      <c r="H140">
        <f t="shared" si="3"/>
        <v>-0.05</v>
      </c>
    </row>
    <row r="141" spans="1:8">
      <c r="A141" t="s">
        <v>1</v>
      </c>
      <c r="B141">
        <v>968</v>
      </c>
      <c r="C141">
        <v>445</v>
      </c>
      <c r="D141" t="s">
        <v>9</v>
      </c>
      <c r="E141" s="1">
        <f>(B141-$I$3)*$I$9+$J$3</f>
        <v>39118.050089445438</v>
      </c>
      <c r="F141">
        <f>_xlfn.DAYS(E141,$J$3)</f>
        <v>796</v>
      </c>
      <c r="G141" s="9">
        <f>($K$3-C141)*$K$9</f>
        <v>-4.833333333333333</v>
      </c>
      <c r="H141">
        <f t="shared" si="3"/>
        <v>-4.8333333333333332E-2</v>
      </c>
    </row>
    <row r="142" spans="1:8">
      <c r="A142" t="s">
        <v>1</v>
      </c>
      <c r="B142">
        <v>975</v>
      </c>
      <c r="C142">
        <v>525</v>
      </c>
      <c r="D142" t="s">
        <v>9</v>
      </c>
      <c r="E142" s="1">
        <f>(B142-$I$3)*$I$9+$J$3</f>
        <v>39124.862254025044</v>
      </c>
      <c r="F142">
        <f>_xlfn.DAYS(E142,$J$3)</f>
        <v>802</v>
      </c>
      <c r="G142" s="9">
        <f>($K$3-C142)*$K$9</f>
        <v>-7.5</v>
      </c>
      <c r="H142">
        <f t="shared" si="3"/>
        <v>-7.4999999999999997E-2</v>
      </c>
    </row>
    <row r="143" spans="1:8">
      <c r="A143" t="s">
        <v>1</v>
      </c>
      <c r="B143">
        <v>975</v>
      </c>
      <c r="C143">
        <v>480</v>
      </c>
      <c r="D143" t="s">
        <v>3</v>
      </c>
      <c r="E143" s="1">
        <f>(B143-$I$3)*$I$9+$J$3</f>
        <v>39124.862254025044</v>
      </c>
      <c r="F143">
        <f>_xlfn.DAYS(E143,$J$3)</f>
        <v>802</v>
      </c>
      <c r="G143" s="9">
        <f>($K$3-C143)*$K$9</f>
        <v>-6</v>
      </c>
      <c r="H143">
        <f t="shared" si="3"/>
        <v>-0.06</v>
      </c>
    </row>
    <row r="144" spans="1:8">
      <c r="B144">
        <v>981</v>
      </c>
      <c r="C144">
        <v>540</v>
      </c>
      <c r="D144" t="s">
        <v>2</v>
      </c>
      <c r="E144" s="1">
        <f>(B144-$I$3)*$I$9+$J$3</f>
        <v>39130.701252236133</v>
      </c>
      <c r="F144">
        <f>_xlfn.DAYS(E144,$J$3)</f>
        <v>808</v>
      </c>
      <c r="G144" s="9">
        <f>($K$3-C144)*$K$9</f>
        <v>-8</v>
      </c>
      <c r="H144">
        <f t="shared" si="3"/>
        <v>-0.08</v>
      </c>
    </row>
    <row r="145" spans="1:8">
      <c r="A145" t="s">
        <v>1</v>
      </c>
      <c r="B145">
        <v>989</v>
      </c>
      <c r="C145">
        <v>510</v>
      </c>
      <c r="D145" t="s">
        <v>9</v>
      </c>
      <c r="E145" s="1">
        <f>(B145-$I$3)*$I$9+$J$3</f>
        <v>39138.486583184254</v>
      </c>
      <c r="F145">
        <f>_xlfn.DAYS(E145,$J$3)</f>
        <v>816</v>
      </c>
      <c r="G145" s="9">
        <f>($K$3-C145)*$K$9</f>
        <v>-7</v>
      </c>
      <c r="H145">
        <f t="shared" si="3"/>
        <v>-7.0000000000000007E-2</v>
      </c>
    </row>
    <row r="146" spans="1:8">
      <c r="A146" t="s">
        <v>1</v>
      </c>
      <c r="B146">
        <v>989</v>
      </c>
      <c r="C146">
        <v>420</v>
      </c>
      <c r="D146" t="s">
        <v>3</v>
      </c>
      <c r="E146" s="1">
        <f>(B146-$I$3)*$I$9+$J$3</f>
        <v>39138.486583184254</v>
      </c>
      <c r="F146">
        <f>_xlfn.DAYS(E146,$J$3)</f>
        <v>816</v>
      </c>
      <c r="G146" s="9">
        <f>($K$3-C146)*$K$9</f>
        <v>-4</v>
      </c>
      <c r="H146">
        <f t="shared" si="3"/>
        <v>-0.04</v>
      </c>
    </row>
    <row r="147" spans="1:8">
      <c r="A147" t="s">
        <v>1</v>
      </c>
      <c r="B147">
        <v>996</v>
      </c>
      <c r="C147">
        <v>645</v>
      </c>
      <c r="D147" t="s">
        <v>9</v>
      </c>
      <c r="E147" s="1">
        <f>(B147-$I$3)*$I$9+$J$3</f>
        <v>39145.298747763867</v>
      </c>
      <c r="F147">
        <f>_xlfn.DAYS(E147,$J$3)</f>
        <v>823</v>
      </c>
      <c r="G147" s="9">
        <f>($K$3-C147)*$K$9</f>
        <v>-11.5</v>
      </c>
      <c r="H147">
        <f t="shared" si="3"/>
        <v>-0.115</v>
      </c>
    </row>
    <row r="148" spans="1:8">
      <c r="A148" t="s">
        <v>1</v>
      </c>
      <c r="B148">
        <v>1003</v>
      </c>
      <c r="C148">
        <v>645</v>
      </c>
      <c r="D148" t="s">
        <v>9</v>
      </c>
      <c r="E148" s="1">
        <f>(B148-$I$3)*$I$9+$J$3</f>
        <v>39152.110912343473</v>
      </c>
      <c r="F148">
        <f>_xlfn.DAYS(E148,$J$3)</f>
        <v>830</v>
      </c>
      <c r="G148" s="9">
        <f>($K$3-C148)*$K$9</f>
        <v>-11.5</v>
      </c>
      <c r="H148">
        <f t="shared" si="3"/>
        <v>-0.115</v>
      </c>
    </row>
    <row r="149" spans="1:8">
      <c r="A149" t="s">
        <v>1</v>
      </c>
      <c r="B149">
        <v>1003</v>
      </c>
      <c r="C149">
        <v>510</v>
      </c>
      <c r="D149" t="s">
        <v>3</v>
      </c>
      <c r="E149" s="1">
        <f>(B149-$I$3)*$I$9+$J$3</f>
        <v>39152.110912343473</v>
      </c>
      <c r="F149">
        <f>_xlfn.DAYS(E149,$J$3)</f>
        <v>830</v>
      </c>
      <c r="G149" s="9">
        <f>($K$3-C149)*$K$9</f>
        <v>-7</v>
      </c>
      <c r="H149">
        <f t="shared" si="3"/>
        <v>-7.0000000000000007E-2</v>
      </c>
    </row>
    <row r="150" spans="1:8">
      <c r="A150" t="s">
        <v>1</v>
      </c>
      <c r="B150">
        <v>1009</v>
      </c>
      <c r="C150">
        <v>630</v>
      </c>
      <c r="D150" t="s">
        <v>2</v>
      </c>
      <c r="E150" s="1">
        <f>(B150-$I$3)*$I$9+$J$3</f>
        <v>39157.949910554562</v>
      </c>
      <c r="F150">
        <f>_xlfn.DAYS(E150,$J$3)</f>
        <v>835</v>
      </c>
      <c r="G150" s="9">
        <f>($K$3-C150)*$K$9</f>
        <v>-11</v>
      </c>
      <c r="H150">
        <f t="shared" si="3"/>
        <v>-0.11</v>
      </c>
    </row>
    <row r="151" spans="1:8">
      <c r="A151" t="s">
        <v>1</v>
      </c>
      <c r="B151">
        <v>1010</v>
      </c>
      <c r="C151">
        <v>630</v>
      </c>
      <c r="D151" t="s">
        <v>9</v>
      </c>
      <c r="E151" s="1">
        <f>(B151-$I$3)*$I$9+$J$3</f>
        <v>39158.923076923078</v>
      </c>
      <c r="F151">
        <f>_xlfn.DAYS(E151,$J$3)</f>
        <v>836</v>
      </c>
      <c r="G151" s="9">
        <f>($K$3-C151)*$K$9</f>
        <v>-11</v>
      </c>
      <c r="H151">
        <f t="shared" si="3"/>
        <v>-0.11</v>
      </c>
    </row>
    <row r="152" spans="1:8">
      <c r="A152" t="s">
        <v>1</v>
      </c>
      <c r="B152">
        <v>1017</v>
      </c>
      <c r="C152">
        <v>555</v>
      </c>
      <c r="D152" t="s">
        <v>9</v>
      </c>
      <c r="E152" s="1">
        <f>(B152-$I$3)*$I$9+$J$3</f>
        <v>39165.735241502683</v>
      </c>
      <c r="F152">
        <f>_xlfn.DAYS(E152,$J$3)</f>
        <v>843</v>
      </c>
      <c r="G152" s="9">
        <f>($K$3-C152)*$K$9</f>
        <v>-8.5</v>
      </c>
      <c r="H152">
        <f t="shared" si="3"/>
        <v>-8.5000000000000006E-2</v>
      </c>
    </row>
    <row r="153" spans="1:8">
      <c r="A153" t="s">
        <v>1</v>
      </c>
      <c r="B153">
        <v>1017</v>
      </c>
      <c r="C153">
        <v>630</v>
      </c>
      <c r="D153" t="s">
        <v>3</v>
      </c>
      <c r="E153" s="1">
        <f>(B153-$I$3)*$I$9+$J$3</f>
        <v>39165.735241502683</v>
      </c>
      <c r="F153">
        <f>_xlfn.DAYS(E153,$J$3)</f>
        <v>843</v>
      </c>
      <c r="G153" s="9">
        <f>($K$3-C153)*$K$9</f>
        <v>-11</v>
      </c>
      <c r="H153">
        <f t="shared" si="3"/>
        <v>-0.11</v>
      </c>
    </row>
    <row r="154" spans="1:8">
      <c r="A154" t="s">
        <v>1</v>
      </c>
      <c r="B154">
        <v>1031</v>
      </c>
      <c r="C154">
        <v>600</v>
      </c>
      <c r="D154" t="s">
        <v>9</v>
      </c>
      <c r="E154" s="1">
        <f>(B154-$I$3)*$I$9+$J$3</f>
        <v>39179.359570661894</v>
      </c>
      <c r="F154">
        <f>_xlfn.DAYS(E154,$J$3)</f>
        <v>857</v>
      </c>
      <c r="G154" s="9">
        <f>($K$3-C154)*$K$9</f>
        <v>-10</v>
      </c>
      <c r="H154">
        <f t="shared" si="3"/>
        <v>-0.1</v>
      </c>
    </row>
    <row r="155" spans="1:8">
      <c r="A155" t="s">
        <v>1</v>
      </c>
      <c r="B155">
        <v>1031</v>
      </c>
      <c r="C155">
        <v>510</v>
      </c>
      <c r="D155" t="s">
        <v>3</v>
      </c>
      <c r="E155" s="1">
        <f>(B155-$I$3)*$I$9+$J$3</f>
        <v>39179.359570661894</v>
      </c>
      <c r="F155">
        <f>_xlfn.DAYS(E155,$J$3)</f>
        <v>857</v>
      </c>
      <c r="G155" s="9">
        <f>($K$3-C155)*$K$9</f>
        <v>-7</v>
      </c>
      <c r="H155">
        <f t="shared" si="3"/>
        <v>-7.0000000000000007E-2</v>
      </c>
    </row>
    <row r="156" spans="1:8">
      <c r="A156" t="s">
        <v>1</v>
      </c>
      <c r="B156">
        <v>1045</v>
      </c>
      <c r="C156">
        <v>585</v>
      </c>
      <c r="D156" t="s">
        <v>9</v>
      </c>
      <c r="E156" s="1">
        <f>(B156-$I$3)*$I$9+$J$3</f>
        <v>39192.983899821113</v>
      </c>
      <c r="F156">
        <f>_xlfn.DAYS(E156,$J$3)</f>
        <v>870</v>
      </c>
      <c r="G156" s="9">
        <f>($K$3-C156)*$K$9</f>
        <v>-9.5</v>
      </c>
      <c r="H156">
        <f t="shared" si="3"/>
        <v>-9.5000000000000001E-2</v>
      </c>
    </row>
    <row r="157" spans="1:8">
      <c r="A157" t="s">
        <v>1</v>
      </c>
      <c r="B157">
        <v>1045</v>
      </c>
      <c r="C157">
        <v>570</v>
      </c>
      <c r="D157" t="s">
        <v>3</v>
      </c>
      <c r="E157" s="1">
        <f>(B157-$I$3)*$I$9+$J$3</f>
        <v>39192.983899821113</v>
      </c>
      <c r="F157">
        <f>_xlfn.DAYS(E157,$J$3)</f>
        <v>870</v>
      </c>
      <c r="G157" s="9">
        <f>($K$3-C157)*$K$9</f>
        <v>-9</v>
      </c>
      <c r="H157">
        <f t="shared" si="3"/>
        <v>-0.09</v>
      </c>
    </row>
    <row r="158" spans="1:8">
      <c r="A158" t="s">
        <v>1</v>
      </c>
      <c r="B158">
        <v>1051</v>
      </c>
      <c r="C158">
        <v>540</v>
      </c>
      <c r="D158" t="s">
        <v>2</v>
      </c>
      <c r="E158" s="1">
        <f>(B158-$I$3)*$I$9+$J$3</f>
        <v>39198.822898032202</v>
      </c>
      <c r="F158">
        <f>_xlfn.DAYS(E158,$J$3)</f>
        <v>876</v>
      </c>
      <c r="G158" s="9">
        <f>($K$3-C158)*$K$9</f>
        <v>-8</v>
      </c>
      <c r="H158">
        <f t="shared" si="3"/>
        <v>-0.08</v>
      </c>
    </row>
    <row r="159" spans="1:8">
      <c r="A159" t="s">
        <v>0</v>
      </c>
      <c r="B159">
        <v>1053</v>
      </c>
      <c r="C159">
        <v>540</v>
      </c>
      <c r="D159" t="s">
        <v>4</v>
      </c>
      <c r="E159" s="1">
        <f>(B159-$I$3)*$I$9+$J$3</f>
        <v>39200.769230769234</v>
      </c>
      <c r="F159">
        <f>_xlfn.DAYS(E159,$J$3)</f>
        <v>878</v>
      </c>
      <c r="G159" s="9">
        <f>($K$3-C159)*$K$9</f>
        <v>-8</v>
      </c>
      <c r="H159">
        <f t="shared" si="3"/>
        <v>-0.08</v>
      </c>
    </row>
    <row r="160" spans="1:8">
      <c r="A160" t="s">
        <v>1</v>
      </c>
      <c r="B160">
        <v>1059</v>
      </c>
      <c r="C160">
        <v>630</v>
      </c>
      <c r="D160" t="s">
        <v>9</v>
      </c>
      <c r="E160" s="1">
        <f>(B160-$I$3)*$I$9+$J$3</f>
        <v>39206.608228980323</v>
      </c>
      <c r="F160">
        <f>_xlfn.DAYS(E160,$J$3)</f>
        <v>884</v>
      </c>
      <c r="G160" s="9">
        <f>($K$3-C160)*$K$9</f>
        <v>-11</v>
      </c>
      <c r="H160">
        <f t="shared" si="3"/>
        <v>-0.11</v>
      </c>
    </row>
    <row r="161" spans="1:8">
      <c r="A161" t="s">
        <v>1</v>
      </c>
      <c r="B161">
        <v>1059</v>
      </c>
      <c r="C161">
        <v>510</v>
      </c>
      <c r="D161" t="s">
        <v>3</v>
      </c>
      <c r="E161" s="1">
        <f>(B161-$I$3)*$I$9+$J$3</f>
        <v>39206.608228980323</v>
      </c>
      <c r="F161">
        <f>_xlfn.DAYS(E161,$J$3)</f>
        <v>884</v>
      </c>
      <c r="G161" s="9">
        <f>($K$3-C161)*$K$9</f>
        <v>-7</v>
      </c>
      <c r="H161">
        <f t="shared" si="3"/>
        <v>-7.0000000000000007E-2</v>
      </c>
    </row>
    <row r="162" spans="1:8">
      <c r="A162" t="s">
        <v>1</v>
      </c>
      <c r="B162">
        <v>1066</v>
      </c>
      <c r="C162">
        <v>600</v>
      </c>
      <c r="D162" t="s">
        <v>9</v>
      </c>
      <c r="E162" s="1">
        <f>(B162-$I$3)*$I$9+$J$3</f>
        <v>39213.420393559929</v>
      </c>
      <c r="F162">
        <f>_xlfn.DAYS(E162,$J$3)</f>
        <v>891</v>
      </c>
      <c r="G162" s="9">
        <f>($K$3-C162)*$K$9</f>
        <v>-10</v>
      </c>
      <c r="H162">
        <f t="shared" si="3"/>
        <v>-0.1</v>
      </c>
    </row>
    <row r="163" spans="1:8">
      <c r="A163" t="s">
        <v>1</v>
      </c>
      <c r="B163">
        <v>1073</v>
      </c>
      <c r="C163">
        <v>585</v>
      </c>
      <c r="D163" t="s">
        <v>9</v>
      </c>
      <c r="E163" s="1">
        <f>(B163-$I$3)*$I$9+$J$3</f>
        <v>39220.232558139534</v>
      </c>
      <c r="F163">
        <f>_xlfn.DAYS(E163,$J$3)</f>
        <v>898</v>
      </c>
      <c r="G163" s="9">
        <f>($K$3-C163)*$K$9</f>
        <v>-9.5</v>
      </c>
      <c r="H163">
        <f t="shared" si="3"/>
        <v>-9.5000000000000001E-2</v>
      </c>
    </row>
    <row r="164" spans="1:8">
      <c r="A164" t="s">
        <v>1</v>
      </c>
      <c r="B164">
        <v>1073</v>
      </c>
      <c r="C164">
        <v>570</v>
      </c>
      <c r="D164" t="s">
        <v>3</v>
      </c>
      <c r="E164" s="1">
        <f>(B164-$I$3)*$I$9+$J$3</f>
        <v>39220.232558139534</v>
      </c>
      <c r="F164">
        <f>_xlfn.DAYS(E164,$J$3)</f>
        <v>898</v>
      </c>
      <c r="G164" s="9">
        <f>($K$3-C164)*$K$9</f>
        <v>-9</v>
      </c>
      <c r="H164">
        <f t="shared" si="3"/>
        <v>-0.09</v>
      </c>
    </row>
    <row r="165" spans="1:8">
      <c r="A165" t="s">
        <v>1</v>
      </c>
      <c r="B165">
        <v>1073</v>
      </c>
      <c r="C165">
        <v>510</v>
      </c>
      <c r="D165" t="s">
        <v>4</v>
      </c>
      <c r="E165" s="1">
        <f>(B165-$I$3)*$I$9+$J$3</f>
        <v>39220.232558139534</v>
      </c>
      <c r="F165">
        <f>_xlfn.DAYS(E165,$J$3)</f>
        <v>898</v>
      </c>
      <c r="G165" s="9">
        <f>($K$3-C165)*$K$9</f>
        <v>-7</v>
      </c>
      <c r="H165">
        <f t="shared" si="3"/>
        <v>-7.0000000000000007E-2</v>
      </c>
    </row>
    <row r="166" spans="1:8">
      <c r="A166" t="s">
        <v>1</v>
      </c>
      <c r="B166">
        <v>1079</v>
      </c>
      <c r="C166">
        <v>540</v>
      </c>
      <c r="D166" t="s">
        <v>2</v>
      </c>
      <c r="E166" s="1">
        <f>(B166-$I$3)*$I$9+$J$3</f>
        <v>39226.071556350624</v>
      </c>
      <c r="F166">
        <f>_xlfn.DAYS(E166,$J$3)</f>
        <v>904</v>
      </c>
      <c r="G166" s="9">
        <f>($K$3-C166)*$K$9</f>
        <v>-8</v>
      </c>
      <c r="H166">
        <f t="shared" si="3"/>
        <v>-0.08</v>
      </c>
    </row>
    <row r="167" spans="1:8">
      <c r="A167" t="s">
        <v>1</v>
      </c>
      <c r="B167">
        <v>1080</v>
      </c>
      <c r="C167">
        <v>600</v>
      </c>
      <c r="D167" t="s">
        <v>9</v>
      </c>
      <c r="E167" s="1">
        <f>(B167-$I$3)*$I$9+$J$3</f>
        <v>39227.04472271914</v>
      </c>
      <c r="F167">
        <f>_xlfn.DAYS(E167,$J$3)</f>
        <v>905</v>
      </c>
      <c r="G167" s="9">
        <f>($K$3-C167)*$K$9</f>
        <v>-10</v>
      </c>
      <c r="H167">
        <f t="shared" si="3"/>
        <v>-0.1</v>
      </c>
    </row>
    <row r="168" spans="1:8">
      <c r="A168" t="s">
        <v>1</v>
      </c>
      <c r="B168">
        <v>1087</v>
      </c>
      <c r="C168">
        <v>525</v>
      </c>
      <c r="D168" t="s">
        <v>9</v>
      </c>
      <c r="E168" s="1">
        <f>(B168-$I$3)*$I$9+$J$3</f>
        <v>39233.856887298745</v>
      </c>
      <c r="F168">
        <f>_xlfn.DAYS(E168,$J$3)</f>
        <v>911</v>
      </c>
      <c r="G168" s="9">
        <f>($K$3-C168)*$K$9</f>
        <v>-7.5</v>
      </c>
      <c r="H168">
        <f t="shared" si="3"/>
        <v>-7.4999999999999997E-2</v>
      </c>
    </row>
    <row r="169" spans="1:8">
      <c r="A169" t="s">
        <v>1</v>
      </c>
      <c r="B169">
        <v>1087</v>
      </c>
      <c r="C169">
        <v>600</v>
      </c>
      <c r="D169" t="s">
        <v>3</v>
      </c>
      <c r="E169" s="1">
        <f>(B169-$I$3)*$I$9+$J$3</f>
        <v>39233.856887298745</v>
      </c>
      <c r="F169">
        <f>_xlfn.DAYS(E169,$J$3)</f>
        <v>911</v>
      </c>
      <c r="G169" s="9">
        <f>($K$3-C169)*$K$9</f>
        <v>-10</v>
      </c>
      <c r="H169">
        <f t="shared" si="3"/>
        <v>-0.1</v>
      </c>
    </row>
    <row r="170" spans="1:8">
      <c r="A170" t="s">
        <v>1</v>
      </c>
      <c r="B170">
        <v>1094</v>
      </c>
      <c r="C170">
        <v>540</v>
      </c>
      <c r="D170" t="s">
        <v>9</v>
      </c>
      <c r="E170" s="1">
        <f>(B170-$I$3)*$I$9+$J$3</f>
        <v>39240.669051878351</v>
      </c>
      <c r="F170">
        <f>_xlfn.DAYS(E170,$J$3)</f>
        <v>918</v>
      </c>
      <c r="G170" s="9">
        <f>($K$3-C170)*$K$9</f>
        <v>-8</v>
      </c>
      <c r="H170">
        <f t="shared" si="3"/>
        <v>-0.08</v>
      </c>
    </row>
    <row r="171" spans="1:8">
      <c r="A171" t="s">
        <v>1</v>
      </c>
      <c r="B171">
        <v>1094</v>
      </c>
      <c r="C171">
        <v>390</v>
      </c>
      <c r="D171" t="s">
        <v>4</v>
      </c>
      <c r="E171" s="1">
        <f>(B171-$I$3)*$I$9+$J$3</f>
        <v>39240.669051878351</v>
      </c>
      <c r="F171">
        <f>_xlfn.DAYS(E171,$J$3)</f>
        <v>918</v>
      </c>
      <c r="G171" s="9">
        <f>($K$3-C171)*$K$9</f>
        <v>-3</v>
      </c>
      <c r="H171">
        <f t="shared" si="3"/>
        <v>-0.03</v>
      </c>
    </row>
    <row r="172" spans="1:8">
      <c r="A172" t="s">
        <v>1</v>
      </c>
      <c r="B172">
        <v>1107</v>
      </c>
      <c r="C172">
        <v>510</v>
      </c>
      <c r="D172" t="s">
        <v>2</v>
      </c>
      <c r="E172" s="1">
        <f>(B172-$I$3)*$I$9+$J$3</f>
        <v>39253.320214669053</v>
      </c>
      <c r="F172">
        <f>_xlfn.DAYS(E172,$J$3)</f>
        <v>931</v>
      </c>
      <c r="G172" s="9">
        <f>($K$3-C172)*$K$9</f>
        <v>-7</v>
      </c>
      <c r="H172">
        <f t="shared" si="3"/>
        <v>-7.0000000000000007E-2</v>
      </c>
    </row>
    <row r="173" spans="1:8">
      <c r="A173" t="s">
        <v>1</v>
      </c>
      <c r="B173">
        <v>1108</v>
      </c>
      <c r="C173">
        <v>525</v>
      </c>
      <c r="D173" t="s">
        <v>9</v>
      </c>
      <c r="E173" s="1">
        <f>(B173-$I$3)*$I$9+$J$3</f>
        <v>39254.293381037569</v>
      </c>
      <c r="F173">
        <f>_xlfn.DAYS(E173,$J$3)</f>
        <v>932</v>
      </c>
      <c r="G173" s="9">
        <f>($K$3-C173)*$K$9</f>
        <v>-7.5</v>
      </c>
      <c r="H173">
        <f t="shared" si="3"/>
        <v>-7.4999999999999997E-2</v>
      </c>
    </row>
    <row r="174" spans="1:8">
      <c r="A174" t="s">
        <v>1</v>
      </c>
      <c r="B174">
        <v>1108</v>
      </c>
      <c r="C174">
        <v>480</v>
      </c>
      <c r="D174" t="s">
        <v>3</v>
      </c>
      <c r="E174" s="1">
        <f>(B174-$I$3)*$I$9+$J$3</f>
        <v>39254.293381037569</v>
      </c>
      <c r="F174">
        <f>_xlfn.DAYS(E174,$J$3)</f>
        <v>932</v>
      </c>
      <c r="G174" s="9">
        <f>($K$3-C174)*$K$9</f>
        <v>-6</v>
      </c>
      <c r="H174">
        <f t="shared" si="3"/>
        <v>-0.06</v>
      </c>
    </row>
    <row r="175" spans="1:8">
      <c r="A175" t="s">
        <v>1</v>
      </c>
      <c r="B175">
        <v>1122</v>
      </c>
      <c r="C175">
        <v>570</v>
      </c>
      <c r="D175" t="s">
        <v>9</v>
      </c>
      <c r="E175" s="1">
        <f>(B175-$I$3)*$I$9+$J$3</f>
        <v>39267.91771019678</v>
      </c>
      <c r="F175">
        <f>_xlfn.DAYS(E175,$J$3)</f>
        <v>945</v>
      </c>
      <c r="G175" s="9">
        <f>($K$3-C175)*$K$9</f>
        <v>-9</v>
      </c>
      <c r="H175">
        <f t="shared" si="3"/>
        <v>-0.09</v>
      </c>
    </row>
    <row r="176" spans="1:8">
      <c r="A176" t="s">
        <v>1</v>
      </c>
      <c r="B176">
        <v>1122</v>
      </c>
      <c r="C176">
        <v>450</v>
      </c>
      <c r="D176" t="s">
        <v>4</v>
      </c>
      <c r="E176" s="1">
        <f>(B176-$I$3)*$I$9+$J$3</f>
        <v>39267.91771019678</v>
      </c>
      <c r="F176">
        <f>_xlfn.DAYS(E176,$J$3)</f>
        <v>945</v>
      </c>
      <c r="G176" s="9">
        <f>($K$3-C176)*$K$9</f>
        <v>-5</v>
      </c>
      <c r="H176">
        <f t="shared" si="3"/>
        <v>-0.05</v>
      </c>
    </row>
    <row r="177" spans="1:8">
      <c r="A177" t="s">
        <v>1</v>
      </c>
      <c r="B177">
        <v>1129</v>
      </c>
      <c r="C177">
        <v>480</v>
      </c>
      <c r="D177" t="s">
        <v>3</v>
      </c>
      <c r="E177" s="1">
        <f>(B177-$I$3)*$I$9+$J$3</f>
        <v>39274.729874776385</v>
      </c>
      <c r="F177">
        <f>_xlfn.DAYS(E177,$J$3)</f>
        <v>952</v>
      </c>
      <c r="G177" s="9">
        <f>($K$3-C177)*$K$9</f>
        <v>-6</v>
      </c>
      <c r="H177">
        <f t="shared" si="3"/>
        <v>-0.06</v>
      </c>
    </row>
    <row r="178" spans="1:8">
      <c r="A178" t="s">
        <v>1</v>
      </c>
      <c r="B178">
        <v>1135</v>
      </c>
      <c r="C178">
        <v>540</v>
      </c>
      <c r="D178" t="s">
        <v>2</v>
      </c>
      <c r="E178" s="1">
        <f>(B178-$I$3)*$I$9+$J$3</f>
        <v>39280.568872987475</v>
      </c>
      <c r="F178">
        <f>_xlfn.DAYS(E178,$J$3)</f>
        <v>958</v>
      </c>
      <c r="G178" s="9">
        <f>($K$3-C178)*$K$9</f>
        <v>-8</v>
      </c>
      <c r="H178">
        <f t="shared" si="3"/>
        <v>-0.08</v>
      </c>
    </row>
    <row r="179" spans="1:8">
      <c r="A179" t="s">
        <v>1</v>
      </c>
      <c r="B179">
        <v>1136</v>
      </c>
      <c r="C179">
        <v>450</v>
      </c>
      <c r="D179" t="s">
        <v>9</v>
      </c>
      <c r="E179" s="1">
        <f>(B179-$I$3)*$I$9+$J$3</f>
        <v>39281.542039355991</v>
      </c>
      <c r="F179">
        <f>_xlfn.DAYS(E179,$J$3)</f>
        <v>959</v>
      </c>
      <c r="G179" s="9">
        <f>($K$3-C179)*$K$9</f>
        <v>-5</v>
      </c>
      <c r="H179">
        <f t="shared" si="3"/>
        <v>-0.05</v>
      </c>
    </row>
    <row r="180" spans="1:8">
      <c r="A180" t="s">
        <v>1</v>
      </c>
      <c r="B180">
        <v>1143</v>
      </c>
      <c r="C180">
        <v>450</v>
      </c>
      <c r="D180" t="s">
        <v>3</v>
      </c>
      <c r="E180" s="1">
        <f>(B180-$I$3)*$I$9+$J$3</f>
        <v>39288.354203935596</v>
      </c>
      <c r="F180">
        <f>_xlfn.DAYS(E180,$J$3)</f>
        <v>966</v>
      </c>
      <c r="G180" s="9">
        <f>($K$3-C180)*$K$9</f>
        <v>-5</v>
      </c>
      <c r="H180">
        <f t="shared" si="3"/>
        <v>-0.05</v>
      </c>
    </row>
    <row r="181" spans="1:8">
      <c r="A181" t="s">
        <v>1</v>
      </c>
      <c r="B181">
        <v>1150</v>
      </c>
      <c r="C181">
        <v>450</v>
      </c>
      <c r="D181" t="s">
        <v>9</v>
      </c>
      <c r="E181" s="1">
        <f>(B181-$I$3)*$I$9+$J$3</f>
        <v>39295.166368515209</v>
      </c>
      <c r="F181">
        <f>_xlfn.DAYS(E181,$J$3)</f>
        <v>973</v>
      </c>
      <c r="G181" s="9">
        <f>($K$3-C181)*$K$9</f>
        <v>-5</v>
      </c>
      <c r="H181">
        <f t="shared" si="3"/>
        <v>-0.05</v>
      </c>
    </row>
    <row r="182" spans="1:8">
      <c r="A182" t="s">
        <v>1</v>
      </c>
      <c r="B182">
        <v>1151</v>
      </c>
      <c r="C182">
        <v>420</v>
      </c>
      <c r="D182" t="s">
        <v>4</v>
      </c>
      <c r="E182" s="1">
        <f>(B182-$I$3)*$I$9+$J$3</f>
        <v>39296.139534883718</v>
      </c>
      <c r="F182">
        <f>_xlfn.DAYS(E182,$J$3)</f>
        <v>974</v>
      </c>
      <c r="G182" s="9">
        <f>($K$3-C182)*$K$9</f>
        <v>-4</v>
      </c>
      <c r="H182">
        <f t="shared" si="3"/>
        <v>-0.04</v>
      </c>
    </row>
    <row r="183" spans="1:8">
      <c r="A183" t="s">
        <v>1</v>
      </c>
      <c r="B183">
        <v>1157</v>
      </c>
      <c r="C183">
        <v>480</v>
      </c>
      <c r="D183" t="s">
        <v>3</v>
      </c>
      <c r="E183" s="1">
        <f>(B183-$I$3)*$I$9+$J$3</f>
        <v>39301.978533094814</v>
      </c>
      <c r="F183">
        <f>_xlfn.DAYS(E183,$J$3)</f>
        <v>979</v>
      </c>
      <c r="G183" s="9">
        <f>($K$3-C183)*$K$9</f>
        <v>-6</v>
      </c>
      <c r="H183">
        <f t="shared" si="3"/>
        <v>-0.06</v>
      </c>
    </row>
    <row r="184" spans="1:8">
      <c r="A184" t="s">
        <v>1</v>
      </c>
      <c r="B184">
        <v>1163</v>
      </c>
      <c r="C184">
        <v>450</v>
      </c>
      <c r="D184" t="s">
        <v>2</v>
      </c>
      <c r="E184" s="1">
        <f>(B184-$I$3)*$I$9+$J$3</f>
        <v>39307.817531305904</v>
      </c>
      <c r="F184">
        <f>_xlfn.DAYS(E184,$J$3)</f>
        <v>985</v>
      </c>
      <c r="G184" s="9">
        <f>($K$3-C184)*$K$9</f>
        <v>-5</v>
      </c>
      <c r="H184">
        <f t="shared" si="3"/>
        <v>-0.05</v>
      </c>
    </row>
    <row r="185" spans="1:8">
      <c r="A185" t="s">
        <v>1</v>
      </c>
      <c r="B185">
        <v>1164</v>
      </c>
      <c r="C185">
        <v>575</v>
      </c>
      <c r="D185" t="s">
        <v>9</v>
      </c>
      <c r="E185" s="1">
        <f>(B185-$I$3)*$I$9+$J$3</f>
        <v>39308.79069767442</v>
      </c>
      <c r="F185">
        <f>_xlfn.DAYS(E185,$J$3)</f>
        <v>986</v>
      </c>
      <c r="G185" s="9">
        <f>($K$3-C185)*$K$9</f>
        <v>-9.1666666666666661</v>
      </c>
      <c r="H185">
        <f t="shared" si="3"/>
        <v>-9.166666666666666E-2</v>
      </c>
    </row>
    <row r="186" spans="1:8">
      <c r="A186" t="s">
        <v>1</v>
      </c>
      <c r="B186">
        <v>1171</v>
      </c>
      <c r="C186">
        <v>450</v>
      </c>
      <c r="D186" t="s">
        <v>3</v>
      </c>
      <c r="E186" s="1">
        <f>(B186-$I$3)*$I$9+$J$3</f>
        <v>39315.602862254025</v>
      </c>
      <c r="F186">
        <f>_xlfn.DAYS(E186,$J$3)</f>
        <v>993</v>
      </c>
      <c r="G186" s="9">
        <f>($K$3-C186)*$K$9</f>
        <v>-5</v>
      </c>
      <c r="H186">
        <f t="shared" si="3"/>
        <v>-0.05</v>
      </c>
    </row>
    <row r="187" spans="1:8">
      <c r="A187" t="s">
        <v>1</v>
      </c>
      <c r="B187">
        <v>1178</v>
      </c>
      <c r="C187">
        <v>435</v>
      </c>
      <c r="D187" t="s">
        <v>9</v>
      </c>
      <c r="E187" s="1">
        <f>(B187-$I$3)*$I$9+$J$3</f>
        <v>39322.415026833631</v>
      </c>
      <c r="F187">
        <f>_xlfn.DAYS(E187,$J$3)</f>
        <v>1000</v>
      </c>
      <c r="G187" s="9">
        <f>($K$3-C187)*$K$9</f>
        <v>-4.5</v>
      </c>
      <c r="H187">
        <f t="shared" si="3"/>
        <v>-4.4999999999999998E-2</v>
      </c>
    </row>
    <row r="188" spans="1:8">
      <c r="A188" t="s">
        <v>1</v>
      </c>
      <c r="B188">
        <v>1178</v>
      </c>
      <c r="C188">
        <v>510</v>
      </c>
      <c r="D188" t="s">
        <v>4</v>
      </c>
      <c r="E188" s="1">
        <f>(B188-$I$3)*$I$9+$J$3</f>
        <v>39322.415026833631</v>
      </c>
      <c r="F188">
        <f>_xlfn.DAYS(E188,$J$3)</f>
        <v>1000</v>
      </c>
      <c r="G188" s="9">
        <f>($K$3-C188)*$K$9</f>
        <v>-7</v>
      </c>
      <c r="H188">
        <f t="shared" si="3"/>
        <v>-7.0000000000000007E-2</v>
      </c>
    </row>
    <row r="189" spans="1:8">
      <c r="A189" t="s">
        <v>1</v>
      </c>
      <c r="B189">
        <v>1185</v>
      </c>
      <c r="C189">
        <v>600</v>
      </c>
      <c r="D189" t="s">
        <v>9</v>
      </c>
      <c r="E189" s="1">
        <f>(B189-$I$3)*$I$9+$J$3</f>
        <v>39329.227191413236</v>
      </c>
      <c r="F189">
        <f>_xlfn.DAYS(E189,$J$3)</f>
        <v>1007</v>
      </c>
      <c r="G189" s="9">
        <f>($K$3-C189)*$K$9</f>
        <v>-10</v>
      </c>
      <c r="H189">
        <f t="shared" si="3"/>
        <v>-0.1</v>
      </c>
    </row>
    <row r="190" spans="1:8">
      <c r="A190" t="s">
        <v>1</v>
      </c>
      <c r="B190">
        <v>1185</v>
      </c>
      <c r="C190">
        <v>570</v>
      </c>
      <c r="D190" t="s">
        <v>3</v>
      </c>
      <c r="E190" s="1">
        <f>(B190-$I$3)*$I$9+$J$3</f>
        <v>39329.227191413236</v>
      </c>
      <c r="F190">
        <f>_xlfn.DAYS(E190,$J$3)</f>
        <v>1007</v>
      </c>
      <c r="G190" s="9">
        <f>($K$3-C190)*$K$9</f>
        <v>-9</v>
      </c>
      <c r="H190">
        <f t="shared" si="3"/>
        <v>-0.09</v>
      </c>
    </row>
    <row r="191" spans="1:8">
      <c r="A191" t="s">
        <v>1</v>
      </c>
      <c r="B191">
        <v>1191</v>
      </c>
      <c r="C191">
        <v>510</v>
      </c>
      <c r="D191" t="s">
        <v>2</v>
      </c>
      <c r="E191" s="1">
        <f>(B191-$I$3)*$I$9+$J$3</f>
        <v>39335.066189624333</v>
      </c>
      <c r="F191">
        <f>_xlfn.DAYS(E191,$J$3)</f>
        <v>1013</v>
      </c>
      <c r="G191" s="9">
        <f>($K$3-C191)*$K$9</f>
        <v>-7</v>
      </c>
      <c r="H191">
        <f t="shared" si="3"/>
        <v>-7.0000000000000007E-2</v>
      </c>
    </row>
    <row r="192" spans="1:8">
      <c r="A192" t="s">
        <v>1</v>
      </c>
      <c r="B192">
        <v>1192</v>
      </c>
      <c r="C192">
        <v>570</v>
      </c>
      <c r="D192" t="s">
        <v>9</v>
      </c>
      <c r="E192" s="1">
        <f>(B192-$I$3)*$I$9+$J$3</f>
        <v>39336.039355992842</v>
      </c>
      <c r="F192">
        <f>_xlfn.DAYS(E192,$J$3)</f>
        <v>1014</v>
      </c>
      <c r="G192" s="9">
        <f>($K$3-C192)*$K$9</f>
        <v>-9</v>
      </c>
      <c r="H192">
        <f t="shared" si="3"/>
        <v>-0.09</v>
      </c>
    </row>
    <row r="193" spans="1:8">
      <c r="A193" t="s">
        <v>1</v>
      </c>
      <c r="B193">
        <v>1199</v>
      </c>
      <c r="C193">
        <v>495</v>
      </c>
      <c r="D193" t="s">
        <v>9</v>
      </c>
      <c r="E193" s="1">
        <f>(B193-$I$3)*$I$9+$J$3</f>
        <v>39342.851520572454</v>
      </c>
      <c r="F193">
        <f>_xlfn.DAYS(E193,$J$3)</f>
        <v>1020</v>
      </c>
      <c r="G193" s="9">
        <f>($K$3-C193)*$K$9</f>
        <v>-6.5</v>
      </c>
      <c r="H193">
        <f t="shared" si="3"/>
        <v>-6.5000000000000002E-2</v>
      </c>
    </row>
    <row r="194" spans="1:8">
      <c r="A194" t="s">
        <v>1</v>
      </c>
      <c r="B194">
        <v>1199</v>
      </c>
      <c r="C194">
        <v>450</v>
      </c>
      <c r="D194" t="s">
        <v>3</v>
      </c>
      <c r="E194" s="1">
        <f>(B194-$I$3)*$I$9+$J$3</f>
        <v>39342.851520572454</v>
      </c>
      <c r="F194">
        <f>_xlfn.DAYS(E194,$J$3)</f>
        <v>1020</v>
      </c>
      <c r="G194" s="9">
        <f>($K$3-C194)*$K$9</f>
        <v>-5</v>
      </c>
      <c r="H194">
        <f t="shared" si="3"/>
        <v>-0.05</v>
      </c>
    </row>
    <row r="195" spans="1:8">
      <c r="A195" t="s">
        <v>1</v>
      </c>
      <c r="B195">
        <v>1206</v>
      </c>
      <c r="C195">
        <v>615</v>
      </c>
      <c r="D195" t="s">
        <v>9</v>
      </c>
      <c r="E195" s="1">
        <f>(B195-$I$3)*$I$9+$J$3</f>
        <v>39349.66368515206</v>
      </c>
      <c r="F195">
        <f>_xlfn.DAYS(E195,$J$3)</f>
        <v>1027</v>
      </c>
      <c r="G195" s="9">
        <f>($K$3-C195)*$K$9</f>
        <v>-10.5</v>
      </c>
      <c r="H195">
        <f t="shared" ref="H195:H223" si="4">G195/100</f>
        <v>-0.105</v>
      </c>
    </row>
    <row r="196" spans="1:8">
      <c r="A196" t="s">
        <v>1</v>
      </c>
      <c r="B196">
        <v>1206</v>
      </c>
      <c r="C196">
        <v>480</v>
      </c>
      <c r="D196" t="s">
        <v>4</v>
      </c>
      <c r="E196" s="1">
        <f>(B196-$I$3)*$I$9+$J$3</f>
        <v>39349.66368515206</v>
      </c>
      <c r="F196">
        <f>_xlfn.DAYS(E196,$J$3)</f>
        <v>1027</v>
      </c>
      <c r="G196" s="9">
        <f>($K$3-C196)*$K$9</f>
        <v>-6</v>
      </c>
      <c r="H196">
        <f t="shared" si="4"/>
        <v>-0.06</v>
      </c>
    </row>
    <row r="197" spans="1:8">
      <c r="A197" t="s">
        <v>1</v>
      </c>
      <c r="B197">
        <v>1213</v>
      </c>
      <c r="C197">
        <v>630</v>
      </c>
      <c r="D197" t="s">
        <v>9</v>
      </c>
      <c r="E197" s="1">
        <f>(B197-$I$3)*$I$9+$J$3</f>
        <v>39356.475849731665</v>
      </c>
      <c r="F197">
        <f>_xlfn.DAYS(E197,$J$3)</f>
        <v>1034</v>
      </c>
      <c r="G197" s="9">
        <f>($K$3-C197)*$K$9</f>
        <v>-11</v>
      </c>
      <c r="H197">
        <f t="shared" si="4"/>
        <v>-0.11</v>
      </c>
    </row>
    <row r="198" spans="1:8">
      <c r="A198" t="s">
        <v>1</v>
      </c>
      <c r="B198">
        <v>1213</v>
      </c>
      <c r="C198">
        <v>480</v>
      </c>
      <c r="D198" t="s">
        <v>3</v>
      </c>
      <c r="E198" s="1">
        <f>(B198-$I$3)*$I$9+$J$3</f>
        <v>39356.475849731665</v>
      </c>
      <c r="F198">
        <f>_xlfn.DAYS(E198,$J$3)</f>
        <v>1034</v>
      </c>
      <c r="G198" s="9">
        <f>($K$3-C198)*$K$9</f>
        <v>-6</v>
      </c>
      <c r="H198">
        <f t="shared" si="4"/>
        <v>-0.06</v>
      </c>
    </row>
    <row r="199" spans="1:8">
      <c r="A199" t="s">
        <v>1</v>
      </c>
      <c r="B199">
        <v>1219</v>
      </c>
      <c r="C199">
        <v>480</v>
      </c>
      <c r="D199" t="s">
        <v>2</v>
      </c>
      <c r="E199" s="1">
        <f>(B199-$I$3)*$I$9+$J$3</f>
        <v>39362.314847942755</v>
      </c>
      <c r="F199">
        <f>_xlfn.DAYS(E199,$J$3)</f>
        <v>1040</v>
      </c>
      <c r="G199" s="9">
        <f>($K$3-C199)*$K$9</f>
        <v>-6</v>
      </c>
      <c r="H199">
        <f t="shared" si="4"/>
        <v>-0.06</v>
      </c>
    </row>
    <row r="200" spans="1:8">
      <c r="A200" t="s">
        <v>1</v>
      </c>
      <c r="B200">
        <v>1220</v>
      </c>
      <c r="C200">
        <v>525</v>
      </c>
      <c r="D200" t="s">
        <v>9</v>
      </c>
      <c r="E200" s="1">
        <f>(B200-$I$3)*$I$9+$J$3</f>
        <v>39363.288014311271</v>
      </c>
      <c r="F200">
        <f>_xlfn.DAYS(E200,$J$3)</f>
        <v>1041</v>
      </c>
      <c r="G200" s="9">
        <f>($K$3-C200)*$K$9</f>
        <v>-7.5</v>
      </c>
      <c r="H200">
        <f t="shared" si="4"/>
        <v>-7.4999999999999997E-2</v>
      </c>
    </row>
    <row r="201" spans="1:8">
      <c r="A201" t="s">
        <v>1</v>
      </c>
      <c r="B201">
        <v>1227</v>
      </c>
      <c r="C201">
        <v>510</v>
      </c>
      <c r="D201" t="s">
        <v>9</v>
      </c>
      <c r="E201" s="1">
        <f>(B201-$I$3)*$I$9+$J$3</f>
        <v>39370.100178890876</v>
      </c>
      <c r="F201">
        <f>_xlfn.DAYS(E201,$J$3)</f>
        <v>1048</v>
      </c>
      <c r="G201" s="9">
        <f>($K$3-C201)*$K$9</f>
        <v>-7</v>
      </c>
      <c r="H201">
        <f t="shared" si="4"/>
        <v>-7.0000000000000007E-2</v>
      </c>
    </row>
    <row r="202" spans="1:8">
      <c r="A202" t="s">
        <v>1</v>
      </c>
      <c r="B202">
        <v>1227</v>
      </c>
      <c r="C202">
        <v>480</v>
      </c>
      <c r="D202" t="s">
        <v>3</v>
      </c>
      <c r="E202" s="1">
        <f>(B202-$I$3)*$I$9+$J$3</f>
        <v>39370.100178890876</v>
      </c>
      <c r="F202">
        <f>_xlfn.DAYS(E202,$J$3)</f>
        <v>1048</v>
      </c>
      <c r="G202" s="9">
        <f>($K$3-C202)*$K$9</f>
        <v>-6</v>
      </c>
      <c r="H202">
        <f t="shared" si="4"/>
        <v>-0.06</v>
      </c>
    </row>
    <row r="203" spans="1:8">
      <c r="A203" t="s">
        <v>1</v>
      </c>
      <c r="B203">
        <v>1230</v>
      </c>
      <c r="C203">
        <v>420</v>
      </c>
      <c r="D203" t="s">
        <v>2</v>
      </c>
      <c r="E203" s="1">
        <f>(B203-$I$3)*$I$9+$J$3</f>
        <v>39373.019677996424</v>
      </c>
      <c r="F203">
        <f>_xlfn.DAYS(E203,$J$3)</f>
        <v>1051</v>
      </c>
      <c r="G203" s="9">
        <f>($K$3-C203)*$K$9</f>
        <v>-4</v>
      </c>
      <c r="H203">
        <f t="shared" si="4"/>
        <v>-0.04</v>
      </c>
    </row>
    <row r="204" spans="1:8">
      <c r="A204" t="s">
        <v>1</v>
      </c>
      <c r="B204">
        <v>1230</v>
      </c>
      <c r="C204">
        <v>390</v>
      </c>
      <c r="D204" t="s">
        <v>4</v>
      </c>
      <c r="E204" s="1">
        <f>(B204-$I$3)*$I$9+$J$3</f>
        <v>39373.019677996424</v>
      </c>
      <c r="F204">
        <f>_xlfn.DAYS(E204,$J$3)</f>
        <v>1051</v>
      </c>
      <c r="G204" s="9">
        <f>($K$3-C204)*$K$9</f>
        <v>-3</v>
      </c>
      <c r="H204">
        <f t="shared" si="4"/>
        <v>-0.03</v>
      </c>
    </row>
    <row r="205" spans="1:8">
      <c r="A205" t="s">
        <v>1</v>
      </c>
      <c r="B205">
        <v>1234</v>
      </c>
      <c r="C205">
        <v>480</v>
      </c>
      <c r="D205" t="s">
        <v>9</v>
      </c>
      <c r="E205" s="1">
        <f>(B205-$I$3)*$I$9+$J$3</f>
        <v>39376.912343470482</v>
      </c>
      <c r="F205">
        <f>_xlfn.DAYS(E205,$J$3)</f>
        <v>1054</v>
      </c>
      <c r="G205" s="9">
        <f>($K$3-C205)*$K$9</f>
        <v>-6</v>
      </c>
      <c r="H205">
        <f t="shared" si="4"/>
        <v>-0.06</v>
      </c>
    </row>
    <row r="206" spans="1:8">
      <c r="A206" t="s">
        <v>1</v>
      </c>
      <c r="B206">
        <v>1234</v>
      </c>
      <c r="C206">
        <v>540</v>
      </c>
      <c r="D206" t="s">
        <v>3</v>
      </c>
      <c r="E206" s="1">
        <f>(B206-$I$3)*$I$9+$J$3</f>
        <v>39376.912343470482</v>
      </c>
      <c r="F206">
        <f>_xlfn.DAYS(E206,$J$3)</f>
        <v>1054</v>
      </c>
      <c r="G206" s="9">
        <f>($K$3-C206)*$K$9</f>
        <v>-8</v>
      </c>
      <c r="H206">
        <f t="shared" si="4"/>
        <v>-0.08</v>
      </c>
    </row>
    <row r="207" spans="1:8">
      <c r="A207" t="s">
        <v>1</v>
      </c>
      <c r="B207">
        <v>1241</v>
      </c>
      <c r="C207">
        <v>525</v>
      </c>
      <c r="D207" t="s">
        <v>9</v>
      </c>
      <c r="E207" s="1">
        <f>(B207-$I$3)*$I$9+$J$3</f>
        <v>39383.724508050087</v>
      </c>
      <c r="F207">
        <f>_xlfn.DAYS(E207,$J$3)</f>
        <v>1061</v>
      </c>
      <c r="G207" s="9">
        <f>($K$3-C207)*$K$9</f>
        <v>-7.5</v>
      </c>
      <c r="H207">
        <f t="shared" si="4"/>
        <v>-7.4999999999999997E-2</v>
      </c>
    </row>
    <row r="208" spans="1:8">
      <c r="A208" t="s">
        <v>1</v>
      </c>
      <c r="B208">
        <v>1241</v>
      </c>
      <c r="C208">
        <v>420</v>
      </c>
      <c r="D208" t="s">
        <v>3</v>
      </c>
      <c r="E208" s="1">
        <f>(B208-$I$3)*$I$9+$J$3</f>
        <v>39383.724508050087</v>
      </c>
      <c r="F208">
        <f>_xlfn.DAYS(E208,$J$3)</f>
        <v>1061</v>
      </c>
      <c r="G208" s="9">
        <f>($K$3-C208)*$K$9</f>
        <v>-4</v>
      </c>
      <c r="H208">
        <f t="shared" si="4"/>
        <v>-0.04</v>
      </c>
    </row>
    <row r="209" spans="1:8">
      <c r="A209" t="s">
        <v>1</v>
      </c>
      <c r="B209">
        <v>1244</v>
      </c>
      <c r="C209">
        <v>450</v>
      </c>
      <c r="D209" t="s">
        <v>2</v>
      </c>
      <c r="E209" s="1">
        <f>(B209-$I$3)*$I$9+$J$3</f>
        <v>39386.644007155635</v>
      </c>
      <c r="F209">
        <f>_xlfn.DAYS(E209,$J$3)</f>
        <v>1064</v>
      </c>
      <c r="G209" s="9">
        <f>($K$3-C209)*$K$9</f>
        <v>-5</v>
      </c>
      <c r="H209">
        <f t="shared" si="4"/>
        <v>-0.05</v>
      </c>
    </row>
    <row r="210" spans="1:8">
      <c r="A210" t="s">
        <v>1</v>
      </c>
      <c r="B210">
        <v>1248</v>
      </c>
      <c r="C210">
        <v>660</v>
      </c>
      <c r="D210" t="s">
        <v>9</v>
      </c>
      <c r="E210" s="1">
        <f>(B210-$I$3)*$I$9+$J$3</f>
        <v>39390.536672629692</v>
      </c>
      <c r="F210">
        <f>_xlfn.DAYS(E210,$J$3)</f>
        <v>1068</v>
      </c>
      <c r="G210" s="9">
        <f>($K$3-C210)*$K$9</f>
        <v>-12</v>
      </c>
      <c r="H210">
        <f t="shared" si="4"/>
        <v>-0.12</v>
      </c>
    </row>
    <row r="211" spans="1:8">
      <c r="A211" t="s">
        <v>1</v>
      </c>
      <c r="B211">
        <v>1248</v>
      </c>
      <c r="C211">
        <v>390</v>
      </c>
      <c r="D211" t="s">
        <v>3</v>
      </c>
      <c r="E211" s="1">
        <f>(B211-$I$3)*$I$9+$J$3</f>
        <v>39390.536672629692</v>
      </c>
      <c r="F211">
        <f>_xlfn.DAYS(E211,$J$3)</f>
        <v>1068</v>
      </c>
      <c r="G211" s="9">
        <f>($K$3-C211)*$K$9</f>
        <v>-3</v>
      </c>
      <c r="H211">
        <f t="shared" si="4"/>
        <v>-0.03</v>
      </c>
    </row>
    <row r="212" spans="1:8">
      <c r="A212" t="s">
        <v>1</v>
      </c>
      <c r="B212">
        <v>1248</v>
      </c>
      <c r="C212">
        <v>420</v>
      </c>
      <c r="D212" t="s">
        <v>4</v>
      </c>
      <c r="E212" s="1">
        <f>(B212-$I$3)*$I$9+$J$3</f>
        <v>39390.536672629692</v>
      </c>
      <c r="F212">
        <f>_xlfn.DAYS(E212,$J$3)</f>
        <v>1068</v>
      </c>
      <c r="G212" s="9">
        <f>($K$3-C212)*$K$9</f>
        <v>-4</v>
      </c>
      <c r="H212">
        <f t="shared" si="4"/>
        <v>-0.04</v>
      </c>
    </row>
    <row r="213" spans="1:8">
      <c r="A213" t="s">
        <v>1</v>
      </c>
      <c r="B213">
        <v>1255</v>
      </c>
      <c r="C213">
        <v>495</v>
      </c>
      <c r="D213" t="s">
        <v>9</v>
      </c>
      <c r="E213" s="1">
        <f>(B213-$I$3)*$I$9+$J$3</f>
        <v>39397.348837209305</v>
      </c>
      <c r="F213">
        <f>_xlfn.DAYS(E213,$J$3)</f>
        <v>1075</v>
      </c>
      <c r="G213" s="9">
        <f>($K$3-C213)*$K$9</f>
        <v>-6.5</v>
      </c>
      <c r="H213">
        <f t="shared" si="4"/>
        <v>-6.5000000000000002E-2</v>
      </c>
    </row>
    <row r="214" spans="1:8">
      <c r="A214" t="s">
        <v>1</v>
      </c>
      <c r="B214">
        <v>1255</v>
      </c>
      <c r="C214">
        <v>450</v>
      </c>
      <c r="D214" t="s">
        <v>3</v>
      </c>
      <c r="E214" s="1">
        <f>(B214-$I$3)*$I$9+$J$3</f>
        <v>39397.348837209305</v>
      </c>
      <c r="F214">
        <f>_xlfn.DAYS(E214,$J$3)</f>
        <v>1075</v>
      </c>
      <c r="G214" s="9">
        <f>($K$3-C214)*$K$9</f>
        <v>-5</v>
      </c>
      <c r="H214">
        <f t="shared" si="4"/>
        <v>-0.05</v>
      </c>
    </row>
    <row r="215" spans="1:8">
      <c r="A215" t="s">
        <v>1</v>
      </c>
      <c r="B215">
        <v>1258</v>
      </c>
      <c r="C215">
        <v>420</v>
      </c>
      <c r="D215" t="s">
        <v>2</v>
      </c>
      <c r="E215" s="1">
        <f>(B215-$I$3)*$I$9+$J$3</f>
        <v>39400.268336314846</v>
      </c>
      <c r="F215">
        <f>_xlfn.DAYS(E215,$J$3)</f>
        <v>1078</v>
      </c>
      <c r="G215" s="9">
        <f>($K$3-C215)*$K$9</f>
        <v>-4</v>
      </c>
      <c r="H215">
        <f t="shared" si="4"/>
        <v>-0.04</v>
      </c>
    </row>
    <row r="216" spans="1:8">
      <c r="A216" t="s">
        <v>1</v>
      </c>
      <c r="B216">
        <v>1261</v>
      </c>
      <c r="C216">
        <v>465</v>
      </c>
      <c r="D216" t="s">
        <v>9</v>
      </c>
      <c r="E216" s="1">
        <f>(B216-$I$3)*$I$9+$J$3</f>
        <v>39403.187835420395</v>
      </c>
      <c r="F216">
        <f>_xlfn.DAYS(E216,$J$3)</f>
        <v>1081</v>
      </c>
      <c r="G216" s="9">
        <f>($K$3-C216)*$K$9</f>
        <v>-5.5</v>
      </c>
      <c r="H216">
        <f t="shared" si="4"/>
        <v>-5.5E-2</v>
      </c>
    </row>
    <row r="217" spans="1:8">
      <c r="A217" t="s">
        <v>1</v>
      </c>
      <c r="B217">
        <v>1262</v>
      </c>
      <c r="C217">
        <v>495</v>
      </c>
      <c r="D217" t="s">
        <v>9</v>
      </c>
      <c r="E217" s="1">
        <f>(B217-$I$3)*$I$9+$J$3</f>
        <v>39404.161001788911</v>
      </c>
      <c r="F217">
        <f>_xlfn.DAYS(E217,$J$3)</f>
        <v>1082</v>
      </c>
      <c r="G217" s="9">
        <f>($K$3-C217)*$K$9</f>
        <v>-6.5</v>
      </c>
      <c r="H217">
        <f t="shared" si="4"/>
        <v>-6.5000000000000002E-2</v>
      </c>
    </row>
    <row r="218" spans="1:8">
      <c r="A218" t="s">
        <v>1</v>
      </c>
      <c r="B218">
        <v>1262</v>
      </c>
      <c r="C218">
        <v>420</v>
      </c>
      <c r="D218" t="s">
        <v>3</v>
      </c>
      <c r="E218" s="1">
        <f>(B218-$I$3)*$I$9+$J$3</f>
        <v>39404.161001788911</v>
      </c>
      <c r="F218">
        <f>_xlfn.DAYS(E218,$J$3)</f>
        <v>1082</v>
      </c>
      <c r="G218" s="9">
        <f>($K$3-C218)*$K$9</f>
        <v>-4</v>
      </c>
      <c r="H218">
        <f t="shared" si="4"/>
        <v>-0.04</v>
      </c>
    </row>
    <row r="219" spans="1:8">
      <c r="A219" t="s">
        <v>1</v>
      </c>
      <c r="B219">
        <v>1265</v>
      </c>
      <c r="C219">
        <v>510</v>
      </c>
      <c r="D219" t="s">
        <v>2</v>
      </c>
      <c r="E219" s="1">
        <f>(B219-$I$3)*$I$9+$J$3</f>
        <v>39407.080500894452</v>
      </c>
      <c r="F219">
        <f>_xlfn.DAYS(E219,$J$3)</f>
        <v>1085</v>
      </c>
      <c r="G219" s="9">
        <f>($K$3-C219)*$K$9</f>
        <v>-7</v>
      </c>
      <c r="H219">
        <f t="shared" si="4"/>
        <v>-7.0000000000000007E-2</v>
      </c>
    </row>
    <row r="220" spans="1:8">
      <c r="A220" t="s">
        <v>1</v>
      </c>
      <c r="B220">
        <v>1265</v>
      </c>
      <c r="C220">
        <v>360</v>
      </c>
      <c r="D220" t="s">
        <v>4</v>
      </c>
      <c r="E220" s="1">
        <f>(B220-$I$3)*$I$9+$J$3</f>
        <v>39407.080500894452</v>
      </c>
      <c r="F220">
        <f>_xlfn.DAYS(E220,$J$3)</f>
        <v>1085</v>
      </c>
      <c r="G220" s="9">
        <f>($K$3-C220)*$K$9</f>
        <v>-2</v>
      </c>
      <c r="H220">
        <f t="shared" si="4"/>
        <v>-0.02</v>
      </c>
    </row>
    <row r="221" spans="1:8">
      <c r="A221" t="s">
        <v>1</v>
      </c>
      <c r="B221">
        <v>1266</v>
      </c>
      <c r="C221">
        <v>435</v>
      </c>
      <c r="D221" t="s">
        <v>9</v>
      </c>
      <c r="E221" s="1">
        <f>(B221-$I$3)*$I$9+$J$3</f>
        <v>39408.053667262968</v>
      </c>
      <c r="F221">
        <f>_xlfn.DAYS(E221,$J$3)</f>
        <v>1086</v>
      </c>
      <c r="G221" s="9">
        <f>($K$3-C221)*$K$9</f>
        <v>-4.5</v>
      </c>
      <c r="H221">
        <f t="shared" si="4"/>
        <v>-4.4999999999999998E-2</v>
      </c>
    </row>
    <row r="222" spans="1:8">
      <c r="A222" t="s">
        <v>1</v>
      </c>
      <c r="B222">
        <v>1267</v>
      </c>
      <c r="C222">
        <v>360</v>
      </c>
      <c r="D222" t="s">
        <v>3</v>
      </c>
      <c r="E222" s="1">
        <f>(B222-$I$3)*$I$9+$J$3</f>
        <v>39409.026833631484</v>
      </c>
      <c r="F222">
        <f>_xlfn.DAYS(E222,$J$3)</f>
        <v>1087</v>
      </c>
      <c r="G222" s="9">
        <f>($K$3-C222)*$K$9</f>
        <v>-2</v>
      </c>
      <c r="H222">
        <f t="shared" si="4"/>
        <v>-0.02</v>
      </c>
    </row>
    <row r="223" spans="1:8">
      <c r="A223" t="s">
        <v>1</v>
      </c>
      <c r="B223">
        <v>1268</v>
      </c>
      <c r="C223">
        <v>405</v>
      </c>
      <c r="D223" t="s">
        <v>9</v>
      </c>
      <c r="E223" s="1">
        <f>(B223-$I$3)*$I$9+$J$3</f>
        <v>39410</v>
      </c>
      <c r="F223">
        <f>_xlfn.DAYS(E223,$J$3)</f>
        <v>1088</v>
      </c>
      <c r="G223" s="9">
        <f>($K$3-C223)*$K$9</f>
        <v>-3.5</v>
      </c>
      <c r="H223">
        <f t="shared" si="4"/>
        <v>-3.5000000000000003E-2</v>
      </c>
    </row>
  </sheetData>
  <autoFilter ref="A1:G223" xr:uid="{DCA259E6-0590-4C40-B267-D82B1A44FB53}">
    <sortState xmlns:xlrd2="http://schemas.microsoft.com/office/spreadsheetml/2017/richdata2" ref="A2:G223">
      <sortCondition ref="F1:F223"/>
    </sortState>
  </autoFilter>
  <pageMargins left="0.7" right="0.7" top="0.75" bottom="0.75" header="0.3" footer="0.3"/>
  <pageSetup paperSize="9" orientation="portrait" r:id="rId1"/>
  <ignoredErrors>
    <ignoredError sqref="J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den Wall Bake</dc:creator>
  <cp:lastModifiedBy>Will van den Wall Bake</cp:lastModifiedBy>
  <dcterms:created xsi:type="dcterms:W3CDTF">2025-02-03T03:47:28Z</dcterms:created>
  <dcterms:modified xsi:type="dcterms:W3CDTF">2025-02-03T05:40:23Z</dcterms:modified>
</cp:coreProperties>
</file>