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HT\A1845_IBRE\A1845_Strompreisgenerator\Datenbank\"/>
    </mc:Choice>
  </mc:AlternateContent>
  <bookViews>
    <workbookView xWindow="0" yWindow="0" windowWidth="28800" windowHeight="12360" tabRatio="1000" firstSheet="2" activeTab="15"/>
  </bookViews>
  <sheets>
    <sheet name="ReadMe" sheetId="38" r:id="rId1"/>
    <sheet name="Sources" sheetId="35" r:id="rId2"/>
    <sheet name="BLANK" sheetId="33" r:id="rId3"/>
    <sheet name="Scenario1" sheetId="14" r:id="rId4"/>
    <sheet name="Scenario2" sheetId="13" r:id="rId5"/>
    <sheet name="Scenario3" sheetId="6" r:id="rId6"/>
    <sheet name="Scenario4" sheetId="7" r:id="rId7"/>
    <sheet name="Scenario5" sheetId="8" r:id="rId8"/>
    <sheet name="Scenario6" sheetId="9" r:id="rId9"/>
    <sheet name="Scenario7" sheetId="10" r:id="rId10"/>
    <sheet name="Scenario8" sheetId="11" r:id="rId11"/>
    <sheet name="model comparison" sheetId="19" r:id="rId12"/>
    <sheet name="market nodes" sheetId="20" r:id="rId13"/>
    <sheet name="power plant types" sheetId="21" r:id="rId14"/>
    <sheet name="compile" sheetId="31" r:id="rId15"/>
    <sheet name="DB_KW_KWL" sheetId="28" r:id="rId16"/>
    <sheet name="DB_KWT" sheetId="29" r:id="rId17"/>
    <sheet name="DB_ENTS" sheetId="32" r:id="rId18"/>
    <sheet name="DB_BST" sheetId="25" r:id="rId19"/>
    <sheet name="DB_CO2" sheetId="26" r:id="rId20"/>
    <sheet name="DB_BSP" sheetId="24" r:id="rId21"/>
  </sheets>
  <externalReferences>
    <externalReference r:id="rId22"/>
  </externalReferences>
  <definedNames>
    <definedName name="a" localSheetId="2">'[1]Fuel &amp; CO2 prices'!#REF!</definedName>
    <definedName name="a" localSheetId="14">'[1]Fuel &amp; CO2 prices'!#REF!</definedName>
    <definedName name="a" localSheetId="17">'[1]Fuel &amp; CO2 prices'!#REF!</definedName>
    <definedName name="a" localSheetId="15">'[1]Fuel &amp; CO2 prices'!#REF!</definedName>
    <definedName name="a" localSheetId="16">'[1]Fuel &amp; CO2 prices'!#REF!</definedName>
    <definedName name="a">'[1]Fuel &amp; CO2 prices'!#REF!</definedName>
    <definedName name="b" localSheetId="2">'[1]Fuel &amp; CO2 prices'!#REF!</definedName>
    <definedName name="b" localSheetId="14">'[1]Fuel &amp; CO2 prices'!#REF!</definedName>
    <definedName name="b" localSheetId="17">'[1]Fuel &amp; CO2 prices'!#REF!</definedName>
    <definedName name="b" localSheetId="15">'[1]Fuel &amp; CO2 prices'!#REF!</definedName>
    <definedName name="b" localSheetId="16">'[1]Fuel &amp; CO2 prices'!#REF!</definedName>
    <definedName name="b">'[1]Fuel &amp; CO2 prices'!#REF!</definedName>
    <definedName name="Countries" localSheetId="2">'[1]Fuel &amp; CO2 prices'!#REF!</definedName>
    <definedName name="Countries" localSheetId="14">'[1]Fuel &amp; CO2 prices'!#REF!</definedName>
    <definedName name="Countries" localSheetId="18">'[1]Fuel &amp; CO2 prices'!#REF!</definedName>
    <definedName name="Countries" localSheetId="19">'[1]Fuel &amp; CO2 prices'!#REF!</definedName>
    <definedName name="Countries" localSheetId="17">'[1]Fuel &amp; CO2 prices'!#REF!</definedName>
    <definedName name="Countries" localSheetId="15">'[1]Fuel &amp; CO2 prices'!#REF!</definedName>
    <definedName name="Countries" localSheetId="16">'[1]Fuel &amp; CO2 prices'!#REF!</definedName>
    <definedName name="Countries">'[1]Fuel &amp; CO2 prices'!#REF!</definedName>
    <definedName name="KW_BEZ">compile!$E$123:$W$147</definedName>
    <definedName name="KW_FK_KWTYP">compile!$E$155:$W$179</definedName>
    <definedName name="KW_LAT">compile!$E$187:$W$211</definedName>
    <definedName name="KW_LONG">compile!$E$219:$W$243</definedName>
    <definedName name="MarketNodes" localSheetId="2">'[1]Fuel &amp; CO2 prices'!#REF!</definedName>
    <definedName name="MarketNodes" localSheetId="14">'[1]Fuel &amp; CO2 prices'!#REF!</definedName>
    <definedName name="MarketNodes" localSheetId="18">'[1]Fuel &amp; CO2 prices'!#REF!</definedName>
    <definedName name="MarketNodes" localSheetId="19">'[1]Fuel &amp; CO2 prices'!#REF!</definedName>
    <definedName name="MarketNodes" localSheetId="17">'[1]Fuel &amp; CO2 prices'!#REF!</definedName>
    <definedName name="MarketNodes" localSheetId="15">'[1]Fuel &amp; CO2 prices'!#REF!</definedName>
    <definedName name="MarketNodes" localSheetId="16">'[1]Fuel &amp; CO2 prices'!#REF!</definedName>
    <definedName name="MarketNodes">'[1]Fuel &amp; CO2 prices'!#REF!</definedName>
    <definedName name="P_INST_1">compile!$E$91:$W$115</definedName>
    <definedName name="P_INST_2">compile!$AI$91:$BA$115</definedName>
    <definedName name="P_INST_3">compile!$BM$91:$CE$115</definedName>
    <definedName name="P_INST_4">compile!$CQ$91:$DI$115</definedName>
    <definedName name="Scenarios" localSheetId="2">'[1]Fuel &amp; CO2 prices'!#REF!</definedName>
    <definedName name="Scenarios" localSheetId="14">'[1]Fuel &amp; CO2 prices'!#REF!</definedName>
    <definedName name="Scenarios" localSheetId="18">'[1]Fuel &amp; CO2 prices'!#REF!</definedName>
    <definedName name="Scenarios" localSheetId="19">'[1]Fuel &amp; CO2 prices'!#REF!</definedName>
    <definedName name="Scenarios" localSheetId="17">'[1]Fuel &amp; CO2 prices'!#REF!</definedName>
    <definedName name="Scenarios" localSheetId="15">'[1]Fuel &amp; CO2 prices'!#REF!</definedName>
    <definedName name="Scenarios" localSheetId="16">'[1]Fuel &amp; CO2 prices'!#REF!</definedName>
    <definedName name="Scenarios">'[1]Fuel &amp; CO2 prices'!#REF!</definedName>
    <definedName name="Years" localSheetId="2">'[1]Fuel &amp; CO2 prices'!#REF!</definedName>
    <definedName name="Years" localSheetId="14">'[1]Fuel &amp; CO2 prices'!#REF!</definedName>
    <definedName name="Years" localSheetId="18">'[1]Fuel &amp; CO2 prices'!#REF!</definedName>
    <definedName name="Years" localSheetId="19">'[1]Fuel &amp; CO2 prices'!#REF!</definedName>
    <definedName name="Years" localSheetId="17">'[1]Fuel &amp; CO2 prices'!#REF!</definedName>
    <definedName name="Years" localSheetId="15">'[1]Fuel &amp; CO2 prices'!#REF!</definedName>
    <definedName name="Years" localSheetId="16">'[1]Fuel &amp; CO2 prices'!#REF!</definedName>
    <definedName name="Years">'[1]Fuel &amp; CO2 prices'!#REF!</definedName>
  </definedNames>
  <calcPr calcId="162913"/>
</workbook>
</file>

<file path=xl/calcChain.xml><?xml version="1.0" encoding="utf-8"?>
<calcChain xmlns="http://schemas.openxmlformats.org/spreadsheetml/2006/main">
  <c r="F2" i="28" l="1"/>
  <c r="E124" i="31"/>
  <c r="CP49" i="31"/>
  <c r="CP48" i="31"/>
  <c r="CP47" i="31"/>
  <c r="CP46" i="31"/>
  <c r="CP45" i="31"/>
  <c r="CP44" i="31"/>
  <c r="CP43" i="31"/>
  <c r="CP42" i="31"/>
  <c r="CP41" i="31"/>
  <c r="CP39" i="31"/>
  <c r="CP38" i="31"/>
  <c r="CP37" i="31"/>
  <c r="CP36" i="31"/>
  <c r="CP34" i="31"/>
  <c r="CP33" i="31"/>
  <c r="CP32" i="31"/>
  <c r="CP31" i="31"/>
  <c r="CP30" i="31"/>
  <c r="CP29" i="31"/>
  <c r="CP28" i="31"/>
  <c r="CP27" i="31"/>
  <c r="CP26" i="31"/>
  <c r="CP25" i="31"/>
  <c r="CP24" i="31"/>
  <c r="CP22" i="31"/>
  <c r="CP21" i="31"/>
  <c r="CP20" i="31"/>
  <c r="CP18" i="31"/>
  <c r="CP17" i="31"/>
  <c r="CP16" i="31"/>
  <c r="CP15" i="31"/>
  <c r="CP14" i="31"/>
  <c r="CP13" i="31"/>
  <c r="CP12" i="31"/>
  <c r="CP11" i="31"/>
  <c r="CP10" i="31"/>
  <c r="DO9" i="31"/>
  <c r="DL9" i="31"/>
  <c r="DJ9" i="31"/>
  <c r="DI9" i="31"/>
  <c r="DH9" i="31"/>
  <c r="DG9" i="31"/>
  <c r="DF9" i="31"/>
  <c r="DE9" i="31"/>
  <c r="DB9" i="31"/>
  <c r="DA9" i="31"/>
  <c r="CZ9" i="31"/>
  <c r="CW9" i="31"/>
  <c r="CR9" i="31"/>
  <c r="CQ9" i="31"/>
  <c r="BL49" i="31"/>
  <c r="BL48" i="31"/>
  <c r="BL47" i="31"/>
  <c r="BL46" i="31"/>
  <c r="BL45" i="31"/>
  <c r="BL44" i="31"/>
  <c r="BL43" i="31"/>
  <c r="BL42" i="31"/>
  <c r="BL41" i="31"/>
  <c r="BL39" i="31"/>
  <c r="BL38" i="31"/>
  <c r="BL37" i="31"/>
  <c r="BL36" i="31"/>
  <c r="BL34" i="31"/>
  <c r="BL33" i="31"/>
  <c r="BL32" i="31"/>
  <c r="BL31" i="31"/>
  <c r="BL30" i="31"/>
  <c r="BL29" i="31"/>
  <c r="BL28" i="31"/>
  <c r="BL27" i="31"/>
  <c r="BL26" i="31"/>
  <c r="BL25" i="31"/>
  <c r="BL24" i="31"/>
  <c r="BL22" i="31"/>
  <c r="BL21" i="31"/>
  <c r="BL20" i="31"/>
  <c r="BL18" i="31"/>
  <c r="BL17" i="31"/>
  <c r="BL16" i="31"/>
  <c r="BL15" i="31"/>
  <c r="BL14" i="31"/>
  <c r="BL13" i="31"/>
  <c r="BL12" i="31"/>
  <c r="BL11" i="31"/>
  <c r="BL10" i="31"/>
  <c r="CK9" i="31"/>
  <c r="CH9" i="31"/>
  <c r="CF9" i="31"/>
  <c r="CE9" i="31"/>
  <c r="CD9" i="31"/>
  <c r="CC9" i="31"/>
  <c r="CB9" i="31"/>
  <c r="CA9" i="31"/>
  <c r="BX9" i="31"/>
  <c r="BW9" i="31"/>
  <c r="BV9" i="31"/>
  <c r="BS9" i="31"/>
  <c r="BN9" i="31"/>
  <c r="BM9" i="31"/>
  <c r="AH49" i="31"/>
  <c r="AH48" i="31"/>
  <c r="AH47" i="31"/>
  <c r="AH46" i="31"/>
  <c r="AH45" i="31"/>
  <c r="AH44" i="31"/>
  <c r="AH43" i="31"/>
  <c r="AH42" i="31"/>
  <c r="AH41" i="31"/>
  <c r="AH39" i="31"/>
  <c r="AH38" i="31"/>
  <c r="AH37" i="31"/>
  <c r="AH36" i="31"/>
  <c r="AH34" i="31"/>
  <c r="AH33" i="31"/>
  <c r="AH32" i="31"/>
  <c r="AH31" i="31"/>
  <c r="AH30" i="31"/>
  <c r="AH29" i="31"/>
  <c r="AH28" i="31"/>
  <c r="AH27" i="31"/>
  <c r="AH26" i="31"/>
  <c r="AH25" i="31"/>
  <c r="AH24" i="31"/>
  <c r="AH22" i="31"/>
  <c r="AH21" i="31"/>
  <c r="AH20" i="31"/>
  <c r="AH18" i="31"/>
  <c r="AH17" i="31"/>
  <c r="AH16" i="31"/>
  <c r="AH15" i="31"/>
  <c r="AH14" i="31"/>
  <c r="AH13" i="31"/>
  <c r="AH12" i="31"/>
  <c r="AH11" i="31"/>
  <c r="AH10" i="31"/>
  <c r="BG9" i="31"/>
  <c r="BD9" i="31"/>
  <c r="BB9" i="31"/>
  <c r="BA9" i="31"/>
  <c r="AZ9" i="31"/>
  <c r="AY9" i="31"/>
  <c r="AX9" i="31"/>
  <c r="AW9" i="31"/>
  <c r="AT9" i="31"/>
  <c r="AS9" i="31"/>
  <c r="AR9" i="31"/>
  <c r="AO9" i="31"/>
  <c r="AJ9" i="31"/>
  <c r="AI9" i="31"/>
  <c r="CQ5" i="31"/>
  <c r="BM5" i="31"/>
  <c r="AI5" i="31"/>
  <c r="G6" i="24" l="1"/>
  <c r="G10" i="24"/>
  <c r="G14" i="24"/>
  <c r="G2" i="24"/>
  <c r="A27" i="19"/>
  <c r="A28" i="19"/>
  <c r="A29" i="19"/>
  <c r="A30" i="19"/>
  <c r="A31" i="19"/>
  <c r="A32" i="19"/>
  <c r="A33" i="19"/>
  <c r="A26" i="19"/>
  <c r="A17" i="19"/>
  <c r="A18" i="19"/>
  <c r="A19" i="19"/>
  <c r="A20" i="19"/>
  <c r="A21" i="19"/>
  <c r="A22" i="19"/>
  <c r="A23" i="19"/>
  <c r="A16" i="19"/>
  <c r="B10" i="19"/>
  <c r="B7" i="19"/>
  <c r="B12" i="19"/>
  <c r="E5" i="31"/>
  <c r="B13" i="19"/>
  <c r="B6" i="19"/>
  <c r="B11" i="19"/>
  <c r="B8" i="19"/>
  <c r="B9" i="19"/>
  <c r="X3" i="28" l="1"/>
  <c r="X11" i="28"/>
  <c r="X19" i="28"/>
  <c r="X27" i="28"/>
  <c r="X35" i="28"/>
  <c r="X43" i="28"/>
  <c r="X51" i="28"/>
  <c r="X59" i="28"/>
  <c r="X67" i="28"/>
  <c r="X75" i="28"/>
  <c r="X83" i="28"/>
  <c r="X91" i="28"/>
  <c r="X99" i="28"/>
  <c r="X107" i="28"/>
  <c r="X115" i="28"/>
  <c r="X123" i="28"/>
  <c r="X131" i="28"/>
  <c r="X139" i="28"/>
  <c r="X147" i="28"/>
  <c r="X155" i="28"/>
  <c r="X163" i="28"/>
  <c r="X171" i="28"/>
  <c r="X179" i="28"/>
  <c r="X187" i="28"/>
  <c r="X195" i="28"/>
  <c r="X203" i="28"/>
  <c r="X211" i="28"/>
  <c r="X219" i="28"/>
  <c r="X227" i="28"/>
  <c r="X235" i="28"/>
  <c r="X243" i="28"/>
  <c r="X251" i="28"/>
  <c r="X259" i="28"/>
  <c r="X267" i="28"/>
  <c r="X275" i="28"/>
  <c r="X283" i="28"/>
  <c r="X291" i="28"/>
  <c r="X299" i="28"/>
  <c r="X307" i="28"/>
  <c r="X315" i="28"/>
  <c r="X323" i="28"/>
  <c r="X331" i="28"/>
  <c r="X339" i="28"/>
  <c r="X347" i="28"/>
  <c r="X355" i="28"/>
  <c r="X363" i="28"/>
  <c r="X371" i="28"/>
  <c r="X379" i="28"/>
  <c r="X387" i="28"/>
  <c r="X395" i="28"/>
  <c r="X403" i="28"/>
  <c r="X411" i="28"/>
  <c r="X419" i="28"/>
  <c r="X427" i="28"/>
  <c r="X435" i="28"/>
  <c r="X443" i="28"/>
  <c r="X451" i="28"/>
  <c r="X459" i="28"/>
  <c r="X467" i="28"/>
  <c r="X475" i="28"/>
  <c r="X249" i="28"/>
  <c r="X329" i="28"/>
  <c r="X369" i="28"/>
  <c r="X417" i="28"/>
  <c r="X457" i="28"/>
  <c r="X18" i="28"/>
  <c r="X66" i="28"/>
  <c r="X82" i="28"/>
  <c r="X114" i="28"/>
  <c r="X146" i="28"/>
  <c r="X178" i="28"/>
  <c r="X210" i="28"/>
  <c r="X242" i="28"/>
  <c r="X274" i="28"/>
  <c r="X306" i="28"/>
  <c r="X346" i="28"/>
  <c r="X378" i="28"/>
  <c r="X410" i="28"/>
  <c r="X442" i="28"/>
  <c r="X4" i="28"/>
  <c r="X12" i="28"/>
  <c r="X20" i="28"/>
  <c r="X28" i="28"/>
  <c r="X36" i="28"/>
  <c r="X44" i="28"/>
  <c r="X52" i="28"/>
  <c r="X60" i="28"/>
  <c r="X68" i="28"/>
  <c r="X76" i="28"/>
  <c r="X84" i="28"/>
  <c r="X92" i="28"/>
  <c r="X100" i="28"/>
  <c r="X108" i="28"/>
  <c r="X116" i="28"/>
  <c r="X124" i="28"/>
  <c r="X132" i="28"/>
  <c r="X140" i="28"/>
  <c r="X148" i="28"/>
  <c r="X156" i="28"/>
  <c r="X164" i="28"/>
  <c r="X172" i="28"/>
  <c r="X180" i="28"/>
  <c r="X188" i="28"/>
  <c r="X196" i="28"/>
  <c r="X204" i="28"/>
  <c r="X212" i="28"/>
  <c r="X220" i="28"/>
  <c r="X228" i="28"/>
  <c r="X236" i="28"/>
  <c r="X244" i="28"/>
  <c r="X252" i="28"/>
  <c r="X260" i="28"/>
  <c r="X268" i="28"/>
  <c r="X276" i="28"/>
  <c r="X284" i="28"/>
  <c r="X292" i="28"/>
  <c r="X300" i="28"/>
  <c r="X308" i="28"/>
  <c r="X316" i="28"/>
  <c r="X324" i="28"/>
  <c r="X332" i="28"/>
  <c r="X340" i="28"/>
  <c r="X348" i="28"/>
  <c r="X356" i="28"/>
  <c r="X364" i="28"/>
  <c r="X372" i="28"/>
  <c r="X380" i="28"/>
  <c r="X388" i="28"/>
  <c r="X396" i="28"/>
  <c r="X404" i="28"/>
  <c r="X412" i="28"/>
  <c r="X420" i="28"/>
  <c r="X428" i="28"/>
  <c r="X436" i="28"/>
  <c r="X444" i="28"/>
  <c r="X452" i="28"/>
  <c r="X460" i="28"/>
  <c r="X468" i="28"/>
  <c r="X476" i="28"/>
  <c r="X365" i="28"/>
  <c r="X381" i="28"/>
  <c r="X397" i="28"/>
  <c r="X413" i="28"/>
  <c r="X421" i="28"/>
  <c r="X437" i="28"/>
  <c r="X461" i="28"/>
  <c r="X169" i="28"/>
  <c r="X289" i="28"/>
  <c r="X393" i="28"/>
  <c r="X50" i="28"/>
  <c r="X202" i="28"/>
  <c r="X258" i="28"/>
  <c r="X290" i="28"/>
  <c r="X330" i="28"/>
  <c r="X354" i="28"/>
  <c r="X386" i="28"/>
  <c r="X418" i="28"/>
  <c r="X434" i="28"/>
  <c r="X474" i="28"/>
  <c r="X5" i="28"/>
  <c r="X13" i="28"/>
  <c r="X21" i="28"/>
  <c r="X29" i="28"/>
  <c r="X37" i="28"/>
  <c r="X45" i="28"/>
  <c r="X53" i="28"/>
  <c r="X61" i="28"/>
  <c r="X69" i="28"/>
  <c r="X77" i="28"/>
  <c r="X85" i="28"/>
  <c r="X93" i="28"/>
  <c r="X101" i="28"/>
  <c r="X109" i="28"/>
  <c r="X117" i="28"/>
  <c r="X125" i="28"/>
  <c r="X133" i="28"/>
  <c r="X141" i="28"/>
  <c r="X149" i="28"/>
  <c r="X157" i="28"/>
  <c r="X165" i="28"/>
  <c r="X173" i="28"/>
  <c r="X181" i="28"/>
  <c r="X189" i="28"/>
  <c r="X197" i="28"/>
  <c r="X205" i="28"/>
  <c r="X213" i="28"/>
  <c r="X221" i="28"/>
  <c r="X229" i="28"/>
  <c r="X237" i="28"/>
  <c r="X245" i="28"/>
  <c r="X253" i="28"/>
  <c r="X261" i="28"/>
  <c r="X269" i="28"/>
  <c r="X277" i="28"/>
  <c r="X285" i="28"/>
  <c r="X293" i="28"/>
  <c r="X301" i="28"/>
  <c r="X309" i="28"/>
  <c r="X317" i="28"/>
  <c r="X325" i="28"/>
  <c r="X333" i="28"/>
  <c r="X341" i="28"/>
  <c r="X349" i="28"/>
  <c r="X357" i="28"/>
  <c r="X373" i="28"/>
  <c r="X389" i="28"/>
  <c r="X405" i="28"/>
  <c r="X429" i="28"/>
  <c r="X445" i="28"/>
  <c r="X453" i="28"/>
  <c r="X469" i="28"/>
  <c r="X177" i="28"/>
  <c r="X265" i="28"/>
  <c r="X313" i="28"/>
  <c r="X353" i="28"/>
  <c r="X401" i="28"/>
  <c r="X441" i="28"/>
  <c r="X10" i="28"/>
  <c r="X58" i="28"/>
  <c r="X90" i="28"/>
  <c r="X130" i="28"/>
  <c r="X162" i="28"/>
  <c r="X186" i="28"/>
  <c r="X226" i="28"/>
  <c r="X250" i="28"/>
  <c r="X282" i="28"/>
  <c r="X322" i="28"/>
  <c r="X362" i="28"/>
  <c r="X394" i="28"/>
  <c r="X426" i="28"/>
  <c r="X466" i="28"/>
  <c r="X6" i="28"/>
  <c r="X14" i="28"/>
  <c r="X22" i="28"/>
  <c r="X30" i="28"/>
  <c r="X38" i="28"/>
  <c r="X46" i="28"/>
  <c r="X54" i="28"/>
  <c r="X62" i="28"/>
  <c r="X70" i="28"/>
  <c r="X78" i="28"/>
  <c r="X86" i="28"/>
  <c r="X94" i="28"/>
  <c r="X102" i="28"/>
  <c r="X110" i="28"/>
  <c r="X118" i="28"/>
  <c r="X126" i="28"/>
  <c r="X134" i="28"/>
  <c r="X142" i="28"/>
  <c r="X150" i="28"/>
  <c r="X158" i="28"/>
  <c r="X166" i="28"/>
  <c r="X174" i="28"/>
  <c r="X182" i="28"/>
  <c r="X190" i="28"/>
  <c r="X198" i="28"/>
  <c r="X206" i="28"/>
  <c r="X214" i="28"/>
  <c r="X222" i="28"/>
  <c r="X230" i="28"/>
  <c r="X238" i="28"/>
  <c r="X246" i="28"/>
  <c r="X254" i="28"/>
  <c r="X262" i="28"/>
  <c r="X270" i="28"/>
  <c r="X278" i="28"/>
  <c r="X286" i="28"/>
  <c r="X294" i="28"/>
  <c r="X302" i="28"/>
  <c r="X310" i="28"/>
  <c r="X318" i="28"/>
  <c r="X326" i="28"/>
  <c r="X334" i="28"/>
  <c r="X342" i="28"/>
  <c r="X350" i="28"/>
  <c r="X358" i="28"/>
  <c r="X366" i="28"/>
  <c r="X374" i="28"/>
  <c r="X382" i="28"/>
  <c r="X390" i="28"/>
  <c r="X398" i="28"/>
  <c r="X406" i="28"/>
  <c r="X414" i="28"/>
  <c r="X422" i="28"/>
  <c r="X430" i="28"/>
  <c r="X438" i="28"/>
  <c r="X446" i="28"/>
  <c r="X454" i="28"/>
  <c r="X462" i="28"/>
  <c r="X470" i="28"/>
  <c r="X17" i="28"/>
  <c r="X33" i="28"/>
  <c r="X65" i="28"/>
  <c r="X89" i="28"/>
  <c r="X121" i="28"/>
  <c r="X153" i="28"/>
  <c r="X193" i="28"/>
  <c r="X225" i="28"/>
  <c r="X257" i="28"/>
  <c r="X297" i="28"/>
  <c r="X337" i="28"/>
  <c r="X385" i="28"/>
  <c r="X433" i="28"/>
  <c r="X473" i="28"/>
  <c r="X34" i="28"/>
  <c r="X7" i="28"/>
  <c r="X15" i="28"/>
  <c r="X23" i="28"/>
  <c r="X31" i="28"/>
  <c r="X39" i="28"/>
  <c r="X47" i="28"/>
  <c r="X55" i="28"/>
  <c r="X63" i="28"/>
  <c r="X71" i="28"/>
  <c r="X79" i="28"/>
  <c r="X87" i="28"/>
  <c r="X95" i="28"/>
  <c r="X103" i="28"/>
  <c r="X111" i="28"/>
  <c r="X119" i="28"/>
  <c r="X127" i="28"/>
  <c r="X135" i="28"/>
  <c r="X143" i="28"/>
  <c r="X151" i="28"/>
  <c r="X159" i="28"/>
  <c r="X167" i="28"/>
  <c r="X175" i="28"/>
  <c r="X183" i="28"/>
  <c r="X191" i="28"/>
  <c r="X199" i="28"/>
  <c r="X207" i="28"/>
  <c r="X215" i="28"/>
  <c r="X223" i="28"/>
  <c r="X231" i="28"/>
  <c r="X239" i="28"/>
  <c r="X247" i="28"/>
  <c r="X255" i="28"/>
  <c r="X263" i="28"/>
  <c r="X271" i="28"/>
  <c r="X279" i="28"/>
  <c r="X287" i="28"/>
  <c r="X295" i="28"/>
  <c r="X303" i="28"/>
  <c r="X311" i="28"/>
  <c r="X319" i="28"/>
  <c r="X327" i="28"/>
  <c r="X335" i="28"/>
  <c r="X343" i="28"/>
  <c r="X351" i="28"/>
  <c r="X359" i="28"/>
  <c r="X367" i="28"/>
  <c r="X375" i="28"/>
  <c r="X383" i="28"/>
  <c r="X391" i="28"/>
  <c r="X399" i="28"/>
  <c r="X407" i="28"/>
  <c r="X415" i="28"/>
  <c r="X423" i="28"/>
  <c r="X431" i="28"/>
  <c r="X439" i="28"/>
  <c r="X447" i="28"/>
  <c r="X455" i="28"/>
  <c r="X463" i="28"/>
  <c r="X471" i="28"/>
  <c r="X25" i="28"/>
  <c r="X49" i="28"/>
  <c r="X81" i="28"/>
  <c r="X105" i="28"/>
  <c r="X129" i="28"/>
  <c r="X145" i="28"/>
  <c r="X185" i="28"/>
  <c r="X209" i="28"/>
  <c r="X241" i="28"/>
  <c r="X281" i="28"/>
  <c r="X321" i="28"/>
  <c r="X361" i="28"/>
  <c r="X409" i="28"/>
  <c r="X449" i="28"/>
  <c r="X26" i="28"/>
  <c r="X106" i="28"/>
  <c r="X138" i="28"/>
  <c r="X170" i="28"/>
  <c r="X194" i="28"/>
  <c r="X234" i="28"/>
  <c r="X266" i="28"/>
  <c r="X298" i="28"/>
  <c r="X338" i="28"/>
  <c r="X370" i="28"/>
  <c r="X402" i="28"/>
  <c r="X450" i="28"/>
  <c r="X8" i="28"/>
  <c r="X16" i="28"/>
  <c r="X24" i="28"/>
  <c r="X32" i="28"/>
  <c r="X40" i="28"/>
  <c r="X48" i="28"/>
  <c r="X56" i="28"/>
  <c r="X64" i="28"/>
  <c r="X72" i="28"/>
  <c r="X80" i="28"/>
  <c r="X88" i="28"/>
  <c r="X96" i="28"/>
  <c r="X104" i="28"/>
  <c r="X112" i="28"/>
  <c r="X120" i="28"/>
  <c r="X128" i="28"/>
  <c r="X136" i="28"/>
  <c r="X144" i="28"/>
  <c r="X152" i="28"/>
  <c r="X160" i="28"/>
  <c r="X168" i="28"/>
  <c r="X176" i="28"/>
  <c r="X184" i="28"/>
  <c r="X192" i="28"/>
  <c r="X200" i="28"/>
  <c r="X208" i="28"/>
  <c r="X216" i="28"/>
  <c r="X224" i="28"/>
  <c r="X232" i="28"/>
  <c r="X240" i="28"/>
  <c r="X248" i="28"/>
  <c r="X256" i="28"/>
  <c r="X264" i="28"/>
  <c r="X272" i="28"/>
  <c r="X280" i="28"/>
  <c r="X288" i="28"/>
  <c r="X296" i="28"/>
  <c r="X304" i="28"/>
  <c r="X312" i="28"/>
  <c r="X320" i="28"/>
  <c r="X328" i="28"/>
  <c r="X336" i="28"/>
  <c r="X344" i="28"/>
  <c r="X352" i="28"/>
  <c r="X360" i="28"/>
  <c r="X368" i="28"/>
  <c r="X376" i="28"/>
  <c r="X384" i="28"/>
  <c r="X392" i="28"/>
  <c r="X400" i="28"/>
  <c r="X408" i="28"/>
  <c r="X416" i="28"/>
  <c r="X424" i="28"/>
  <c r="X432" i="28"/>
  <c r="X440" i="28"/>
  <c r="X448" i="28"/>
  <c r="X456" i="28"/>
  <c r="X464" i="28"/>
  <c r="X472" i="28"/>
  <c r="X9" i="28"/>
  <c r="X41" i="28"/>
  <c r="X57" i="28"/>
  <c r="X73" i="28"/>
  <c r="X97" i="28"/>
  <c r="X113" i="28"/>
  <c r="X137" i="28"/>
  <c r="X161" i="28"/>
  <c r="X201" i="28"/>
  <c r="X217" i="28"/>
  <c r="X233" i="28"/>
  <c r="X273" i="28"/>
  <c r="X305" i="28"/>
  <c r="X345" i="28"/>
  <c r="X377" i="28"/>
  <c r="X425" i="28"/>
  <c r="X465" i="28"/>
  <c r="X42" i="28"/>
  <c r="X74" i="28"/>
  <c r="X98" i="28"/>
  <c r="X122" i="28"/>
  <c r="X154" i="28"/>
  <c r="X218" i="28"/>
  <c r="X314" i="28"/>
  <c r="X458" i="28"/>
  <c r="X2" i="28"/>
  <c r="S3" i="28"/>
  <c r="S11" i="28"/>
  <c r="S19" i="28"/>
  <c r="S27" i="28"/>
  <c r="S35" i="28"/>
  <c r="S43" i="28"/>
  <c r="S51" i="28"/>
  <c r="S59" i="28"/>
  <c r="S67" i="28"/>
  <c r="S75" i="28"/>
  <c r="S83" i="28"/>
  <c r="S91" i="28"/>
  <c r="S99" i="28"/>
  <c r="S107" i="28"/>
  <c r="S115" i="28"/>
  <c r="S123" i="28"/>
  <c r="S131" i="28"/>
  <c r="S139" i="28"/>
  <c r="S147" i="28"/>
  <c r="S155" i="28"/>
  <c r="S163" i="28"/>
  <c r="S171" i="28"/>
  <c r="S179" i="28"/>
  <c r="S187" i="28"/>
  <c r="S195" i="28"/>
  <c r="S203" i="28"/>
  <c r="S211" i="28"/>
  <c r="S219" i="28"/>
  <c r="S227" i="28"/>
  <c r="S235" i="28"/>
  <c r="S243" i="28"/>
  <c r="S251" i="28"/>
  <c r="S259" i="28"/>
  <c r="S267" i="28"/>
  <c r="S275" i="28"/>
  <c r="S283" i="28"/>
  <c r="S291" i="28"/>
  <c r="S299" i="28"/>
  <c r="S307" i="28"/>
  <c r="S315" i="28"/>
  <c r="S323" i="28"/>
  <c r="S331" i="28"/>
  <c r="S339" i="28"/>
  <c r="S347" i="28"/>
  <c r="S355" i="28"/>
  <c r="S363" i="28"/>
  <c r="S371" i="28"/>
  <c r="S379" i="28"/>
  <c r="S387" i="28"/>
  <c r="S395" i="28"/>
  <c r="S403" i="28"/>
  <c r="S411" i="28"/>
  <c r="S419" i="28"/>
  <c r="S427" i="28"/>
  <c r="S435" i="28"/>
  <c r="S443" i="28"/>
  <c r="S451" i="28"/>
  <c r="S459" i="28"/>
  <c r="S467" i="28"/>
  <c r="S475" i="28"/>
  <c r="S244" i="28"/>
  <c r="S268" i="28"/>
  <c r="S284" i="28"/>
  <c r="S300" i="28"/>
  <c r="S316" i="28"/>
  <c r="S332" i="28"/>
  <c r="S348" i="28"/>
  <c r="S380" i="28"/>
  <c r="S412" i="28"/>
  <c r="S460" i="28"/>
  <c r="S469" i="28"/>
  <c r="S4" i="28"/>
  <c r="S12" i="28"/>
  <c r="S20" i="28"/>
  <c r="S28" i="28"/>
  <c r="S36" i="28"/>
  <c r="S44" i="28"/>
  <c r="S52" i="28"/>
  <c r="S60" i="28"/>
  <c r="S68" i="28"/>
  <c r="S76" i="28"/>
  <c r="S84" i="28"/>
  <c r="S92" i="28"/>
  <c r="S100" i="28"/>
  <c r="S108" i="28"/>
  <c r="S116" i="28"/>
  <c r="S124" i="28"/>
  <c r="S132" i="28"/>
  <c r="S140" i="28"/>
  <c r="S148" i="28"/>
  <c r="S156" i="28"/>
  <c r="S164" i="28"/>
  <c r="S172" i="28"/>
  <c r="S180" i="28"/>
  <c r="S188" i="28"/>
  <c r="S196" i="28"/>
  <c r="S204" i="28"/>
  <c r="S212" i="28"/>
  <c r="S220" i="28"/>
  <c r="S228" i="28"/>
  <c r="S236" i="28"/>
  <c r="S252" i="28"/>
  <c r="S260" i="28"/>
  <c r="S276" i="28"/>
  <c r="S292" i="28"/>
  <c r="S308" i="28"/>
  <c r="S324" i="28"/>
  <c r="S340" i="28"/>
  <c r="S356" i="28"/>
  <c r="S404" i="28"/>
  <c r="S452" i="28"/>
  <c r="S5" i="28"/>
  <c r="S13" i="28"/>
  <c r="S21" i="28"/>
  <c r="S29" i="28"/>
  <c r="S37" i="28"/>
  <c r="S45" i="28"/>
  <c r="S53" i="28"/>
  <c r="S61" i="28"/>
  <c r="S69" i="28"/>
  <c r="S77" i="28"/>
  <c r="S85" i="28"/>
  <c r="S93" i="28"/>
  <c r="S101" i="28"/>
  <c r="S109" i="28"/>
  <c r="S117" i="28"/>
  <c r="S125" i="28"/>
  <c r="S133" i="28"/>
  <c r="S141" i="28"/>
  <c r="S149" i="28"/>
  <c r="S157" i="28"/>
  <c r="S165" i="28"/>
  <c r="S173" i="28"/>
  <c r="S181" i="28"/>
  <c r="S189" i="28"/>
  <c r="S197" i="28"/>
  <c r="S205" i="28"/>
  <c r="S213" i="28"/>
  <c r="S221" i="28"/>
  <c r="S229" i="28"/>
  <c r="S237" i="28"/>
  <c r="S245" i="28"/>
  <c r="S253" i="28"/>
  <c r="S261" i="28"/>
  <c r="S269" i="28"/>
  <c r="S277" i="28"/>
  <c r="S285" i="28"/>
  <c r="S293" i="28"/>
  <c r="S301" i="28"/>
  <c r="S309" i="28"/>
  <c r="S317" i="28"/>
  <c r="S325" i="28"/>
  <c r="S333" i="28"/>
  <c r="S341" i="28"/>
  <c r="S349" i="28"/>
  <c r="S357" i="28"/>
  <c r="S365" i="28"/>
  <c r="S373" i="28"/>
  <c r="S381" i="28"/>
  <c r="S389" i="28"/>
  <c r="S397" i="28"/>
  <c r="S405" i="28"/>
  <c r="S413" i="28"/>
  <c r="S421" i="28"/>
  <c r="S429" i="28"/>
  <c r="S437" i="28"/>
  <c r="S445" i="28"/>
  <c r="S6" i="28"/>
  <c r="S14" i="28"/>
  <c r="S22" i="28"/>
  <c r="S30" i="28"/>
  <c r="S38" i="28"/>
  <c r="S46" i="28"/>
  <c r="S54" i="28"/>
  <c r="S62" i="28"/>
  <c r="S70" i="28"/>
  <c r="S78" i="28"/>
  <c r="S86" i="28"/>
  <c r="S94" i="28"/>
  <c r="S102" i="28"/>
  <c r="S110" i="28"/>
  <c r="S118" i="28"/>
  <c r="S126" i="28"/>
  <c r="S134" i="28"/>
  <c r="S142" i="28"/>
  <c r="S150" i="28"/>
  <c r="S158" i="28"/>
  <c r="S166" i="28"/>
  <c r="S174" i="28"/>
  <c r="S182" i="28"/>
  <c r="S190" i="28"/>
  <c r="S198" i="28"/>
  <c r="S206" i="28"/>
  <c r="S214" i="28"/>
  <c r="S222" i="28"/>
  <c r="S230" i="28"/>
  <c r="S238" i="28"/>
  <c r="S246" i="28"/>
  <c r="S254" i="28"/>
  <c r="S262" i="28"/>
  <c r="S270" i="28"/>
  <c r="S278" i="28"/>
  <c r="S286" i="28"/>
  <c r="S294" i="28"/>
  <c r="S302" i="28"/>
  <c r="S310" i="28"/>
  <c r="S318" i="28"/>
  <c r="S326" i="28"/>
  <c r="S334" i="28"/>
  <c r="S342" i="28"/>
  <c r="S350" i="28"/>
  <c r="S358" i="28"/>
  <c r="S366" i="28"/>
  <c r="S374" i="28"/>
  <c r="S382" i="28"/>
  <c r="S390" i="28"/>
  <c r="S398" i="28"/>
  <c r="S406" i="28"/>
  <c r="S414" i="28"/>
  <c r="S422" i="28"/>
  <c r="S430" i="28"/>
  <c r="S438" i="28"/>
  <c r="S446" i="28"/>
  <c r="S454" i="28"/>
  <c r="S462" i="28"/>
  <c r="S470" i="28"/>
  <c r="S34" i="28"/>
  <c r="S106" i="28"/>
  <c r="S162" i="28"/>
  <c r="S202" i="28"/>
  <c r="S242" i="28"/>
  <c r="S290" i="28"/>
  <c r="S322" i="28"/>
  <c r="S362" i="28"/>
  <c r="S402" i="28"/>
  <c r="S450" i="28"/>
  <c r="S364" i="28"/>
  <c r="S428" i="28"/>
  <c r="S7" i="28"/>
  <c r="S15" i="28"/>
  <c r="S23" i="28"/>
  <c r="S31" i="28"/>
  <c r="S39" i="28"/>
  <c r="S47" i="28"/>
  <c r="S55" i="28"/>
  <c r="S63" i="28"/>
  <c r="S71" i="28"/>
  <c r="S79" i="28"/>
  <c r="S87" i="28"/>
  <c r="S95" i="28"/>
  <c r="S103" i="28"/>
  <c r="S111" i="28"/>
  <c r="S119" i="28"/>
  <c r="S127" i="28"/>
  <c r="S135" i="28"/>
  <c r="S143" i="28"/>
  <c r="S151" i="28"/>
  <c r="S159" i="28"/>
  <c r="S167" i="28"/>
  <c r="S175" i="28"/>
  <c r="S183" i="28"/>
  <c r="S191" i="28"/>
  <c r="S199" i="28"/>
  <c r="S207" i="28"/>
  <c r="S215" i="28"/>
  <c r="S223" i="28"/>
  <c r="S231" i="28"/>
  <c r="S239" i="28"/>
  <c r="S247" i="28"/>
  <c r="S255" i="28"/>
  <c r="S263" i="28"/>
  <c r="S271" i="28"/>
  <c r="S279" i="28"/>
  <c r="S287" i="28"/>
  <c r="S295" i="28"/>
  <c r="S303" i="28"/>
  <c r="S311" i="28"/>
  <c r="S319" i="28"/>
  <c r="S327" i="28"/>
  <c r="S335" i="28"/>
  <c r="S343" i="28"/>
  <c r="S351" i="28"/>
  <c r="S359" i="28"/>
  <c r="S367" i="28"/>
  <c r="S375" i="28"/>
  <c r="S383" i="28"/>
  <c r="S391" i="28"/>
  <c r="S399" i="28"/>
  <c r="S407" i="28"/>
  <c r="S415" i="28"/>
  <c r="S423" i="28"/>
  <c r="S431" i="28"/>
  <c r="S439" i="28"/>
  <c r="S447" i="28"/>
  <c r="S455" i="28"/>
  <c r="S463" i="28"/>
  <c r="S471" i="28"/>
  <c r="S10" i="28"/>
  <c r="S66" i="28"/>
  <c r="S90" i="28"/>
  <c r="S130" i="28"/>
  <c r="S154" i="28"/>
  <c r="S178" i="28"/>
  <c r="S210" i="28"/>
  <c r="S234" i="28"/>
  <c r="S266" i="28"/>
  <c r="S298" i="28"/>
  <c r="S330" i="28"/>
  <c r="S354" i="28"/>
  <c r="S386" i="28"/>
  <c r="S418" i="28"/>
  <c r="S434" i="28"/>
  <c r="S466" i="28"/>
  <c r="S372" i="28"/>
  <c r="S420" i="28"/>
  <c r="S468" i="28"/>
  <c r="S453" i="28"/>
  <c r="S8" i="28"/>
  <c r="S16" i="28"/>
  <c r="S24" i="28"/>
  <c r="S32" i="28"/>
  <c r="S40" i="28"/>
  <c r="S48" i="28"/>
  <c r="S56" i="28"/>
  <c r="S64" i="28"/>
  <c r="S72" i="28"/>
  <c r="S80" i="28"/>
  <c r="S88" i="28"/>
  <c r="S96" i="28"/>
  <c r="S104" i="28"/>
  <c r="S112" i="28"/>
  <c r="S120" i="28"/>
  <c r="S128" i="28"/>
  <c r="S136" i="28"/>
  <c r="S144" i="28"/>
  <c r="S152" i="28"/>
  <c r="S160" i="28"/>
  <c r="S168" i="28"/>
  <c r="S176" i="28"/>
  <c r="S184" i="28"/>
  <c r="S192" i="28"/>
  <c r="S200" i="28"/>
  <c r="S208" i="28"/>
  <c r="S216" i="28"/>
  <c r="S224" i="28"/>
  <c r="S232" i="28"/>
  <c r="S240" i="28"/>
  <c r="S248" i="28"/>
  <c r="S256" i="28"/>
  <c r="S264" i="28"/>
  <c r="S272" i="28"/>
  <c r="S280" i="28"/>
  <c r="S288" i="28"/>
  <c r="S296" i="28"/>
  <c r="S304" i="28"/>
  <c r="S312" i="28"/>
  <c r="S320" i="28"/>
  <c r="S328" i="28"/>
  <c r="S336" i="28"/>
  <c r="S344" i="28"/>
  <c r="S352" i="28"/>
  <c r="S360" i="28"/>
  <c r="S368" i="28"/>
  <c r="S376" i="28"/>
  <c r="S384" i="28"/>
  <c r="S392" i="28"/>
  <c r="S400" i="28"/>
  <c r="S408" i="28"/>
  <c r="S416" i="28"/>
  <c r="S424" i="28"/>
  <c r="S432" i="28"/>
  <c r="S440" i="28"/>
  <c r="S448" i="28"/>
  <c r="S456" i="28"/>
  <c r="S464" i="28"/>
  <c r="S472" i="28"/>
  <c r="S473" i="28"/>
  <c r="S26" i="28"/>
  <c r="S42" i="28"/>
  <c r="S58" i="28"/>
  <c r="S74" i="28"/>
  <c r="S98" i="28"/>
  <c r="S122" i="28"/>
  <c r="S138" i="28"/>
  <c r="S170" i="28"/>
  <c r="S194" i="28"/>
  <c r="S218" i="28"/>
  <c r="S250" i="28"/>
  <c r="S274" i="28"/>
  <c r="S306" i="28"/>
  <c r="S338" i="28"/>
  <c r="S370" i="28"/>
  <c r="S394" i="28"/>
  <c r="S426" i="28"/>
  <c r="S458" i="28"/>
  <c r="S474" i="28"/>
  <c r="S388" i="28"/>
  <c r="S444" i="28"/>
  <c r="S461" i="28"/>
  <c r="S9" i="28"/>
  <c r="S17" i="28"/>
  <c r="S25" i="28"/>
  <c r="S33" i="28"/>
  <c r="S41" i="28"/>
  <c r="S49" i="28"/>
  <c r="S57" i="28"/>
  <c r="S65" i="28"/>
  <c r="S73" i="28"/>
  <c r="S81" i="28"/>
  <c r="S89" i="28"/>
  <c r="S97" i="28"/>
  <c r="S105" i="28"/>
  <c r="S113" i="28"/>
  <c r="S121" i="28"/>
  <c r="S129" i="28"/>
  <c r="S137" i="28"/>
  <c r="S145" i="28"/>
  <c r="S153" i="28"/>
  <c r="S161" i="28"/>
  <c r="S169" i="28"/>
  <c r="S177" i="28"/>
  <c r="S185" i="28"/>
  <c r="S193" i="28"/>
  <c r="S201" i="28"/>
  <c r="S209" i="28"/>
  <c r="S217" i="28"/>
  <c r="S225" i="28"/>
  <c r="S233" i="28"/>
  <c r="S241" i="28"/>
  <c r="S249" i="28"/>
  <c r="S257" i="28"/>
  <c r="S265" i="28"/>
  <c r="S273" i="28"/>
  <c r="S281" i="28"/>
  <c r="S289" i="28"/>
  <c r="S297" i="28"/>
  <c r="S305" i="28"/>
  <c r="S313" i="28"/>
  <c r="S321" i="28"/>
  <c r="S329" i="28"/>
  <c r="S337" i="28"/>
  <c r="S345" i="28"/>
  <c r="S353" i="28"/>
  <c r="S361" i="28"/>
  <c r="S369" i="28"/>
  <c r="S377" i="28"/>
  <c r="S385" i="28"/>
  <c r="S393" i="28"/>
  <c r="S401" i="28"/>
  <c r="S409" i="28"/>
  <c r="S417" i="28"/>
  <c r="S425" i="28"/>
  <c r="S433" i="28"/>
  <c r="S441" i="28"/>
  <c r="S449" i="28"/>
  <c r="S457" i="28"/>
  <c r="S465" i="28"/>
  <c r="S18" i="28"/>
  <c r="S50" i="28"/>
  <c r="S82" i="28"/>
  <c r="S114" i="28"/>
  <c r="S146" i="28"/>
  <c r="S186" i="28"/>
  <c r="S226" i="28"/>
  <c r="S258" i="28"/>
  <c r="S282" i="28"/>
  <c r="S314" i="28"/>
  <c r="S346" i="28"/>
  <c r="S378" i="28"/>
  <c r="S410" i="28"/>
  <c r="S442" i="28"/>
  <c r="S396" i="28"/>
  <c r="S436" i="28"/>
  <c r="S476" i="28"/>
  <c r="S2" i="28"/>
  <c r="N3" i="28"/>
  <c r="N11" i="28"/>
  <c r="N19" i="28"/>
  <c r="N27" i="28"/>
  <c r="N35" i="28"/>
  <c r="N43" i="28"/>
  <c r="N51" i="28"/>
  <c r="N59" i="28"/>
  <c r="N67" i="28"/>
  <c r="N75" i="28"/>
  <c r="N83" i="28"/>
  <c r="N91" i="28"/>
  <c r="N99" i="28"/>
  <c r="N107" i="28"/>
  <c r="N115" i="28"/>
  <c r="N123" i="28"/>
  <c r="N131" i="28"/>
  <c r="N139" i="28"/>
  <c r="N147" i="28"/>
  <c r="N155" i="28"/>
  <c r="N163" i="28"/>
  <c r="N171" i="28"/>
  <c r="N179" i="28"/>
  <c r="N187" i="28"/>
  <c r="N195" i="28"/>
  <c r="N203" i="28"/>
  <c r="N211" i="28"/>
  <c r="N219" i="28"/>
  <c r="N227" i="28"/>
  <c r="N235" i="28"/>
  <c r="N243" i="28"/>
  <c r="N251" i="28"/>
  <c r="N259" i="28"/>
  <c r="N267" i="28"/>
  <c r="N275" i="28"/>
  <c r="N283" i="28"/>
  <c r="N291" i="28"/>
  <c r="N299" i="28"/>
  <c r="N307" i="28"/>
  <c r="N315" i="28"/>
  <c r="N323" i="28"/>
  <c r="N331" i="28"/>
  <c r="N339" i="28"/>
  <c r="N347" i="28"/>
  <c r="N355" i="28"/>
  <c r="N363" i="28"/>
  <c r="N371" i="28"/>
  <c r="N379" i="28"/>
  <c r="N387" i="28"/>
  <c r="N395" i="28"/>
  <c r="N403" i="28"/>
  <c r="N411" i="28"/>
  <c r="N419" i="28"/>
  <c r="N427" i="28"/>
  <c r="N435" i="28"/>
  <c r="N443" i="28"/>
  <c r="N451" i="28"/>
  <c r="N467" i="28"/>
  <c r="N4" i="28"/>
  <c r="N12" i="28"/>
  <c r="N20" i="28"/>
  <c r="N28" i="28"/>
  <c r="N36" i="28"/>
  <c r="N44" i="28"/>
  <c r="N52" i="28"/>
  <c r="N60" i="28"/>
  <c r="N68" i="28"/>
  <c r="N76" i="28"/>
  <c r="N84" i="28"/>
  <c r="N92" i="28"/>
  <c r="N100" i="28"/>
  <c r="N108" i="28"/>
  <c r="N116" i="28"/>
  <c r="N124" i="28"/>
  <c r="N132" i="28"/>
  <c r="N140" i="28"/>
  <c r="N148" i="28"/>
  <c r="N156" i="28"/>
  <c r="N164" i="28"/>
  <c r="N172" i="28"/>
  <c r="N180" i="28"/>
  <c r="N188" i="28"/>
  <c r="N196" i="28"/>
  <c r="N204" i="28"/>
  <c r="N212" i="28"/>
  <c r="N220" i="28"/>
  <c r="N228" i="28"/>
  <c r="N236" i="28"/>
  <c r="N244" i="28"/>
  <c r="N252" i="28"/>
  <c r="N260" i="28"/>
  <c r="N268" i="28"/>
  <c r="N276" i="28"/>
  <c r="N284" i="28"/>
  <c r="N292" i="28"/>
  <c r="N300" i="28"/>
  <c r="N308" i="28"/>
  <c r="N316" i="28"/>
  <c r="N324" i="28"/>
  <c r="N332" i="28"/>
  <c r="N340" i="28"/>
  <c r="N348" i="28"/>
  <c r="N356" i="28"/>
  <c r="N364" i="28"/>
  <c r="N372" i="28"/>
  <c r="N380" i="28"/>
  <c r="N388" i="28"/>
  <c r="N396" i="28"/>
  <c r="N404" i="28"/>
  <c r="N412" i="28"/>
  <c r="N420" i="28"/>
  <c r="N428" i="28"/>
  <c r="N436" i="28"/>
  <c r="N444" i="28"/>
  <c r="N452" i="28"/>
  <c r="N460" i="28"/>
  <c r="N468" i="28"/>
  <c r="N476" i="28"/>
  <c r="N319" i="28"/>
  <c r="N343" i="28"/>
  <c r="N375" i="28"/>
  <c r="N407" i="28"/>
  <c r="N447" i="28"/>
  <c r="N10" i="28"/>
  <c r="N74" i="28"/>
  <c r="N122" i="28"/>
  <c r="N162" i="28"/>
  <c r="N218" i="28"/>
  <c r="N274" i="28"/>
  <c r="N338" i="28"/>
  <c r="N386" i="28"/>
  <c r="N434" i="28"/>
  <c r="N5" i="28"/>
  <c r="N13" i="28"/>
  <c r="N21" i="28"/>
  <c r="N29" i="28"/>
  <c r="N37" i="28"/>
  <c r="N45" i="28"/>
  <c r="N53" i="28"/>
  <c r="N61" i="28"/>
  <c r="N69" i="28"/>
  <c r="N77" i="28"/>
  <c r="N85" i="28"/>
  <c r="N93" i="28"/>
  <c r="N101" i="28"/>
  <c r="N109" i="28"/>
  <c r="N117" i="28"/>
  <c r="N125" i="28"/>
  <c r="N133" i="28"/>
  <c r="N141" i="28"/>
  <c r="N149" i="28"/>
  <c r="N157" i="28"/>
  <c r="N165" i="28"/>
  <c r="N173" i="28"/>
  <c r="N181" i="28"/>
  <c r="N189" i="28"/>
  <c r="N197" i="28"/>
  <c r="N205" i="28"/>
  <c r="N213" i="28"/>
  <c r="N221" i="28"/>
  <c r="N229" i="28"/>
  <c r="N237" i="28"/>
  <c r="N245" i="28"/>
  <c r="N253" i="28"/>
  <c r="N261" i="28"/>
  <c r="N269" i="28"/>
  <c r="N277" i="28"/>
  <c r="N285" i="28"/>
  <c r="N293" i="28"/>
  <c r="N301" i="28"/>
  <c r="N309" i="28"/>
  <c r="N317" i="28"/>
  <c r="N325" i="28"/>
  <c r="N333" i="28"/>
  <c r="N341" i="28"/>
  <c r="N349" i="28"/>
  <c r="N357" i="28"/>
  <c r="N365" i="28"/>
  <c r="N373" i="28"/>
  <c r="N381" i="28"/>
  <c r="N389" i="28"/>
  <c r="N397" i="28"/>
  <c r="N405" i="28"/>
  <c r="N413" i="28"/>
  <c r="N421" i="28"/>
  <c r="N429" i="28"/>
  <c r="N437" i="28"/>
  <c r="N445" i="28"/>
  <c r="N453" i="28"/>
  <c r="N461" i="28"/>
  <c r="N469" i="28"/>
  <c r="N295" i="28"/>
  <c r="N335" i="28"/>
  <c r="N367" i="28"/>
  <c r="N391" i="28"/>
  <c r="N415" i="28"/>
  <c r="N439" i="28"/>
  <c r="N463" i="28"/>
  <c r="N18" i="28"/>
  <c r="N66" i="28"/>
  <c r="N106" i="28"/>
  <c r="N154" i="28"/>
  <c r="N202" i="28"/>
  <c r="N234" i="28"/>
  <c r="N282" i="28"/>
  <c r="N330" i="28"/>
  <c r="N378" i="28"/>
  <c r="N410" i="28"/>
  <c r="N450" i="28"/>
  <c r="N459" i="28"/>
  <c r="N6" i="28"/>
  <c r="N14" i="28"/>
  <c r="N22" i="28"/>
  <c r="N30" i="28"/>
  <c r="N38" i="28"/>
  <c r="N46" i="28"/>
  <c r="N54" i="28"/>
  <c r="N62" i="28"/>
  <c r="N70" i="28"/>
  <c r="N78" i="28"/>
  <c r="N86" i="28"/>
  <c r="N94" i="28"/>
  <c r="N102" i="28"/>
  <c r="N110" i="28"/>
  <c r="N118" i="28"/>
  <c r="N126" i="28"/>
  <c r="N134" i="28"/>
  <c r="N142" i="28"/>
  <c r="N150" i="28"/>
  <c r="N158" i="28"/>
  <c r="N166" i="28"/>
  <c r="N174" i="28"/>
  <c r="N182" i="28"/>
  <c r="N190" i="28"/>
  <c r="N198" i="28"/>
  <c r="N206" i="28"/>
  <c r="N214" i="28"/>
  <c r="N222" i="28"/>
  <c r="N230" i="28"/>
  <c r="N238" i="28"/>
  <c r="N246" i="28"/>
  <c r="N254" i="28"/>
  <c r="N262" i="28"/>
  <c r="N270" i="28"/>
  <c r="N278" i="28"/>
  <c r="N286" i="28"/>
  <c r="N294" i="28"/>
  <c r="N302" i="28"/>
  <c r="N310" i="28"/>
  <c r="N318" i="28"/>
  <c r="N326" i="28"/>
  <c r="N334" i="28"/>
  <c r="N342" i="28"/>
  <c r="N350" i="28"/>
  <c r="N358" i="28"/>
  <c r="N366" i="28"/>
  <c r="N374" i="28"/>
  <c r="N382" i="28"/>
  <c r="N390" i="28"/>
  <c r="N398" i="28"/>
  <c r="N406" i="28"/>
  <c r="N414" i="28"/>
  <c r="N422" i="28"/>
  <c r="N430" i="28"/>
  <c r="N438" i="28"/>
  <c r="N446" i="28"/>
  <c r="N454" i="28"/>
  <c r="N462" i="28"/>
  <c r="N470" i="28"/>
  <c r="N303" i="28"/>
  <c r="N359" i="28"/>
  <c r="N399" i="28"/>
  <c r="N431" i="28"/>
  <c r="N455" i="28"/>
  <c r="N26" i="28"/>
  <c r="N114" i="28"/>
  <c r="N194" i="28"/>
  <c r="N258" i="28"/>
  <c r="N314" i="28"/>
  <c r="N362" i="28"/>
  <c r="N426" i="28"/>
  <c r="N474" i="28"/>
  <c r="N7" i="28"/>
  <c r="N15" i="28"/>
  <c r="N23" i="28"/>
  <c r="N31" i="28"/>
  <c r="N39" i="28"/>
  <c r="N47" i="28"/>
  <c r="N55" i="28"/>
  <c r="N63" i="28"/>
  <c r="N71" i="28"/>
  <c r="N79" i="28"/>
  <c r="N87" i="28"/>
  <c r="N95" i="28"/>
  <c r="N103" i="28"/>
  <c r="N111" i="28"/>
  <c r="N119" i="28"/>
  <c r="N127" i="28"/>
  <c r="N135" i="28"/>
  <c r="N143" i="28"/>
  <c r="N151" i="28"/>
  <c r="N159" i="28"/>
  <c r="N167" i="28"/>
  <c r="N175" i="28"/>
  <c r="N183" i="28"/>
  <c r="N191" i="28"/>
  <c r="N199" i="28"/>
  <c r="N207" i="28"/>
  <c r="N215" i="28"/>
  <c r="N223" i="28"/>
  <c r="N231" i="28"/>
  <c r="N239" i="28"/>
  <c r="N247" i="28"/>
  <c r="N255" i="28"/>
  <c r="N263" i="28"/>
  <c r="N271" i="28"/>
  <c r="N279" i="28"/>
  <c r="N287" i="28"/>
  <c r="N311" i="28"/>
  <c r="N327" i="28"/>
  <c r="N351" i="28"/>
  <c r="N383" i="28"/>
  <c r="N423" i="28"/>
  <c r="N471" i="28"/>
  <c r="N50" i="28"/>
  <c r="N90" i="28"/>
  <c r="N146" i="28"/>
  <c r="N178" i="28"/>
  <c r="N226" i="28"/>
  <c r="N266" i="28"/>
  <c r="N306" i="28"/>
  <c r="N346" i="28"/>
  <c r="N394" i="28"/>
  <c r="N442" i="28"/>
  <c r="N475" i="28"/>
  <c r="N8" i="28"/>
  <c r="N16" i="28"/>
  <c r="N24" i="28"/>
  <c r="N32" i="28"/>
  <c r="N40" i="28"/>
  <c r="N48" i="28"/>
  <c r="N56" i="28"/>
  <c r="N64" i="28"/>
  <c r="N72" i="28"/>
  <c r="N80" i="28"/>
  <c r="N88" i="28"/>
  <c r="N96" i="28"/>
  <c r="N104" i="28"/>
  <c r="N112" i="28"/>
  <c r="N120" i="28"/>
  <c r="N128" i="28"/>
  <c r="N136" i="28"/>
  <c r="N144" i="28"/>
  <c r="N152" i="28"/>
  <c r="N160" i="28"/>
  <c r="N168" i="28"/>
  <c r="N176" i="28"/>
  <c r="N184" i="28"/>
  <c r="N192" i="28"/>
  <c r="N200" i="28"/>
  <c r="N208" i="28"/>
  <c r="N216" i="28"/>
  <c r="N224" i="28"/>
  <c r="N232" i="28"/>
  <c r="N240" i="28"/>
  <c r="N248" i="28"/>
  <c r="N256" i="28"/>
  <c r="N264" i="28"/>
  <c r="N272" i="28"/>
  <c r="N280" i="28"/>
  <c r="N288" i="28"/>
  <c r="N296" i="28"/>
  <c r="N304" i="28"/>
  <c r="N312" i="28"/>
  <c r="N320" i="28"/>
  <c r="N328" i="28"/>
  <c r="N336" i="28"/>
  <c r="N344" i="28"/>
  <c r="N352" i="28"/>
  <c r="N360" i="28"/>
  <c r="N368" i="28"/>
  <c r="N376" i="28"/>
  <c r="N384" i="28"/>
  <c r="N392" i="28"/>
  <c r="N400" i="28"/>
  <c r="N408" i="28"/>
  <c r="N416" i="28"/>
  <c r="N424" i="28"/>
  <c r="N432" i="28"/>
  <c r="N440" i="28"/>
  <c r="N448" i="28"/>
  <c r="N456" i="28"/>
  <c r="N464" i="28"/>
  <c r="N472" i="28"/>
  <c r="N361" i="28"/>
  <c r="N385" i="28"/>
  <c r="N393" i="28"/>
  <c r="N409" i="28"/>
  <c r="N425" i="28"/>
  <c r="N433" i="28"/>
  <c r="N449" i="28"/>
  <c r="N457" i="28"/>
  <c r="N473" i="28"/>
  <c r="N34" i="28"/>
  <c r="N58" i="28"/>
  <c r="N98" i="28"/>
  <c r="N138" i="28"/>
  <c r="N170" i="28"/>
  <c r="N210" i="28"/>
  <c r="N250" i="28"/>
  <c r="N290" i="28"/>
  <c r="N322" i="28"/>
  <c r="N370" i="28"/>
  <c r="N418" i="28"/>
  <c r="N466" i="28"/>
  <c r="N9" i="28"/>
  <c r="N17" i="28"/>
  <c r="N25" i="28"/>
  <c r="N33" i="28"/>
  <c r="N41" i="28"/>
  <c r="N49" i="28"/>
  <c r="N57" i="28"/>
  <c r="N65" i="28"/>
  <c r="N73" i="28"/>
  <c r="N81" i="28"/>
  <c r="N89" i="28"/>
  <c r="N97" i="28"/>
  <c r="N105" i="28"/>
  <c r="N113" i="28"/>
  <c r="N121" i="28"/>
  <c r="N129" i="28"/>
  <c r="N137" i="28"/>
  <c r="N145" i="28"/>
  <c r="N153" i="28"/>
  <c r="N161" i="28"/>
  <c r="N169" i="28"/>
  <c r="N177" i="28"/>
  <c r="N185" i="28"/>
  <c r="N193" i="28"/>
  <c r="N201" i="28"/>
  <c r="N209" i="28"/>
  <c r="N217" i="28"/>
  <c r="N225" i="28"/>
  <c r="N233" i="28"/>
  <c r="N241" i="28"/>
  <c r="N249" i="28"/>
  <c r="N257" i="28"/>
  <c r="N265" i="28"/>
  <c r="N273" i="28"/>
  <c r="N281" i="28"/>
  <c r="N289" i="28"/>
  <c r="N297" i="28"/>
  <c r="N305" i="28"/>
  <c r="N313" i="28"/>
  <c r="N321" i="28"/>
  <c r="N329" i="28"/>
  <c r="N337" i="28"/>
  <c r="N345" i="28"/>
  <c r="N353" i="28"/>
  <c r="N369" i="28"/>
  <c r="N377" i="28"/>
  <c r="N401" i="28"/>
  <c r="N417" i="28"/>
  <c r="N441" i="28"/>
  <c r="N465" i="28"/>
  <c r="N42" i="28"/>
  <c r="N82" i="28"/>
  <c r="N130" i="28"/>
  <c r="N186" i="28"/>
  <c r="N242" i="28"/>
  <c r="N298" i="28"/>
  <c r="N354" i="28"/>
  <c r="N402" i="28"/>
  <c r="N458" i="28"/>
  <c r="N2" i="28"/>
  <c r="I3" i="28"/>
  <c r="I11" i="28"/>
  <c r="I19" i="28"/>
  <c r="I27" i="28"/>
  <c r="I35" i="28"/>
  <c r="I43" i="28"/>
  <c r="I51" i="28"/>
  <c r="I59" i="28"/>
  <c r="I67" i="28"/>
  <c r="I75" i="28"/>
  <c r="I83" i="28"/>
  <c r="I91" i="28"/>
  <c r="I99" i="28"/>
  <c r="I107" i="28"/>
  <c r="I115" i="28"/>
  <c r="I123" i="28"/>
  <c r="I131" i="28"/>
  <c r="I139" i="28"/>
  <c r="I147" i="28"/>
  <c r="I155" i="28"/>
  <c r="I163" i="28"/>
  <c r="I171" i="28"/>
  <c r="I179" i="28"/>
  <c r="I187" i="28"/>
  <c r="I195" i="28"/>
  <c r="I203" i="28"/>
  <c r="I211" i="28"/>
  <c r="I219" i="28"/>
  <c r="I227" i="28"/>
  <c r="I235" i="28"/>
  <c r="I243" i="28"/>
  <c r="I251" i="28"/>
  <c r="I259" i="28"/>
  <c r="I267" i="28"/>
  <c r="I275" i="28"/>
  <c r="I283" i="28"/>
  <c r="I291" i="28"/>
  <c r="I299" i="28"/>
  <c r="I307" i="28"/>
  <c r="I315" i="28"/>
  <c r="I323" i="28"/>
  <c r="I331" i="28"/>
  <c r="I339" i="28"/>
  <c r="I347" i="28"/>
  <c r="I355" i="28"/>
  <c r="I363" i="28"/>
  <c r="I371" i="28"/>
  <c r="I379" i="28"/>
  <c r="I387" i="28"/>
  <c r="I395" i="28"/>
  <c r="I403" i="28"/>
  <c r="I411" i="28"/>
  <c r="I419" i="28"/>
  <c r="I427" i="28"/>
  <c r="I435" i="28"/>
  <c r="I443" i="28"/>
  <c r="I451" i="28"/>
  <c r="I459" i="28"/>
  <c r="I467" i="28"/>
  <c r="I475" i="28"/>
  <c r="I172" i="28"/>
  <c r="I212" i="28"/>
  <c r="I228" i="28"/>
  <c r="I252" i="28"/>
  <c r="I268" i="28"/>
  <c r="I284" i="28"/>
  <c r="I308" i="28"/>
  <c r="I324" i="28"/>
  <c r="I348" i="28"/>
  <c r="I372" i="28"/>
  <c r="I388" i="28"/>
  <c r="I412" i="28"/>
  <c r="I436" i="28"/>
  <c r="I460" i="28"/>
  <c r="I4" i="28"/>
  <c r="I12" i="28"/>
  <c r="I20" i="28"/>
  <c r="I28" i="28"/>
  <c r="I36" i="28"/>
  <c r="I44" i="28"/>
  <c r="I52" i="28"/>
  <c r="I60" i="28"/>
  <c r="I68" i="28"/>
  <c r="I76" i="28"/>
  <c r="I84" i="28"/>
  <c r="I92" i="28"/>
  <c r="I100" i="28"/>
  <c r="I108" i="28"/>
  <c r="I116" i="28"/>
  <c r="I124" i="28"/>
  <c r="I132" i="28"/>
  <c r="I140" i="28"/>
  <c r="I148" i="28"/>
  <c r="I156" i="28"/>
  <c r="I164" i="28"/>
  <c r="I180" i="28"/>
  <c r="I188" i="28"/>
  <c r="I196" i="28"/>
  <c r="I204" i="28"/>
  <c r="I220" i="28"/>
  <c r="I236" i="28"/>
  <c r="I244" i="28"/>
  <c r="I260" i="28"/>
  <c r="I276" i="28"/>
  <c r="I292" i="28"/>
  <c r="I300" i="28"/>
  <c r="I316" i="28"/>
  <c r="I332" i="28"/>
  <c r="I340" i="28"/>
  <c r="I356" i="28"/>
  <c r="I364" i="28"/>
  <c r="I380" i="28"/>
  <c r="I396" i="28"/>
  <c r="I404" i="28"/>
  <c r="I420" i="28"/>
  <c r="I428" i="28"/>
  <c r="I444" i="28"/>
  <c r="I452" i="28"/>
  <c r="I468" i="28"/>
  <c r="I476" i="28"/>
  <c r="I5" i="28"/>
  <c r="I13" i="28"/>
  <c r="I21" i="28"/>
  <c r="I29" i="28"/>
  <c r="I37" i="28"/>
  <c r="I45" i="28"/>
  <c r="I53" i="28"/>
  <c r="I61" i="28"/>
  <c r="I69" i="28"/>
  <c r="I77" i="28"/>
  <c r="I85" i="28"/>
  <c r="I93" i="28"/>
  <c r="I101" i="28"/>
  <c r="I109" i="28"/>
  <c r="I117" i="28"/>
  <c r="I125" i="28"/>
  <c r="I133" i="28"/>
  <c r="I141" i="28"/>
  <c r="I149" i="28"/>
  <c r="I157" i="28"/>
  <c r="I165" i="28"/>
  <c r="I173" i="28"/>
  <c r="I181" i="28"/>
  <c r="I189" i="28"/>
  <c r="I197" i="28"/>
  <c r="I205" i="28"/>
  <c r="I213" i="28"/>
  <c r="I221" i="28"/>
  <c r="I229" i="28"/>
  <c r="I237" i="28"/>
  <c r="I245" i="28"/>
  <c r="I253" i="28"/>
  <c r="I261" i="28"/>
  <c r="I269" i="28"/>
  <c r="I277" i="28"/>
  <c r="I285" i="28"/>
  <c r="I293" i="28"/>
  <c r="I301" i="28"/>
  <c r="I309" i="28"/>
  <c r="I317" i="28"/>
  <c r="I325" i="28"/>
  <c r="I333" i="28"/>
  <c r="I341" i="28"/>
  <c r="I349" i="28"/>
  <c r="I357" i="28"/>
  <c r="I365" i="28"/>
  <c r="I373" i="28"/>
  <c r="I381" i="28"/>
  <c r="I389" i="28"/>
  <c r="I397" i="28"/>
  <c r="I405" i="28"/>
  <c r="I413" i="28"/>
  <c r="I421" i="28"/>
  <c r="I429" i="28"/>
  <c r="I437" i="28"/>
  <c r="I445" i="28"/>
  <c r="I453" i="28"/>
  <c r="I461" i="28"/>
  <c r="I469" i="28"/>
  <c r="I215" i="28"/>
  <c r="I6" i="28"/>
  <c r="I14" i="28"/>
  <c r="I22" i="28"/>
  <c r="I30" i="28"/>
  <c r="I38" i="28"/>
  <c r="I46" i="28"/>
  <c r="I54" i="28"/>
  <c r="I62" i="28"/>
  <c r="I70" i="28"/>
  <c r="I78" i="28"/>
  <c r="I86" i="28"/>
  <c r="I94" i="28"/>
  <c r="I102" i="28"/>
  <c r="I110" i="28"/>
  <c r="I118" i="28"/>
  <c r="I126" i="28"/>
  <c r="I134" i="28"/>
  <c r="I142" i="28"/>
  <c r="I150" i="28"/>
  <c r="I158" i="28"/>
  <c r="I166" i="28"/>
  <c r="I174" i="28"/>
  <c r="I182" i="28"/>
  <c r="I190" i="28"/>
  <c r="I198" i="28"/>
  <c r="I206" i="28"/>
  <c r="I214" i="28"/>
  <c r="I222" i="28"/>
  <c r="I230" i="28"/>
  <c r="I238" i="28"/>
  <c r="I246" i="28"/>
  <c r="I254" i="28"/>
  <c r="I262" i="28"/>
  <c r="I270" i="28"/>
  <c r="I278" i="28"/>
  <c r="I286" i="28"/>
  <c r="I294" i="28"/>
  <c r="I302" i="28"/>
  <c r="I310" i="28"/>
  <c r="I318" i="28"/>
  <c r="I326" i="28"/>
  <c r="I334" i="28"/>
  <c r="I342" i="28"/>
  <c r="I350" i="28"/>
  <c r="I358" i="28"/>
  <c r="I366" i="28"/>
  <c r="I374" i="28"/>
  <c r="I382" i="28"/>
  <c r="I390" i="28"/>
  <c r="I398" i="28"/>
  <c r="I406" i="28"/>
  <c r="I414" i="28"/>
  <c r="I422" i="28"/>
  <c r="I430" i="28"/>
  <c r="I438" i="28"/>
  <c r="I446" i="28"/>
  <c r="I454" i="28"/>
  <c r="I462" i="28"/>
  <c r="I470" i="28"/>
  <c r="I231" i="28"/>
  <c r="I271" i="28"/>
  <c r="I295" i="28"/>
  <c r="I311" i="28"/>
  <c r="I327" i="28"/>
  <c r="I343" i="28"/>
  <c r="I359" i="28"/>
  <c r="I375" i="28"/>
  <c r="I391" i="28"/>
  <c r="I415" i="28"/>
  <c r="I431" i="28"/>
  <c r="I447" i="28"/>
  <c r="I463" i="28"/>
  <c r="I202" i="28"/>
  <c r="I282" i="28"/>
  <c r="I7" i="28"/>
  <c r="I15" i="28"/>
  <c r="I23" i="28"/>
  <c r="I31" i="28"/>
  <c r="I39" i="28"/>
  <c r="I47" i="28"/>
  <c r="I55" i="28"/>
  <c r="I63" i="28"/>
  <c r="I71" i="28"/>
  <c r="I79" i="28"/>
  <c r="I87" i="28"/>
  <c r="I95" i="28"/>
  <c r="I103" i="28"/>
  <c r="I111" i="28"/>
  <c r="I119" i="28"/>
  <c r="I127" i="28"/>
  <c r="I135" i="28"/>
  <c r="I143" i="28"/>
  <c r="I151" i="28"/>
  <c r="I159" i="28"/>
  <c r="I167" i="28"/>
  <c r="I175" i="28"/>
  <c r="I183" i="28"/>
  <c r="I191" i="28"/>
  <c r="I199" i="28"/>
  <c r="I207" i="28"/>
  <c r="I223" i="28"/>
  <c r="I239" i="28"/>
  <c r="I247" i="28"/>
  <c r="I255" i="28"/>
  <c r="I263" i="28"/>
  <c r="I279" i="28"/>
  <c r="I287" i="28"/>
  <c r="I303" i="28"/>
  <c r="I319" i="28"/>
  <c r="I335" i="28"/>
  <c r="I351" i="28"/>
  <c r="I367" i="28"/>
  <c r="I383" i="28"/>
  <c r="I399" i="28"/>
  <c r="I407" i="28"/>
  <c r="I423" i="28"/>
  <c r="I439" i="28"/>
  <c r="I455" i="28"/>
  <c r="I471" i="28"/>
  <c r="I210" i="28"/>
  <c r="I258" i="28"/>
  <c r="I290" i="28"/>
  <c r="I314" i="28"/>
  <c r="I8" i="28"/>
  <c r="I16" i="28"/>
  <c r="I24" i="28"/>
  <c r="I32" i="28"/>
  <c r="I40" i="28"/>
  <c r="I48" i="28"/>
  <c r="I56" i="28"/>
  <c r="I64" i="28"/>
  <c r="I72" i="28"/>
  <c r="I80" i="28"/>
  <c r="I88" i="28"/>
  <c r="I96" i="28"/>
  <c r="I104" i="28"/>
  <c r="I112" i="28"/>
  <c r="I120" i="28"/>
  <c r="I128" i="28"/>
  <c r="I136" i="28"/>
  <c r="I144" i="28"/>
  <c r="I152" i="28"/>
  <c r="I160" i="28"/>
  <c r="I168" i="28"/>
  <c r="I176" i="28"/>
  <c r="I184" i="28"/>
  <c r="I192" i="28"/>
  <c r="I200" i="28"/>
  <c r="I208" i="28"/>
  <c r="I216" i="28"/>
  <c r="I224" i="28"/>
  <c r="I232" i="28"/>
  <c r="I240" i="28"/>
  <c r="I248" i="28"/>
  <c r="I256" i="28"/>
  <c r="I264" i="28"/>
  <c r="I272" i="28"/>
  <c r="I280" i="28"/>
  <c r="I288" i="28"/>
  <c r="I296" i="28"/>
  <c r="I304" i="28"/>
  <c r="I312" i="28"/>
  <c r="I320" i="28"/>
  <c r="I328" i="28"/>
  <c r="I336" i="28"/>
  <c r="I344" i="28"/>
  <c r="I352" i="28"/>
  <c r="I360" i="28"/>
  <c r="I368" i="28"/>
  <c r="I376" i="28"/>
  <c r="I384" i="28"/>
  <c r="I392" i="28"/>
  <c r="I400" i="28"/>
  <c r="I408" i="28"/>
  <c r="I416" i="28"/>
  <c r="I424" i="28"/>
  <c r="I432" i="28"/>
  <c r="I440" i="28"/>
  <c r="I448" i="28"/>
  <c r="I456" i="28"/>
  <c r="I464" i="28"/>
  <c r="I472" i="28"/>
  <c r="I361" i="28"/>
  <c r="I385" i="28"/>
  <c r="I401" i="28"/>
  <c r="I417" i="28"/>
  <c r="I425" i="28"/>
  <c r="I441" i="28"/>
  <c r="I449" i="28"/>
  <c r="I465" i="28"/>
  <c r="I10" i="28"/>
  <c r="I26" i="28"/>
  <c r="I42" i="28"/>
  <c r="I58" i="28"/>
  <c r="I74" i="28"/>
  <c r="I90" i="28"/>
  <c r="I98" i="28"/>
  <c r="I114" i="28"/>
  <c r="I130" i="28"/>
  <c r="I146" i="28"/>
  <c r="I162" i="28"/>
  <c r="I178" i="28"/>
  <c r="I194" i="28"/>
  <c r="I226" i="28"/>
  <c r="I234" i="28"/>
  <c r="I250" i="28"/>
  <c r="I274" i="28"/>
  <c r="I298" i="28"/>
  <c r="I9" i="28"/>
  <c r="I17" i="28"/>
  <c r="I25" i="28"/>
  <c r="I33" i="28"/>
  <c r="I41" i="28"/>
  <c r="I49" i="28"/>
  <c r="I57" i="28"/>
  <c r="I65" i="28"/>
  <c r="I73" i="28"/>
  <c r="I81" i="28"/>
  <c r="I89" i="28"/>
  <c r="I97" i="28"/>
  <c r="I105" i="28"/>
  <c r="I113" i="28"/>
  <c r="I121" i="28"/>
  <c r="I129" i="28"/>
  <c r="I137" i="28"/>
  <c r="I145" i="28"/>
  <c r="I153" i="28"/>
  <c r="I161" i="28"/>
  <c r="I169" i="28"/>
  <c r="I177" i="28"/>
  <c r="I185" i="28"/>
  <c r="I193" i="28"/>
  <c r="I201" i="28"/>
  <c r="I209" i="28"/>
  <c r="I217" i="28"/>
  <c r="I225" i="28"/>
  <c r="I233" i="28"/>
  <c r="I241" i="28"/>
  <c r="I249" i="28"/>
  <c r="I257" i="28"/>
  <c r="I265" i="28"/>
  <c r="I273" i="28"/>
  <c r="I281" i="28"/>
  <c r="I289" i="28"/>
  <c r="I297" i="28"/>
  <c r="I305" i="28"/>
  <c r="I313" i="28"/>
  <c r="I321" i="28"/>
  <c r="I329" i="28"/>
  <c r="I337" i="28"/>
  <c r="I345" i="28"/>
  <c r="I353" i="28"/>
  <c r="I369" i="28"/>
  <c r="I377" i="28"/>
  <c r="I393" i="28"/>
  <c r="I409" i="28"/>
  <c r="I433" i="28"/>
  <c r="I457" i="28"/>
  <c r="I473" i="28"/>
  <c r="I18" i="28"/>
  <c r="I34" i="28"/>
  <c r="I50" i="28"/>
  <c r="I66" i="28"/>
  <c r="I82" i="28"/>
  <c r="I106" i="28"/>
  <c r="I122" i="28"/>
  <c r="I138" i="28"/>
  <c r="I154" i="28"/>
  <c r="I170" i="28"/>
  <c r="I186" i="28"/>
  <c r="I218" i="28"/>
  <c r="I242" i="28"/>
  <c r="I266" i="28"/>
  <c r="I306" i="28"/>
  <c r="I322" i="28"/>
  <c r="I386" i="28"/>
  <c r="I450" i="28"/>
  <c r="I330" i="28"/>
  <c r="I394" i="28"/>
  <c r="I458" i="28"/>
  <c r="I338" i="28"/>
  <c r="I402" i="28"/>
  <c r="I346" i="28"/>
  <c r="I410" i="28"/>
  <c r="I474" i="28"/>
  <c r="I354" i="28"/>
  <c r="I362" i="28"/>
  <c r="I434" i="28"/>
  <c r="I378" i="28"/>
  <c r="I466" i="28"/>
  <c r="I418" i="28"/>
  <c r="I426" i="28"/>
  <c r="I370" i="28"/>
  <c r="I442" i="28"/>
  <c r="I2" i="28"/>
  <c r="B28" i="19"/>
  <c r="B27" i="19"/>
  <c r="B33" i="19"/>
  <c r="B29" i="19"/>
  <c r="B31" i="19"/>
  <c r="B32" i="19"/>
  <c r="B30" i="19"/>
  <c r="B26" i="19"/>
  <c r="B18" i="19"/>
  <c r="B17" i="19"/>
  <c r="B23" i="19"/>
  <c r="B19" i="19"/>
  <c r="B21" i="19"/>
  <c r="B22" i="19"/>
  <c r="B20" i="19"/>
  <c r="B16" i="19"/>
  <c r="I3" i="29"/>
  <c r="I4" i="29"/>
  <c r="I5" i="29"/>
  <c r="I6" i="29"/>
  <c r="I7" i="29"/>
  <c r="I8" i="29"/>
  <c r="I9" i="29"/>
  <c r="I10" i="29"/>
  <c r="I11" i="29"/>
  <c r="I12" i="29"/>
  <c r="I13" i="29"/>
  <c r="I14" i="29"/>
  <c r="I15" i="29"/>
  <c r="I16" i="29"/>
  <c r="I17" i="29"/>
  <c r="I18" i="29"/>
  <c r="I19" i="29"/>
  <c r="I20" i="29"/>
  <c r="I2" i="29"/>
  <c r="Y3" i="29" l="1"/>
  <c r="Y4" i="29"/>
  <c r="Y5" i="29"/>
  <c r="Y6" i="29"/>
  <c r="Y7" i="29"/>
  <c r="Y8" i="29"/>
  <c r="Y9" i="29"/>
  <c r="Y10" i="29"/>
  <c r="Y11" i="29"/>
  <c r="Y12" i="29"/>
  <c r="Y13" i="29"/>
  <c r="Y14" i="29"/>
  <c r="Y15" i="29"/>
  <c r="Y16" i="29"/>
  <c r="Y17" i="29"/>
  <c r="Y18" i="29"/>
  <c r="Y19" i="29"/>
  <c r="Y20" i="29"/>
  <c r="Y2" i="29"/>
  <c r="AB20" i="29"/>
  <c r="W20" i="29"/>
  <c r="AB19" i="29"/>
  <c r="W19" i="29"/>
  <c r="AB18" i="29"/>
  <c r="W18" i="29"/>
  <c r="AB17" i="29"/>
  <c r="W17" i="29"/>
  <c r="AB16" i="29"/>
  <c r="W16" i="29"/>
  <c r="AB15" i="29"/>
  <c r="W15" i="29"/>
  <c r="AB14" i="29"/>
  <c r="W14" i="29"/>
  <c r="AB13" i="29"/>
  <c r="W13" i="29"/>
  <c r="AB12" i="29"/>
  <c r="W12" i="29"/>
  <c r="AB11" i="29"/>
  <c r="W11" i="29"/>
  <c r="AB10" i="29"/>
  <c r="W10" i="29"/>
  <c r="AB9" i="29"/>
  <c r="W9" i="29"/>
  <c r="AB8" i="29"/>
  <c r="W8" i="29"/>
  <c r="AB7" i="29"/>
  <c r="W7" i="29"/>
  <c r="AB6" i="29"/>
  <c r="W6" i="29"/>
  <c r="AB5" i="29"/>
  <c r="W5" i="29"/>
  <c r="AB4" i="29"/>
  <c r="W4" i="29"/>
  <c r="AB3" i="29"/>
  <c r="W3" i="29"/>
  <c r="AB2" i="29"/>
  <c r="W2" i="29"/>
  <c r="AG2" i="29"/>
  <c r="AG3" i="29"/>
  <c r="AG4" i="29"/>
  <c r="AG5" i="29"/>
  <c r="AG6" i="29"/>
  <c r="AG7" i="29"/>
  <c r="AG8" i="29"/>
  <c r="AG9" i="29"/>
  <c r="AG10" i="29"/>
  <c r="AG11" i="29"/>
  <c r="AG12" i="29"/>
  <c r="AG13" i="29"/>
  <c r="AG14" i="29"/>
  <c r="AG15" i="29"/>
  <c r="AG16" i="29"/>
  <c r="AG17" i="29"/>
  <c r="AG18" i="29"/>
  <c r="AG19" i="29"/>
  <c r="AG20" i="29"/>
  <c r="S20" i="29" l="1"/>
  <c r="T20" i="29" s="1"/>
  <c r="S19" i="29"/>
  <c r="T19" i="29" s="1"/>
  <c r="S18" i="29"/>
  <c r="T18" i="29" s="1"/>
  <c r="S17" i="29"/>
  <c r="T17" i="29" s="1"/>
  <c r="S16" i="29"/>
  <c r="T16" i="29" s="1"/>
  <c r="S15" i="29"/>
  <c r="T15" i="29" s="1"/>
  <c r="S14" i="29"/>
  <c r="T14" i="29" s="1"/>
  <c r="S13" i="29"/>
  <c r="T13" i="29" s="1"/>
  <c r="S12" i="29"/>
  <c r="T12" i="29" s="1"/>
  <c r="S11" i="29"/>
  <c r="T11" i="29" s="1"/>
  <c r="S10" i="29"/>
  <c r="T10" i="29" s="1"/>
  <c r="S9" i="29"/>
  <c r="T9" i="29" s="1"/>
  <c r="S8" i="29"/>
  <c r="T8" i="29" s="1"/>
  <c r="S7" i="29"/>
  <c r="T7" i="29" s="1"/>
  <c r="S6" i="29"/>
  <c r="T6" i="29" s="1"/>
  <c r="S5" i="29"/>
  <c r="T5" i="29" s="1"/>
  <c r="S4" i="29"/>
  <c r="T4" i="29" s="1"/>
  <c r="S3" i="29"/>
  <c r="T3" i="29" s="1"/>
  <c r="S2" i="29"/>
  <c r="T2" i="29" s="1"/>
  <c r="Q20" i="29"/>
  <c r="Q19" i="29"/>
  <c r="Q18" i="29"/>
  <c r="Q17" i="29"/>
  <c r="Q16" i="29"/>
  <c r="Q15" i="29"/>
  <c r="Q14" i="29"/>
  <c r="Q13" i="29"/>
  <c r="Q12" i="29"/>
  <c r="Q11" i="29"/>
  <c r="Q10" i="29"/>
  <c r="Q9" i="29"/>
  <c r="Q8" i="29"/>
  <c r="Q7" i="29"/>
  <c r="Q6" i="29"/>
  <c r="Q5" i="29"/>
  <c r="Q4" i="29"/>
  <c r="Q3" i="29"/>
  <c r="Q2" i="29"/>
  <c r="K20" i="29"/>
  <c r="K19" i="29"/>
  <c r="K18" i="29"/>
  <c r="K17" i="29"/>
  <c r="K16" i="29"/>
  <c r="K15" i="29"/>
  <c r="K14" i="29"/>
  <c r="K13" i="29"/>
  <c r="K12" i="29"/>
  <c r="K11" i="29"/>
  <c r="K10" i="29"/>
  <c r="K9" i="29"/>
  <c r="K8" i="29"/>
  <c r="K7" i="29"/>
  <c r="K6" i="29"/>
  <c r="K5" i="29"/>
  <c r="K4" i="29"/>
  <c r="K3" i="29"/>
  <c r="K2" i="29"/>
  <c r="M3" i="29" l="1"/>
  <c r="N3" i="29" s="1"/>
  <c r="AC3" i="29" s="1"/>
  <c r="AD3" i="29" s="1"/>
  <c r="M4" i="29"/>
  <c r="N4" i="29" s="1"/>
  <c r="AC4" i="29" s="1"/>
  <c r="AD4" i="29" s="1"/>
  <c r="M5" i="29"/>
  <c r="N5" i="29" s="1"/>
  <c r="AC5" i="29" s="1"/>
  <c r="AD5" i="29" s="1"/>
  <c r="M6" i="29"/>
  <c r="N6" i="29" s="1"/>
  <c r="AC6" i="29" s="1"/>
  <c r="AD6" i="29" s="1"/>
  <c r="M7" i="29"/>
  <c r="N7" i="29" s="1"/>
  <c r="AC7" i="29" s="1"/>
  <c r="AD7" i="29" s="1"/>
  <c r="M8" i="29"/>
  <c r="N8" i="29" s="1"/>
  <c r="AC8" i="29" s="1"/>
  <c r="AD8" i="29" s="1"/>
  <c r="M9" i="29"/>
  <c r="N9" i="29" s="1"/>
  <c r="AC9" i="29" s="1"/>
  <c r="AD9" i="29" s="1"/>
  <c r="M10" i="29"/>
  <c r="N10" i="29" s="1"/>
  <c r="AC10" i="29" s="1"/>
  <c r="AD10" i="29" s="1"/>
  <c r="M11" i="29"/>
  <c r="N11" i="29" s="1"/>
  <c r="AC11" i="29" s="1"/>
  <c r="AD11" i="29" s="1"/>
  <c r="M12" i="29"/>
  <c r="N12" i="29" s="1"/>
  <c r="AC12" i="29" s="1"/>
  <c r="AD12" i="29" s="1"/>
  <c r="M13" i="29"/>
  <c r="N13" i="29" s="1"/>
  <c r="AC13" i="29" s="1"/>
  <c r="AD13" i="29" s="1"/>
  <c r="M14" i="29"/>
  <c r="N14" i="29" s="1"/>
  <c r="AC14" i="29" s="1"/>
  <c r="AD14" i="29" s="1"/>
  <c r="M15" i="29"/>
  <c r="N15" i="29" s="1"/>
  <c r="AC15" i="29" s="1"/>
  <c r="AD15" i="29" s="1"/>
  <c r="M16" i="29"/>
  <c r="N16" i="29" s="1"/>
  <c r="AC16" i="29" s="1"/>
  <c r="AD16" i="29" s="1"/>
  <c r="M17" i="29"/>
  <c r="N17" i="29" s="1"/>
  <c r="AC17" i="29" s="1"/>
  <c r="AD17" i="29" s="1"/>
  <c r="M18" i="29"/>
  <c r="N18" i="29" s="1"/>
  <c r="AC18" i="29" s="1"/>
  <c r="AD18" i="29" s="1"/>
  <c r="M19" i="29"/>
  <c r="N19" i="29" s="1"/>
  <c r="AC19" i="29" s="1"/>
  <c r="AD19" i="29" s="1"/>
  <c r="M20" i="29"/>
  <c r="N20" i="29" s="1"/>
  <c r="AC20" i="29" s="1"/>
  <c r="AD20" i="29" s="1"/>
  <c r="M2" i="29"/>
  <c r="N2" i="29" s="1"/>
  <c r="AC2" i="29" s="1"/>
  <c r="AD2" i="29" s="1"/>
  <c r="Y3" i="28" l="1"/>
  <c r="Y4" i="28"/>
  <c r="Y5" i="28"/>
  <c r="Y6" i="28"/>
  <c r="Y7" i="28"/>
  <c r="Y8" i="28"/>
  <c r="Y9" i="28"/>
  <c r="Y10" i="28"/>
  <c r="Y11" i="28"/>
  <c r="Y12" i="28"/>
  <c r="Y13" i="28"/>
  <c r="Y14" i="28"/>
  <c r="Y15" i="28"/>
  <c r="Y16" i="28"/>
  <c r="Y17" i="28"/>
  <c r="Y18" i="28"/>
  <c r="Y19" i="28"/>
  <c r="Y20" i="28"/>
  <c r="Y21" i="28"/>
  <c r="Y22" i="28"/>
  <c r="Y23" i="28"/>
  <c r="Y24" i="28"/>
  <c r="Y25" i="28"/>
  <c r="Y26" i="28"/>
  <c r="Y27" i="28"/>
  <c r="Y28" i="28"/>
  <c r="Y29" i="28"/>
  <c r="Y30" i="28"/>
  <c r="Y31" i="28"/>
  <c r="Y32" i="28"/>
  <c r="Y33" i="28"/>
  <c r="Y34" i="28"/>
  <c r="Y35" i="28"/>
  <c r="Y36" i="28"/>
  <c r="Y37" i="28"/>
  <c r="Y38" i="28"/>
  <c r="Y39" i="28"/>
  <c r="Y40" i="28"/>
  <c r="Y41" i="28"/>
  <c r="Y42" i="28"/>
  <c r="Y43" i="28"/>
  <c r="Y44" i="28"/>
  <c r="Y45" i="28"/>
  <c r="Y46" i="28"/>
  <c r="Y47" i="28"/>
  <c r="Y48" i="28"/>
  <c r="Y49" i="28"/>
  <c r="Y50" i="28"/>
  <c r="Y51" i="28"/>
  <c r="Y52" i="28"/>
  <c r="Y53" i="28"/>
  <c r="Y54" i="28"/>
  <c r="Y55" i="28"/>
  <c r="Y56" i="28"/>
  <c r="Y57" i="28"/>
  <c r="Y58" i="28"/>
  <c r="Y59" i="28"/>
  <c r="Y60" i="28"/>
  <c r="Y61" i="28"/>
  <c r="Y62" i="28"/>
  <c r="Y63" i="28"/>
  <c r="Y64" i="28"/>
  <c r="Y65" i="28"/>
  <c r="Y66" i="28"/>
  <c r="Y67" i="28"/>
  <c r="Y68" i="28"/>
  <c r="Y69" i="28"/>
  <c r="Y70" i="28"/>
  <c r="Y71" i="28"/>
  <c r="Y72" i="28"/>
  <c r="Y73" i="28"/>
  <c r="Y74" i="28"/>
  <c r="Y75" i="28"/>
  <c r="Y76" i="28"/>
  <c r="Y77" i="28"/>
  <c r="Y78" i="28"/>
  <c r="Y79" i="28"/>
  <c r="Y80" i="28"/>
  <c r="Y81" i="28"/>
  <c r="Y82" i="28"/>
  <c r="Y83" i="28"/>
  <c r="Y84" i="28"/>
  <c r="Y85" i="28"/>
  <c r="Y86" i="28"/>
  <c r="Y87" i="28"/>
  <c r="Y88" i="28"/>
  <c r="Y89" i="28"/>
  <c r="Y90" i="28"/>
  <c r="Y91" i="28"/>
  <c r="Y92" i="28"/>
  <c r="Y93" i="28"/>
  <c r="Y94" i="28"/>
  <c r="Y95" i="28"/>
  <c r="Y96" i="28"/>
  <c r="Y97" i="28"/>
  <c r="Y98" i="28"/>
  <c r="Y99" i="28"/>
  <c r="Y100" i="28"/>
  <c r="Y101" i="28"/>
  <c r="Y102" i="28"/>
  <c r="Y103" i="28"/>
  <c r="Y104" i="28"/>
  <c r="Y105" i="28"/>
  <c r="Y106" i="28"/>
  <c r="Y107" i="28"/>
  <c r="Y108" i="28"/>
  <c r="Y109" i="28"/>
  <c r="Y110" i="28"/>
  <c r="Y111" i="28"/>
  <c r="Y112" i="28"/>
  <c r="Y113" i="28"/>
  <c r="Y114" i="28"/>
  <c r="Y115" i="28"/>
  <c r="Y116" i="28"/>
  <c r="Y117" i="28"/>
  <c r="Y118" i="28"/>
  <c r="Y119" i="28"/>
  <c r="Y120" i="28"/>
  <c r="Y121" i="28"/>
  <c r="Y122" i="28"/>
  <c r="Y123" i="28"/>
  <c r="Y124" i="28"/>
  <c r="Y125" i="28"/>
  <c r="Y126" i="28"/>
  <c r="Y127" i="28"/>
  <c r="Y128" i="28"/>
  <c r="Y129" i="28"/>
  <c r="Y130" i="28"/>
  <c r="Y131" i="28"/>
  <c r="Y132" i="28"/>
  <c r="Y133" i="28"/>
  <c r="Y134" i="28"/>
  <c r="Y135" i="28"/>
  <c r="Y136" i="28"/>
  <c r="Y137" i="28"/>
  <c r="Y138" i="28"/>
  <c r="Y139" i="28"/>
  <c r="Y140" i="28"/>
  <c r="Y141" i="28"/>
  <c r="Y142" i="28"/>
  <c r="Y143" i="28"/>
  <c r="Y144" i="28"/>
  <c r="Y145" i="28"/>
  <c r="Y146" i="28"/>
  <c r="Y147" i="28"/>
  <c r="Y148" i="28"/>
  <c r="Y149" i="28"/>
  <c r="Y150" i="28"/>
  <c r="Y151" i="28"/>
  <c r="Y152" i="28"/>
  <c r="Y153" i="28"/>
  <c r="Y154" i="28"/>
  <c r="Y155" i="28"/>
  <c r="Y156" i="28"/>
  <c r="Y157" i="28"/>
  <c r="Y158" i="28"/>
  <c r="Y159" i="28"/>
  <c r="Y160" i="28"/>
  <c r="Y161" i="28"/>
  <c r="Y162" i="28"/>
  <c r="Y163" i="28"/>
  <c r="Y164" i="28"/>
  <c r="Y165" i="28"/>
  <c r="Y166" i="28"/>
  <c r="Y167" i="28"/>
  <c r="Y168" i="28"/>
  <c r="Y169" i="28"/>
  <c r="Y170" i="28"/>
  <c r="Y171" i="28"/>
  <c r="Y172" i="28"/>
  <c r="Y173" i="28"/>
  <c r="Y174" i="28"/>
  <c r="Y175" i="28"/>
  <c r="Y176" i="28"/>
  <c r="Y177" i="28"/>
  <c r="Y178" i="28"/>
  <c r="Y179" i="28"/>
  <c r="Y180" i="28"/>
  <c r="Y181" i="28"/>
  <c r="Y182" i="28"/>
  <c r="Y183" i="28"/>
  <c r="Y184" i="28"/>
  <c r="Y185" i="28"/>
  <c r="Y186" i="28"/>
  <c r="Y187" i="28"/>
  <c r="Y188" i="28"/>
  <c r="Y189" i="28"/>
  <c r="Y190" i="28"/>
  <c r="Y191" i="28"/>
  <c r="Y192" i="28"/>
  <c r="Y193" i="28"/>
  <c r="Y194" i="28"/>
  <c r="Y195" i="28"/>
  <c r="Y196" i="28"/>
  <c r="Y197" i="28"/>
  <c r="Y198" i="28"/>
  <c r="Y199" i="28"/>
  <c r="Y200" i="28"/>
  <c r="Y201" i="28"/>
  <c r="Y202" i="28"/>
  <c r="Y203" i="28"/>
  <c r="Y204" i="28"/>
  <c r="Y205" i="28"/>
  <c r="Y206" i="28"/>
  <c r="Y207" i="28"/>
  <c r="Y208" i="28"/>
  <c r="Y209" i="28"/>
  <c r="Y210" i="28"/>
  <c r="Y211" i="28"/>
  <c r="Y212" i="28"/>
  <c r="Y213" i="28"/>
  <c r="Y214" i="28"/>
  <c r="Y215" i="28"/>
  <c r="Y216" i="28"/>
  <c r="Y217" i="28"/>
  <c r="Y218" i="28"/>
  <c r="Y219" i="28"/>
  <c r="Y220" i="28"/>
  <c r="Y221" i="28"/>
  <c r="Y222" i="28"/>
  <c r="Y223" i="28"/>
  <c r="Y224" i="28"/>
  <c r="Y225" i="28"/>
  <c r="Y226" i="28"/>
  <c r="Y227" i="28"/>
  <c r="Y228" i="28"/>
  <c r="Y229" i="28"/>
  <c r="Y230" i="28"/>
  <c r="Y231" i="28"/>
  <c r="Y232" i="28"/>
  <c r="Y233" i="28"/>
  <c r="Y234" i="28"/>
  <c r="Y235" i="28"/>
  <c r="Y236" i="28"/>
  <c r="Y237" i="28"/>
  <c r="Y238" i="28"/>
  <c r="Y239" i="28"/>
  <c r="Y240" i="28"/>
  <c r="Y241" i="28"/>
  <c r="Y242" i="28"/>
  <c r="Y243" i="28"/>
  <c r="Y244" i="28"/>
  <c r="Y245" i="28"/>
  <c r="Y246" i="28"/>
  <c r="Y247" i="28"/>
  <c r="Y248" i="28"/>
  <c r="Y249" i="28"/>
  <c r="Y250" i="28"/>
  <c r="Y251" i="28"/>
  <c r="Y252" i="28"/>
  <c r="Y253" i="28"/>
  <c r="Y254" i="28"/>
  <c r="Y255" i="28"/>
  <c r="Y256" i="28"/>
  <c r="Y257" i="28"/>
  <c r="Y258" i="28"/>
  <c r="Y259" i="28"/>
  <c r="Y260" i="28"/>
  <c r="Y261" i="28"/>
  <c r="Y262" i="28"/>
  <c r="Y263" i="28"/>
  <c r="Y264" i="28"/>
  <c r="Y265" i="28"/>
  <c r="Y266" i="28"/>
  <c r="Y267" i="28"/>
  <c r="Y268" i="28"/>
  <c r="Y269" i="28"/>
  <c r="Y270" i="28"/>
  <c r="Y271" i="28"/>
  <c r="Y272" i="28"/>
  <c r="Y273" i="28"/>
  <c r="Y274" i="28"/>
  <c r="Y275" i="28"/>
  <c r="Y276" i="28"/>
  <c r="Y277" i="28"/>
  <c r="Y278" i="28"/>
  <c r="Y279" i="28"/>
  <c r="Y280" i="28"/>
  <c r="Y281" i="28"/>
  <c r="Y282" i="28"/>
  <c r="Y283" i="28"/>
  <c r="Y284" i="28"/>
  <c r="Y285" i="28"/>
  <c r="Y286" i="28"/>
  <c r="Y287" i="28"/>
  <c r="Y288" i="28"/>
  <c r="Y289" i="28"/>
  <c r="Y290" i="28"/>
  <c r="Y291" i="28"/>
  <c r="Y292" i="28"/>
  <c r="Y293" i="28"/>
  <c r="Y294" i="28"/>
  <c r="Y295" i="28"/>
  <c r="Y296" i="28"/>
  <c r="Y297" i="28"/>
  <c r="Y298" i="28"/>
  <c r="Y299" i="28"/>
  <c r="Y300" i="28"/>
  <c r="Y301" i="28"/>
  <c r="Y302" i="28"/>
  <c r="Y303" i="28"/>
  <c r="Y304" i="28"/>
  <c r="Y305" i="28"/>
  <c r="Y306" i="28"/>
  <c r="Y307" i="28"/>
  <c r="Y308" i="28"/>
  <c r="Y309" i="28"/>
  <c r="Y310" i="28"/>
  <c r="Y311" i="28"/>
  <c r="Y312" i="28"/>
  <c r="Y313" i="28"/>
  <c r="Y314" i="28"/>
  <c r="Y315" i="28"/>
  <c r="Y316" i="28"/>
  <c r="Y317" i="28"/>
  <c r="Y318" i="28"/>
  <c r="Y319" i="28"/>
  <c r="Y320" i="28"/>
  <c r="Y321" i="28"/>
  <c r="Y322" i="28"/>
  <c r="Y323" i="28"/>
  <c r="Y324" i="28"/>
  <c r="Y325" i="28"/>
  <c r="Y326" i="28"/>
  <c r="Y327" i="28"/>
  <c r="Y328" i="28"/>
  <c r="Y329" i="28"/>
  <c r="Y330" i="28"/>
  <c r="Y331" i="28"/>
  <c r="Y332" i="28"/>
  <c r="Y333" i="28"/>
  <c r="Y334" i="28"/>
  <c r="Y335" i="28"/>
  <c r="Y336" i="28"/>
  <c r="Y337" i="28"/>
  <c r="Y338" i="28"/>
  <c r="Y339" i="28"/>
  <c r="Y340" i="28"/>
  <c r="Y341" i="28"/>
  <c r="Y342" i="28"/>
  <c r="Y343" i="28"/>
  <c r="Y344" i="28"/>
  <c r="Y345" i="28"/>
  <c r="Y346" i="28"/>
  <c r="Y347" i="28"/>
  <c r="Y348" i="28"/>
  <c r="Y349" i="28"/>
  <c r="Y350" i="28"/>
  <c r="Y351" i="28"/>
  <c r="Y352" i="28"/>
  <c r="Y353" i="28"/>
  <c r="Y354" i="28"/>
  <c r="Y355" i="28"/>
  <c r="Y356" i="28"/>
  <c r="Y357" i="28"/>
  <c r="Y358" i="28"/>
  <c r="Y359" i="28"/>
  <c r="Y360" i="28"/>
  <c r="Y361" i="28"/>
  <c r="Y362" i="28"/>
  <c r="Y363" i="28"/>
  <c r="Y364" i="28"/>
  <c r="Y365" i="28"/>
  <c r="Y366" i="28"/>
  <c r="Y367" i="28"/>
  <c r="Y368" i="28"/>
  <c r="Y369" i="28"/>
  <c r="Y370" i="28"/>
  <c r="Y371" i="28"/>
  <c r="Y372" i="28"/>
  <c r="Y373" i="28"/>
  <c r="Y374" i="28"/>
  <c r="Y375" i="28"/>
  <c r="Y376" i="28"/>
  <c r="Y377" i="28"/>
  <c r="Y378" i="28"/>
  <c r="Y379" i="28"/>
  <c r="Y380" i="28"/>
  <c r="Y381" i="28"/>
  <c r="Y382" i="28"/>
  <c r="Y383" i="28"/>
  <c r="Y384" i="28"/>
  <c r="Y385" i="28"/>
  <c r="Y386" i="28"/>
  <c r="Y387" i="28"/>
  <c r="Y388" i="28"/>
  <c r="Y389" i="28"/>
  <c r="Y390" i="28"/>
  <c r="Y391" i="28"/>
  <c r="Y392" i="28"/>
  <c r="Y393" i="28"/>
  <c r="Y394" i="28"/>
  <c r="Y395" i="28"/>
  <c r="Y396" i="28"/>
  <c r="Y397" i="28"/>
  <c r="Y398" i="28"/>
  <c r="Y399" i="28"/>
  <c r="Y400" i="28"/>
  <c r="Y401" i="28"/>
  <c r="Y402" i="28"/>
  <c r="Y403" i="28"/>
  <c r="Y404" i="28"/>
  <c r="Y405" i="28"/>
  <c r="Y406" i="28"/>
  <c r="Y407" i="28"/>
  <c r="Y408" i="28"/>
  <c r="Y409" i="28"/>
  <c r="Y410" i="28"/>
  <c r="Y411" i="28"/>
  <c r="Y412" i="28"/>
  <c r="Y413" i="28"/>
  <c r="Y414" i="28"/>
  <c r="Y415" i="28"/>
  <c r="Y416" i="28"/>
  <c r="Y417" i="28"/>
  <c r="Y418" i="28"/>
  <c r="Y419" i="28"/>
  <c r="Y420" i="28"/>
  <c r="Y421" i="28"/>
  <c r="Y422" i="28"/>
  <c r="Y423" i="28"/>
  <c r="Y424" i="28"/>
  <c r="Y425" i="28"/>
  <c r="Y426" i="28"/>
  <c r="Y427" i="28"/>
  <c r="Y428" i="28"/>
  <c r="Y429" i="28"/>
  <c r="Y430" i="28"/>
  <c r="Y431" i="28"/>
  <c r="Y432" i="28"/>
  <c r="Y433" i="28"/>
  <c r="Y434" i="28"/>
  <c r="Y435" i="28"/>
  <c r="Y436" i="28"/>
  <c r="Y437" i="28"/>
  <c r="Y438" i="28"/>
  <c r="Y439" i="28"/>
  <c r="Y440" i="28"/>
  <c r="Y441" i="28"/>
  <c r="Y442" i="28"/>
  <c r="Y443" i="28"/>
  <c r="Y444" i="28"/>
  <c r="Y445" i="28"/>
  <c r="Y446" i="28"/>
  <c r="Y447" i="28"/>
  <c r="Y448" i="28"/>
  <c r="Y449" i="28"/>
  <c r="Y450" i="28"/>
  <c r="Y451" i="28"/>
  <c r="Y452" i="28"/>
  <c r="Y453" i="28"/>
  <c r="Y454" i="28"/>
  <c r="Y455" i="28"/>
  <c r="Y456" i="28"/>
  <c r="Y457" i="28"/>
  <c r="Y458" i="28"/>
  <c r="Y459" i="28"/>
  <c r="Y460" i="28"/>
  <c r="Y461" i="28"/>
  <c r="Y462" i="28"/>
  <c r="Y463" i="28"/>
  <c r="Y464" i="28"/>
  <c r="Y465" i="28"/>
  <c r="Y466" i="28"/>
  <c r="Y467" i="28"/>
  <c r="Y468" i="28"/>
  <c r="Y469" i="28"/>
  <c r="Y470" i="28"/>
  <c r="Y471" i="28"/>
  <c r="Y472" i="28"/>
  <c r="Y473" i="28"/>
  <c r="Y474" i="28"/>
  <c r="Y475" i="28"/>
  <c r="Y476" i="28"/>
  <c r="T3" i="28"/>
  <c r="T4" i="28"/>
  <c r="T5" i="28"/>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41" i="28"/>
  <c r="T42" i="28"/>
  <c r="T43" i="28"/>
  <c r="T44" i="28"/>
  <c r="T45" i="28"/>
  <c r="T46" i="28"/>
  <c r="T47" i="28"/>
  <c r="T48" i="28"/>
  <c r="T49" i="28"/>
  <c r="T50" i="28"/>
  <c r="T51" i="28"/>
  <c r="T52" i="28"/>
  <c r="T53" i="28"/>
  <c r="T54" i="28"/>
  <c r="T55" i="28"/>
  <c r="T56" i="28"/>
  <c r="T57" i="28"/>
  <c r="T58" i="28"/>
  <c r="T59" i="28"/>
  <c r="T60" i="28"/>
  <c r="T61" i="28"/>
  <c r="T62" i="28"/>
  <c r="T63" i="28"/>
  <c r="T64" i="28"/>
  <c r="T65" i="28"/>
  <c r="T66" i="28"/>
  <c r="T67" i="28"/>
  <c r="T68" i="28"/>
  <c r="T69" i="28"/>
  <c r="T70" i="28"/>
  <c r="T71" i="28"/>
  <c r="T72" i="28"/>
  <c r="T73" i="28"/>
  <c r="T74" i="28"/>
  <c r="T75" i="28"/>
  <c r="T76" i="28"/>
  <c r="T77" i="28"/>
  <c r="T78" i="28"/>
  <c r="T79" i="28"/>
  <c r="T80" i="28"/>
  <c r="T81" i="28"/>
  <c r="T82" i="28"/>
  <c r="T83" i="28"/>
  <c r="T84" i="28"/>
  <c r="T85" i="28"/>
  <c r="T86" i="28"/>
  <c r="T87" i="28"/>
  <c r="T88" i="28"/>
  <c r="T89" i="28"/>
  <c r="T90" i="28"/>
  <c r="T91" i="28"/>
  <c r="T92" i="28"/>
  <c r="T93" i="28"/>
  <c r="T94" i="28"/>
  <c r="T95" i="28"/>
  <c r="T96" i="28"/>
  <c r="T97" i="28"/>
  <c r="T98" i="28"/>
  <c r="T99" i="28"/>
  <c r="T100" i="28"/>
  <c r="T101" i="28"/>
  <c r="T102" i="28"/>
  <c r="T103" i="28"/>
  <c r="T104" i="28"/>
  <c r="T105" i="28"/>
  <c r="T106" i="28"/>
  <c r="T107" i="28"/>
  <c r="T108" i="28"/>
  <c r="T109" i="28"/>
  <c r="T110" i="28"/>
  <c r="T111" i="28"/>
  <c r="T112" i="28"/>
  <c r="T113" i="28"/>
  <c r="T114" i="28"/>
  <c r="T115" i="28"/>
  <c r="T116" i="28"/>
  <c r="T117" i="28"/>
  <c r="T118" i="28"/>
  <c r="T119" i="28"/>
  <c r="T120" i="28"/>
  <c r="T121" i="28"/>
  <c r="T122" i="28"/>
  <c r="T123" i="28"/>
  <c r="T124" i="28"/>
  <c r="T125" i="28"/>
  <c r="T126" i="28"/>
  <c r="T127" i="28"/>
  <c r="T128" i="28"/>
  <c r="T129" i="28"/>
  <c r="T130" i="28"/>
  <c r="T131" i="28"/>
  <c r="T132" i="28"/>
  <c r="T133" i="28"/>
  <c r="T134" i="28"/>
  <c r="T135" i="28"/>
  <c r="T136" i="28"/>
  <c r="T137" i="28"/>
  <c r="T138" i="28"/>
  <c r="T139" i="28"/>
  <c r="T140" i="28"/>
  <c r="T141" i="28"/>
  <c r="T142" i="28"/>
  <c r="T143" i="28"/>
  <c r="T144" i="28"/>
  <c r="T145" i="28"/>
  <c r="T146" i="28"/>
  <c r="T147" i="28"/>
  <c r="T148" i="28"/>
  <c r="T149" i="28"/>
  <c r="T150" i="28"/>
  <c r="T151" i="28"/>
  <c r="T152" i="28"/>
  <c r="T153" i="28"/>
  <c r="T154" i="28"/>
  <c r="T155" i="28"/>
  <c r="T156" i="28"/>
  <c r="T157" i="28"/>
  <c r="T158" i="28"/>
  <c r="T159" i="28"/>
  <c r="T160" i="28"/>
  <c r="T161" i="28"/>
  <c r="T162" i="28"/>
  <c r="T163" i="28"/>
  <c r="T164" i="28"/>
  <c r="T165" i="28"/>
  <c r="T166" i="28"/>
  <c r="T167" i="28"/>
  <c r="T168" i="28"/>
  <c r="T169" i="28"/>
  <c r="T170" i="28"/>
  <c r="T171" i="28"/>
  <c r="T172" i="28"/>
  <c r="T173" i="28"/>
  <c r="T174" i="28"/>
  <c r="T175" i="28"/>
  <c r="T176" i="28"/>
  <c r="T177" i="28"/>
  <c r="T178" i="28"/>
  <c r="T179" i="28"/>
  <c r="T180" i="28"/>
  <c r="T181" i="28"/>
  <c r="T182" i="28"/>
  <c r="T183" i="28"/>
  <c r="T184" i="28"/>
  <c r="T185" i="28"/>
  <c r="T186" i="28"/>
  <c r="T187" i="28"/>
  <c r="T188" i="28"/>
  <c r="T189" i="28"/>
  <c r="T190" i="28"/>
  <c r="T191" i="28"/>
  <c r="T192" i="28"/>
  <c r="T193" i="28"/>
  <c r="T194" i="28"/>
  <c r="T195" i="28"/>
  <c r="T196" i="28"/>
  <c r="T197" i="28"/>
  <c r="T198" i="28"/>
  <c r="T199" i="28"/>
  <c r="T200" i="28"/>
  <c r="T201" i="28"/>
  <c r="T202" i="28"/>
  <c r="T203" i="28"/>
  <c r="T204" i="28"/>
  <c r="T205" i="28"/>
  <c r="T206" i="28"/>
  <c r="T207" i="28"/>
  <c r="T208" i="28"/>
  <c r="T209" i="28"/>
  <c r="T210" i="28"/>
  <c r="T211" i="28"/>
  <c r="T212" i="28"/>
  <c r="T213" i="28"/>
  <c r="T214" i="28"/>
  <c r="T215" i="28"/>
  <c r="T216" i="28"/>
  <c r="T217" i="28"/>
  <c r="T218" i="28"/>
  <c r="T219" i="28"/>
  <c r="T220" i="28"/>
  <c r="T221" i="28"/>
  <c r="T222" i="28"/>
  <c r="T223" i="28"/>
  <c r="T224" i="28"/>
  <c r="T225" i="28"/>
  <c r="T226" i="28"/>
  <c r="T227" i="28"/>
  <c r="T228" i="28"/>
  <c r="T229" i="28"/>
  <c r="T230" i="28"/>
  <c r="T231" i="28"/>
  <c r="T232" i="28"/>
  <c r="T233" i="28"/>
  <c r="T234" i="28"/>
  <c r="T235" i="28"/>
  <c r="T236" i="28"/>
  <c r="T237" i="28"/>
  <c r="T238" i="28"/>
  <c r="T239" i="28"/>
  <c r="T240" i="28"/>
  <c r="T241" i="28"/>
  <c r="T242" i="28"/>
  <c r="T243" i="28"/>
  <c r="T244" i="28"/>
  <c r="T245" i="28"/>
  <c r="T246" i="28"/>
  <c r="T247" i="28"/>
  <c r="T248" i="28"/>
  <c r="T249" i="28"/>
  <c r="T250" i="28"/>
  <c r="T251" i="28"/>
  <c r="T252" i="28"/>
  <c r="T253" i="28"/>
  <c r="T254" i="28"/>
  <c r="T255" i="28"/>
  <c r="T256" i="28"/>
  <c r="T257" i="28"/>
  <c r="T258" i="28"/>
  <c r="T259" i="28"/>
  <c r="T260" i="28"/>
  <c r="T261" i="28"/>
  <c r="T262" i="28"/>
  <c r="T263" i="28"/>
  <c r="T264" i="28"/>
  <c r="T265" i="28"/>
  <c r="T266" i="28"/>
  <c r="T267" i="28"/>
  <c r="T268" i="28"/>
  <c r="T269" i="28"/>
  <c r="T270" i="28"/>
  <c r="T271" i="28"/>
  <c r="T272" i="28"/>
  <c r="T273" i="28"/>
  <c r="T274" i="28"/>
  <c r="T275" i="28"/>
  <c r="T276" i="28"/>
  <c r="T277" i="28"/>
  <c r="T278" i="28"/>
  <c r="T279" i="28"/>
  <c r="T280" i="28"/>
  <c r="T281" i="28"/>
  <c r="T282" i="28"/>
  <c r="T283" i="28"/>
  <c r="T284" i="28"/>
  <c r="T285" i="28"/>
  <c r="T286" i="28"/>
  <c r="T287" i="28"/>
  <c r="T288" i="28"/>
  <c r="T289" i="28"/>
  <c r="T290" i="28"/>
  <c r="T291" i="28"/>
  <c r="T292" i="28"/>
  <c r="T293" i="28"/>
  <c r="T294" i="28"/>
  <c r="T295" i="28"/>
  <c r="T296" i="28"/>
  <c r="T297" i="28"/>
  <c r="T298" i="28"/>
  <c r="T299" i="28"/>
  <c r="T300" i="28"/>
  <c r="T301" i="28"/>
  <c r="T302" i="28"/>
  <c r="T303" i="28"/>
  <c r="T304" i="28"/>
  <c r="T305" i="28"/>
  <c r="T306" i="28"/>
  <c r="T307" i="28"/>
  <c r="T308" i="28"/>
  <c r="T309" i="28"/>
  <c r="T310" i="28"/>
  <c r="T311" i="28"/>
  <c r="T312" i="28"/>
  <c r="T313" i="28"/>
  <c r="T314" i="28"/>
  <c r="T315" i="28"/>
  <c r="T316" i="28"/>
  <c r="T317" i="28"/>
  <c r="T318" i="28"/>
  <c r="T319" i="28"/>
  <c r="T320" i="28"/>
  <c r="T321" i="28"/>
  <c r="T322" i="28"/>
  <c r="T323" i="28"/>
  <c r="T324" i="28"/>
  <c r="T325" i="28"/>
  <c r="T326" i="28"/>
  <c r="T327" i="28"/>
  <c r="T328" i="28"/>
  <c r="T329" i="28"/>
  <c r="T330" i="28"/>
  <c r="T331" i="28"/>
  <c r="T332" i="28"/>
  <c r="T333" i="28"/>
  <c r="T334" i="28"/>
  <c r="T335" i="28"/>
  <c r="T336" i="28"/>
  <c r="T337" i="28"/>
  <c r="T338" i="28"/>
  <c r="T339" i="28"/>
  <c r="T340" i="28"/>
  <c r="T341" i="28"/>
  <c r="T342" i="28"/>
  <c r="T343" i="28"/>
  <c r="T344" i="28"/>
  <c r="T345" i="28"/>
  <c r="T346" i="28"/>
  <c r="T347" i="28"/>
  <c r="T348" i="28"/>
  <c r="T349" i="28"/>
  <c r="T350" i="28"/>
  <c r="T351" i="28"/>
  <c r="T352" i="28"/>
  <c r="T353" i="28"/>
  <c r="T354" i="28"/>
  <c r="T355" i="28"/>
  <c r="T356" i="28"/>
  <c r="T357" i="28"/>
  <c r="T358" i="28"/>
  <c r="T359" i="28"/>
  <c r="T360" i="28"/>
  <c r="T361" i="28"/>
  <c r="T362" i="28"/>
  <c r="T363" i="28"/>
  <c r="T364" i="28"/>
  <c r="T365" i="28"/>
  <c r="T366" i="28"/>
  <c r="T367" i="28"/>
  <c r="T368" i="28"/>
  <c r="T369" i="28"/>
  <c r="T370" i="28"/>
  <c r="T371" i="28"/>
  <c r="T372" i="28"/>
  <c r="T373" i="28"/>
  <c r="T374" i="28"/>
  <c r="T375" i="28"/>
  <c r="T376" i="28"/>
  <c r="T377" i="28"/>
  <c r="T378" i="28"/>
  <c r="T379" i="28"/>
  <c r="T380" i="28"/>
  <c r="T381" i="28"/>
  <c r="T382" i="28"/>
  <c r="T383" i="28"/>
  <c r="T384" i="28"/>
  <c r="T385" i="28"/>
  <c r="T386" i="28"/>
  <c r="T387" i="28"/>
  <c r="T388" i="28"/>
  <c r="T389" i="28"/>
  <c r="T390" i="28"/>
  <c r="T391" i="28"/>
  <c r="T392" i="28"/>
  <c r="T393" i="28"/>
  <c r="T394" i="28"/>
  <c r="T395" i="28"/>
  <c r="T396" i="28"/>
  <c r="T397" i="28"/>
  <c r="T398" i="28"/>
  <c r="T399" i="28"/>
  <c r="T400" i="28"/>
  <c r="T401" i="28"/>
  <c r="T402" i="28"/>
  <c r="T403" i="28"/>
  <c r="T404" i="28"/>
  <c r="T405" i="28"/>
  <c r="T406" i="28"/>
  <c r="T407" i="28"/>
  <c r="T408" i="28"/>
  <c r="T409" i="28"/>
  <c r="T410" i="28"/>
  <c r="T411" i="28"/>
  <c r="T412" i="28"/>
  <c r="T413" i="28"/>
  <c r="T414" i="28"/>
  <c r="T415" i="28"/>
  <c r="T416" i="28"/>
  <c r="T417" i="28"/>
  <c r="T418" i="28"/>
  <c r="T419" i="28"/>
  <c r="T420" i="28"/>
  <c r="T421" i="28"/>
  <c r="T422" i="28"/>
  <c r="T423" i="28"/>
  <c r="T424" i="28"/>
  <c r="T425" i="28"/>
  <c r="T426" i="28"/>
  <c r="T427" i="28"/>
  <c r="T428" i="28"/>
  <c r="T429" i="28"/>
  <c r="T430" i="28"/>
  <c r="T431" i="28"/>
  <c r="T432" i="28"/>
  <c r="T433" i="28"/>
  <c r="T434" i="28"/>
  <c r="T435" i="28"/>
  <c r="T436" i="28"/>
  <c r="T437" i="28"/>
  <c r="T438" i="28"/>
  <c r="T439" i="28"/>
  <c r="T440" i="28"/>
  <c r="T441" i="28"/>
  <c r="T442" i="28"/>
  <c r="T443" i="28"/>
  <c r="T444" i="28"/>
  <c r="T445" i="28"/>
  <c r="T446" i="28"/>
  <c r="T447" i="28"/>
  <c r="T448" i="28"/>
  <c r="T449" i="28"/>
  <c r="T450" i="28"/>
  <c r="T451" i="28"/>
  <c r="T452" i="28"/>
  <c r="T453" i="28"/>
  <c r="T454" i="28"/>
  <c r="T455" i="28"/>
  <c r="T456" i="28"/>
  <c r="T457" i="28"/>
  <c r="T458" i="28"/>
  <c r="T459" i="28"/>
  <c r="T460" i="28"/>
  <c r="T461" i="28"/>
  <c r="T462" i="28"/>
  <c r="T463" i="28"/>
  <c r="T464" i="28"/>
  <c r="T465" i="28"/>
  <c r="T466" i="28"/>
  <c r="T467" i="28"/>
  <c r="T468" i="28"/>
  <c r="T469" i="28"/>
  <c r="T470" i="28"/>
  <c r="T471" i="28"/>
  <c r="T472" i="28"/>
  <c r="T473" i="28"/>
  <c r="T474" i="28"/>
  <c r="T475" i="28"/>
  <c r="T476" i="28"/>
  <c r="O3" i="28"/>
  <c r="O4" i="28"/>
  <c r="O5" i="28"/>
  <c r="O6" i="28"/>
  <c r="O7" i="28"/>
  <c r="O8" i="28"/>
  <c r="O9" i="28"/>
  <c r="O10" i="28"/>
  <c r="O11" i="28"/>
  <c r="O12" i="28"/>
  <c r="O13" i="28"/>
  <c r="O14" i="28"/>
  <c r="O15" i="28"/>
  <c r="O16" i="28"/>
  <c r="O17" i="28"/>
  <c r="O18" i="28"/>
  <c r="O19" i="28"/>
  <c r="O20" i="28"/>
  <c r="O21" i="28"/>
  <c r="O22" i="28"/>
  <c r="O23" i="28"/>
  <c r="O24" i="28"/>
  <c r="O25" i="28"/>
  <c r="O26" i="28"/>
  <c r="O27" i="28"/>
  <c r="O28" i="28"/>
  <c r="O29" i="28"/>
  <c r="O30" i="28"/>
  <c r="O31" i="28"/>
  <c r="O32" i="28"/>
  <c r="O33" i="28"/>
  <c r="O34" i="28"/>
  <c r="O35" i="28"/>
  <c r="O36" i="28"/>
  <c r="O37" i="28"/>
  <c r="O38" i="28"/>
  <c r="O39" i="28"/>
  <c r="O40" i="28"/>
  <c r="O41" i="28"/>
  <c r="O42" i="28"/>
  <c r="O43" i="28"/>
  <c r="O44" i="28"/>
  <c r="O45" i="28"/>
  <c r="O46" i="28"/>
  <c r="O47" i="28"/>
  <c r="O48" i="28"/>
  <c r="O49" i="28"/>
  <c r="O50" i="28"/>
  <c r="O51" i="28"/>
  <c r="O52" i="28"/>
  <c r="O53" i="28"/>
  <c r="O54" i="28"/>
  <c r="O55" i="28"/>
  <c r="O56" i="28"/>
  <c r="O57" i="28"/>
  <c r="O58" i="28"/>
  <c r="O59" i="28"/>
  <c r="O60" i="28"/>
  <c r="O61" i="28"/>
  <c r="O62" i="28"/>
  <c r="O63" i="28"/>
  <c r="O64" i="28"/>
  <c r="O65" i="28"/>
  <c r="O66" i="28"/>
  <c r="O67" i="28"/>
  <c r="O68" i="28"/>
  <c r="O69" i="28"/>
  <c r="O70" i="28"/>
  <c r="O71" i="28"/>
  <c r="O72" i="28"/>
  <c r="O73" i="28"/>
  <c r="O74" i="28"/>
  <c r="O75" i="28"/>
  <c r="O76" i="28"/>
  <c r="O77" i="28"/>
  <c r="O78" i="28"/>
  <c r="O79" i="28"/>
  <c r="O80" i="28"/>
  <c r="O81" i="28"/>
  <c r="O82" i="28"/>
  <c r="O83" i="28"/>
  <c r="O84" i="28"/>
  <c r="O85" i="28"/>
  <c r="O86" i="28"/>
  <c r="O87" i="28"/>
  <c r="O88" i="28"/>
  <c r="O89" i="28"/>
  <c r="O90" i="28"/>
  <c r="O91" i="28"/>
  <c r="O92" i="28"/>
  <c r="O93" i="28"/>
  <c r="O94" i="28"/>
  <c r="O95" i="28"/>
  <c r="O96" i="28"/>
  <c r="O97" i="28"/>
  <c r="O98" i="28"/>
  <c r="O99" i="28"/>
  <c r="O100" i="28"/>
  <c r="O101" i="28"/>
  <c r="O102" i="28"/>
  <c r="O103" i="28"/>
  <c r="O104" i="28"/>
  <c r="O105" i="28"/>
  <c r="O106" i="28"/>
  <c r="O107" i="28"/>
  <c r="O108" i="28"/>
  <c r="O109" i="28"/>
  <c r="O110" i="28"/>
  <c r="O111" i="28"/>
  <c r="O112" i="28"/>
  <c r="O113" i="28"/>
  <c r="O114" i="28"/>
  <c r="O115" i="28"/>
  <c r="O116" i="28"/>
  <c r="O117" i="28"/>
  <c r="O118" i="28"/>
  <c r="O119" i="28"/>
  <c r="O120" i="28"/>
  <c r="O121" i="28"/>
  <c r="O122" i="28"/>
  <c r="O123" i="28"/>
  <c r="O124" i="28"/>
  <c r="O125" i="28"/>
  <c r="O126" i="28"/>
  <c r="O127" i="28"/>
  <c r="O128" i="28"/>
  <c r="O129" i="28"/>
  <c r="O130" i="28"/>
  <c r="O131" i="28"/>
  <c r="O132" i="28"/>
  <c r="O133" i="28"/>
  <c r="O134" i="28"/>
  <c r="O135" i="28"/>
  <c r="O136" i="28"/>
  <c r="O137" i="28"/>
  <c r="O138" i="28"/>
  <c r="O139" i="28"/>
  <c r="O140" i="28"/>
  <c r="O141" i="28"/>
  <c r="O142" i="28"/>
  <c r="O143" i="28"/>
  <c r="O144" i="28"/>
  <c r="O145" i="28"/>
  <c r="O146" i="28"/>
  <c r="O147" i="28"/>
  <c r="O148" i="28"/>
  <c r="O149" i="28"/>
  <c r="O150" i="28"/>
  <c r="O151" i="28"/>
  <c r="O152" i="28"/>
  <c r="O153" i="28"/>
  <c r="O154" i="28"/>
  <c r="O155" i="28"/>
  <c r="O156" i="28"/>
  <c r="O157" i="28"/>
  <c r="O158" i="28"/>
  <c r="O159" i="28"/>
  <c r="O160" i="28"/>
  <c r="O161" i="28"/>
  <c r="O162" i="28"/>
  <c r="O163" i="28"/>
  <c r="O164" i="28"/>
  <c r="O165" i="28"/>
  <c r="O166" i="28"/>
  <c r="O167" i="28"/>
  <c r="O168" i="28"/>
  <c r="O169" i="28"/>
  <c r="O170" i="28"/>
  <c r="O171" i="28"/>
  <c r="O172" i="28"/>
  <c r="O173" i="28"/>
  <c r="O174" i="28"/>
  <c r="O175" i="28"/>
  <c r="O176" i="28"/>
  <c r="O177" i="28"/>
  <c r="O178" i="28"/>
  <c r="O179" i="28"/>
  <c r="O180" i="28"/>
  <c r="O181" i="28"/>
  <c r="O182" i="28"/>
  <c r="O183" i="28"/>
  <c r="O184" i="28"/>
  <c r="O185" i="28"/>
  <c r="O186" i="28"/>
  <c r="O187" i="28"/>
  <c r="O188" i="28"/>
  <c r="O189" i="28"/>
  <c r="O190" i="28"/>
  <c r="O191" i="28"/>
  <c r="O192" i="28"/>
  <c r="O193" i="28"/>
  <c r="O194" i="28"/>
  <c r="O195" i="28"/>
  <c r="O196" i="28"/>
  <c r="O197" i="28"/>
  <c r="O198" i="28"/>
  <c r="O199" i="28"/>
  <c r="O200" i="28"/>
  <c r="O201" i="28"/>
  <c r="O202" i="28"/>
  <c r="O203" i="28"/>
  <c r="O204" i="28"/>
  <c r="O205" i="28"/>
  <c r="O206" i="28"/>
  <c r="O207" i="28"/>
  <c r="O208" i="28"/>
  <c r="O209" i="28"/>
  <c r="O210" i="28"/>
  <c r="O211" i="28"/>
  <c r="O212" i="28"/>
  <c r="O213" i="28"/>
  <c r="O214" i="28"/>
  <c r="O215" i="28"/>
  <c r="O216" i="28"/>
  <c r="O217" i="28"/>
  <c r="O218" i="28"/>
  <c r="O219" i="28"/>
  <c r="O220" i="28"/>
  <c r="O221" i="28"/>
  <c r="O222" i="28"/>
  <c r="O223" i="28"/>
  <c r="O224" i="28"/>
  <c r="O225" i="28"/>
  <c r="O226" i="28"/>
  <c r="O227" i="28"/>
  <c r="O228" i="28"/>
  <c r="O229" i="28"/>
  <c r="O230" i="28"/>
  <c r="O231" i="28"/>
  <c r="O232" i="28"/>
  <c r="O233" i="28"/>
  <c r="O234" i="28"/>
  <c r="O235" i="28"/>
  <c r="O236" i="28"/>
  <c r="O237" i="28"/>
  <c r="O238" i="28"/>
  <c r="O239" i="28"/>
  <c r="O240" i="28"/>
  <c r="O241" i="28"/>
  <c r="O242" i="28"/>
  <c r="O243" i="28"/>
  <c r="O244" i="28"/>
  <c r="O245" i="28"/>
  <c r="O246" i="28"/>
  <c r="O247" i="28"/>
  <c r="O248" i="28"/>
  <c r="O249" i="28"/>
  <c r="O250" i="28"/>
  <c r="O251" i="28"/>
  <c r="O252" i="28"/>
  <c r="O253" i="28"/>
  <c r="O254" i="28"/>
  <c r="O255" i="28"/>
  <c r="O256" i="28"/>
  <c r="O257" i="28"/>
  <c r="O258" i="28"/>
  <c r="O259" i="28"/>
  <c r="O260" i="28"/>
  <c r="O261" i="28"/>
  <c r="O262" i="28"/>
  <c r="O263" i="28"/>
  <c r="O264" i="28"/>
  <c r="O265" i="28"/>
  <c r="O266" i="28"/>
  <c r="O267" i="28"/>
  <c r="O268" i="28"/>
  <c r="O269" i="28"/>
  <c r="O270" i="28"/>
  <c r="O271" i="28"/>
  <c r="O272" i="28"/>
  <c r="O273" i="28"/>
  <c r="O274" i="28"/>
  <c r="O275" i="28"/>
  <c r="O276" i="28"/>
  <c r="O277" i="28"/>
  <c r="O278" i="28"/>
  <c r="O279" i="28"/>
  <c r="O280" i="28"/>
  <c r="O281" i="28"/>
  <c r="O282" i="28"/>
  <c r="O283" i="28"/>
  <c r="O284" i="28"/>
  <c r="O285" i="28"/>
  <c r="O286" i="28"/>
  <c r="O287" i="28"/>
  <c r="O288" i="28"/>
  <c r="O289" i="28"/>
  <c r="O290" i="28"/>
  <c r="O291" i="28"/>
  <c r="O292" i="28"/>
  <c r="O293" i="28"/>
  <c r="O294" i="28"/>
  <c r="O295" i="28"/>
  <c r="O296" i="28"/>
  <c r="O297" i="28"/>
  <c r="O298" i="28"/>
  <c r="O299" i="28"/>
  <c r="O300" i="28"/>
  <c r="O301" i="28"/>
  <c r="O302" i="28"/>
  <c r="O303" i="28"/>
  <c r="O304" i="28"/>
  <c r="O305" i="28"/>
  <c r="O306" i="28"/>
  <c r="O307" i="28"/>
  <c r="O308" i="28"/>
  <c r="O309" i="28"/>
  <c r="O310" i="28"/>
  <c r="O311" i="28"/>
  <c r="O312" i="28"/>
  <c r="O313" i="28"/>
  <c r="O314" i="28"/>
  <c r="O315" i="28"/>
  <c r="O316" i="28"/>
  <c r="O317" i="28"/>
  <c r="O318" i="28"/>
  <c r="O319" i="28"/>
  <c r="O320" i="28"/>
  <c r="O321" i="28"/>
  <c r="O322" i="28"/>
  <c r="O323" i="28"/>
  <c r="O324" i="28"/>
  <c r="O325" i="28"/>
  <c r="O326" i="28"/>
  <c r="O327" i="28"/>
  <c r="O328" i="28"/>
  <c r="O329" i="28"/>
  <c r="O330" i="28"/>
  <c r="O331" i="28"/>
  <c r="O332" i="28"/>
  <c r="O333" i="28"/>
  <c r="O334" i="28"/>
  <c r="O335" i="28"/>
  <c r="O336" i="28"/>
  <c r="O337" i="28"/>
  <c r="O338" i="28"/>
  <c r="O339" i="28"/>
  <c r="O340" i="28"/>
  <c r="O341" i="28"/>
  <c r="O342" i="28"/>
  <c r="O343" i="28"/>
  <c r="O344" i="28"/>
  <c r="O345" i="28"/>
  <c r="O346" i="28"/>
  <c r="O347" i="28"/>
  <c r="O348" i="28"/>
  <c r="O349" i="28"/>
  <c r="O350" i="28"/>
  <c r="O351" i="28"/>
  <c r="O352" i="28"/>
  <c r="O353" i="28"/>
  <c r="O354" i="28"/>
  <c r="O355" i="28"/>
  <c r="O356" i="28"/>
  <c r="O357" i="28"/>
  <c r="O358" i="28"/>
  <c r="O359" i="28"/>
  <c r="O360" i="28"/>
  <c r="O361" i="28"/>
  <c r="O362" i="28"/>
  <c r="O363" i="28"/>
  <c r="O364" i="28"/>
  <c r="O365" i="28"/>
  <c r="O366" i="28"/>
  <c r="O367" i="28"/>
  <c r="O368" i="28"/>
  <c r="O369" i="28"/>
  <c r="O370" i="28"/>
  <c r="O371" i="28"/>
  <c r="O372" i="28"/>
  <c r="O373" i="28"/>
  <c r="O374" i="28"/>
  <c r="O375" i="28"/>
  <c r="O376" i="28"/>
  <c r="O377" i="28"/>
  <c r="O378" i="28"/>
  <c r="O379" i="28"/>
  <c r="O380" i="28"/>
  <c r="O381" i="28"/>
  <c r="O382" i="28"/>
  <c r="O383" i="28"/>
  <c r="O384" i="28"/>
  <c r="O385" i="28"/>
  <c r="O386" i="28"/>
  <c r="O387" i="28"/>
  <c r="O388" i="28"/>
  <c r="O389" i="28"/>
  <c r="O390" i="28"/>
  <c r="O391" i="28"/>
  <c r="O392" i="28"/>
  <c r="O393" i="28"/>
  <c r="O394" i="28"/>
  <c r="O395" i="28"/>
  <c r="O396" i="28"/>
  <c r="O397" i="28"/>
  <c r="O398" i="28"/>
  <c r="O399" i="28"/>
  <c r="O400" i="28"/>
  <c r="O401" i="28"/>
  <c r="O402" i="28"/>
  <c r="O403" i="28"/>
  <c r="O404" i="28"/>
  <c r="O405" i="28"/>
  <c r="O406" i="28"/>
  <c r="O407" i="28"/>
  <c r="O408" i="28"/>
  <c r="O409" i="28"/>
  <c r="O410" i="28"/>
  <c r="O411" i="28"/>
  <c r="O412" i="28"/>
  <c r="O413" i="28"/>
  <c r="O414" i="28"/>
  <c r="O415" i="28"/>
  <c r="O416" i="28"/>
  <c r="O417" i="28"/>
  <c r="O418" i="28"/>
  <c r="O419" i="28"/>
  <c r="O420" i="28"/>
  <c r="O421" i="28"/>
  <c r="O422" i="28"/>
  <c r="O423" i="28"/>
  <c r="O424" i="28"/>
  <c r="O425" i="28"/>
  <c r="O426" i="28"/>
  <c r="O427" i="28"/>
  <c r="O428" i="28"/>
  <c r="O429" i="28"/>
  <c r="O430" i="28"/>
  <c r="O431" i="28"/>
  <c r="O432" i="28"/>
  <c r="O433" i="28"/>
  <c r="O434" i="28"/>
  <c r="O435" i="28"/>
  <c r="O436" i="28"/>
  <c r="O437" i="28"/>
  <c r="O438" i="28"/>
  <c r="O439" i="28"/>
  <c r="O440" i="28"/>
  <c r="O441" i="28"/>
  <c r="O442" i="28"/>
  <c r="O443" i="28"/>
  <c r="O444" i="28"/>
  <c r="O445" i="28"/>
  <c r="O446" i="28"/>
  <c r="O447" i="28"/>
  <c r="O448" i="28"/>
  <c r="O449" i="28"/>
  <c r="O450" i="28"/>
  <c r="O451" i="28"/>
  <c r="O452" i="28"/>
  <c r="O453" i="28"/>
  <c r="O454" i="28"/>
  <c r="O455" i="28"/>
  <c r="O456" i="28"/>
  <c r="O457" i="28"/>
  <c r="O458" i="28"/>
  <c r="O459" i="28"/>
  <c r="O460" i="28"/>
  <c r="O461" i="28"/>
  <c r="O462" i="28"/>
  <c r="O463" i="28"/>
  <c r="O464" i="28"/>
  <c r="O465" i="28"/>
  <c r="O466" i="28"/>
  <c r="O467" i="28"/>
  <c r="O468" i="28"/>
  <c r="O469" i="28"/>
  <c r="O470" i="28"/>
  <c r="O471" i="28"/>
  <c r="O472" i="28"/>
  <c r="O473" i="28"/>
  <c r="O474" i="28"/>
  <c r="O475" i="28"/>
  <c r="O476" i="28"/>
  <c r="Y2" i="28"/>
  <c r="T2" i="28"/>
  <c r="O2" i="28"/>
  <c r="J3" i="28"/>
  <c r="J4" i="28"/>
  <c r="J5" i="28"/>
  <c r="J6" i="28"/>
  <c r="J7" i="28"/>
  <c r="J8" i="28"/>
  <c r="J9" i="28"/>
  <c r="J10" i="28"/>
  <c r="J11" i="28"/>
  <c r="J12" i="28"/>
  <c r="J13" i="28"/>
  <c r="J14" i="28"/>
  <c r="J15" i="28"/>
  <c r="J16" i="28"/>
  <c r="J17" i="28"/>
  <c r="J18" i="28"/>
  <c r="J19" i="28"/>
  <c r="J20" i="28"/>
  <c r="J21" i="28"/>
  <c r="J22" i="28"/>
  <c r="J23" i="28"/>
  <c r="J24" i="28"/>
  <c r="J25" i="28"/>
  <c r="J26" i="28"/>
  <c r="J27" i="28"/>
  <c r="J28" i="28"/>
  <c r="J29" i="28"/>
  <c r="J30" i="28"/>
  <c r="J31" i="28"/>
  <c r="J32" i="28"/>
  <c r="J33" i="28"/>
  <c r="J34" i="28"/>
  <c r="J35" i="28"/>
  <c r="J36" i="28"/>
  <c r="J37" i="28"/>
  <c r="J38" i="28"/>
  <c r="J39" i="28"/>
  <c r="J40" i="28"/>
  <c r="J41" i="28"/>
  <c r="J42" i="28"/>
  <c r="J43" i="28"/>
  <c r="J44" i="28"/>
  <c r="J45" i="28"/>
  <c r="J46" i="28"/>
  <c r="J47" i="28"/>
  <c r="J48" i="28"/>
  <c r="J49" i="28"/>
  <c r="J50" i="28"/>
  <c r="J51" i="28"/>
  <c r="J52" i="28"/>
  <c r="J53" i="28"/>
  <c r="J54" i="28"/>
  <c r="J55" i="28"/>
  <c r="J56" i="28"/>
  <c r="J57" i="28"/>
  <c r="J58" i="28"/>
  <c r="J59" i="28"/>
  <c r="J60" i="28"/>
  <c r="J61" i="28"/>
  <c r="J62" i="28"/>
  <c r="J63" i="28"/>
  <c r="J64" i="28"/>
  <c r="J65" i="28"/>
  <c r="J66" i="28"/>
  <c r="J67" i="28"/>
  <c r="J68" i="28"/>
  <c r="J69" i="28"/>
  <c r="J70" i="28"/>
  <c r="J71" i="28"/>
  <c r="J72" i="28"/>
  <c r="J73" i="28"/>
  <c r="J74" i="28"/>
  <c r="J75" i="28"/>
  <c r="J76" i="28"/>
  <c r="J77" i="28"/>
  <c r="J78" i="28"/>
  <c r="J79" i="28"/>
  <c r="J80" i="28"/>
  <c r="J81" i="28"/>
  <c r="J82" i="28"/>
  <c r="J83" i="28"/>
  <c r="J84" i="28"/>
  <c r="J85" i="28"/>
  <c r="J86" i="28"/>
  <c r="J87" i="28"/>
  <c r="J88" i="28"/>
  <c r="J89" i="28"/>
  <c r="J90" i="28"/>
  <c r="J91" i="28"/>
  <c r="J92" i="28"/>
  <c r="J93" i="28"/>
  <c r="J94" i="28"/>
  <c r="J95" i="28"/>
  <c r="J96" i="28"/>
  <c r="J97" i="28"/>
  <c r="J98" i="28"/>
  <c r="J99" i="28"/>
  <c r="J100" i="28"/>
  <c r="J101" i="28"/>
  <c r="J102" i="28"/>
  <c r="J103" i="28"/>
  <c r="J104" i="28"/>
  <c r="J105" i="28"/>
  <c r="J106" i="28"/>
  <c r="J107" i="28"/>
  <c r="J108" i="28"/>
  <c r="J109" i="28"/>
  <c r="J110" i="28"/>
  <c r="J111" i="28"/>
  <c r="J112" i="28"/>
  <c r="J113" i="28"/>
  <c r="J114" i="28"/>
  <c r="J115" i="28"/>
  <c r="J116" i="28"/>
  <c r="J117" i="28"/>
  <c r="J118" i="28"/>
  <c r="J119" i="28"/>
  <c r="J120" i="28"/>
  <c r="J121" i="28"/>
  <c r="J122" i="28"/>
  <c r="J123" i="28"/>
  <c r="J124" i="28"/>
  <c r="J125" i="28"/>
  <c r="J126" i="28"/>
  <c r="J127" i="28"/>
  <c r="J128" i="28"/>
  <c r="J129" i="28"/>
  <c r="J130" i="28"/>
  <c r="J131" i="28"/>
  <c r="J132" i="28"/>
  <c r="J133" i="28"/>
  <c r="J134" i="28"/>
  <c r="J135" i="28"/>
  <c r="J136" i="28"/>
  <c r="J137" i="28"/>
  <c r="J138" i="28"/>
  <c r="J139" i="28"/>
  <c r="J140" i="28"/>
  <c r="J141" i="28"/>
  <c r="J142" i="28"/>
  <c r="J143" i="28"/>
  <c r="J144" i="28"/>
  <c r="J145" i="28"/>
  <c r="J146" i="28"/>
  <c r="J147" i="28"/>
  <c r="J148" i="28"/>
  <c r="J149" i="28"/>
  <c r="J150" i="28"/>
  <c r="J151" i="28"/>
  <c r="J152" i="28"/>
  <c r="J153" i="28"/>
  <c r="J154" i="28"/>
  <c r="J155" i="28"/>
  <c r="J156" i="28"/>
  <c r="J157" i="28"/>
  <c r="J158" i="28"/>
  <c r="J159" i="28"/>
  <c r="J160" i="28"/>
  <c r="J161" i="28"/>
  <c r="J162" i="28"/>
  <c r="J163" i="28"/>
  <c r="J164" i="28"/>
  <c r="J165" i="28"/>
  <c r="J166" i="28"/>
  <c r="J167" i="28"/>
  <c r="J168" i="28"/>
  <c r="J169" i="28"/>
  <c r="J170" i="28"/>
  <c r="J171" i="28"/>
  <c r="J172" i="28"/>
  <c r="J173" i="28"/>
  <c r="J174" i="28"/>
  <c r="J175" i="28"/>
  <c r="J176" i="28"/>
  <c r="J177" i="28"/>
  <c r="J178" i="28"/>
  <c r="J179" i="28"/>
  <c r="J180" i="28"/>
  <c r="J181" i="28"/>
  <c r="J182" i="28"/>
  <c r="J183" i="28"/>
  <c r="J184" i="28"/>
  <c r="J185" i="28"/>
  <c r="J186" i="28"/>
  <c r="J187" i="28"/>
  <c r="J188" i="28"/>
  <c r="J189" i="28"/>
  <c r="J190" i="28"/>
  <c r="J191" i="28"/>
  <c r="J192" i="28"/>
  <c r="J193" i="28"/>
  <c r="J194" i="28"/>
  <c r="J195" i="28"/>
  <c r="J196" i="28"/>
  <c r="J197" i="28"/>
  <c r="J198" i="28"/>
  <c r="J199" i="28"/>
  <c r="J200" i="28"/>
  <c r="J201" i="28"/>
  <c r="J202" i="28"/>
  <c r="J203" i="28"/>
  <c r="J204" i="28"/>
  <c r="J205" i="28"/>
  <c r="J206" i="28"/>
  <c r="J207" i="28"/>
  <c r="J208" i="28"/>
  <c r="J209" i="28"/>
  <c r="J210" i="28"/>
  <c r="J211" i="28"/>
  <c r="J212" i="28"/>
  <c r="J213" i="28"/>
  <c r="J214" i="28"/>
  <c r="J215" i="28"/>
  <c r="J216" i="28"/>
  <c r="J217" i="28"/>
  <c r="J218" i="28"/>
  <c r="J219" i="28"/>
  <c r="J220" i="28"/>
  <c r="J221" i="28"/>
  <c r="J222" i="28"/>
  <c r="J223" i="28"/>
  <c r="J224" i="28"/>
  <c r="J225" i="28"/>
  <c r="J226" i="28"/>
  <c r="J227" i="28"/>
  <c r="J228" i="28"/>
  <c r="J229" i="28"/>
  <c r="J230" i="28"/>
  <c r="J231" i="28"/>
  <c r="J232" i="28"/>
  <c r="J233" i="28"/>
  <c r="J234" i="28"/>
  <c r="J235" i="28"/>
  <c r="J236" i="28"/>
  <c r="J237" i="28"/>
  <c r="J238" i="28"/>
  <c r="J239" i="28"/>
  <c r="J240" i="28"/>
  <c r="J241" i="28"/>
  <c r="J242" i="28"/>
  <c r="J243" i="28"/>
  <c r="J244" i="28"/>
  <c r="J245" i="28"/>
  <c r="J246" i="28"/>
  <c r="J247" i="28"/>
  <c r="J248" i="28"/>
  <c r="J249" i="28"/>
  <c r="J250" i="28"/>
  <c r="J251" i="28"/>
  <c r="J252" i="28"/>
  <c r="J253" i="28"/>
  <c r="J254" i="28"/>
  <c r="J255" i="28"/>
  <c r="J256" i="28"/>
  <c r="J257" i="28"/>
  <c r="J258" i="28"/>
  <c r="J259" i="28"/>
  <c r="J260" i="28"/>
  <c r="J261" i="28"/>
  <c r="J262" i="28"/>
  <c r="J263" i="28"/>
  <c r="J264" i="28"/>
  <c r="J265" i="28"/>
  <c r="J266" i="28"/>
  <c r="J267" i="28"/>
  <c r="J268" i="28"/>
  <c r="J269" i="28"/>
  <c r="J270" i="28"/>
  <c r="J271" i="28"/>
  <c r="J272" i="28"/>
  <c r="J273" i="28"/>
  <c r="J274" i="28"/>
  <c r="J275" i="28"/>
  <c r="J276" i="28"/>
  <c r="J277" i="28"/>
  <c r="J278" i="28"/>
  <c r="J279" i="28"/>
  <c r="J280" i="28"/>
  <c r="J281" i="28"/>
  <c r="J282" i="28"/>
  <c r="J283" i="28"/>
  <c r="J284" i="28"/>
  <c r="J285" i="28"/>
  <c r="J286" i="28"/>
  <c r="J287" i="28"/>
  <c r="J288" i="28"/>
  <c r="J289" i="28"/>
  <c r="J290" i="28"/>
  <c r="J291" i="28"/>
  <c r="J292" i="28"/>
  <c r="J293" i="28"/>
  <c r="J294" i="28"/>
  <c r="J295" i="28"/>
  <c r="J296" i="28"/>
  <c r="J297" i="28"/>
  <c r="J298" i="28"/>
  <c r="J299" i="28"/>
  <c r="J300" i="28"/>
  <c r="J301" i="28"/>
  <c r="J302" i="28"/>
  <c r="J303" i="28"/>
  <c r="J304" i="28"/>
  <c r="J305" i="28"/>
  <c r="J306" i="28"/>
  <c r="J307" i="28"/>
  <c r="J308" i="28"/>
  <c r="J309" i="28"/>
  <c r="J310" i="28"/>
  <c r="J311" i="28"/>
  <c r="J312" i="28"/>
  <c r="J313" i="28"/>
  <c r="J314" i="28"/>
  <c r="J315" i="28"/>
  <c r="J316" i="28"/>
  <c r="J317" i="28"/>
  <c r="J318" i="28"/>
  <c r="J319" i="28"/>
  <c r="J320" i="28"/>
  <c r="J321" i="28"/>
  <c r="J322" i="28"/>
  <c r="J323" i="28"/>
  <c r="J324" i="28"/>
  <c r="J325" i="28"/>
  <c r="J326" i="28"/>
  <c r="J327" i="28"/>
  <c r="J328" i="28"/>
  <c r="J329" i="28"/>
  <c r="J330" i="28"/>
  <c r="J331" i="28"/>
  <c r="J332" i="28"/>
  <c r="J333" i="28"/>
  <c r="J334" i="28"/>
  <c r="J335" i="28"/>
  <c r="J336" i="28"/>
  <c r="J337" i="28"/>
  <c r="J338" i="28"/>
  <c r="J339" i="28"/>
  <c r="J340" i="28"/>
  <c r="J341" i="28"/>
  <c r="J342" i="28"/>
  <c r="J343" i="28"/>
  <c r="J344" i="28"/>
  <c r="J345" i="28"/>
  <c r="J346" i="28"/>
  <c r="J347" i="28"/>
  <c r="J348" i="28"/>
  <c r="J349" i="28"/>
  <c r="J350" i="28"/>
  <c r="J351" i="28"/>
  <c r="J352" i="28"/>
  <c r="J353" i="28"/>
  <c r="J354" i="28"/>
  <c r="J355" i="28"/>
  <c r="J356" i="28"/>
  <c r="J357" i="28"/>
  <c r="J358" i="28"/>
  <c r="J359" i="28"/>
  <c r="J360" i="28"/>
  <c r="J361" i="28"/>
  <c r="J362" i="28"/>
  <c r="J363" i="28"/>
  <c r="J364" i="28"/>
  <c r="J365" i="28"/>
  <c r="J366" i="28"/>
  <c r="J367" i="28"/>
  <c r="J368" i="28"/>
  <c r="J369" i="28"/>
  <c r="J370" i="28"/>
  <c r="J371" i="28"/>
  <c r="J372" i="28"/>
  <c r="J373" i="28"/>
  <c r="J374" i="28"/>
  <c r="J375" i="28"/>
  <c r="J376" i="28"/>
  <c r="J377" i="28"/>
  <c r="J378" i="28"/>
  <c r="J379" i="28"/>
  <c r="J380" i="28"/>
  <c r="J381" i="28"/>
  <c r="J382" i="28"/>
  <c r="J383" i="28"/>
  <c r="J384" i="28"/>
  <c r="J385" i="28"/>
  <c r="J386" i="28"/>
  <c r="J387" i="28"/>
  <c r="J388" i="28"/>
  <c r="J389" i="28"/>
  <c r="J390" i="28"/>
  <c r="J391" i="28"/>
  <c r="J392" i="28"/>
  <c r="J393" i="28"/>
  <c r="J394" i="28"/>
  <c r="J395" i="28"/>
  <c r="J396" i="28"/>
  <c r="J397" i="28"/>
  <c r="J398" i="28"/>
  <c r="J399" i="28"/>
  <c r="J400" i="28"/>
  <c r="J401" i="28"/>
  <c r="J402" i="28"/>
  <c r="J403" i="28"/>
  <c r="J404" i="28"/>
  <c r="J405" i="28"/>
  <c r="J406" i="28"/>
  <c r="J407" i="28"/>
  <c r="J408" i="28"/>
  <c r="J409" i="28"/>
  <c r="J410" i="28"/>
  <c r="J411" i="28"/>
  <c r="J412" i="28"/>
  <c r="J413" i="28"/>
  <c r="J414" i="28"/>
  <c r="J415" i="28"/>
  <c r="J416" i="28"/>
  <c r="J417" i="28"/>
  <c r="J418" i="28"/>
  <c r="J419" i="28"/>
  <c r="J420" i="28"/>
  <c r="J421" i="28"/>
  <c r="J422" i="28"/>
  <c r="J423" i="28"/>
  <c r="J424" i="28"/>
  <c r="J425" i="28"/>
  <c r="J426" i="28"/>
  <c r="J427" i="28"/>
  <c r="J428" i="28"/>
  <c r="J429" i="28"/>
  <c r="J430" i="28"/>
  <c r="J431" i="28"/>
  <c r="J432" i="28"/>
  <c r="J433" i="28"/>
  <c r="J434" i="28"/>
  <c r="J435" i="28"/>
  <c r="J436" i="28"/>
  <c r="J437" i="28"/>
  <c r="J438" i="28"/>
  <c r="J439" i="28"/>
  <c r="J440" i="28"/>
  <c r="J441" i="28"/>
  <c r="J442" i="28"/>
  <c r="J443" i="28"/>
  <c r="J444" i="28"/>
  <c r="J445" i="28"/>
  <c r="J446" i="28"/>
  <c r="J447" i="28"/>
  <c r="J448" i="28"/>
  <c r="J449" i="28"/>
  <c r="J450" i="28"/>
  <c r="J451" i="28"/>
  <c r="J452" i="28"/>
  <c r="J453" i="28"/>
  <c r="J454" i="28"/>
  <c r="J455" i="28"/>
  <c r="J456" i="28"/>
  <c r="J457" i="28"/>
  <c r="J458" i="28"/>
  <c r="J459" i="28"/>
  <c r="J460" i="28"/>
  <c r="J461" i="28"/>
  <c r="J462" i="28"/>
  <c r="J463" i="28"/>
  <c r="J464" i="28"/>
  <c r="J465" i="28"/>
  <c r="J466" i="28"/>
  <c r="J467" i="28"/>
  <c r="J468" i="28"/>
  <c r="J469" i="28"/>
  <c r="J470" i="28"/>
  <c r="J471" i="28"/>
  <c r="J472" i="28"/>
  <c r="J473" i="28"/>
  <c r="J474" i="28"/>
  <c r="J475" i="28"/>
  <c r="J476" i="28"/>
  <c r="J2" i="28"/>
  <c r="F6" i="24"/>
  <c r="F10" i="24"/>
  <c r="F14" i="24"/>
  <c r="F2" i="24"/>
  <c r="F6" i="32"/>
  <c r="F10" i="32"/>
  <c r="F14" i="32"/>
  <c r="F2" i="32"/>
  <c r="C3" i="26"/>
  <c r="C2" i="26"/>
  <c r="C4" i="26"/>
  <c r="C5" i="26"/>
  <c r="CO82" i="31" l="1"/>
  <c r="CO115" i="31" s="1"/>
  <c r="CN82" i="31"/>
  <c r="CN115" i="31" s="1"/>
  <c r="CM82" i="31"/>
  <c r="CM115" i="31" s="1"/>
  <c r="CO81" i="31"/>
  <c r="CO114" i="31" s="1"/>
  <c r="CN81" i="31"/>
  <c r="CN114" i="31" s="1"/>
  <c r="CM81" i="31"/>
  <c r="CM114" i="31" s="1"/>
  <c r="CO80" i="31"/>
  <c r="CO113" i="31" s="1"/>
  <c r="CN80" i="31"/>
  <c r="CN113" i="31" s="1"/>
  <c r="CM80" i="31"/>
  <c r="CM113" i="31" s="1"/>
  <c r="CO79" i="31"/>
  <c r="CO112" i="31" s="1"/>
  <c r="CN79" i="31"/>
  <c r="CN112" i="31" s="1"/>
  <c r="CM79" i="31"/>
  <c r="CM112" i="31" s="1"/>
  <c r="CO78" i="31"/>
  <c r="CO111" i="31" s="1"/>
  <c r="CN78" i="31"/>
  <c r="CN111" i="31" s="1"/>
  <c r="CM78" i="31"/>
  <c r="CM111" i="31" s="1"/>
  <c r="CO77" i="31"/>
  <c r="CO110" i="31" s="1"/>
  <c r="CN77" i="31"/>
  <c r="CN110" i="31" s="1"/>
  <c r="CM77" i="31"/>
  <c r="CM110" i="31" s="1"/>
  <c r="CO76" i="31"/>
  <c r="CO109" i="31" s="1"/>
  <c r="CN76" i="31"/>
  <c r="CN109" i="31" s="1"/>
  <c r="CM76" i="31"/>
  <c r="CM109" i="31" s="1"/>
  <c r="CO75" i="31"/>
  <c r="CO108" i="31" s="1"/>
  <c r="CN75" i="31"/>
  <c r="CN108" i="31" s="1"/>
  <c r="CM75" i="31"/>
  <c r="CM108" i="31" s="1"/>
  <c r="CO74" i="31"/>
  <c r="CO107" i="31" s="1"/>
  <c r="CN74" i="31"/>
  <c r="CN107" i="31" s="1"/>
  <c r="CM74" i="31"/>
  <c r="CM107" i="31" s="1"/>
  <c r="CP73" i="31"/>
  <c r="CP106" i="31" s="1"/>
  <c r="CO73" i="31"/>
  <c r="CO106" i="31" s="1"/>
  <c r="CN73" i="31"/>
  <c r="CN106" i="31" s="1"/>
  <c r="CM73" i="31"/>
  <c r="CM106" i="31" s="1"/>
  <c r="CP72" i="31"/>
  <c r="CP105" i="31" s="1"/>
  <c r="CO72" i="31"/>
  <c r="CO105" i="31" s="1"/>
  <c r="CN72" i="31"/>
  <c r="CN105" i="31" s="1"/>
  <c r="CM72" i="31"/>
  <c r="CM105" i="31" s="1"/>
  <c r="CO71" i="31"/>
  <c r="CO104" i="31" s="1"/>
  <c r="CN71" i="31"/>
  <c r="CN104" i="31" s="1"/>
  <c r="CM71" i="31"/>
  <c r="CM104" i="31" s="1"/>
  <c r="CO70" i="31"/>
  <c r="CO103" i="31" s="1"/>
  <c r="CN70" i="31"/>
  <c r="CN103" i="31" s="1"/>
  <c r="CM70" i="31"/>
  <c r="CM103" i="31" s="1"/>
  <c r="CO69" i="31"/>
  <c r="CO102" i="31" s="1"/>
  <c r="CN69" i="31"/>
  <c r="CN102" i="31" s="1"/>
  <c r="CM69" i="31"/>
  <c r="CM102" i="31" s="1"/>
  <c r="CO68" i="31"/>
  <c r="CO101" i="31" s="1"/>
  <c r="CN68" i="31"/>
  <c r="CN101" i="31" s="1"/>
  <c r="CM68" i="31"/>
  <c r="CM101" i="31" s="1"/>
  <c r="CO67" i="31"/>
  <c r="CO100" i="31" s="1"/>
  <c r="CN67" i="31"/>
  <c r="CN100" i="31" s="1"/>
  <c r="CM67" i="31"/>
  <c r="CM100" i="31" s="1"/>
  <c r="CP66" i="31"/>
  <c r="CP99" i="31" s="1"/>
  <c r="CO66" i="31"/>
  <c r="CO99" i="31" s="1"/>
  <c r="CN66" i="31"/>
  <c r="CN99" i="31" s="1"/>
  <c r="CM66" i="31"/>
  <c r="CM99" i="31" s="1"/>
  <c r="CP65" i="31"/>
  <c r="CP98" i="31" s="1"/>
  <c r="CO65" i="31"/>
  <c r="CO98" i="31" s="1"/>
  <c r="CN65" i="31"/>
  <c r="CN98" i="31" s="1"/>
  <c r="CM65" i="31"/>
  <c r="CM98" i="31" s="1"/>
  <c r="CO64" i="31"/>
  <c r="CO97" i="31" s="1"/>
  <c r="CN64" i="31"/>
  <c r="CN97" i="31" s="1"/>
  <c r="CM64" i="31"/>
  <c r="CM97" i="31" s="1"/>
  <c r="CO63" i="31"/>
  <c r="CO96" i="31" s="1"/>
  <c r="CN63" i="31"/>
  <c r="CN96" i="31" s="1"/>
  <c r="CM63" i="31"/>
  <c r="CM96" i="31" s="1"/>
  <c r="CO62" i="31"/>
  <c r="CO95" i="31" s="1"/>
  <c r="CN62" i="31"/>
  <c r="CN95" i="31" s="1"/>
  <c r="CM62" i="31"/>
  <c r="CM95" i="31" s="1"/>
  <c r="CO61" i="31"/>
  <c r="CO94" i="31" s="1"/>
  <c r="CN61" i="31"/>
  <c r="CN94" i="31" s="1"/>
  <c r="CM61" i="31"/>
  <c r="CM94" i="31" s="1"/>
  <c r="CO60" i="31"/>
  <c r="CO93" i="31" s="1"/>
  <c r="CN60" i="31"/>
  <c r="CN93" i="31" s="1"/>
  <c r="CM60" i="31"/>
  <c r="CM93" i="31" s="1"/>
  <c r="CO59" i="31"/>
  <c r="CO92" i="31" s="1"/>
  <c r="CN59" i="31"/>
  <c r="CN92" i="31" s="1"/>
  <c r="CM59" i="31"/>
  <c r="CM92" i="31" s="1"/>
  <c r="CO58" i="31"/>
  <c r="CO91" i="31" s="1"/>
  <c r="CN58" i="31"/>
  <c r="CN91" i="31" s="1"/>
  <c r="CM58" i="31"/>
  <c r="CM91" i="31" s="1"/>
  <c r="DN57" i="31"/>
  <c r="DH90" i="31" s="1"/>
  <c r="DM57" i="31"/>
  <c r="DG90" i="31" s="1"/>
  <c r="DK57" i="31"/>
  <c r="DF90" i="31" s="1"/>
  <c r="DD57" i="31"/>
  <c r="DA90" i="31" s="1"/>
  <c r="DC57" i="31"/>
  <c r="CZ90" i="31" s="1"/>
  <c r="CY57" i="31"/>
  <c r="CW90" i="31" s="1"/>
  <c r="CX57" i="31"/>
  <c r="CV90" i="31" s="1"/>
  <c r="CV57" i="31"/>
  <c r="CU90" i="31" s="1"/>
  <c r="CU57" i="31"/>
  <c r="CT90" i="31" s="1"/>
  <c r="CT57" i="31"/>
  <c r="CS90" i="31" s="1"/>
  <c r="CS57" i="31"/>
  <c r="CR90" i="31" s="1"/>
  <c r="CO57" i="31"/>
  <c r="CO90" i="31" s="1"/>
  <c r="CN57" i="31"/>
  <c r="CN90" i="31" s="1"/>
  <c r="CM57" i="31"/>
  <c r="CM90" i="31" s="1"/>
  <c r="DO56" i="31"/>
  <c r="DI89" i="31" s="1"/>
  <c r="DN56" i="31"/>
  <c r="DH89" i="31" s="1"/>
  <c r="DM56" i="31"/>
  <c r="DG89" i="31" s="1"/>
  <c r="DK56" i="31"/>
  <c r="DF89" i="31" s="1"/>
  <c r="DH56" i="31"/>
  <c r="DE89" i="31" s="1"/>
  <c r="DG56" i="31"/>
  <c r="DD89" i="31" s="1"/>
  <c r="DF56" i="31"/>
  <c r="DC89" i="31" s="1"/>
  <c r="DE56" i="31"/>
  <c r="DB89" i="31" s="1"/>
  <c r="DD56" i="31"/>
  <c r="DA89" i="31" s="1"/>
  <c r="DC56" i="31"/>
  <c r="CZ89" i="31" s="1"/>
  <c r="DA56" i="31"/>
  <c r="CY89" i="31" s="1"/>
  <c r="CZ56" i="31"/>
  <c r="CX89" i="31" s="1"/>
  <c r="CY56" i="31"/>
  <c r="CW89" i="31" s="1"/>
  <c r="CX56" i="31"/>
  <c r="CV89" i="31" s="1"/>
  <c r="CV56" i="31"/>
  <c r="CU89" i="31" s="1"/>
  <c r="CU56" i="31"/>
  <c r="CT89" i="31" s="1"/>
  <c r="CT56" i="31"/>
  <c r="CS89" i="31" s="1"/>
  <c r="CS56" i="31"/>
  <c r="CR89" i="31" s="1"/>
  <c r="CQ56" i="31"/>
  <c r="CQ89" i="31" s="1"/>
  <c r="CP56" i="31"/>
  <c r="CP89" i="31" s="1"/>
  <c r="DO55" i="31"/>
  <c r="DI88" i="31" s="1"/>
  <c r="DN55" i="31"/>
  <c r="DH88" i="31" s="1"/>
  <c r="DM55" i="31"/>
  <c r="DG88" i="31" s="1"/>
  <c r="DL55" i="31"/>
  <c r="DK55" i="31"/>
  <c r="DF88" i="31" s="1"/>
  <c r="DJ55" i="31"/>
  <c r="DI55" i="31"/>
  <c r="DH55" i="31"/>
  <c r="DE88" i="31" s="1"/>
  <c r="DG55" i="31"/>
  <c r="DD88" i="31" s="1"/>
  <c r="DF55" i="31"/>
  <c r="DC88" i="31" s="1"/>
  <c r="DE55" i="31"/>
  <c r="DB88" i="31" s="1"/>
  <c r="DD55" i="31"/>
  <c r="DA88" i="31" s="1"/>
  <c r="DC55" i="31"/>
  <c r="CZ88" i="31" s="1"/>
  <c r="DB55" i="31"/>
  <c r="DA55" i="31"/>
  <c r="CY88" i="31" s="1"/>
  <c r="CZ55" i="31"/>
  <c r="CX88" i="31" s="1"/>
  <c r="CY55" i="31"/>
  <c r="CW88" i="31" s="1"/>
  <c r="CX55" i="31"/>
  <c r="CV88" i="31" s="1"/>
  <c r="CW55" i="31"/>
  <c r="CV55" i="31"/>
  <c r="CU88" i="31" s="1"/>
  <c r="CU55" i="31"/>
  <c r="CT88" i="31" s="1"/>
  <c r="CT55" i="31"/>
  <c r="CS88" i="31" s="1"/>
  <c r="CS55" i="31"/>
  <c r="CR88" i="31" s="1"/>
  <c r="CR55" i="31"/>
  <c r="CQ55" i="31"/>
  <c r="CQ88" i="31" s="1"/>
  <c r="CP55" i="31"/>
  <c r="CP88" i="31" s="1"/>
  <c r="DO54" i="31"/>
  <c r="DI87" i="31" s="1"/>
  <c r="DN54" i="31"/>
  <c r="DH87" i="31" s="1"/>
  <c r="DM54" i="31"/>
  <c r="DG87" i="31" s="1"/>
  <c r="DL54" i="31"/>
  <c r="DK54" i="31"/>
  <c r="DF87" i="31" s="1"/>
  <c r="DJ54" i="31"/>
  <c r="DI54" i="31"/>
  <c r="DH54" i="31"/>
  <c r="DE87" i="31" s="1"/>
  <c r="DG54" i="31"/>
  <c r="DD87" i="31" s="1"/>
  <c r="DF54" i="31"/>
  <c r="DC87" i="31" s="1"/>
  <c r="DE54" i="31"/>
  <c r="DB87" i="31" s="1"/>
  <c r="DD54" i="31"/>
  <c r="DA87" i="31" s="1"/>
  <c r="DC54" i="31"/>
  <c r="CZ87" i="31" s="1"/>
  <c r="DB54" i="31"/>
  <c r="DA54" i="31"/>
  <c r="CY87" i="31" s="1"/>
  <c r="CZ54" i="31"/>
  <c r="CX87" i="31" s="1"/>
  <c r="CY54" i="31"/>
  <c r="CW87" i="31" s="1"/>
  <c r="CX54" i="31"/>
  <c r="CV87" i="31" s="1"/>
  <c r="CW54" i="31"/>
  <c r="CV54" i="31"/>
  <c r="CU87" i="31" s="1"/>
  <c r="CU54" i="31"/>
  <c r="CT87" i="31" s="1"/>
  <c r="CT54" i="31"/>
  <c r="CS87" i="31" s="1"/>
  <c r="CS54" i="31"/>
  <c r="CR87" i="31" s="1"/>
  <c r="CR54" i="31"/>
  <c r="CQ54" i="31"/>
  <c r="CQ87" i="31" s="1"/>
  <c r="CP54" i="31"/>
  <c r="CP87" i="31" s="1"/>
  <c r="DO53" i="31"/>
  <c r="DI86" i="31" s="1"/>
  <c r="DN53" i="31"/>
  <c r="DH86" i="31" s="1"/>
  <c r="DM53" i="31"/>
  <c r="DG86" i="31" s="1"/>
  <c r="DL53" i="31"/>
  <c r="DK53" i="31"/>
  <c r="DF86" i="31" s="1"/>
  <c r="DJ53" i="31"/>
  <c r="DI53" i="31"/>
  <c r="DH53" i="31"/>
  <c r="DE86" i="31" s="1"/>
  <c r="DG53" i="31"/>
  <c r="DD86" i="31" s="1"/>
  <c r="DF53" i="31"/>
  <c r="DC86" i="31" s="1"/>
  <c r="DE53" i="31"/>
  <c r="DB86" i="31" s="1"/>
  <c r="DD53" i="31"/>
  <c r="DA86" i="31" s="1"/>
  <c r="DC53" i="31"/>
  <c r="CZ86" i="31" s="1"/>
  <c r="DB53" i="31"/>
  <c r="DA53" i="31"/>
  <c r="CY86" i="31" s="1"/>
  <c r="CZ53" i="31"/>
  <c r="CX86" i="31" s="1"/>
  <c r="CY53" i="31"/>
  <c r="CW86" i="31" s="1"/>
  <c r="CX53" i="31"/>
  <c r="CV86" i="31" s="1"/>
  <c r="CW53" i="31"/>
  <c r="CV53" i="31"/>
  <c r="CU86" i="31" s="1"/>
  <c r="CU53" i="31"/>
  <c r="CT86" i="31" s="1"/>
  <c r="CT53" i="31"/>
  <c r="CS86" i="31" s="1"/>
  <c r="CS53" i="31"/>
  <c r="CR86" i="31" s="1"/>
  <c r="CR53" i="31"/>
  <c r="CQ53" i="31"/>
  <c r="CQ86" i="31" s="1"/>
  <c r="CP53" i="31"/>
  <c r="CP86" i="31" s="1"/>
  <c r="CP82" i="31"/>
  <c r="CP115" i="31" s="1"/>
  <c r="CP81" i="31"/>
  <c r="CP114" i="31" s="1"/>
  <c r="CP80" i="31"/>
  <c r="CP113" i="31" s="1"/>
  <c r="CP79" i="31"/>
  <c r="CP112" i="31" s="1"/>
  <c r="CP78" i="31"/>
  <c r="CP111" i="31" s="1"/>
  <c r="CP77" i="31"/>
  <c r="CP110" i="31" s="1"/>
  <c r="CP76" i="31"/>
  <c r="CP109" i="31" s="1"/>
  <c r="CP75" i="31"/>
  <c r="CP108" i="31" s="1"/>
  <c r="CP74" i="31"/>
  <c r="CP107" i="31" s="1"/>
  <c r="CP71" i="31"/>
  <c r="CP104" i="31" s="1"/>
  <c r="CP70" i="31"/>
  <c r="CP103" i="31" s="1"/>
  <c r="CP69" i="31"/>
  <c r="CP102" i="31" s="1"/>
  <c r="CP68" i="31"/>
  <c r="CP101" i="31" s="1"/>
  <c r="CP67" i="31"/>
  <c r="CP100" i="31" s="1"/>
  <c r="CP64" i="31"/>
  <c r="CP97" i="31" s="1"/>
  <c r="CP63" i="31"/>
  <c r="CP96" i="31" s="1"/>
  <c r="CP62" i="31"/>
  <c r="CP95" i="31" s="1"/>
  <c r="CP61" i="31"/>
  <c r="CP94" i="31" s="1"/>
  <c r="CP60" i="31"/>
  <c r="CP93" i="31" s="1"/>
  <c r="CP59" i="31"/>
  <c r="CP92" i="31" s="1"/>
  <c r="CP58" i="31"/>
  <c r="CP91" i="31" s="1"/>
  <c r="BK82" i="31"/>
  <c r="BK115" i="31" s="1"/>
  <c r="BJ82" i="31"/>
  <c r="BJ115" i="31" s="1"/>
  <c r="BI82" i="31"/>
  <c r="BI115" i="31" s="1"/>
  <c r="BK81" i="31"/>
  <c r="BK114" i="31" s="1"/>
  <c r="BJ81" i="31"/>
  <c r="BJ114" i="31" s="1"/>
  <c r="BI81" i="31"/>
  <c r="BI114" i="31" s="1"/>
  <c r="BK80" i="31"/>
  <c r="BK113" i="31" s="1"/>
  <c r="BJ80" i="31"/>
  <c r="BJ113" i="31" s="1"/>
  <c r="BI80" i="31"/>
  <c r="BI113" i="31" s="1"/>
  <c r="BK79" i="31"/>
  <c r="BK112" i="31" s="1"/>
  <c r="BJ79" i="31"/>
  <c r="BJ112" i="31" s="1"/>
  <c r="BI79" i="31"/>
  <c r="BI112" i="31" s="1"/>
  <c r="BK78" i="31"/>
  <c r="BK111" i="31" s="1"/>
  <c r="BJ78" i="31"/>
  <c r="BJ111" i="31" s="1"/>
  <c r="BI78" i="31"/>
  <c r="BI111" i="31" s="1"/>
  <c r="BK77" i="31"/>
  <c r="BK110" i="31" s="1"/>
  <c r="BJ77" i="31"/>
  <c r="BJ110" i="31" s="1"/>
  <c r="BI77" i="31"/>
  <c r="BI110" i="31" s="1"/>
  <c r="BK76" i="31"/>
  <c r="BK109" i="31" s="1"/>
  <c r="BJ76" i="31"/>
  <c r="BJ109" i="31" s="1"/>
  <c r="BI76" i="31"/>
  <c r="BI109" i="31" s="1"/>
  <c r="BK75" i="31"/>
  <c r="BK108" i="31" s="1"/>
  <c r="BJ75" i="31"/>
  <c r="BJ108" i="31" s="1"/>
  <c r="BI75" i="31"/>
  <c r="BI108" i="31" s="1"/>
  <c r="BK74" i="31"/>
  <c r="BK107" i="31" s="1"/>
  <c r="BJ74" i="31"/>
  <c r="BJ107" i="31" s="1"/>
  <c r="BI74" i="31"/>
  <c r="BI107" i="31" s="1"/>
  <c r="BL73" i="31"/>
  <c r="BL106" i="31" s="1"/>
  <c r="BK73" i="31"/>
  <c r="BK106" i="31" s="1"/>
  <c r="BJ73" i="31"/>
  <c r="BJ106" i="31" s="1"/>
  <c r="BI73" i="31"/>
  <c r="BI106" i="31" s="1"/>
  <c r="BL72" i="31"/>
  <c r="BL105" i="31" s="1"/>
  <c r="BK72" i="31"/>
  <c r="BK105" i="31" s="1"/>
  <c r="BJ72" i="31"/>
  <c r="BJ105" i="31" s="1"/>
  <c r="BI72" i="31"/>
  <c r="BI105" i="31" s="1"/>
  <c r="BK71" i="31"/>
  <c r="BK104" i="31" s="1"/>
  <c r="BJ71" i="31"/>
  <c r="BJ104" i="31" s="1"/>
  <c r="BI71" i="31"/>
  <c r="BI104" i="31" s="1"/>
  <c r="BK70" i="31"/>
  <c r="BK103" i="31" s="1"/>
  <c r="BJ70" i="31"/>
  <c r="BJ103" i="31" s="1"/>
  <c r="BI70" i="31"/>
  <c r="BI103" i="31" s="1"/>
  <c r="BK69" i="31"/>
  <c r="BK102" i="31" s="1"/>
  <c r="BJ69" i="31"/>
  <c r="BJ102" i="31" s="1"/>
  <c r="BI69" i="31"/>
  <c r="BI102" i="31" s="1"/>
  <c r="BK68" i="31"/>
  <c r="BK101" i="31" s="1"/>
  <c r="BJ68" i="31"/>
  <c r="BJ101" i="31" s="1"/>
  <c r="BI68" i="31"/>
  <c r="BI101" i="31" s="1"/>
  <c r="BK67" i="31"/>
  <c r="BK100" i="31" s="1"/>
  <c r="BJ67" i="31"/>
  <c r="BJ100" i="31" s="1"/>
  <c r="BI67" i="31"/>
  <c r="BI100" i="31" s="1"/>
  <c r="BL66" i="31"/>
  <c r="BL99" i="31" s="1"/>
  <c r="BK66" i="31"/>
  <c r="BK99" i="31" s="1"/>
  <c r="BJ66" i="31"/>
  <c r="BJ99" i="31" s="1"/>
  <c r="BI66" i="31"/>
  <c r="BI99" i="31" s="1"/>
  <c r="BL65" i="31"/>
  <c r="BL98" i="31" s="1"/>
  <c r="BK65" i="31"/>
  <c r="BK98" i="31" s="1"/>
  <c r="BJ65" i="31"/>
  <c r="BJ98" i="31" s="1"/>
  <c r="BI65" i="31"/>
  <c r="BI98" i="31" s="1"/>
  <c r="BK64" i="31"/>
  <c r="BK97" i="31" s="1"/>
  <c r="BJ64" i="31"/>
  <c r="BJ97" i="31" s="1"/>
  <c r="BI64" i="31"/>
  <c r="BI97" i="31" s="1"/>
  <c r="BK63" i="31"/>
  <c r="BK96" i="31" s="1"/>
  <c r="BJ63" i="31"/>
  <c r="BJ96" i="31" s="1"/>
  <c r="BI63" i="31"/>
  <c r="BI96" i="31" s="1"/>
  <c r="BK62" i="31"/>
  <c r="BK95" i="31" s="1"/>
  <c r="BJ62" i="31"/>
  <c r="BJ95" i="31" s="1"/>
  <c r="BI62" i="31"/>
  <c r="BI95" i="31" s="1"/>
  <c r="BK61" i="31"/>
  <c r="BK94" i="31" s="1"/>
  <c r="BJ61" i="31"/>
  <c r="BJ94" i="31" s="1"/>
  <c r="BI61" i="31"/>
  <c r="BI94" i="31" s="1"/>
  <c r="BK60" i="31"/>
  <c r="BK93" i="31" s="1"/>
  <c r="BJ60" i="31"/>
  <c r="BJ93" i="31" s="1"/>
  <c r="BI60" i="31"/>
  <c r="BI93" i="31" s="1"/>
  <c r="BK59" i="31"/>
  <c r="BK92" i="31" s="1"/>
  <c r="BJ59" i="31"/>
  <c r="BJ92" i="31" s="1"/>
  <c r="BI59" i="31"/>
  <c r="BI92" i="31" s="1"/>
  <c r="BK58" i="31"/>
  <c r="BK91" i="31" s="1"/>
  <c r="BJ58" i="31"/>
  <c r="BJ91" i="31" s="1"/>
  <c r="BI58" i="31"/>
  <c r="BI91" i="31" s="1"/>
  <c r="CJ57" i="31"/>
  <c r="CD90" i="31" s="1"/>
  <c r="CI57" i="31"/>
  <c r="CC90" i="31" s="1"/>
  <c r="CG57" i="31"/>
  <c r="CB90" i="31" s="1"/>
  <c r="BZ57" i="31"/>
  <c r="BW90" i="31" s="1"/>
  <c r="BY57" i="31"/>
  <c r="BV90" i="31" s="1"/>
  <c r="BU57" i="31"/>
  <c r="BS90" i="31" s="1"/>
  <c r="BT57" i="31"/>
  <c r="BR90" i="31" s="1"/>
  <c r="BR57" i="31"/>
  <c r="BQ90" i="31" s="1"/>
  <c r="BQ57" i="31"/>
  <c r="BP90" i="31" s="1"/>
  <c r="BP57" i="31"/>
  <c r="BO90" i="31" s="1"/>
  <c r="BO57" i="31"/>
  <c r="BN90" i="31" s="1"/>
  <c r="BK57" i="31"/>
  <c r="BK90" i="31" s="1"/>
  <c r="BJ57" i="31"/>
  <c r="BJ90" i="31" s="1"/>
  <c r="BI57" i="31"/>
  <c r="BI90" i="31" s="1"/>
  <c r="CK56" i="31"/>
  <c r="CE89" i="31" s="1"/>
  <c r="CJ56" i="31"/>
  <c r="CD89" i="31" s="1"/>
  <c r="CI56" i="31"/>
  <c r="CC89" i="31" s="1"/>
  <c r="CG56" i="31"/>
  <c r="CB89" i="31" s="1"/>
  <c r="CD56" i="31"/>
  <c r="CA89" i="31" s="1"/>
  <c r="CC56" i="31"/>
  <c r="BZ89" i="31" s="1"/>
  <c r="CB56" i="31"/>
  <c r="BY89" i="31" s="1"/>
  <c r="CA56" i="31"/>
  <c r="BX89" i="31" s="1"/>
  <c r="BZ56" i="31"/>
  <c r="BW89" i="31" s="1"/>
  <c r="BY56" i="31"/>
  <c r="BV89" i="31" s="1"/>
  <c r="BW56" i="31"/>
  <c r="BU89" i="31" s="1"/>
  <c r="BV56" i="31"/>
  <c r="BT89" i="31" s="1"/>
  <c r="BU56" i="31"/>
  <c r="BS89" i="31" s="1"/>
  <c r="BT56" i="31"/>
  <c r="BR89" i="31" s="1"/>
  <c r="BR56" i="31"/>
  <c r="BQ89" i="31" s="1"/>
  <c r="BQ56" i="31"/>
  <c r="BP89" i="31" s="1"/>
  <c r="BP56" i="31"/>
  <c r="BO89" i="31" s="1"/>
  <c r="BO56" i="31"/>
  <c r="BN89" i="31" s="1"/>
  <c r="BM56" i="31"/>
  <c r="BM89" i="31" s="1"/>
  <c r="BL56" i="31"/>
  <c r="BL89" i="31" s="1"/>
  <c r="CK55" i="31"/>
  <c r="CE88" i="31" s="1"/>
  <c r="CJ55" i="31"/>
  <c r="CD88" i="31" s="1"/>
  <c r="CI55" i="31"/>
  <c r="CC88" i="31" s="1"/>
  <c r="CH55" i="31"/>
  <c r="CG55" i="31"/>
  <c r="CB88" i="31" s="1"/>
  <c r="CF55" i="31"/>
  <c r="CE55" i="31"/>
  <c r="CD55" i="31"/>
  <c r="CA88" i="31" s="1"/>
  <c r="CC55" i="31"/>
  <c r="BZ88" i="31" s="1"/>
  <c r="CB55" i="31"/>
  <c r="BY88" i="31" s="1"/>
  <c r="CA55" i="31"/>
  <c r="BX88" i="31" s="1"/>
  <c r="BZ55" i="31"/>
  <c r="BW88" i="31" s="1"/>
  <c r="BY55" i="31"/>
  <c r="BV88" i="31" s="1"/>
  <c r="BX55" i="31"/>
  <c r="BW55" i="31"/>
  <c r="BU88" i="31" s="1"/>
  <c r="BV55" i="31"/>
  <c r="BT88" i="31" s="1"/>
  <c r="BU55" i="31"/>
  <c r="BS88" i="31" s="1"/>
  <c r="BT55" i="31"/>
  <c r="BR88" i="31" s="1"/>
  <c r="BS55" i="31"/>
  <c r="BR55" i="31"/>
  <c r="BQ88" i="31" s="1"/>
  <c r="BQ55" i="31"/>
  <c r="BP88" i="31" s="1"/>
  <c r="BP55" i="31"/>
  <c r="BO88" i="31" s="1"/>
  <c r="BO55" i="31"/>
  <c r="BN88" i="31" s="1"/>
  <c r="BN55" i="31"/>
  <c r="BM55" i="31"/>
  <c r="BM88" i="31" s="1"/>
  <c r="BL55" i="31"/>
  <c r="BL88" i="31" s="1"/>
  <c r="CK54" i="31"/>
  <c r="CE87" i="31" s="1"/>
  <c r="CJ54" i="31"/>
  <c r="CD87" i="31" s="1"/>
  <c r="CI54" i="31"/>
  <c r="CC87" i="31" s="1"/>
  <c r="CH54" i="31"/>
  <c r="CG54" i="31"/>
  <c r="CB87" i="31" s="1"/>
  <c r="CF54" i="31"/>
  <c r="CE54" i="31"/>
  <c r="CD54" i="31"/>
  <c r="CA87" i="31" s="1"/>
  <c r="CC54" i="31"/>
  <c r="BZ87" i="31" s="1"/>
  <c r="CB54" i="31"/>
  <c r="BY87" i="31" s="1"/>
  <c r="CA54" i="31"/>
  <c r="BX87" i="31" s="1"/>
  <c r="BZ54" i="31"/>
  <c r="BW87" i="31" s="1"/>
  <c r="BY54" i="31"/>
  <c r="BV87" i="31" s="1"/>
  <c r="BX54" i="31"/>
  <c r="BW54" i="31"/>
  <c r="BU87" i="31" s="1"/>
  <c r="BV54" i="31"/>
  <c r="BT87" i="31" s="1"/>
  <c r="BU54" i="31"/>
  <c r="BS87" i="31" s="1"/>
  <c r="BT54" i="31"/>
  <c r="BR87" i="31" s="1"/>
  <c r="BS54" i="31"/>
  <c r="BR54" i="31"/>
  <c r="BQ87" i="31" s="1"/>
  <c r="BQ54" i="31"/>
  <c r="BP87" i="31" s="1"/>
  <c r="BP54" i="31"/>
  <c r="BO87" i="31" s="1"/>
  <c r="BO54" i="31"/>
  <c r="BN87" i="31" s="1"/>
  <c r="BN54" i="31"/>
  <c r="BM54" i="31"/>
  <c r="BM87" i="31" s="1"/>
  <c r="BL54" i="31"/>
  <c r="BL87" i="31" s="1"/>
  <c r="CK53" i="31"/>
  <c r="CE86" i="31" s="1"/>
  <c r="CJ53" i="31"/>
  <c r="CD86" i="31" s="1"/>
  <c r="CI53" i="31"/>
  <c r="CC86" i="31" s="1"/>
  <c r="CH53" i="31"/>
  <c r="CG53" i="31"/>
  <c r="CB86" i="31" s="1"/>
  <c r="CF53" i="31"/>
  <c r="CE53" i="31"/>
  <c r="CD53" i="31"/>
  <c r="CA86" i="31" s="1"/>
  <c r="CC53" i="31"/>
  <c r="BZ86" i="31" s="1"/>
  <c r="CB53" i="31"/>
  <c r="BY86" i="31" s="1"/>
  <c r="CA53" i="31"/>
  <c r="BX86" i="31" s="1"/>
  <c r="BZ53" i="31"/>
  <c r="BW86" i="31" s="1"/>
  <c r="BY53" i="31"/>
  <c r="BV86" i="31" s="1"/>
  <c r="BX53" i="31"/>
  <c r="BW53" i="31"/>
  <c r="BU86" i="31" s="1"/>
  <c r="BV53" i="31"/>
  <c r="BT86" i="31" s="1"/>
  <c r="BU53" i="31"/>
  <c r="BS86" i="31" s="1"/>
  <c r="BT53" i="31"/>
  <c r="BR86" i="31" s="1"/>
  <c r="BS53" i="31"/>
  <c r="BR53" i="31"/>
  <c r="BQ86" i="31" s="1"/>
  <c r="BQ53" i="31"/>
  <c r="BP86" i="31" s="1"/>
  <c r="BP53" i="31"/>
  <c r="BO86" i="31" s="1"/>
  <c r="BO53" i="31"/>
  <c r="BN86" i="31" s="1"/>
  <c r="BN53" i="31"/>
  <c r="BM53" i="31"/>
  <c r="BM86" i="31" s="1"/>
  <c r="BL53" i="31"/>
  <c r="BL86" i="31" s="1"/>
  <c r="BL82" i="31"/>
  <c r="BL115" i="31" s="1"/>
  <c r="BL81" i="31"/>
  <c r="BL114" i="31" s="1"/>
  <c r="BL80" i="31"/>
  <c r="BL113" i="31" s="1"/>
  <c r="BL79" i="31"/>
  <c r="BL112" i="31" s="1"/>
  <c r="BL78" i="31"/>
  <c r="BL111" i="31" s="1"/>
  <c r="BL77" i="31"/>
  <c r="BL110" i="31" s="1"/>
  <c r="BL76" i="31"/>
  <c r="BL109" i="31" s="1"/>
  <c r="BL75" i="31"/>
  <c r="BL108" i="31" s="1"/>
  <c r="BL74" i="31"/>
  <c r="BL107" i="31" s="1"/>
  <c r="BL71" i="31"/>
  <c r="BL104" i="31" s="1"/>
  <c r="BL70" i="31"/>
  <c r="BL103" i="31" s="1"/>
  <c r="BL69" i="31"/>
  <c r="BL102" i="31" s="1"/>
  <c r="BL68" i="31"/>
  <c r="BL101" i="31" s="1"/>
  <c r="BL67" i="31"/>
  <c r="BL100" i="31" s="1"/>
  <c r="BL64" i="31"/>
  <c r="BL97" i="31" s="1"/>
  <c r="BL63" i="31"/>
  <c r="BL96" i="31" s="1"/>
  <c r="BL62" i="31"/>
  <c r="BL95" i="31" s="1"/>
  <c r="BL61" i="31"/>
  <c r="BL94" i="31" s="1"/>
  <c r="BL60" i="31"/>
  <c r="BL93" i="31" s="1"/>
  <c r="BL59" i="31"/>
  <c r="BL92" i="31" s="1"/>
  <c r="BL58" i="31"/>
  <c r="BL91" i="31" s="1"/>
  <c r="CB57" i="31"/>
  <c r="BY90" i="31" s="1"/>
  <c r="AG82" i="31"/>
  <c r="AG115" i="31" s="1"/>
  <c r="AF82" i="31"/>
  <c r="AF115" i="31" s="1"/>
  <c r="AE82" i="31"/>
  <c r="AE115" i="31" s="1"/>
  <c r="AG81" i="31"/>
  <c r="AG114" i="31" s="1"/>
  <c r="AF81" i="31"/>
  <c r="AF114" i="31" s="1"/>
  <c r="AE81" i="31"/>
  <c r="AE114" i="31" s="1"/>
  <c r="AG80" i="31"/>
  <c r="AG113" i="31" s="1"/>
  <c r="AF80" i="31"/>
  <c r="AF113" i="31" s="1"/>
  <c r="AE80" i="31"/>
  <c r="AE113" i="31" s="1"/>
  <c r="AG79" i="31"/>
  <c r="AG112" i="31" s="1"/>
  <c r="AF79" i="31"/>
  <c r="AF112" i="31" s="1"/>
  <c r="AE79" i="31"/>
  <c r="AE112" i="31" s="1"/>
  <c r="AG78" i="31"/>
  <c r="AG111" i="31" s="1"/>
  <c r="AF78" i="31"/>
  <c r="AF111" i="31" s="1"/>
  <c r="AE78" i="31"/>
  <c r="AE111" i="31" s="1"/>
  <c r="AG77" i="31"/>
  <c r="AG110" i="31" s="1"/>
  <c r="AF77" i="31"/>
  <c r="AF110" i="31" s="1"/>
  <c r="AE77" i="31"/>
  <c r="AE110" i="31" s="1"/>
  <c r="AG76" i="31"/>
  <c r="AG109" i="31" s="1"/>
  <c r="AF76" i="31"/>
  <c r="AF109" i="31" s="1"/>
  <c r="AE76" i="31"/>
  <c r="AE109" i="31" s="1"/>
  <c r="AG75" i="31"/>
  <c r="AG108" i="31" s="1"/>
  <c r="AF75" i="31"/>
  <c r="AF108" i="31" s="1"/>
  <c r="AE75" i="31"/>
  <c r="AE108" i="31" s="1"/>
  <c r="AG74" i="31"/>
  <c r="AG107" i="31" s="1"/>
  <c r="AF74" i="31"/>
  <c r="AF107" i="31" s="1"/>
  <c r="AE74" i="31"/>
  <c r="AE107" i="31" s="1"/>
  <c r="AH73" i="31"/>
  <c r="AH106" i="31" s="1"/>
  <c r="AG73" i="31"/>
  <c r="AG106" i="31" s="1"/>
  <c r="AF73" i="31"/>
  <c r="AF106" i="31" s="1"/>
  <c r="AE73" i="31"/>
  <c r="AE106" i="31" s="1"/>
  <c r="AH72" i="31"/>
  <c r="AH105" i="31" s="1"/>
  <c r="AG72" i="31"/>
  <c r="AG105" i="31" s="1"/>
  <c r="AF72" i="31"/>
  <c r="AF105" i="31" s="1"/>
  <c r="AE72" i="31"/>
  <c r="AE105" i="31" s="1"/>
  <c r="AG71" i="31"/>
  <c r="AG104" i="31" s="1"/>
  <c r="AF71" i="31"/>
  <c r="AF104" i="31" s="1"/>
  <c r="AE71" i="31"/>
  <c r="AE104" i="31" s="1"/>
  <c r="AG70" i="31"/>
  <c r="AG103" i="31" s="1"/>
  <c r="AF70" i="31"/>
  <c r="AF103" i="31" s="1"/>
  <c r="AE70" i="31"/>
  <c r="AE103" i="31" s="1"/>
  <c r="AG69" i="31"/>
  <c r="AG102" i="31" s="1"/>
  <c r="AF69" i="31"/>
  <c r="AF102" i="31" s="1"/>
  <c r="AE69" i="31"/>
  <c r="AE102" i="31" s="1"/>
  <c r="AG68" i="31"/>
  <c r="AG101" i="31" s="1"/>
  <c r="AF68" i="31"/>
  <c r="AF101" i="31" s="1"/>
  <c r="AE68" i="31"/>
  <c r="AE101" i="31" s="1"/>
  <c r="AG67" i="31"/>
  <c r="AG100" i="31" s="1"/>
  <c r="AF67" i="31"/>
  <c r="AF100" i="31" s="1"/>
  <c r="AE67" i="31"/>
  <c r="AE100" i="31" s="1"/>
  <c r="AH66" i="31"/>
  <c r="AH99" i="31" s="1"/>
  <c r="AG66" i="31"/>
  <c r="AG99" i="31" s="1"/>
  <c r="AF66" i="31"/>
  <c r="AF99" i="31" s="1"/>
  <c r="AE66" i="31"/>
  <c r="AE99" i="31" s="1"/>
  <c r="AH65" i="31"/>
  <c r="AH98" i="31" s="1"/>
  <c r="AG65" i="31"/>
  <c r="AG98" i="31" s="1"/>
  <c r="AF65" i="31"/>
  <c r="AF98" i="31" s="1"/>
  <c r="AE65" i="31"/>
  <c r="AE98" i="31" s="1"/>
  <c r="AG64" i="31"/>
  <c r="AG97" i="31" s="1"/>
  <c r="AF64" i="31"/>
  <c r="AF97" i="31" s="1"/>
  <c r="AE64" i="31"/>
  <c r="AE97" i="31" s="1"/>
  <c r="AG63" i="31"/>
  <c r="AG96" i="31" s="1"/>
  <c r="AF63" i="31"/>
  <c r="AF96" i="31" s="1"/>
  <c r="AE63" i="31"/>
  <c r="AE96" i="31" s="1"/>
  <c r="AG62" i="31"/>
  <c r="AG95" i="31" s="1"/>
  <c r="AF62" i="31"/>
  <c r="AF95" i="31" s="1"/>
  <c r="AE62" i="31"/>
  <c r="AE95" i="31" s="1"/>
  <c r="AG61" i="31"/>
  <c r="AG94" i="31" s="1"/>
  <c r="AF61" i="31"/>
  <c r="AF94" i="31" s="1"/>
  <c r="AE61" i="31"/>
  <c r="AE94" i="31" s="1"/>
  <c r="AG60" i="31"/>
  <c r="AG93" i="31" s="1"/>
  <c r="AF60" i="31"/>
  <c r="AF93" i="31" s="1"/>
  <c r="AE60" i="31"/>
  <c r="AE93" i="31" s="1"/>
  <c r="AG59" i="31"/>
  <c r="AG92" i="31" s="1"/>
  <c r="AF59" i="31"/>
  <c r="AF92" i="31" s="1"/>
  <c r="AE59" i="31"/>
  <c r="AE92" i="31" s="1"/>
  <c r="AG58" i="31"/>
  <c r="AG91" i="31" s="1"/>
  <c r="AF58" i="31"/>
  <c r="AF91" i="31" s="1"/>
  <c r="AE58" i="31"/>
  <c r="AE91" i="31" s="1"/>
  <c r="BF57" i="31"/>
  <c r="AZ90" i="31" s="1"/>
  <c r="BE57" i="31"/>
  <c r="AY90" i="31" s="1"/>
  <c r="BC57" i="31"/>
  <c r="AX90" i="31" s="1"/>
  <c r="AV57" i="31"/>
  <c r="AS90" i="31" s="1"/>
  <c r="AU57" i="31"/>
  <c r="AR90" i="31" s="1"/>
  <c r="AQ57" i="31"/>
  <c r="AO90" i="31" s="1"/>
  <c r="AP57" i="31"/>
  <c r="AN90" i="31" s="1"/>
  <c r="AN57" i="31"/>
  <c r="AM90" i="31" s="1"/>
  <c r="AM57" i="31"/>
  <c r="AL90" i="31" s="1"/>
  <c r="AL57" i="31"/>
  <c r="AK90" i="31" s="1"/>
  <c r="AK57" i="31"/>
  <c r="AJ90" i="31" s="1"/>
  <c r="AG57" i="31"/>
  <c r="AG90" i="31" s="1"/>
  <c r="AF57" i="31"/>
  <c r="AF90" i="31" s="1"/>
  <c r="AE57" i="31"/>
  <c r="AE90" i="31" s="1"/>
  <c r="BG56" i="31"/>
  <c r="BA89" i="31" s="1"/>
  <c r="BF56" i="31"/>
  <c r="AZ89" i="31" s="1"/>
  <c r="BE56" i="31"/>
  <c r="AY89" i="31" s="1"/>
  <c r="BC56" i="31"/>
  <c r="AX89" i="31" s="1"/>
  <c r="AZ56" i="31"/>
  <c r="AW89" i="31" s="1"/>
  <c r="AY56" i="31"/>
  <c r="AV89" i="31" s="1"/>
  <c r="AX56" i="31"/>
  <c r="AU89" i="31" s="1"/>
  <c r="AW56" i="31"/>
  <c r="AT89" i="31" s="1"/>
  <c r="AV56" i="31"/>
  <c r="AS89" i="31" s="1"/>
  <c r="AU56" i="31"/>
  <c r="AR89" i="31" s="1"/>
  <c r="AS56" i="31"/>
  <c r="AQ89" i="31" s="1"/>
  <c r="AR56" i="31"/>
  <c r="AP89" i="31" s="1"/>
  <c r="AQ56" i="31"/>
  <c r="AO89" i="31" s="1"/>
  <c r="AP56" i="31"/>
  <c r="AN89" i="31" s="1"/>
  <c r="AN56" i="31"/>
  <c r="AM89" i="31" s="1"/>
  <c r="AM56" i="31"/>
  <c r="AL89" i="31" s="1"/>
  <c r="AL56" i="31"/>
  <c r="AK89" i="31" s="1"/>
  <c r="AK56" i="31"/>
  <c r="AJ89" i="31" s="1"/>
  <c r="AI56" i="31"/>
  <c r="AI89" i="31" s="1"/>
  <c r="AH56" i="31"/>
  <c r="AH89" i="31" s="1"/>
  <c r="BG55" i="31"/>
  <c r="BA88" i="31" s="1"/>
  <c r="BF55" i="31"/>
  <c r="AZ88" i="31" s="1"/>
  <c r="BE55" i="31"/>
  <c r="AY88" i="31" s="1"/>
  <c r="BD55" i="31"/>
  <c r="BC55" i="31"/>
  <c r="AX88" i="31" s="1"/>
  <c r="BB55" i="31"/>
  <c r="BA55" i="31"/>
  <c r="AZ55" i="31"/>
  <c r="AW88" i="31" s="1"/>
  <c r="AY55" i="31"/>
  <c r="AV88" i="31" s="1"/>
  <c r="AX55" i="31"/>
  <c r="AU88" i="31" s="1"/>
  <c r="AW55" i="31"/>
  <c r="AT88" i="31" s="1"/>
  <c r="AV55" i="31"/>
  <c r="AS88" i="31" s="1"/>
  <c r="AU55" i="31"/>
  <c r="AR88" i="31" s="1"/>
  <c r="AT55" i="31"/>
  <c r="AS55" i="31"/>
  <c r="AQ88" i="31" s="1"/>
  <c r="AR55" i="31"/>
  <c r="AP88" i="31" s="1"/>
  <c r="AQ55" i="31"/>
  <c r="AO88" i="31" s="1"/>
  <c r="AP55" i="31"/>
  <c r="AN88" i="31" s="1"/>
  <c r="AO55" i="31"/>
  <c r="AN55" i="31"/>
  <c r="AM88" i="31" s="1"/>
  <c r="AM55" i="31"/>
  <c r="AL88" i="31" s="1"/>
  <c r="AL55" i="31"/>
  <c r="AK88" i="31" s="1"/>
  <c r="AK55" i="31"/>
  <c r="AJ88" i="31" s="1"/>
  <c r="AJ55" i="31"/>
  <c r="AI55" i="31"/>
  <c r="AI88" i="31" s="1"/>
  <c r="AH55" i="31"/>
  <c r="AH88" i="31" s="1"/>
  <c r="BG54" i="31"/>
  <c r="BA87" i="31" s="1"/>
  <c r="BF54" i="31"/>
  <c r="AZ87" i="31" s="1"/>
  <c r="BE54" i="31"/>
  <c r="AY87" i="31" s="1"/>
  <c r="BD54" i="31"/>
  <c r="BC54" i="31"/>
  <c r="AX87" i="31" s="1"/>
  <c r="BB54" i="31"/>
  <c r="BA54" i="31"/>
  <c r="AZ54" i="31"/>
  <c r="AW87" i="31" s="1"/>
  <c r="AY54" i="31"/>
  <c r="AV87" i="31" s="1"/>
  <c r="AX54" i="31"/>
  <c r="AU87" i="31" s="1"/>
  <c r="AW54" i="31"/>
  <c r="AT87" i="31" s="1"/>
  <c r="AV54" i="31"/>
  <c r="AS87" i="31" s="1"/>
  <c r="AU54" i="31"/>
  <c r="AR87" i="31" s="1"/>
  <c r="AT54" i="31"/>
  <c r="AS54" i="31"/>
  <c r="AQ87" i="31" s="1"/>
  <c r="AR54" i="31"/>
  <c r="AP87" i="31" s="1"/>
  <c r="AQ54" i="31"/>
  <c r="AO87" i="31" s="1"/>
  <c r="AP54" i="31"/>
  <c r="AN87" i="31" s="1"/>
  <c r="AO54" i="31"/>
  <c r="AN54" i="31"/>
  <c r="AM87" i="31" s="1"/>
  <c r="AM54" i="31"/>
  <c r="AL87" i="31" s="1"/>
  <c r="AL54" i="31"/>
  <c r="AK87" i="31" s="1"/>
  <c r="AK54" i="31"/>
  <c r="AJ87" i="31" s="1"/>
  <c r="AJ54" i="31"/>
  <c r="AI54" i="31"/>
  <c r="AI87" i="31" s="1"/>
  <c r="AH54" i="31"/>
  <c r="AH87" i="31" s="1"/>
  <c r="BG53" i="31"/>
  <c r="BA86" i="31" s="1"/>
  <c r="BF53" i="31"/>
  <c r="AZ86" i="31" s="1"/>
  <c r="BE53" i="31"/>
  <c r="AY86" i="31" s="1"/>
  <c r="BD53" i="31"/>
  <c r="BC53" i="31"/>
  <c r="AX86" i="31" s="1"/>
  <c r="BB53" i="31"/>
  <c r="BA53" i="31"/>
  <c r="AZ53" i="31"/>
  <c r="AW86" i="31" s="1"/>
  <c r="AY53" i="31"/>
  <c r="AV86" i="31" s="1"/>
  <c r="AX53" i="31"/>
  <c r="AU86" i="31" s="1"/>
  <c r="AW53" i="31"/>
  <c r="AT86" i="31" s="1"/>
  <c r="AV53" i="31"/>
  <c r="AS86" i="31" s="1"/>
  <c r="AU53" i="31"/>
  <c r="AR86" i="31" s="1"/>
  <c r="AT53" i="31"/>
  <c r="AS53" i="31"/>
  <c r="AQ86" i="31" s="1"/>
  <c r="AR53" i="31"/>
  <c r="AP86" i="31" s="1"/>
  <c r="AQ53" i="31"/>
  <c r="AO86" i="31" s="1"/>
  <c r="AP53" i="31"/>
  <c r="AN86" i="31" s="1"/>
  <c r="AO53" i="31"/>
  <c r="AN53" i="31"/>
  <c r="AM86" i="31" s="1"/>
  <c r="AM53" i="31"/>
  <c r="AL86" i="31" s="1"/>
  <c r="AL53" i="31"/>
  <c r="AK86" i="31" s="1"/>
  <c r="AK53" i="31"/>
  <c r="AJ86" i="31" s="1"/>
  <c r="AJ53" i="31"/>
  <c r="AI53" i="31"/>
  <c r="AI86" i="31" s="1"/>
  <c r="AH53" i="31"/>
  <c r="AH86" i="31" s="1"/>
  <c r="AH82" i="31"/>
  <c r="AH115" i="31" s="1"/>
  <c r="AH81" i="31"/>
  <c r="AH114" i="31" s="1"/>
  <c r="AH80" i="31"/>
  <c r="AH113" i="31" s="1"/>
  <c r="AH79" i="31"/>
  <c r="AH112" i="31" s="1"/>
  <c r="AH78" i="31"/>
  <c r="AH111" i="31" s="1"/>
  <c r="AH77" i="31"/>
  <c r="AH110" i="31" s="1"/>
  <c r="AH76" i="31"/>
  <c r="AH109" i="31" s="1"/>
  <c r="AH75" i="31"/>
  <c r="AH108" i="31" s="1"/>
  <c r="AH74" i="31"/>
  <c r="AH107" i="31" s="1"/>
  <c r="AH71" i="31"/>
  <c r="AH104" i="31" s="1"/>
  <c r="AH70" i="31"/>
  <c r="AH103" i="31" s="1"/>
  <c r="AH69" i="31"/>
  <c r="AH102" i="31" s="1"/>
  <c r="AH68" i="31"/>
  <c r="AH101" i="31" s="1"/>
  <c r="AH67" i="31"/>
  <c r="AH100" i="31" s="1"/>
  <c r="AH64" i="31"/>
  <c r="AH97" i="31" s="1"/>
  <c r="AH63" i="31"/>
  <c r="AH96" i="31" s="1"/>
  <c r="AH62" i="31"/>
  <c r="AH95" i="31" s="1"/>
  <c r="AH61" i="31"/>
  <c r="AH94" i="31" s="1"/>
  <c r="AH60" i="31"/>
  <c r="AH93" i="31" s="1"/>
  <c r="AH59" i="31"/>
  <c r="AH92" i="31" s="1"/>
  <c r="AH58" i="31"/>
  <c r="AH91" i="31" s="1"/>
  <c r="AB57" i="31"/>
  <c r="V90" i="31" s="1"/>
  <c r="V122" i="31" s="1"/>
  <c r="V154" i="31" s="1"/>
  <c r="V186" i="31" s="1"/>
  <c r="V218" i="31" s="1"/>
  <c r="AA57" i="31"/>
  <c r="U90" i="31" s="1"/>
  <c r="U122" i="31" s="1"/>
  <c r="U154" i="31" s="1"/>
  <c r="U186" i="31" s="1"/>
  <c r="U218" i="31" s="1"/>
  <c r="Y57" i="31"/>
  <c r="T90" i="31" s="1"/>
  <c r="T122" i="31" s="1"/>
  <c r="T154" i="31" s="1"/>
  <c r="T186" i="31" s="1"/>
  <c r="T218" i="31" s="1"/>
  <c r="R57" i="31"/>
  <c r="O90" i="31" s="1"/>
  <c r="O122" i="31" s="1"/>
  <c r="O154" i="31" s="1"/>
  <c r="O186" i="31" s="1"/>
  <c r="O218" i="31" s="1"/>
  <c r="Q57" i="31"/>
  <c r="N90" i="31" s="1"/>
  <c r="N122" i="31" s="1"/>
  <c r="N154" i="31" s="1"/>
  <c r="N186" i="31" s="1"/>
  <c r="N218" i="31" s="1"/>
  <c r="M57" i="31"/>
  <c r="K90" i="31" s="1"/>
  <c r="K122" i="31" s="1"/>
  <c r="K154" i="31" s="1"/>
  <c r="K186" i="31" s="1"/>
  <c r="K218" i="31" s="1"/>
  <c r="L57" i="31"/>
  <c r="J90" i="31" s="1"/>
  <c r="J122" i="31" s="1"/>
  <c r="J154" i="31" s="1"/>
  <c r="J186" i="31" s="1"/>
  <c r="J218" i="31" s="1"/>
  <c r="J57" i="31"/>
  <c r="I90" i="31" s="1"/>
  <c r="I122" i="31" s="1"/>
  <c r="I154" i="31" s="1"/>
  <c r="I186" i="31" s="1"/>
  <c r="I218" i="31" s="1"/>
  <c r="I57" i="31"/>
  <c r="H90" i="31" s="1"/>
  <c r="H122" i="31" s="1"/>
  <c r="H154" i="31" s="1"/>
  <c r="H186" i="31" s="1"/>
  <c r="H218" i="31" s="1"/>
  <c r="H57" i="31"/>
  <c r="G90" i="31" s="1"/>
  <c r="G122" i="31" s="1"/>
  <c r="G154" i="31" s="1"/>
  <c r="G186" i="31" s="1"/>
  <c r="G218" i="31" s="1"/>
  <c r="G57" i="31"/>
  <c r="F90" i="31" s="1"/>
  <c r="F122" i="31" s="1"/>
  <c r="F154" i="31" s="1"/>
  <c r="F186" i="31" s="1"/>
  <c r="F218" i="31" s="1"/>
  <c r="F54" i="31"/>
  <c r="G54" i="31"/>
  <c r="F87" i="31" s="1"/>
  <c r="F119" i="31" s="1"/>
  <c r="F151" i="31" s="1"/>
  <c r="F183" i="31" s="1"/>
  <c r="F215" i="31" s="1"/>
  <c r="H54" i="31"/>
  <c r="G87" i="31" s="1"/>
  <c r="G119" i="31" s="1"/>
  <c r="G151" i="31" s="1"/>
  <c r="G183" i="31" s="1"/>
  <c r="G215" i="31" s="1"/>
  <c r="I54" i="31"/>
  <c r="H87" i="31" s="1"/>
  <c r="H119" i="31" s="1"/>
  <c r="H151" i="31" s="1"/>
  <c r="H183" i="31" s="1"/>
  <c r="H215" i="31" s="1"/>
  <c r="J54" i="31"/>
  <c r="I87" i="31" s="1"/>
  <c r="I119" i="31" s="1"/>
  <c r="I151" i="31" s="1"/>
  <c r="I183" i="31" s="1"/>
  <c r="I215" i="31" s="1"/>
  <c r="K54" i="31"/>
  <c r="L54" i="31"/>
  <c r="J87" i="31" s="1"/>
  <c r="J119" i="31" s="1"/>
  <c r="J151" i="31" s="1"/>
  <c r="J183" i="31" s="1"/>
  <c r="J215" i="31" s="1"/>
  <c r="M54" i="31"/>
  <c r="K87" i="31" s="1"/>
  <c r="K119" i="31" s="1"/>
  <c r="K151" i="31" s="1"/>
  <c r="K183" i="31" s="1"/>
  <c r="K215" i="31" s="1"/>
  <c r="N54" i="31"/>
  <c r="L87" i="31" s="1"/>
  <c r="L119" i="31" s="1"/>
  <c r="L151" i="31" s="1"/>
  <c r="L183" i="31" s="1"/>
  <c r="L215" i="31" s="1"/>
  <c r="O54" i="31"/>
  <c r="M87" i="31" s="1"/>
  <c r="M119" i="31" s="1"/>
  <c r="M151" i="31" s="1"/>
  <c r="M183" i="31" s="1"/>
  <c r="M215" i="31" s="1"/>
  <c r="P54" i="31"/>
  <c r="Q54" i="31"/>
  <c r="N87" i="31" s="1"/>
  <c r="N119" i="31" s="1"/>
  <c r="N151" i="31" s="1"/>
  <c r="N183" i="31" s="1"/>
  <c r="N215" i="31" s="1"/>
  <c r="R54" i="31"/>
  <c r="O87" i="31" s="1"/>
  <c r="O119" i="31" s="1"/>
  <c r="O151" i="31" s="1"/>
  <c r="O183" i="31" s="1"/>
  <c r="O215" i="31" s="1"/>
  <c r="S54" i="31"/>
  <c r="P87" i="31" s="1"/>
  <c r="P119" i="31" s="1"/>
  <c r="P151" i="31" s="1"/>
  <c r="P183" i="31" s="1"/>
  <c r="P215" i="31" s="1"/>
  <c r="T54" i="31"/>
  <c r="Q87" i="31" s="1"/>
  <c r="Q119" i="31" s="1"/>
  <c r="Q151" i="31" s="1"/>
  <c r="Q183" i="31" s="1"/>
  <c r="Q215" i="31" s="1"/>
  <c r="U54" i="31"/>
  <c r="R87" i="31" s="1"/>
  <c r="R119" i="31" s="1"/>
  <c r="R151" i="31" s="1"/>
  <c r="R183" i="31" s="1"/>
  <c r="R215" i="31" s="1"/>
  <c r="V54" i="31"/>
  <c r="S87" i="31" s="1"/>
  <c r="S119" i="31" s="1"/>
  <c r="S151" i="31" s="1"/>
  <c r="S183" i="31" s="1"/>
  <c r="S215" i="31" s="1"/>
  <c r="W54" i="31"/>
  <c r="X54" i="31"/>
  <c r="Y54" i="31"/>
  <c r="T87" i="31" s="1"/>
  <c r="T119" i="31" s="1"/>
  <c r="T151" i="31" s="1"/>
  <c r="T183" i="31" s="1"/>
  <c r="T215" i="31" s="1"/>
  <c r="Z54" i="31"/>
  <c r="AA54" i="31"/>
  <c r="U87" i="31" s="1"/>
  <c r="U119" i="31" s="1"/>
  <c r="U151" i="31" s="1"/>
  <c r="U183" i="31" s="1"/>
  <c r="U215" i="31" s="1"/>
  <c r="AB54" i="31"/>
  <c r="V87" i="31" s="1"/>
  <c r="V119" i="31" s="1"/>
  <c r="V151" i="31" s="1"/>
  <c r="V183" i="31" s="1"/>
  <c r="V215" i="31" s="1"/>
  <c r="AC54" i="31"/>
  <c r="W87" i="31" s="1"/>
  <c r="W119" i="31" s="1"/>
  <c r="W151" i="31" s="1"/>
  <c r="W183" i="31" s="1"/>
  <c r="W215" i="31" s="1"/>
  <c r="E57" i="28"/>
  <c r="E124" i="28"/>
  <c r="D125" i="28"/>
  <c r="E158" i="28"/>
  <c r="E191" i="28"/>
  <c r="E208" i="28"/>
  <c r="D213" i="28"/>
  <c r="E302" i="28"/>
  <c r="E343" i="28"/>
  <c r="D353" i="28"/>
  <c r="E368" i="28"/>
  <c r="E427" i="28"/>
  <c r="E444" i="28"/>
  <c r="U42" i="28"/>
  <c r="U43" i="28"/>
  <c r="U44" i="28"/>
  <c r="U45" i="28"/>
  <c r="U46" i="28"/>
  <c r="U47" i="28"/>
  <c r="U48" i="28"/>
  <c r="U49" i="28"/>
  <c r="U50" i="28"/>
  <c r="U51" i="28"/>
  <c r="U52" i="28"/>
  <c r="U53" i="28"/>
  <c r="U54" i="28"/>
  <c r="U55" i="28"/>
  <c r="U56" i="28"/>
  <c r="U57" i="28"/>
  <c r="U58" i="28"/>
  <c r="U59" i="28"/>
  <c r="U60" i="28"/>
  <c r="U61" i="28"/>
  <c r="U62" i="28"/>
  <c r="U63" i="28"/>
  <c r="U64" i="28"/>
  <c r="U65" i="28"/>
  <c r="U66" i="28"/>
  <c r="U67" i="28"/>
  <c r="U68" i="28"/>
  <c r="U69" i="28"/>
  <c r="U70" i="28"/>
  <c r="U71" i="28"/>
  <c r="U72" i="28"/>
  <c r="U73" i="28"/>
  <c r="U74" i="28"/>
  <c r="U75" i="28"/>
  <c r="U76" i="28"/>
  <c r="U77" i="28"/>
  <c r="U78" i="28"/>
  <c r="U79" i="28"/>
  <c r="U80" i="28"/>
  <c r="U81" i="28"/>
  <c r="U82" i="28"/>
  <c r="U83" i="28"/>
  <c r="U84" i="28"/>
  <c r="U85" i="28"/>
  <c r="U86" i="28"/>
  <c r="U87" i="28"/>
  <c r="U88" i="28"/>
  <c r="U89" i="28"/>
  <c r="U90" i="28"/>
  <c r="U91" i="28"/>
  <c r="U92" i="28"/>
  <c r="U93" i="28"/>
  <c r="U94" i="28"/>
  <c r="U95" i="28"/>
  <c r="U96" i="28"/>
  <c r="U97" i="28"/>
  <c r="U98" i="28"/>
  <c r="U99" i="28"/>
  <c r="U100" i="28"/>
  <c r="U101" i="28"/>
  <c r="U102" i="28"/>
  <c r="U103" i="28"/>
  <c r="U104" i="28"/>
  <c r="U105" i="28"/>
  <c r="U106" i="28"/>
  <c r="U107" i="28"/>
  <c r="U108" i="28"/>
  <c r="U109" i="28"/>
  <c r="U110" i="28"/>
  <c r="U111" i="28"/>
  <c r="U112" i="28"/>
  <c r="U113" i="28"/>
  <c r="U114" i="28"/>
  <c r="U115" i="28"/>
  <c r="U116" i="28"/>
  <c r="U117" i="28"/>
  <c r="U118" i="28"/>
  <c r="U119" i="28"/>
  <c r="U120" i="28"/>
  <c r="U121" i="28"/>
  <c r="U122" i="28"/>
  <c r="U123" i="28"/>
  <c r="U124" i="28"/>
  <c r="U125" i="28"/>
  <c r="U126" i="28"/>
  <c r="U127" i="28"/>
  <c r="U128" i="28"/>
  <c r="U129" i="28"/>
  <c r="U130" i="28"/>
  <c r="U131" i="28"/>
  <c r="U132" i="28"/>
  <c r="U133" i="28"/>
  <c r="U134" i="28"/>
  <c r="U135" i="28"/>
  <c r="U136" i="28"/>
  <c r="U137" i="28"/>
  <c r="U138" i="28"/>
  <c r="U139" i="28"/>
  <c r="U140" i="28"/>
  <c r="U141" i="28"/>
  <c r="U142" i="28"/>
  <c r="U143" i="28"/>
  <c r="U144" i="28"/>
  <c r="U145" i="28"/>
  <c r="U146" i="28"/>
  <c r="U147" i="28"/>
  <c r="U148" i="28"/>
  <c r="U149" i="28"/>
  <c r="U150" i="28"/>
  <c r="U151" i="28"/>
  <c r="U152" i="28"/>
  <c r="U153" i="28"/>
  <c r="U154" i="28"/>
  <c r="U155" i="28"/>
  <c r="U156" i="28"/>
  <c r="U157" i="28"/>
  <c r="U158" i="28"/>
  <c r="U159" i="28"/>
  <c r="U160" i="28"/>
  <c r="U161" i="28"/>
  <c r="U162" i="28"/>
  <c r="U163" i="28"/>
  <c r="U164" i="28"/>
  <c r="U165" i="28"/>
  <c r="U166" i="28"/>
  <c r="U167" i="28"/>
  <c r="U168" i="28"/>
  <c r="U169" i="28"/>
  <c r="U170" i="28"/>
  <c r="U171" i="28"/>
  <c r="U172" i="28"/>
  <c r="U173" i="28"/>
  <c r="U174" i="28"/>
  <c r="U175" i="28"/>
  <c r="U176" i="28"/>
  <c r="U177" i="28"/>
  <c r="U178" i="28"/>
  <c r="U179" i="28"/>
  <c r="U180" i="28"/>
  <c r="U181" i="28"/>
  <c r="U182" i="28"/>
  <c r="U183" i="28"/>
  <c r="U184" i="28"/>
  <c r="U185" i="28"/>
  <c r="U186" i="28"/>
  <c r="U187" i="28"/>
  <c r="U188" i="28"/>
  <c r="U189" i="28"/>
  <c r="U190" i="28"/>
  <c r="U191" i="28"/>
  <c r="U192" i="28"/>
  <c r="U193" i="28"/>
  <c r="U194" i="28"/>
  <c r="U195" i="28"/>
  <c r="U196" i="28"/>
  <c r="U197" i="28"/>
  <c r="U198" i="28"/>
  <c r="U199" i="28"/>
  <c r="U200" i="28"/>
  <c r="U201" i="28"/>
  <c r="U202" i="28"/>
  <c r="U203" i="28"/>
  <c r="U204" i="28"/>
  <c r="U205" i="28"/>
  <c r="U206" i="28"/>
  <c r="U207" i="28"/>
  <c r="U208" i="28"/>
  <c r="U209" i="28"/>
  <c r="U210" i="28"/>
  <c r="U211" i="28"/>
  <c r="U212" i="28"/>
  <c r="U213" i="28"/>
  <c r="U214" i="28"/>
  <c r="U215" i="28"/>
  <c r="U216" i="28"/>
  <c r="U217" i="28"/>
  <c r="U218" i="28"/>
  <c r="U219" i="28"/>
  <c r="U220" i="28"/>
  <c r="U221" i="28"/>
  <c r="U222" i="28"/>
  <c r="U223" i="28"/>
  <c r="U224" i="28"/>
  <c r="U225" i="28"/>
  <c r="U226" i="28"/>
  <c r="U227" i="28"/>
  <c r="U228" i="28"/>
  <c r="U229" i="28"/>
  <c r="U230" i="28"/>
  <c r="U231" i="28"/>
  <c r="U232" i="28"/>
  <c r="U233" i="28"/>
  <c r="U234" i="28"/>
  <c r="U235" i="28"/>
  <c r="U236" i="28"/>
  <c r="U237" i="28"/>
  <c r="U238" i="28"/>
  <c r="U239" i="28"/>
  <c r="U240" i="28"/>
  <c r="U241" i="28"/>
  <c r="U242" i="28"/>
  <c r="U243" i="28"/>
  <c r="U244" i="28"/>
  <c r="U245" i="28"/>
  <c r="U246" i="28"/>
  <c r="U247" i="28"/>
  <c r="U248" i="28"/>
  <c r="U249" i="28"/>
  <c r="U250" i="28"/>
  <c r="U251" i="28"/>
  <c r="U252" i="28"/>
  <c r="U253" i="28"/>
  <c r="U254" i="28"/>
  <c r="U255" i="28"/>
  <c r="U256" i="28"/>
  <c r="U257" i="28"/>
  <c r="U258" i="28"/>
  <c r="U259" i="28"/>
  <c r="U260" i="28"/>
  <c r="U261" i="28"/>
  <c r="U262" i="28"/>
  <c r="U263" i="28"/>
  <c r="U264" i="28"/>
  <c r="U265" i="28"/>
  <c r="U266" i="28"/>
  <c r="U267" i="28"/>
  <c r="U268" i="28"/>
  <c r="U269" i="28"/>
  <c r="U270" i="28"/>
  <c r="U271" i="28"/>
  <c r="U272" i="28"/>
  <c r="U273" i="28"/>
  <c r="U274" i="28"/>
  <c r="U275" i="28"/>
  <c r="U276" i="28"/>
  <c r="U277" i="28"/>
  <c r="U278" i="28"/>
  <c r="U279" i="28"/>
  <c r="U280" i="28"/>
  <c r="U281" i="28"/>
  <c r="U282" i="28"/>
  <c r="U283" i="28"/>
  <c r="U284" i="28"/>
  <c r="U285" i="28"/>
  <c r="U286" i="28"/>
  <c r="U287" i="28"/>
  <c r="U288" i="28"/>
  <c r="U289" i="28"/>
  <c r="U290" i="28"/>
  <c r="U291" i="28"/>
  <c r="U292" i="28"/>
  <c r="U293" i="28"/>
  <c r="U294" i="28"/>
  <c r="U295" i="28"/>
  <c r="U296" i="28"/>
  <c r="U297" i="28"/>
  <c r="U298" i="28"/>
  <c r="U299" i="28"/>
  <c r="U300" i="28"/>
  <c r="U301" i="28"/>
  <c r="U302" i="28"/>
  <c r="U303" i="28"/>
  <c r="U304" i="28"/>
  <c r="U305" i="28"/>
  <c r="U306" i="28"/>
  <c r="U307" i="28"/>
  <c r="U308" i="28"/>
  <c r="U309" i="28"/>
  <c r="U310" i="28"/>
  <c r="U311" i="28"/>
  <c r="U312" i="28"/>
  <c r="U313" i="28"/>
  <c r="U314" i="28"/>
  <c r="U315" i="28"/>
  <c r="U316" i="28"/>
  <c r="U317" i="28"/>
  <c r="U318" i="28"/>
  <c r="U319" i="28"/>
  <c r="U320" i="28"/>
  <c r="U321" i="28"/>
  <c r="U322" i="28"/>
  <c r="U323" i="28"/>
  <c r="U324" i="28"/>
  <c r="U325" i="28"/>
  <c r="U326" i="28"/>
  <c r="U327" i="28"/>
  <c r="U328" i="28"/>
  <c r="U329" i="28"/>
  <c r="U330" i="28"/>
  <c r="U331" i="28"/>
  <c r="U332" i="28"/>
  <c r="U333" i="28"/>
  <c r="U334" i="28"/>
  <c r="U335" i="28"/>
  <c r="U336" i="28"/>
  <c r="U337" i="28"/>
  <c r="U338" i="28"/>
  <c r="U339" i="28"/>
  <c r="U340" i="28"/>
  <c r="U341" i="28"/>
  <c r="U342" i="28"/>
  <c r="U343" i="28"/>
  <c r="U344" i="28"/>
  <c r="U345" i="28"/>
  <c r="U346" i="28"/>
  <c r="U347" i="28"/>
  <c r="U348" i="28"/>
  <c r="U349" i="28"/>
  <c r="U350" i="28"/>
  <c r="U351" i="28"/>
  <c r="U352" i="28"/>
  <c r="U353" i="28"/>
  <c r="U354" i="28"/>
  <c r="U355" i="28"/>
  <c r="U356" i="28"/>
  <c r="U357" i="28"/>
  <c r="U358" i="28"/>
  <c r="U359" i="28"/>
  <c r="U360" i="28"/>
  <c r="U361" i="28"/>
  <c r="U362" i="28"/>
  <c r="U363" i="28"/>
  <c r="U364" i="28"/>
  <c r="U365" i="28"/>
  <c r="U366" i="28"/>
  <c r="U367" i="28"/>
  <c r="U368" i="28"/>
  <c r="U369" i="28"/>
  <c r="U370" i="28"/>
  <c r="U371" i="28"/>
  <c r="U372" i="28"/>
  <c r="U373" i="28"/>
  <c r="U374" i="28"/>
  <c r="U375" i="28"/>
  <c r="U376" i="28"/>
  <c r="U377" i="28"/>
  <c r="U378" i="28"/>
  <c r="U379" i="28"/>
  <c r="U380" i="28"/>
  <c r="U381" i="28"/>
  <c r="U382" i="28"/>
  <c r="U383" i="28"/>
  <c r="U384" i="28"/>
  <c r="U385" i="28"/>
  <c r="U386" i="28"/>
  <c r="U387" i="28"/>
  <c r="U388" i="28"/>
  <c r="U389" i="28"/>
  <c r="U390" i="28"/>
  <c r="U391" i="28"/>
  <c r="U392" i="28"/>
  <c r="U393" i="28"/>
  <c r="U394" i="28"/>
  <c r="U395" i="28"/>
  <c r="U396" i="28"/>
  <c r="U397" i="28"/>
  <c r="U398" i="28"/>
  <c r="U399" i="28"/>
  <c r="U400" i="28"/>
  <c r="U401" i="28"/>
  <c r="U402" i="28"/>
  <c r="U403" i="28"/>
  <c r="U404" i="28"/>
  <c r="U405" i="28"/>
  <c r="U406" i="28"/>
  <c r="U407" i="28"/>
  <c r="U408" i="28"/>
  <c r="U409" i="28"/>
  <c r="U410" i="28"/>
  <c r="U411" i="28"/>
  <c r="U412" i="28"/>
  <c r="U413" i="28"/>
  <c r="U414" i="28"/>
  <c r="U415" i="28"/>
  <c r="U416" i="28"/>
  <c r="U417" i="28"/>
  <c r="U418" i="28"/>
  <c r="U419" i="28"/>
  <c r="U420" i="28"/>
  <c r="U421" i="28"/>
  <c r="U422" i="28"/>
  <c r="U423" i="28"/>
  <c r="U424" i="28"/>
  <c r="U425" i="28"/>
  <c r="U426" i="28"/>
  <c r="U427" i="28"/>
  <c r="U428" i="28"/>
  <c r="U429" i="28"/>
  <c r="U430" i="28"/>
  <c r="U431" i="28"/>
  <c r="U432" i="28"/>
  <c r="U433" i="28"/>
  <c r="U434" i="28"/>
  <c r="U435" i="28"/>
  <c r="U436" i="28"/>
  <c r="U437" i="28"/>
  <c r="U438" i="28"/>
  <c r="U439" i="28"/>
  <c r="U440" i="28"/>
  <c r="U441" i="28"/>
  <c r="U442" i="28"/>
  <c r="U443" i="28"/>
  <c r="U444" i="28"/>
  <c r="U445" i="28"/>
  <c r="U446" i="28"/>
  <c r="U447" i="28"/>
  <c r="U448" i="28"/>
  <c r="U449" i="28"/>
  <c r="U450" i="28"/>
  <c r="U451" i="28"/>
  <c r="U452" i="28"/>
  <c r="U453" i="28"/>
  <c r="U454" i="28"/>
  <c r="U455" i="28"/>
  <c r="U456" i="28"/>
  <c r="U457" i="28"/>
  <c r="U458" i="28"/>
  <c r="U459" i="28"/>
  <c r="U460" i="28"/>
  <c r="U461" i="28"/>
  <c r="U462" i="28"/>
  <c r="U463" i="28"/>
  <c r="U464" i="28"/>
  <c r="U465" i="28"/>
  <c r="U466" i="28"/>
  <c r="U467" i="28"/>
  <c r="U468" i="28"/>
  <c r="U469" i="28"/>
  <c r="U470" i="28"/>
  <c r="U471" i="28"/>
  <c r="U472" i="28"/>
  <c r="U473" i="28"/>
  <c r="U474" i="28"/>
  <c r="U475" i="28"/>
  <c r="U476" i="28"/>
  <c r="P42" i="28"/>
  <c r="P43" i="28"/>
  <c r="P44" i="28"/>
  <c r="P45" i="28"/>
  <c r="P46" i="28"/>
  <c r="P47" i="28"/>
  <c r="P48" i="28"/>
  <c r="P49" i="28"/>
  <c r="P50" i="28"/>
  <c r="P51" i="28"/>
  <c r="P52" i="28"/>
  <c r="P53" i="28"/>
  <c r="P54" i="28"/>
  <c r="P55" i="28"/>
  <c r="P56" i="28"/>
  <c r="P57" i="28"/>
  <c r="P58" i="28"/>
  <c r="P59" i="28"/>
  <c r="P60" i="28"/>
  <c r="P61" i="28"/>
  <c r="P62" i="28"/>
  <c r="P63" i="28"/>
  <c r="P64" i="28"/>
  <c r="P65" i="28"/>
  <c r="P66" i="28"/>
  <c r="P67" i="28"/>
  <c r="P68" i="28"/>
  <c r="P69" i="28"/>
  <c r="P70" i="28"/>
  <c r="P71" i="28"/>
  <c r="P72" i="28"/>
  <c r="P73" i="28"/>
  <c r="P74" i="28"/>
  <c r="P75" i="28"/>
  <c r="P76" i="28"/>
  <c r="P77" i="28"/>
  <c r="P78" i="28"/>
  <c r="P79" i="28"/>
  <c r="P80" i="28"/>
  <c r="P81" i="28"/>
  <c r="P82" i="28"/>
  <c r="P83" i="28"/>
  <c r="P84" i="28"/>
  <c r="P85" i="28"/>
  <c r="P86" i="28"/>
  <c r="P87" i="28"/>
  <c r="P88" i="28"/>
  <c r="P89" i="28"/>
  <c r="P90" i="28"/>
  <c r="P91" i="28"/>
  <c r="P92" i="28"/>
  <c r="P93" i="28"/>
  <c r="P94" i="28"/>
  <c r="P95" i="28"/>
  <c r="P96" i="28"/>
  <c r="P97" i="28"/>
  <c r="P98" i="28"/>
  <c r="P99" i="28"/>
  <c r="P100" i="28"/>
  <c r="P101" i="28"/>
  <c r="P102" i="28"/>
  <c r="P103" i="28"/>
  <c r="P104" i="28"/>
  <c r="P105" i="28"/>
  <c r="P106" i="28"/>
  <c r="P107" i="28"/>
  <c r="P108" i="28"/>
  <c r="P109" i="28"/>
  <c r="P110" i="28"/>
  <c r="P111" i="28"/>
  <c r="P112" i="28"/>
  <c r="P113" i="28"/>
  <c r="P114" i="28"/>
  <c r="P115" i="28"/>
  <c r="P116" i="28"/>
  <c r="P117" i="28"/>
  <c r="P118" i="28"/>
  <c r="P119" i="28"/>
  <c r="P120" i="28"/>
  <c r="P121" i="28"/>
  <c r="P122" i="28"/>
  <c r="P123" i="28"/>
  <c r="P124" i="28"/>
  <c r="P125" i="28"/>
  <c r="P126" i="28"/>
  <c r="P127" i="28"/>
  <c r="P128" i="28"/>
  <c r="P129" i="28"/>
  <c r="P130" i="28"/>
  <c r="P131" i="28"/>
  <c r="P132" i="28"/>
  <c r="P133" i="28"/>
  <c r="P134" i="28"/>
  <c r="P135" i="28"/>
  <c r="P136" i="28"/>
  <c r="P137" i="28"/>
  <c r="P138" i="28"/>
  <c r="P139" i="28"/>
  <c r="P140" i="28"/>
  <c r="P141" i="28"/>
  <c r="P142" i="28"/>
  <c r="P143" i="28"/>
  <c r="P144" i="28"/>
  <c r="P145" i="28"/>
  <c r="P146" i="28"/>
  <c r="P147" i="28"/>
  <c r="P148" i="28"/>
  <c r="P149" i="28"/>
  <c r="P150" i="28"/>
  <c r="P151" i="28"/>
  <c r="P152" i="28"/>
  <c r="P153" i="28"/>
  <c r="P154" i="28"/>
  <c r="P155" i="28"/>
  <c r="P156" i="28"/>
  <c r="P157" i="28"/>
  <c r="P158" i="28"/>
  <c r="P159" i="28"/>
  <c r="P160" i="28"/>
  <c r="P161" i="28"/>
  <c r="P162" i="28"/>
  <c r="P163" i="28"/>
  <c r="P164" i="28"/>
  <c r="P165" i="28"/>
  <c r="P166" i="28"/>
  <c r="P167" i="28"/>
  <c r="P168" i="28"/>
  <c r="P169" i="28"/>
  <c r="P170" i="28"/>
  <c r="P171" i="28"/>
  <c r="P172" i="28"/>
  <c r="P173" i="28"/>
  <c r="P174" i="28"/>
  <c r="P175" i="28"/>
  <c r="P176" i="28"/>
  <c r="P177" i="28"/>
  <c r="P178" i="28"/>
  <c r="P179" i="28"/>
  <c r="P180" i="28"/>
  <c r="P181" i="28"/>
  <c r="P182" i="28"/>
  <c r="P183" i="28"/>
  <c r="P184" i="28"/>
  <c r="P185" i="28"/>
  <c r="P186" i="28"/>
  <c r="P187" i="28"/>
  <c r="P188" i="28"/>
  <c r="P189" i="28"/>
  <c r="P190" i="28"/>
  <c r="P191" i="28"/>
  <c r="P192" i="28"/>
  <c r="P193" i="28"/>
  <c r="P194" i="28"/>
  <c r="P195" i="28"/>
  <c r="P196" i="28"/>
  <c r="P197" i="28"/>
  <c r="P198" i="28"/>
  <c r="P199" i="28"/>
  <c r="P200" i="28"/>
  <c r="P201" i="28"/>
  <c r="P202" i="28"/>
  <c r="P203" i="28"/>
  <c r="P204" i="28"/>
  <c r="P205" i="28"/>
  <c r="P206" i="28"/>
  <c r="P207" i="28"/>
  <c r="P208" i="28"/>
  <c r="P209" i="28"/>
  <c r="P210" i="28"/>
  <c r="P211" i="28"/>
  <c r="P212" i="28"/>
  <c r="P213" i="28"/>
  <c r="P214" i="28"/>
  <c r="P215" i="28"/>
  <c r="P216" i="28"/>
  <c r="P217" i="28"/>
  <c r="P218" i="28"/>
  <c r="P219" i="28"/>
  <c r="P220" i="28"/>
  <c r="P221" i="28"/>
  <c r="P222" i="28"/>
  <c r="P223" i="28"/>
  <c r="P224" i="28"/>
  <c r="P225" i="28"/>
  <c r="P226" i="28"/>
  <c r="P227" i="28"/>
  <c r="P228" i="28"/>
  <c r="P229" i="28"/>
  <c r="P230" i="28"/>
  <c r="P231" i="28"/>
  <c r="P232" i="28"/>
  <c r="P233" i="28"/>
  <c r="P234" i="28"/>
  <c r="P235" i="28"/>
  <c r="P236" i="28"/>
  <c r="P237" i="28"/>
  <c r="P238" i="28"/>
  <c r="P239" i="28"/>
  <c r="P240" i="28"/>
  <c r="P241" i="28"/>
  <c r="P242" i="28"/>
  <c r="P243" i="28"/>
  <c r="P244" i="28"/>
  <c r="P245" i="28"/>
  <c r="P246" i="28"/>
  <c r="P247" i="28"/>
  <c r="P248" i="28"/>
  <c r="P249" i="28"/>
  <c r="P250" i="28"/>
  <c r="P251" i="28"/>
  <c r="P252" i="28"/>
  <c r="P253" i="28"/>
  <c r="P254" i="28"/>
  <c r="P255" i="28"/>
  <c r="P256" i="28"/>
  <c r="P257" i="28"/>
  <c r="P258" i="28"/>
  <c r="P259" i="28"/>
  <c r="P260" i="28"/>
  <c r="P261" i="28"/>
  <c r="P262" i="28"/>
  <c r="P263" i="28"/>
  <c r="P264" i="28"/>
  <c r="P265" i="28"/>
  <c r="P266" i="28"/>
  <c r="P267" i="28"/>
  <c r="P268" i="28"/>
  <c r="P269" i="28"/>
  <c r="P270" i="28"/>
  <c r="P271" i="28"/>
  <c r="P272" i="28"/>
  <c r="P273" i="28"/>
  <c r="P274" i="28"/>
  <c r="P275" i="28"/>
  <c r="P276" i="28"/>
  <c r="P277" i="28"/>
  <c r="P278" i="28"/>
  <c r="P279" i="28"/>
  <c r="P280" i="28"/>
  <c r="P281" i="28"/>
  <c r="P282" i="28"/>
  <c r="P283" i="28"/>
  <c r="P284" i="28"/>
  <c r="P285" i="28"/>
  <c r="P286" i="28"/>
  <c r="P287" i="28"/>
  <c r="P288" i="28"/>
  <c r="P289" i="28"/>
  <c r="P290" i="28"/>
  <c r="P291" i="28"/>
  <c r="P292" i="28"/>
  <c r="P293" i="28"/>
  <c r="P294" i="28"/>
  <c r="P295" i="28"/>
  <c r="P296" i="28"/>
  <c r="P297" i="28"/>
  <c r="P298" i="28"/>
  <c r="P299" i="28"/>
  <c r="P300" i="28"/>
  <c r="P301" i="28"/>
  <c r="P302" i="28"/>
  <c r="P303" i="28"/>
  <c r="P304" i="28"/>
  <c r="P305" i="28"/>
  <c r="P306" i="28"/>
  <c r="P307" i="28"/>
  <c r="P308" i="28"/>
  <c r="P309" i="28"/>
  <c r="P310" i="28"/>
  <c r="P311" i="28"/>
  <c r="P312" i="28"/>
  <c r="P313" i="28"/>
  <c r="P314" i="28"/>
  <c r="P315" i="28"/>
  <c r="P316" i="28"/>
  <c r="P317" i="28"/>
  <c r="P318" i="28"/>
  <c r="P319" i="28"/>
  <c r="P320" i="28"/>
  <c r="P321" i="28"/>
  <c r="P322" i="28"/>
  <c r="P323" i="28"/>
  <c r="P324" i="28"/>
  <c r="P325" i="28"/>
  <c r="P326" i="28"/>
  <c r="P327" i="28"/>
  <c r="P328" i="28"/>
  <c r="P329" i="28"/>
  <c r="P330" i="28"/>
  <c r="P331" i="28"/>
  <c r="P332" i="28"/>
  <c r="P333" i="28"/>
  <c r="P334" i="28"/>
  <c r="P335" i="28"/>
  <c r="P336" i="28"/>
  <c r="P337" i="28"/>
  <c r="P338" i="28"/>
  <c r="P339" i="28"/>
  <c r="P340" i="28"/>
  <c r="P341" i="28"/>
  <c r="P342" i="28"/>
  <c r="P343" i="28"/>
  <c r="P344" i="28"/>
  <c r="P345" i="28"/>
  <c r="P346" i="28"/>
  <c r="P347" i="28"/>
  <c r="P348" i="28"/>
  <c r="P349" i="28"/>
  <c r="P350" i="28"/>
  <c r="P351" i="28"/>
  <c r="P352" i="28"/>
  <c r="P353" i="28"/>
  <c r="P354" i="28"/>
  <c r="P355" i="28"/>
  <c r="P356" i="28"/>
  <c r="P357" i="28"/>
  <c r="P358" i="28"/>
  <c r="P359" i="28"/>
  <c r="P360" i="28"/>
  <c r="P361" i="28"/>
  <c r="P362" i="28"/>
  <c r="P363" i="28"/>
  <c r="P364" i="28"/>
  <c r="P365" i="28"/>
  <c r="P366" i="28"/>
  <c r="P367" i="28"/>
  <c r="P368" i="28"/>
  <c r="P369" i="28"/>
  <c r="P370" i="28"/>
  <c r="P371" i="28"/>
  <c r="P372" i="28"/>
  <c r="P373" i="28"/>
  <c r="P374" i="28"/>
  <c r="P375" i="28"/>
  <c r="P376" i="28"/>
  <c r="P377" i="28"/>
  <c r="P378" i="28"/>
  <c r="P379" i="28"/>
  <c r="P380" i="28"/>
  <c r="P381" i="28"/>
  <c r="P382" i="28"/>
  <c r="P383" i="28"/>
  <c r="P384" i="28"/>
  <c r="P385" i="28"/>
  <c r="P386" i="28"/>
  <c r="P387" i="28"/>
  <c r="P388" i="28"/>
  <c r="P389" i="28"/>
  <c r="P390" i="28"/>
  <c r="P391" i="28"/>
  <c r="P392" i="28"/>
  <c r="P393" i="28"/>
  <c r="P394" i="28"/>
  <c r="P395" i="28"/>
  <c r="P396" i="28"/>
  <c r="P397" i="28"/>
  <c r="P398" i="28"/>
  <c r="P399" i="28"/>
  <c r="P400" i="28"/>
  <c r="P401" i="28"/>
  <c r="P402" i="28"/>
  <c r="P403" i="28"/>
  <c r="P404" i="28"/>
  <c r="P405" i="28"/>
  <c r="P406" i="28"/>
  <c r="P407" i="28"/>
  <c r="P408" i="28"/>
  <c r="P409" i="28"/>
  <c r="P410" i="28"/>
  <c r="P411" i="28"/>
  <c r="P412" i="28"/>
  <c r="P413" i="28"/>
  <c r="P414" i="28"/>
  <c r="P415" i="28"/>
  <c r="P416" i="28"/>
  <c r="P417" i="28"/>
  <c r="P418" i="28"/>
  <c r="P419" i="28"/>
  <c r="P420" i="28"/>
  <c r="P421" i="28"/>
  <c r="P422" i="28"/>
  <c r="P423" i="28"/>
  <c r="P424" i="28"/>
  <c r="P425" i="28"/>
  <c r="P426" i="28"/>
  <c r="P427" i="28"/>
  <c r="P428" i="28"/>
  <c r="P429" i="28"/>
  <c r="P430" i="28"/>
  <c r="P431" i="28"/>
  <c r="P432" i="28"/>
  <c r="P433" i="28"/>
  <c r="P434" i="28"/>
  <c r="P435" i="28"/>
  <c r="P436" i="28"/>
  <c r="P437" i="28"/>
  <c r="P438" i="28"/>
  <c r="P439" i="28"/>
  <c r="P440" i="28"/>
  <c r="P441" i="28"/>
  <c r="P442" i="28"/>
  <c r="P443" i="28"/>
  <c r="P444" i="28"/>
  <c r="P445" i="28"/>
  <c r="P446" i="28"/>
  <c r="P447" i="28"/>
  <c r="P448" i="28"/>
  <c r="P449" i="28"/>
  <c r="P450" i="28"/>
  <c r="P451" i="28"/>
  <c r="P452" i="28"/>
  <c r="P453" i="28"/>
  <c r="P454" i="28"/>
  <c r="P455" i="28"/>
  <c r="P456" i="28"/>
  <c r="P457" i="28"/>
  <c r="P458" i="28"/>
  <c r="P459" i="28"/>
  <c r="P460" i="28"/>
  <c r="P461" i="28"/>
  <c r="P462" i="28"/>
  <c r="P463" i="28"/>
  <c r="P464" i="28"/>
  <c r="P465" i="28"/>
  <c r="P466" i="28"/>
  <c r="P467" i="28"/>
  <c r="P468" i="28"/>
  <c r="P469" i="28"/>
  <c r="P470" i="28"/>
  <c r="P471" i="28"/>
  <c r="P472" i="28"/>
  <c r="P473" i="28"/>
  <c r="P474" i="28"/>
  <c r="P475" i="28"/>
  <c r="P476" i="28"/>
  <c r="K42" i="28"/>
  <c r="K43" i="28"/>
  <c r="K44" i="28"/>
  <c r="K45" i="28"/>
  <c r="K46" i="28"/>
  <c r="K47" i="28"/>
  <c r="K48" i="28"/>
  <c r="K49" i="28"/>
  <c r="K50" i="28"/>
  <c r="K51" i="28"/>
  <c r="K52" i="28"/>
  <c r="K53" i="28"/>
  <c r="K54" i="28"/>
  <c r="K55" i="28"/>
  <c r="K56" i="28"/>
  <c r="K57" i="28"/>
  <c r="K58" i="28"/>
  <c r="K59" i="28"/>
  <c r="K60" i="28"/>
  <c r="K61" i="28"/>
  <c r="K62" i="28"/>
  <c r="K63" i="28"/>
  <c r="K64" i="28"/>
  <c r="K65" i="28"/>
  <c r="K66" i="28"/>
  <c r="K67" i="28"/>
  <c r="K68" i="28"/>
  <c r="K69" i="28"/>
  <c r="K70" i="28"/>
  <c r="K71" i="28"/>
  <c r="K72" i="28"/>
  <c r="K73" i="28"/>
  <c r="K74" i="28"/>
  <c r="K75" i="28"/>
  <c r="K76" i="28"/>
  <c r="K77" i="28"/>
  <c r="K78" i="28"/>
  <c r="K79" i="28"/>
  <c r="K80" i="28"/>
  <c r="K81" i="28"/>
  <c r="K82" i="28"/>
  <c r="K83" i="28"/>
  <c r="K84" i="28"/>
  <c r="K85" i="28"/>
  <c r="K86" i="28"/>
  <c r="K87" i="28"/>
  <c r="K88" i="28"/>
  <c r="K89" i="28"/>
  <c r="K90" i="28"/>
  <c r="K91" i="28"/>
  <c r="K92" i="28"/>
  <c r="K93" i="28"/>
  <c r="K94" i="28"/>
  <c r="K95" i="28"/>
  <c r="K96" i="28"/>
  <c r="K97" i="28"/>
  <c r="K98" i="28"/>
  <c r="K99" i="28"/>
  <c r="K100" i="28"/>
  <c r="K101" i="28"/>
  <c r="K102" i="28"/>
  <c r="K103" i="28"/>
  <c r="K104" i="28"/>
  <c r="K105" i="28"/>
  <c r="K106" i="28"/>
  <c r="K107" i="28"/>
  <c r="K108" i="28"/>
  <c r="K109" i="28"/>
  <c r="K110" i="28"/>
  <c r="K111" i="28"/>
  <c r="K112" i="28"/>
  <c r="K113" i="28"/>
  <c r="K114" i="28"/>
  <c r="K115" i="28"/>
  <c r="K116" i="28"/>
  <c r="K117" i="28"/>
  <c r="K118" i="28"/>
  <c r="K119" i="28"/>
  <c r="K120" i="28"/>
  <c r="K121" i="28"/>
  <c r="K122" i="28"/>
  <c r="K123" i="28"/>
  <c r="K124" i="28"/>
  <c r="K125" i="28"/>
  <c r="K126" i="28"/>
  <c r="K127" i="28"/>
  <c r="K128" i="28"/>
  <c r="K129" i="28"/>
  <c r="K130" i="28"/>
  <c r="K131" i="28"/>
  <c r="K132" i="28"/>
  <c r="K133" i="28"/>
  <c r="K134" i="28"/>
  <c r="K135" i="28"/>
  <c r="K136" i="28"/>
  <c r="K137" i="28"/>
  <c r="K138" i="28"/>
  <c r="K139" i="28"/>
  <c r="K140" i="28"/>
  <c r="K141" i="28"/>
  <c r="K142" i="28"/>
  <c r="K143" i="28"/>
  <c r="K144" i="28"/>
  <c r="K145" i="28"/>
  <c r="K146" i="28"/>
  <c r="K147" i="28"/>
  <c r="K148" i="28"/>
  <c r="K149" i="28"/>
  <c r="K150" i="28"/>
  <c r="K151" i="28"/>
  <c r="K152" i="28"/>
  <c r="K153" i="28"/>
  <c r="K154" i="28"/>
  <c r="K155" i="28"/>
  <c r="K156" i="28"/>
  <c r="K157" i="28"/>
  <c r="K158" i="28"/>
  <c r="K159" i="28"/>
  <c r="K160" i="28"/>
  <c r="K161" i="28"/>
  <c r="K162" i="28"/>
  <c r="K163" i="28"/>
  <c r="K164" i="28"/>
  <c r="K165" i="28"/>
  <c r="K166" i="28"/>
  <c r="K167" i="28"/>
  <c r="K168" i="28"/>
  <c r="K169" i="28"/>
  <c r="K170" i="28"/>
  <c r="K171" i="28"/>
  <c r="K172" i="28"/>
  <c r="K173" i="28"/>
  <c r="K174" i="28"/>
  <c r="K175" i="28"/>
  <c r="K176" i="28"/>
  <c r="K177" i="28"/>
  <c r="K178" i="28"/>
  <c r="K179" i="28"/>
  <c r="K180" i="28"/>
  <c r="K181" i="28"/>
  <c r="K182" i="28"/>
  <c r="K183" i="28"/>
  <c r="K184" i="28"/>
  <c r="K185" i="28"/>
  <c r="K186" i="28"/>
  <c r="K187" i="28"/>
  <c r="K188" i="28"/>
  <c r="K189" i="28"/>
  <c r="K190" i="28"/>
  <c r="K191" i="28"/>
  <c r="K192" i="28"/>
  <c r="K193" i="28"/>
  <c r="K194" i="28"/>
  <c r="K195" i="28"/>
  <c r="K196" i="28"/>
  <c r="K197" i="28"/>
  <c r="K198" i="28"/>
  <c r="K199" i="28"/>
  <c r="K200" i="28"/>
  <c r="K201" i="28"/>
  <c r="K202" i="28"/>
  <c r="K203" i="28"/>
  <c r="K204" i="28"/>
  <c r="K205" i="28"/>
  <c r="K206" i="28"/>
  <c r="K207" i="28"/>
  <c r="K208" i="28"/>
  <c r="K209" i="28"/>
  <c r="K210" i="28"/>
  <c r="K211" i="28"/>
  <c r="K212" i="28"/>
  <c r="K213" i="28"/>
  <c r="K214" i="28"/>
  <c r="K215" i="28"/>
  <c r="K216" i="28"/>
  <c r="K217" i="28"/>
  <c r="K218" i="28"/>
  <c r="K219" i="28"/>
  <c r="K220" i="28"/>
  <c r="K221" i="28"/>
  <c r="K222" i="28"/>
  <c r="K223" i="28"/>
  <c r="K224" i="28"/>
  <c r="K225" i="28"/>
  <c r="K226" i="28"/>
  <c r="K227" i="28"/>
  <c r="K228" i="28"/>
  <c r="K229" i="28"/>
  <c r="K230" i="28"/>
  <c r="K231" i="28"/>
  <c r="K232" i="28"/>
  <c r="K233" i="28"/>
  <c r="K234" i="28"/>
  <c r="K235" i="28"/>
  <c r="K236" i="28"/>
  <c r="K237" i="28"/>
  <c r="K238" i="28"/>
  <c r="K239" i="28"/>
  <c r="K240" i="28"/>
  <c r="K241" i="28"/>
  <c r="K242" i="28"/>
  <c r="K243" i="28"/>
  <c r="K244" i="28"/>
  <c r="K245" i="28"/>
  <c r="K246" i="28"/>
  <c r="K247" i="28"/>
  <c r="K248" i="28"/>
  <c r="K249" i="28"/>
  <c r="K250" i="28"/>
  <c r="K251" i="28"/>
  <c r="K252" i="28"/>
  <c r="K253" i="28"/>
  <c r="K254" i="28"/>
  <c r="K255" i="28"/>
  <c r="K256" i="28"/>
  <c r="K257" i="28"/>
  <c r="K258" i="28"/>
  <c r="K259" i="28"/>
  <c r="K260" i="28"/>
  <c r="K261" i="28"/>
  <c r="K262" i="28"/>
  <c r="K263" i="28"/>
  <c r="K264" i="28"/>
  <c r="K265" i="28"/>
  <c r="K266" i="28"/>
  <c r="K267" i="28"/>
  <c r="K268" i="28"/>
  <c r="K269" i="28"/>
  <c r="K270" i="28"/>
  <c r="K271" i="28"/>
  <c r="K272" i="28"/>
  <c r="K273" i="28"/>
  <c r="K274" i="28"/>
  <c r="K275" i="28"/>
  <c r="K276" i="28"/>
  <c r="K277" i="28"/>
  <c r="K278" i="28"/>
  <c r="K279" i="28"/>
  <c r="K280" i="28"/>
  <c r="K281" i="28"/>
  <c r="K282" i="28"/>
  <c r="K283" i="28"/>
  <c r="K284" i="28"/>
  <c r="K285" i="28"/>
  <c r="K286" i="28"/>
  <c r="K287" i="28"/>
  <c r="K288" i="28"/>
  <c r="K289" i="28"/>
  <c r="K290" i="28"/>
  <c r="K291" i="28"/>
  <c r="K292" i="28"/>
  <c r="K293" i="28"/>
  <c r="K294" i="28"/>
  <c r="K295" i="28"/>
  <c r="K296" i="28"/>
  <c r="K297" i="28"/>
  <c r="K298" i="28"/>
  <c r="K299" i="28"/>
  <c r="K300" i="28"/>
  <c r="K301" i="28"/>
  <c r="K302" i="28"/>
  <c r="K303" i="28"/>
  <c r="K304" i="28"/>
  <c r="K305" i="28"/>
  <c r="K306" i="28"/>
  <c r="K307" i="28"/>
  <c r="K308" i="28"/>
  <c r="K309" i="28"/>
  <c r="K310" i="28"/>
  <c r="K311" i="28"/>
  <c r="K312" i="28"/>
  <c r="K313" i="28"/>
  <c r="K314" i="28"/>
  <c r="K315" i="28"/>
  <c r="K316" i="28"/>
  <c r="K317" i="28"/>
  <c r="K318" i="28"/>
  <c r="K319" i="28"/>
  <c r="K320" i="28"/>
  <c r="K321" i="28"/>
  <c r="K322" i="28"/>
  <c r="K323" i="28"/>
  <c r="K324" i="28"/>
  <c r="K325" i="28"/>
  <c r="K326" i="28"/>
  <c r="K327" i="28"/>
  <c r="K328" i="28"/>
  <c r="K329" i="28"/>
  <c r="K330" i="28"/>
  <c r="K331" i="28"/>
  <c r="K332" i="28"/>
  <c r="K333" i="28"/>
  <c r="K334" i="28"/>
  <c r="K335" i="28"/>
  <c r="K336" i="28"/>
  <c r="K337" i="28"/>
  <c r="K338" i="28"/>
  <c r="K339" i="28"/>
  <c r="K340" i="28"/>
  <c r="K341" i="28"/>
  <c r="K342" i="28"/>
  <c r="K343" i="28"/>
  <c r="K344" i="28"/>
  <c r="K345" i="28"/>
  <c r="K346" i="28"/>
  <c r="K347" i="28"/>
  <c r="K348" i="28"/>
  <c r="K349" i="28"/>
  <c r="K350" i="28"/>
  <c r="K351" i="28"/>
  <c r="K352" i="28"/>
  <c r="K353" i="28"/>
  <c r="K354" i="28"/>
  <c r="K355" i="28"/>
  <c r="K356" i="28"/>
  <c r="K357" i="28"/>
  <c r="K358" i="28"/>
  <c r="K359" i="28"/>
  <c r="K360" i="28"/>
  <c r="K361" i="28"/>
  <c r="K362" i="28"/>
  <c r="K363" i="28"/>
  <c r="K364" i="28"/>
  <c r="K365" i="28"/>
  <c r="K366" i="28"/>
  <c r="K367" i="28"/>
  <c r="K368" i="28"/>
  <c r="K369" i="28"/>
  <c r="K370" i="28"/>
  <c r="K371" i="28"/>
  <c r="K372" i="28"/>
  <c r="K373" i="28"/>
  <c r="K374" i="28"/>
  <c r="K375" i="28"/>
  <c r="K376" i="28"/>
  <c r="K377" i="28"/>
  <c r="K378" i="28"/>
  <c r="K379" i="28"/>
  <c r="K380" i="28"/>
  <c r="K381" i="28"/>
  <c r="K382" i="28"/>
  <c r="K383" i="28"/>
  <c r="K384" i="28"/>
  <c r="K385" i="28"/>
  <c r="K386" i="28"/>
  <c r="K387" i="28"/>
  <c r="K388" i="28"/>
  <c r="K389" i="28"/>
  <c r="K390" i="28"/>
  <c r="K391" i="28"/>
  <c r="K392" i="28"/>
  <c r="K393" i="28"/>
  <c r="K394" i="28"/>
  <c r="K395" i="28"/>
  <c r="K396" i="28"/>
  <c r="K397" i="28"/>
  <c r="K398" i="28"/>
  <c r="K399" i="28"/>
  <c r="K400" i="28"/>
  <c r="K401" i="28"/>
  <c r="K402" i="28"/>
  <c r="K403" i="28"/>
  <c r="K404" i="28"/>
  <c r="K405" i="28"/>
  <c r="K406" i="28"/>
  <c r="K407" i="28"/>
  <c r="K408" i="28"/>
  <c r="K409" i="28"/>
  <c r="K410" i="28"/>
  <c r="K411" i="28"/>
  <c r="K412" i="28"/>
  <c r="K413" i="28"/>
  <c r="K414" i="28"/>
  <c r="K415" i="28"/>
  <c r="K416" i="28"/>
  <c r="K417" i="28"/>
  <c r="K418" i="28"/>
  <c r="K419" i="28"/>
  <c r="K420" i="28"/>
  <c r="K421" i="28"/>
  <c r="K422" i="28"/>
  <c r="K423" i="28"/>
  <c r="K424" i="28"/>
  <c r="K425" i="28"/>
  <c r="K426" i="28"/>
  <c r="K427" i="28"/>
  <c r="K428" i="28"/>
  <c r="K429" i="28"/>
  <c r="K430" i="28"/>
  <c r="K431" i="28"/>
  <c r="K432" i="28"/>
  <c r="K433" i="28"/>
  <c r="K434" i="28"/>
  <c r="K435" i="28"/>
  <c r="K436" i="28"/>
  <c r="K437" i="28"/>
  <c r="K438" i="28"/>
  <c r="K439" i="28"/>
  <c r="K440" i="28"/>
  <c r="K441" i="28"/>
  <c r="K442" i="28"/>
  <c r="K443" i="28"/>
  <c r="K444" i="28"/>
  <c r="K445" i="28"/>
  <c r="K446" i="28"/>
  <c r="K447" i="28"/>
  <c r="K448" i="28"/>
  <c r="K449" i="28"/>
  <c r="K450" i="28"/>
  <c r="K451" i="28"/>
  <c r="K452" i="28"/>
  <c r="K453" i="28"/>
  <c r="K454" i="28"/>
  <c r="K455" i="28"/>
  <c r="K456" i="28"/>
  <c r="K457" i="28"/>
  <c r="K458" i="28"/>
  <c r="K459" i="28"/>
  <c r="K460" i="28"/>
  <c r="K461" i="28"/>
  <c r="K462" i="28"/>
  <c r="K463" i="28"/>
  <c r="K464" i="28"/>
  <c r="K465" i="28"/>
  <c r="K466" i="28"/>
  <c r="K467" i="28"/>
  <c r="K468" i="28"/>
  <c r="K469" i="28"/>
  <c r="K470" i="28"/>
  <c r="K471" i="28"/>
  <c r="K472" i="28"/>
  <c r="K473" i="28"/>
  <c r="K474" i="28"/>
  <c r="K475" i="28"/>
  <c r="K476" i="28"/>
  <c r="F42" i="28"/>
  <c r="F43" i="28"/>
  <c r="F44" i="28"/>
  <c r="F45" i="28"/>
  <c r="F46" i="28"/>
  <c r="F47" i="28"/>
  <c r="F48" i="28"/>
  <c r="F49" i="28"/>
  <c r="F50" i="28"/>
  <c r="F51" i="28"/>
  <c r="F52" i="28"/>
  <c r="F53" i="28"/>
  <c r="F54" i="28"/>
  <c r="F55" i="28"/>
  <c r="F56" i="28"/>
  <c r="F57" i="28"/>
  <c r="F58" i="28"/>
  <c r="F59" i="28"/>
  <c r="F60" i="28"/>
  <c r="F61" i="28"/>
  <c r="F62" i="28"/>
  <c r="F63" i="28"/>
  <c r="F64" i="28"/>
  <c r="F65" i="28"/>
  <c r="F66" i="28"/>
  <c r="F67" i="28"/>
  <c r="F68" i="28"/>
  <c r="F69" i="28"/>
  <c r="F70" i="28"/>
  <c r="F71" i="28"/>
  <c r="F72" i="28"/>
  <c r="F73" i="28"/>
  <c r="F74" i="28"/>
  <c r="F75" i="28"/>
  <c r="F76" i="28"/>
  <c r="F77" i="28"/>
  <c r="F78" i="28"/>
  <c r="F79" i="28"/>
  <c r="F80" i="28"/>
  <c r="F81" i="28"/>
  <c r="F82" i="28"/>
  <c r="F83" i="28"/>
  <c r="F84" i="28"/>
  <c r="F85" i="28"/>
  <c r="F86" i="28"/>
  <c r="F87" i="28"/>
  <c r="F88" i="28"/>
  <c r="F89" i="28"/>
  <c r="F90" i="28"/>
  <c r="F91" i="28"/>
  <c r="F92" i="28"/>
  <c r="F93" i="28"/>
  <c r="F94" i="28"/>
  <c r="F95" i="28"/>
  <c r="F96" i="28"/>
  <c r="F97" i="28"/>
  <c r="F98" i="28"/>
  <c r="F99" i="28"/>
  <c r="F100" i="28"/>
  <c r="F101" i="28"/>
  <c r="F102" i="28"/>
  <c r="F103" i="28"/>
  <c r="F104" i="28"/>
  <c r="F105" i="28"/>
  <c r="F106" i="28"/>
  <c r="F107" i="28"/>
  <c r="F108" i="28"/>
  <c r="F109" i="28"/>
  <c r="F110" i="28"/>
  <c r="F111" i="28"/>
  <c r="F112" i="28"/>
  <c r="F113" i="28"/>
  <c r="F114" i="28"/>
  <c r="F115" i="28"/>
  <c r="F116" i="28"/>
  <c r="F117" i="28"/>
  <c r="F118" i="28"/>
  <c r="F119" i="28"/>
  <c r="F120" i="28"/>
  <c r="F121" i="28"/>
  <c r="F122" i="28"/>
  <c r="F123" i="28"/>
  <c r="F124" i="28"/>
  <c r="F125" i="28"/>
  <c r="F126" i="28"/>
  <c r="F127" i="28"/>
  <c r="F128" i="28"/>
  <c r="F129" i="28"/>
  <c r="F130" i="28"/>
  <c r="F131" i="28"/>
  <c r="F132" i="28"/>
  <c r="F133" i="28"/>
  <c r="F134" i="28"/>
  <c r="F135" i="28"/>
  <c r="F136" i="28"/>
  <c r="F137" i="28"/>
  <c r="F138" i="28"/>
  <c r="F139" i="28"/>
  <c r="F140" i="28"/>
  <c r="F141" i="28"/>
  <c r="F142" i="28"/>
  <c r="F143" i="28"/>
  <c r="F144" i="28"/>
  <c r="F145" i="28"/>
  <c r="F146" i="28"/>
  <c r="F147" i="28"/>
  <c r="F148" i="28"/>
  <c r="F149" i="28"/>
  <c r="F150" i="28"/>
  <c r="F151" i="28"/>
  <c r="F152" i="28"/>
  <c r="F153" i="28"/>
  <c r="F154" i="28"/>
  <c r="F155" i="28"/>
  <c r="F156" i="28"/>
  <c r="F157" i="28"/>
  <c r="F158" i="28"/>
  <c r="F159" i="28"/>
  <c r="F160" i="28"/>
  <c r="F161" i="28"/>
  <c r="F162" i="28"/>
  <c r="F163" i="28"/>
  <c r="F164" i="28"/>
  <c r="F165" i="28"/>
  <c r="F166" i="28"/>
  <c r="F167" i="28"/>
  <c r="F168" i="28"/>
  <c r="F169" i="28"/>
  <c r="F170" i="28"/>
  <c r="F171" i="28"/>
  <c r="F172" i="28"/>
  <c r="F173" i="28"/>
  <c r="F174" i="28"/>
  <c r="F175" i="28"/>
  <c r="F176" i="28"/>
  <c r="F177" i="28"/>
  <c r="F178" i="28"/>
  <c r="F179" i="28"/>
  <c r="F180" i="28"/>
  <c r="F181" i="28"/>
  <c r="F182" i="28"/>
  <c r="F183" i="28"/>
  <c r="F184" i="28"/>
  <c r="F185" i="28"/>
  <c r="F186" i="28"/>
  <c r="F187" i="28"/>
  <c r="F188" i="28"/>
  <c r="F189" i="28"/>
  <c r="F190" i="28"/>
  <c r="F191" i="28"/>
  <c r="F192" i="28"/>
  <c r="F193" i="28"/>
  <c r="F194" i="28"/>
  <c r="F195" i="28"/>
  <c r="F196" i="28"/>
  <c r="F197" i="28"/>
  <c r="F198" i="28"/>
  <c r="F199" i="28"/>
  <c r="F200" i="28"/>
  <c r="F201" i="28"/>
  <c r="F202" i="28"/>
  <c r="F203" i="28"/>
  <c r="F204" i="28"/>
  <c r="F205" i="28"/>
  <c r="F206" i="28"/>
  <c r="F207" i="28"/>
  <c r="F208" i="28"/>
  <c r="F209" i="28"/>
  <c r="F210" i="28"/>
  <c r="F211" i="28"/>
  <c r="F212" i="28"/>
  <c r="F213" i="28"/>
  <c r="F214" i="28"/>
  <c r="F215" i="28"/>
  <c r="F216" i="28"/>
  <c r="F217" i="28"/>
  <c r="F218" i="28"/>
  <c r="F219" i="28"/>
  <c r="F220" i="28"/>
  <c r="F221" i="28"/>
  <c r="F222" i="28"/>
  <c r="F223" i="28"/>
  <c r="F224" i="28"/>
  <c r="F225" i="28"/>
  <c r="F226" i="28"/>
  <c r="F227" i="28"/>
  <c r="F228" i="28"/>
  <c r="F229" i="28"/>
  <c r="F230" i="28"/>
  <c r="F231" i="28"/>
  <c r="F232" i="28"/>
  <c r="F233" i="28"/>
  <c r="F234" i="28"/>
  <c r="F235" i="28"/>
  <c r="F236" i="28"/>
  <c r="F237" i="28"/>
  <c r="F238" i="28"/>
  <c r="F239" i="28"/>
  <c r="F240" i="28"/>
  <c r="F241" i="28"/>
  <c r="F242" i="28"/>
  <c r="F243" i="28"/>
  <c r="F244" i="28"/>
  <c r="F245" i="28"/>
  <c r="F246" i="28"/>
  <c r="F247" i="28"/>
  <c r="F248" i="28"/>
  <c r="F249" i="28"/>
  <c r="F250" i="28"/>
  <c r="F251" i="28"/>
  <c r="F252" i="28"/>
  <c r="F253" i="28"/>
  <c r="F254" i="28"/>
  <c r="F255" i="28"/>
  <c r="F256" i="28"/>
  <c r="F257" i="28"/>
  <c r="F258" i="28"/>
  <c r="F259" i="28"/>
  <c r="F260" i="28"/>
  <c r="F261" i="28"/>
  <c r="F262" i="28"/>
  <c r="F263" i="28"/>
  <c r="F264" i="28"/>
  <c r="F265" i="28"/>
  <c r="F266" i="28"/>
  <c r="F267" i="28"/>
  <c r="F268" i="28"/>
  <c r="F269" i="28"/>
  <c r="F270" i="28"/>
  <c r="F271" i="28"/>
  <c r="F272" i="28"/>
  <c r="F273" i="28"/>
  <c r="F274" i="28"/>
  <c r="F275" i="28"/>
  <c r="F276" i="28"/>
  <c r="F277" i="28"/>
  <c r="F278" i="28"/>
  <c r="F279" i="28"/>
  <c r="F280" i="28"/>
  <c r="F281" i="28"/>
  <c r="F282" i="28"/>
  <c r="F283" i="28"/>
  <c r="F284" i="28"/>
  <c r="F285" i="28"/>
  <c r="F286" i="28"/>
  <c r="F287" i="28"/>
  <c r="F288" i="28"/>
  <c r="F289" i="28"/>
  <c r="F290" i="28"/>
  <c r="F291" i="28"/>
  <c r="F292" i="28"/>
  <c r="F293" i="28"/>
  <c r="F294" i="28"/>
  <c r="F295" i="28"/>
  <c r="F296" i="28"/>
  <c r="F297" i="28"/>
  <c r="F298" i="28"/>
  <c r="F299" i="28"/>
  <c r="F300" i="28"/>
  <c r="F301" i="28"/>
  <c r="F302" i="28"/>
  <c r="F303" i="28"/>
  <c r="F304" i="28"/>
  <c r="F305" i="28"/>
  <c r="F306" i="28"/>
  <c r="F307" i="28"/>
  <c r="F308" i="28"/>
  <c r="F309" i="28"/>
  <c r="F310" i="28"/>
  <c r="F311" i="28"/>
  <c r="F312" i="28"/>
  <c r="F313" i="28"/>
  <c r="F314" i="28"/>
  <c r="F315" i="28"/>
  <c r="F316" i="28"/>
  <c r="F317" i="28"/>
  <c r="F318" i="28"/>
  <c r="F319" i="28"/>
  <c r="F320" i="28"/>
  <c r="F321" i="28"/>
  <c r="F322" i="28"/>
  <c r="F323" i="28"/>
  <c r="F324" i="28"/>
  <c r="F325" i="28"/>
  <c r="F326" i="28"/>
  <c r="F327" i="28"/>
  <c r="F328" i="28"/>
  <c r="F329" i="28"/>
  <c r="F330" i="28"/>
  <c r="F331" i="28"/>
  <c r="F332" i="28"/>
  <c r="F333" i="28"/>
  <c r="F334" i="28"/>
  <c r="F335" i="28"/>
  <c r="F336" i="28"/>
  <c r="F337" i="28"/>
  <c r="F338" i="28"/>
  <c r="F339" i="28"/>
  <c r="F340" i="28"/>
  <c r="F341" i="28"/>
  <c r="F342" i="28"/>
  <c r="F343" i="28"/>
  <c r="F344" i="28"/>
  <c r="F345" i="28"/>
  <c r="F346" i="28"/>
  <c r="F347" i="28"/>
  <c r="F348" i="28"/>
  <c r="F349" i="28"/>
  <c r="F350" i="28"/>
  <c r="F351" i="28"/>
  <c r="F352" i="28"/>
  <c r="F353" i="28"/>
  <c r="F354" i="28"/>
  <c r="F355" i="28"/>
  <c r="F356" i="28"/>
  <c r="F357" i="28"/>
  <c r="F358" i="28"/>
  <c r="F359" i="28"/>
  <c r="F360" i="28"/>
  <c r="F361" i="28"/>
  <c r="F362" i="28"/>
  <c r="F363" i="28"/>
  <c r="F364" i="28"/>
  <c r="F365" i="28"/>
  <c r="F366" i="28"/>
  <c r="F367" i="28"/>
  <c r="F368" i="28"/>
  <c r="F369" i="28"/>
  <c r="F370" i="28"/>
  <c r="F371" i="28"/>
  <c r="F372" i="28"/>
  <c r="F373" i="28"/>
  <c r="F374" i="28"/>
  <c r="F375" i="28"/>
  <c r="F376" i="28"/>
  <c r="F377" i="28"/>
  <c r="F378" i="28"/>
  <c r="F379" i="28"/>
  <c r="F380" i="28"/>
  <c r="F381" i="28"/>
  <c r="F382" i="28"/>
  <c r="F383" i="28"/>
  <c r="F384" i="28"/>
  <c r="F385" i="28"/>
  <c r="F386" i="28"/>
  <c r="F387" i="28"/>
  <c r="F388" i="28"/>
  <c r="F389" i="28"/>
  <c r="F390" i="28"/>
  <c r="F391" i="28"/>
  <c r="F392" i="28"/>
  <c r="F393" i="28"/>
  <c r="F394" i="28"/>
  <c r="F395" i="28"/>
  <c r="F396" i="28"/>
  <c r="F397" i="28"/>
  <c r="F398" i="28"/>
  <c r="F399" i="28"/>
  <c r="F400" i="28"/>
  <c r="F401" i="28"/>
  <c r="F402" i="28"/>
  <c r="F403" i="28"/>
  <c r="F404" i="28"/>
  <c r="F405" i="28"/>
  <c r="F406" i="28"/>
  <c r="F407" i="28"/>
  <c r="F408" i="28"/>
  <c r="F409" i="28"/>
  <c r="F410" i="28"/>
  <c r="F411" i="28"/>
  <c r="F412" i="28"/>
  <c r="F413" i="28"/>
  <c r="F414" i="28"/>
  <c r="F415" i="28"/>
  <c r="F416" i="28"/>
  <c r="F417" i="28"/>
  <c r="F418" i="28"/>
  <c r="F419" i="28"/>
  <c r="F420" i="28"/>
  <c r="F421" i="28"/>
  <c r="F422" i="28"/>
  <c r="F423" i="28"/>
  <c r="F424" i="28"/>
  <c r="F425" i="28"/>
  <c r="F426" i="28"/>
  <c r="F427" i="28"/>
  <c r="F428" i="28"/>
  <c r="F429" i="28"/>
  <c r="F430" i="28"/>
  <c r="F431" i="28"/>
  <c r="F432" i="28"/>
  <c r="F433" i="28"/>
  <c r="F434" i="28"/>
  <c r="F435" i="28"/>
  <c r="F436" i="28"/>
  <c r="F437" i="28"/>
  <c r="F438" i="28"/>
  <c r="F439" i="28"/>
  <c r="F440" i="28"/>
  <c r="F441" i="28"/>
  <c r="F442" i="28"/>
  <c r="F443" i="28"/>
  <c r="F444" i="28"/>
  <c r="F445" i="28"/>
  <c r="F446" i="28"/>
  <c r="F447" i="28"/>
  <c r="F448" i="28"/>
  <c r="F449" i="28"/>
  <c r="F450" i="28"/>
  <c r="F451" i="28"/>
  <c r="F452" i="28"/>
  <c r="F453" i="28"/>
  <c r="F454" i="28"/>
  <c r="F455" i="28"/>
  <c r="F456" i="28"/>
  <c r="F457" i="28"/>
  <c r="F458" i="28"/>
  <c r="F459" i="28"/>
  <c r="F460" i="28"/>
  <c r="F461" i="28"/>
  <c r="F462" i="28"/>
  <c r="F463" i="28"/>
  <c r="F464" i="28"/>
  <c r="F465" i="28"/>
  <c r="F466" i="28"/>
  <c r="F467" i="28"/>
  <c r="F468" i="28"/>
  <c r="F469" i="28"/>
  <c r="F470" i="28"/>
  <c r="F471" i="28"/>
  <c r="F472" i="28"/>
  <c r="F473" i="28"/>
  <c r="F474" i="28"/>
  <c r="F475" i="28"/>
  <c r="F476" i="28"/>
  <c r="D53" i="31"/>
  <c r="E53" i="31"/>
  <c r="E86" i="31" s="1"/>
  <c r="F53" i="31"/>
  <c r="G53" i="31"/>
  <c r="F86" i="31" s="1"/>
  <c r="H53" i="31"/>
  <c r="G86" i="31" s="1"/>
  <c r="I53" i="31"/>
  <c r="H86" i="31" s="1"/>
  <c r="J53" i="31"/>
  <c r="I86" i="31" s="1"/>
  <c r="K53" i="31"/>
  <c r="L53" i="31"/>
  <c r="J86" i="31" s="1"/>
  <c r="M53" i="31"/>
  <c r="K86" i="31" s="1"/>
  <c r="N53" i="31"/>
  <c r="L86" i="31" s="1"/>
  <c r="O53" i="31"/>
  <c r="M86" i="31" s="1"/>
  <c r="P53" i="31"/>
  <c r="Q53" i="31"/>
  <c r="N86" i="31" s="1"/>
  <c r="R53" i="31"/>
  <c r="O86" i="31" s="1"/>
  <c r="S53" i="31"/>
  <c r="P86" i="31" s="1"/>
  <c r="T53" i="31"/>
  <c r="Q86" i="31" s="1"/>
  <c r="U53" i="31"/>
  <c r="R86" i="31" s="1"/>
  <c r="V53" i="31"/>
  <c r="S86" i="31" s="1"/>
  <c r="W53" i="31"/>
  <c r="X53" i="31"/>
  <c r="Y53" i="31"/>
  <c r="T86" i="31" s="1"/>
  <c r="Z53" i="31"/>
  <c r="AA53" i="31"/>
  <c r="U86" i="31" s="1"/>
  <c r="AB53" i="31"/>
  <c r="V86" i="31" s="1"/>
  <c r="AC53" i="31"/>
  <c r="W86" i="31" s="1"/>
  <c r="D54" i="31"/>
  <c r="D87" i="31" s="1"/>
  <c r="D119" i="31" s="1"/>
  <c r="D151" i="31" s="1"/>
  <c r="D183" i="31" s="1"/>
  <c r="D215" i="31" s="1"/>
  <c r="E54" i="31"/>
  <c r="E87" i="31" s="1"/>
  <c r="E119" i="31" s="1"/>
  <c r="E151" i="31" s="1"/>
  <c r="E183" i="31" s="1"/>
  <c r="E215" i="31" s="1"/>
  <c r="D55" i="31"/>
  <c r="D88" i="31" s="1"/>
  <c r="D120" i="31" s="1"/>
  <c r="D152" i="31" s="1"/>
  <c r="D184" i="31" s="1"/>
  <c r="D216" i="31" s="1"/>
  <c r="E55" i="31"/>
  <c r="E88" i="31" s="1"/>
  <c r="E120" i="31" s="1"/>
  <c r="E152" i="31" s="1"/>
  <c r="E184" i="31" s="1"/>
  <c r="E216" i="31" s="1"/>
  <c r="F55" i="31"/>
  <c r="G55" i="31"/>
  <c r="F88" i="31" s="1"/>
  <c r="F120" i="31" s="1"/>
  <c r="F152" i="31" s="1"/>
  <c r="F184" i="31" s="1"/>
  <c r="F216" i="31" s="1"/>
  <c r="H55" i="31"/>
  <c r="G88" i="31" s="1"/>
  <c r="G120" i="31" s="1"/>
  <c r="I55" i="31"/>
  <c r="H88" i="31" s="1"/>
  <c r="H120" i="31" s="1"/>
  <c r="H152" i="31" s="1"/>
  <c r="H184" i="31" s="1"/>
  <c r="H216" i="31" s="1"/>
  <c r="J55" i="31"/>
  <c r="I88" i="31" s="1"/>
  <c r="I120" i="31" s="1"/>
  <c r="I152" i="31" s="1"/>
  <c r="I184" i="31" s="1"/>
  <c r="I216" i="31" s="1"/>
  <c r="K55" i="31"/>
  <c r="L55" i="31"/>
  <c r="J88" i="31" s="1"/>
  <c r="J120" i="31" s="1"/>
  <c r="M55" i="31"/>
  <c r="K88" i="31" s="1"/>
  <c r="K120" i="31" s="1"/>
  <c r="K152" i="31" s="1"/>
  <c r="K184" i="31" s="1"/>
  <c r="K216" i="31" s="1"/>
  <c r="N55" i="31"/>
  <c r="L88" i="31" s="1"/>
  <c r="L120" i="31" s="1"/>
  <c r="L152" i="31" s="1"/>
  <c r="L184" i="31" s="1"/>
  <c r="L216" i="31" s="1"/>
  <c r="O55" i="31"/>
  <c r="M88" i="31" s="1"/>
  <c r="M120" i="31" s="1"/>
  <c r="M152" i="31" s="1"/>
  <c r="M184" i="31" s="1"/>
  <c r="M216" i="31" s="1"/>
  <c r="P55" i="31"/>
  <c r="Q55" i="31"/>
  <c r="N88" i="31" s="1"/>
  <c r="N120" i="31" s="1"/>
  <c r="N152" i="31" s="1"/>
  <c r="N184" i="31" s="1"/>
  <c r="N216" i="31" s="1"/>
  <c r="R55" i="31"/>
  <c r="O88" i="31" s="1"/>
  <c r="O120" i="31" s="1"/>
  <c r="O152" i="31" s="1"/>
  <c r="O184" i="31" s="1"/>
  <c r="O216" i="31" s="1"/>
  <c r="S55" i="31"/>
  <c r="P88" i="31" s="1"/>
  <c r="P120" i="31" s="1"/>
  <c r="P152" i="31" s="1"/>
  <c r="P184" i="31" s="1"/>
  <c r="P216" i="31" s="1"/>
  <c r="T55" i="31"/>
  <c r="Q88" i="31" s="1"/>
  <c r="Q120" i="31" s="1"/>
  <c r="Q152" i="31" s="1"/>
  <c r="Q184" i="31" s="1"/>
  <c r="Q216" i="31" s="1"/>
  <c r="U55" i="31"/>
  <c r="R88" i="31" s="1"/>
  <c r="R120" i="31" s="1"/>
  <c r="R152" i="31" s="1"/>
  <c r="R184" i="31" s="1"/>
  <c r="R216" i="31" s="1"/>
  <c r="V55" i="31"/>
  <c r="S88" i="31" s="1"/>
  <c r="S120" i="31" s="1"/>
  <c r="S152" i="31" s="1"/>
  <c r="S184" i="31" s="1"/>
  <c r="S216" i="31" s="1"/>
  <c r="W55" i="31"/>
  <c r="X55" i="31"/>
  <c r="Y55" i="31"/>
  <c r="T88" i="31" s="1"/>
  <c r="T120" i="31" s="1"/>
  <c r="T152" i="31" s="1"/>
  <c r="T184" i="31" s="1"/>
  <c r="T216" i="31" s="1"/>
  <c r="Z55" i="31"/>
  <c r="AA55" i="31"/>
  <c r="U88" i="31" s="1"/>
  <c r="U120" i="31" s="1"/>
  <c r="AB55" i="31"/>
  <c r="V88" i="31" s="1"/>
  <c r="V120" i="31" s="1"/>
  <c r="AC55" i="31"/>
  <c r="W88" i="31" s="1"/>
  <c r="W120" i="31" s="1"/>
  <c r="W152" i="31" s="1"/>
  <c r="W184" i="31" s="1"/>
  <c r="W216" i="31" s="1"/>
  <c r="D56" i="31"/>
  <c r="D89" i="31" s="1"/>
  <c r="D121" i="31" s="1"/>
  <c r="D153" i="31" s="1"/>
  <c r="D185" i="31" s="1"/>
  <c r="D217" i="31" s="1"/>
  <c r="E56" i="31"/>
  <c r="E89" i="31" s="1"/>
  <c r="E121" i="31" s="1"/>
  <c r="E153" i="31" s="1"/>
  <c r="G56" i="31"/>
  <c r="F89" i="31" s="1"/>
  <c r="F121" i="31" s="1"/>
  <c r="F153" i="31" s="1"/>
  <c r="H56" i="31"/>
  <c r="G89" i="31" s="1"/>
  <c r="G121" i="31" s="1"/>
  <c r="G153" i="31" s="1"/>
  <c r="I56" i="31"/>
  <c r="H89" i="31" s="1"/>
  <c r="H121" i="31" s="1"/>
  <c r="H153" i="31" s="1"/>
  <c r="J56" i="31"/>
  <c r="I89" i="31" s="1"/>
  <c r="I121" i="31" s="1"/>
  <c r="I153" i="31" s="1"/>
  <c r="L56" i="31"/>
  <c r="J89" i="31" s="1"/>
  <c r="J121" i="31" s="1"/>
  <c r="J153" i="31" s="1"/>
  <c r="M56" i="31"/>
  <c r="K89" i="31" s="1"/>
  <c r="K121" i="31" s="1"/>
  <c r="K153" i="31" s="1"/>
  <c r="N56" i="31"/>
  <c r="L89" i="31" s="1"/>
  <c r="L121" i="31" s="1"/>
  <c r="L153" i="31" s="1"/>
  <c r="O56" i="31"/>
  <c r="M89" i="31" s="1"/>
  <c r="M121" i="31" s="1"/>
  <c r="M153" i="31" s="1"/>
  <c r="Q56" i="31"/>
  <c r="N89" i="31" s="1"/>
  <c r="N121" i="31" s="1"/>
  <c r="N153" i="31" s="1"/>
  <c r="R56" i="31"/>
  <c r="O89" i="31" s="1"/>
  <c r="O121" i="31" s="1"/>
  <c r="O153" i="31" s="1"/>
  <c r="S56" i="31"/>
  <c r="P89" i="31" s="1"/>
  <c r="P121" i="31" s="1"/>
  <c r="P153" i="31" s="1"/>
  <c r="T56" i="31"/>
  <c r="Q89" i="31" s="1"/>
  <c r="Q121" i="31" s="1"/>
  <c r="Q153" i="31" s="1"/>
  <c r="U56" i="31"/>
  <c r="R89" i="31" s="1"/>
  <c r="R121" i="31" s="1"/>
  <c r="R153" i="31" s="1"/>
  <c r="V56" i="31"/>
  <c r="S89" i="31" s="1"/>
  <c r="S121" i="31" s="1"/>
  <c r="S153" i="31" s="1"/>
  <c r="Y56" i="31"/>
  <c r="T89" i="31" s="1"/>
  <c r="T121" i="31" s="1"/>
  <c r="T153" i="31" s="1"/>
  <c r="AA56" i="31"/>
  <c r="U89" i="31" s="1"/>
  <c r="U121" i="31" s="1"/>
  <c r="U153" i="31" s="1"/>
  <c r="AB56" i="31"/>
  <c r="V89" i="31" s="1"/>
  <c r="V121" i="31" s="1"/>
  <c r="V153" i="31" s="1"/>
  <c r="AC56" i="31"/>
  <c r="W89" i="31" s="1"/>
  <c r="W121" i="31" s="1"/>
  <c r="W153" i="31" s="1"/>
  <c r="A57" i="31"/>
  <c r="A90" i="31" s="1"/>
  <c r="A122" i="31" s="1"/>
  <c r="A154" i="31" s="1"/>
  <c r="A186" i="31" s="1"/>
  <c r="A218" i="31" s="1"/>
  <c r="B57" i="31"/>
  <c r="B90" i="31" s="1"/>
  <c r="B122" i="31" s="1"/>
  <c r="B154" i="31" s="1"/>
  <c r="B186" i="31" s="1"/>
  <c r="B218" i="31" s="1"/>
  <c r="C57" i="31"/>
  <c r="C90" i="31" s="1"/>
  <c r="C122" i="31" s="1"/>
  <c r="C154" i="31" s="1"/>
  <c r="C186" i="31" s="1"/>
  <c r="C218" i="31" s="1"/>
  <c r="D218" i="31"/>
  <c r="A58" i="31"/>
  <c r="A91" i="31" s="1"/>
  <c r="A123" i="31" s="1"/>
  <c r="A155" i="31" s="1"/>
  <c r="A187" i="31" s="1"/>
  <c r="A219" i="31" s="1"/>
  <c r="B58" i="31"/>
  <c r="B91" i="31" s="1"/>
  <c r="B123" i="31" s="1"/>
  <c r="B155" i="31" s="1"/>
  <c r="B187" i="31" s="1"/>
  <c r="B219" i="31" s="1"/>
  <c r="C58" i="31"/>
  <c r="C91" i="31" s="1"/>
  <c r="C123" i="31" s="1"/>
  <c r="A59" i="31"/>
  <c r="A92" i="31" s="1"/>
  <c r="A124" i="31" s="1"/>
  <c r="A156" i="31" s="1"/>
  <c r="A188" i="31" s="1"/>
  <c r="A220" i="31" s="1"/>
  <c r="B59" i="31"/>
  <c r="B92" i="31" s="1"/>
  <c r="B124" i="31" s="1"/>
  <c r="B156" i="31" s="1"/>
  <c r="B188" i="31" s="1"/>
  <c r="B220" i="31" s="1"/>
  <c r="C59" i="31"/>
  <c r="C92" i="31" s="1"/>
  <c r="C124" i="31" s="1"/>
  <c r="A60" i="31"/>
  <c r="A93" i="31" s="1"/>
  <c r="A125" i="31" s="1"/>
  <c r="A157" i="31" s="1"/>
  <c r="A189" i="31" s="1"/>
  <c r="A221" i="31" s="1"/>
  <c r="B60" i="31"/>
  <c r="B93" i="31" s="1"/>
  <c r="B125" i="31" s="1"/>
  <c r="B157" i="31" s="1"/>
  <c r="B189" i="31" s="1"/>
  <c r="B221" i="31" s="1"/>
  <c r="C60" i="31"/>
  <c r="C93" i="31" s="1"/>
  <c r="C125" i="31" s="1"/>
  <c r="A61" i="31"/>
  <c r="A94" i="31" s="1"/>
  <c r="A126" i="31" s="1"/>
  <c r="A158" i="31" s="1"/>
  <c r="A190" i="31" s="1"/>
  <c r="A222" i="31" s="1"/>
  <c r="B61" i="31"/>
  <c r="B94" i="31" s="1"/>
  <c r="B126" i="31" s="1"/>
  <c r="B158" i="31" s="1"/>
  <c r="B190" i="31" s="1"/>
  <c r="B222" i="31" s="1"/>
  <c r="C61" i="31"/>
  <c r="C94" i="31" s="1"/>
  <c r="C126" i="31" s="1"/>
  <c r="A62" i="31"/>
  <c r="A95" i="31" s="1"/>
  <c r="A127" i="31" s="1"/>
  <c r="A159" i="31" s="1"/>
  <c r="A191" i="31" s="1"/>
  <c r="A223" i="31" s="1"/>
  <c r="B62" i="31"/>
  <c r="B95" i="31" s="1"/>
  <c r="B127" i="31" s="1"/>
  <c r="B159" i="31" s="1"/>
  <c r="B191" i="31" s="1"/>
  <c r="B223" i="31" s="1"/>
  <c r="C62" i="31"/>
  <c r="C95" i="31" s="1"/>
  <c r="C127" i="31" s="1"/>
  <c r="A63" i="31"/>
  <c r="A96" i="31" s="1"/>
  <c r="A128" i="31" s="1"/>
  <c r="A160" i="31" s="1"/>
  <c r="A192" i="31" s="1"/>
  <c r="A224" i="31" s="1"/>
  <c r="B63" i="31"/>
  <c r="B96" i="31" s="1"/>
  <c r="B128" i="31" s="1"/>
  <c r="B160" i="31" s="1"/>
  <c r="B192" i="31" s="1"/>
  <c r="B224" i="31" s="1"/>
  <c r="C63" i="31"/>
  <c r="C96" i="31" s="1"/>
  <c r="C128" i="31" s="1"/>
  <c r="C160" i="31" s="1"/>
  <c r="C192" i="31" s="1"/>
  <c r="C224" i="31" s="1"/>
  <c r="A64" i="31"/>
  <c r="A97" i="31" s="1"/>
  <c r="A129" i="31" s="1"/>
  <c r="A161" i="31" s="1"/>
  <c r="A193" i="31" s="1"/>
  <c r="A225" i="31" s="1"/>
  <c r="B64" i="31"/>
  <c r="B97" i="31" s="1"/>
  <c r="B129" i="31" s="1"/>
  <c r="B161" i="31" s="1"/>
  <c r="B193" i="31" s="1"/>
  <c r="B225" i="31" s="1"/>
  <c r="C64" i="31"/>
  <c r="C97" i="31" s="1"/>
  <c r="C129" i="31" s="1"/>
  <c r="A65" i="31"/>
  <c r="A98" i="31" s="1"/>
  <c r="A130" i="31" s="1"/>
  <c r="A162" i="31" s="1"/>
  <c r="A194" i="31" s="1"/>
  <c r="A226" i="31" s="1"/>
  <c r="B65" i="31"/>
  <c r="B98" i="31" s="1"/>
  <c r="B130" i="31" s="1"/>
  <c r="B162" i="31" s="1"/>
  <c r="B194" i="31" s="1"/>
  <c r="B226" i="31" s="1"/>
  <c r="C65" i="31"/>
  <c r="C98" i="31" s="1"/>
  <c r="C130" i="31" s="1"/>
  <c r="D65" i="31"/>
  <c r="D98" i="31" s="1"/>
  <c r="D130" i="31" s="1"/>
  <c r="D162" i="31" s="1"/>
  <c r="D194" i="31" s="1"/>
  <c r="D226" i="31" s="1"/>
  <c r="A66" i="31"/>
  <c r="A99" i="31" s="1"/>
  <c r="A131" i="31" s="1"/>
  <c r="A163" i="31" s="1"/>
  <c r="A195" i="31" s="1"/>
  <c r="A227" i="31" s="1"/>
  <c r="B66" i="31"/>
  <c r="B99" i="31" s="1"/>
  <c r="B131" i="31" s="1"/>
  <c r="B163" i="31" s="1"/>
  <c r="B195" i="31" s="1"/>
  <c r="B227" i="31" s="1"/>
  <c r="C66" i="31"/>
  <c r="C99" i="31" s="1"/>
  <c r="C131" i="31" s="1"/>
  <c r="D66" i="31"/>
  <c r="D99" i="31" s="1"/>
  <c r="D131" i="31" s="1"/>
  <c r="D163" i="31" s="1"/>
  <c r="D195" i="31" s="1"/>
  <c r="D227" i="31" s="1"/>
  <c r="A67" i="31"/>
  <c r="A100" i="31" s="1"/>
  <c r="A132" i="31" s="1"/>
  <c r="A164" i="31" s="1"/>
  <c r="A196" i="31" s="1"/>
  <c r="A228" i="31" s="1"/>
  <c r="B67" i="31"/>
  <c r="B100" i="31" s="1"/>
  <c r="B132" i="31" s="1"/>
  <c r="B164" i="31" s="1"/>
  <c r="B196" i="31" s="1"/>
  <c r="B228" i="31" s="1"/>
  <c r="C67" i="31"/>
  <c r="C100" i="31" s="1"/>
  <c r="C132" i="31" s="1"/>
  <c r="A68" i="31"/>
  <c r="A101" i="31" s="1"/>
  <c r="A133" i="31" s="1"/>
  <c r="A165" i="31" s="1"/>
  <c r="A197" i="31" s="1"/>
  <c r="A229" i="31" s="1"/>
  <c r="B68" i="31"/>
  <c r="B101" i="31" s="1"/>
  <c r="B133" i="31" s="1"/>
  <c r="B165" i="31" s="1"/>
  <c r="B197" i="31" s="1"/>
  <c r="B229" i="31" s="1"/>
  <c r="C68" i="31"/>
  <c r="C101" i="31" s="1"/>
  <c r="C133" i="31" s="1"/>
  <c r="A69" i="31"/>
  <c r="A102" i="31" s="1"/>
  <c r="A134" i="31" s="1"/>
  <c r="A166" i="31" s="1"/>
  <c r="A198" i="31" s="1"/>
  <c r="A230" i="31" s="1"/>
  <c r="B69" i="31"/>
  <c r="B102" i="31" s="1"/>
  <c r="B134" i="31" s="1"/>
  <c r="B166" i="31" s="1"/>
  <c r="B198" i="31" s="1"/>
  <c r="B230" i="31" s="1"/>
  <c r="C69" i="31"/>
  <c r="C102" i="31" s="1"/>
  <c r="C134" i="31" s="1"/>
  <c r="C166" i="31" s="1"/>
  <c r="C198" i="31" s="1"/>
  <c r="C230" i="31" s="1"/>
  <c r="A70" i="31"/>
  <c r="A103" i="31" s="1"/>
  <c r="A135" i="31" s="1"/>
  <c r="A167" i="31" s="1"/>
  <c r="B70" i="31"/>
  <c r="B103" i="31" s="1"/>
  <c r="B135" i="31" s="1"/>
  <c r="B167" i="31" s="1"/>
  <c r="B199" i="31" s="1"/>
  <c r="B231" i="31" s="1"/>
  <c r="C70" i="31"/>
  <c r="C103" i="31" s="1"/>
  <c r="C135" i="31" s="1"/>
  <c r="A71" i="31"/>
  <c r="A104" i="31" s="1"/>
  <c r="A136" i="31" s="1"/>
  <c r="A168" i="31" s="1"/>
  <c r="A200" i="31" s="1"/>
  <c r="A232" i="31" s="1"/>
  <c r="B71" i="31"/>
  <c r="B104" i="31" s="1"/>
  <c r="B136" i="31" s="1"/>
  <c r="B168" i="31" s="1"/>
  <c r="B200" i="31" s="1"/>
  <c r="B232" i="31" s="1"/>
  <c r="C71" i="31"/>
  <c r="C104" i="31" s="1"/>
  <c r="C136" i="31" s="1"/>
  <c r="A72" i="31"/>
  <c r="A105" i="31" s="1"/>
  <c r="A137" i="31" s="1"/>
  <c r="A169" i="31" s="1"/>
  <c r="A201" i="31" s="1"/>
  <c r="A233" i="31" s="1"/>
  <c r="B72" i="31"/>
  <c r="B105" i="31" s="1"/>
  <c r="B137" i="31" s="1"/>
  <c r="B169" i="31" s="1"/>
  <c r="B201" i="31" s="1"/>
  <c r="B233" i="31" s="1"/>
  <c r="C72" i="31"/>
  <c r="C105" i="31" s="1"/>
  <c r="C137" i="31" s="1"/>
  <c r="D72" i="31"/>
  <c r="D105" i="31" s="1"/>
  <c r="D137" i="31" s="1"/>
  <c r="D169" i="31" s="1"/>
  <c r="D201" i="31" s="1"/>
  <c r="D233" i="31" s="1"/>
  <c r="A73" i="31"/>
  <c r="A106" i="31" s="1"/>
  <c r="A138" i="31" s="1"/>
  <c r="A170" i="31" s="1"/>
  <c r="A202" i="31" s="1"/>
  <c r="A234" i="31" s="1"/>
  <c r="B73" i="31"/>
  <c r="B106" i="31" s="1"/>
  <c r="B138" i="31" s="1"/>
  <c r="B170" i="31" s="1"/>
  <c r="B202" i="31" s="1"/>
  <c r="B234" i="31" s="1"/>
  <c r="C73" i="31"/>
  <c r="C106" i="31" s="1"/>
  <c r="C138" i="31" s="1"/>
  <c r="D73" i="31"/>
  <c r="D106" i="31" s="1"/>
  <c r="D138" i="31" s="1"/>
  <c r="D170" i="31" s="1"/>
  <c r="D202" i="31" s="1"/>
  <c r="D234" i="31" s="1"/>
  <c r="A74" i="31"/>
  <c r="A107" i="31" s="1"/>
  <c r="A139" i="31" s="1"/>
  <c r="A171" i="31" s="1"/>
  <c r="A203" i="31" s="1"/>
  <c r="A235" i="31" s="1"/>
  <c r="B74" i="31"/>
  <c r="B107" i="31" s="1"/>
  <c r="B139" i="31" s="1"/>
  <c r="B171" i="31" s="1"/>
  <c r="B203" i="31" s="1"/>
  <c r="B235" i="31" s="1"/>
  <c r="C74" i="31"/>
  <c r="C107" i="31" s="1"/>
  <c r="C139" i="31" s="1"/>
  <c r="A75" i="31"/>
  <c r="A108" i="31" s="1"/>
  <c r="A140" i="31" s="1"/>
  <c r="A172" i="31" s="1"/>
  <c r="A204" i="31" s="1"/>
  <c r="A236" i="31" s="1"/>
  <c r="B75" i="31"/>
  <c r="B108" i="31" s="1"/>
  <c r="B140" i="31" s="1"/>
  <c r="B172" i="31" s="1"/>
  <c r="B204" i="31" s="1"/>
  <c r="B236" i="31" s="1"/>
  <c r="C75" i="31"/>
  <c r="C108" i="31" s="1"/>
  <c r="C140" i="31" s="1"/>
  <c r="A76" i="31"/>
  <c r="A109" i="31" s="1"/>
  <c r="A141" i="31" s="1"/>
  <c r="A173" i="31" s="1"/>
  <c r="A205" i="31" s="1"/>
  <c r="A237" i="31" s="1"/>
  <c r="B76" i="31"/>
  <c r="B109" i="31" s="1"/>
  <c r="B141" i="31" s="1"/>
  <c r="B173" i="31" s="1"/>
  <c r="B205" i="31" s="1"/>
  <c r="B237" i="31" s="1"/>
  <c r="C76" i="31"/>
  <c r="C109" i="31" s="1"/>
  <c r="C141" i="31" s="1"/>
  <c r="A77" i="31"/>
  <c r="A110" i="31" s="1"/>
  <c r="A142" i="31" s="1"/>
  <c r="A174" i="31" s="1"/>
  <c r="A206" i="31" s="1"/>
  <c r="A238" i="31" s="1"/>
  <c r="B77" i="31"/>
  <c r="B110" i="31" s="1"/>
  <c r="B142" i="31" s="1"/>
  <c r="B174" i="31" s="1"/>
  <c r="B206" i="31" s="1"/>
  <c r="B238" i="31" s="1"/>
  <c r="C77" i="31"/>
  <c r="C110" i="31" s="1"/>
  <c r="C142" i="31" s="1"/>
  <c r="A78" i="31"/>
  <c r="A111" i="31" s="1"/>
  <c r="A143" i="31" s="1"/>
  <c r="A175" i="31" s="1"/>
  <c r="A207" i="31" s="1"/>
  <c r="A239" i="31" s="1"/>
  <c r="B78" i="31"/>
  <c r="B111" i="31" s="1"/>
  <c r="B143" i="31" s="1"/>
  <c r="B175" i="31" s="1"/>
  <c r="B207" i="31" s="1"/>
  <c r="B239" i="31" s="1"/>
  <c r="C78" i="31"/>
  <c r="C111" i="31" s="1"/>
  <c r="C143" i="31" s="1"/>
  <c r="A79" i="31"/>
  <c r="A112" i="31" s="1"/>
  <c r="A144" i="31" s="1"/>
  <c r="A176" i="31" s="1"/>
  <c r="A208" i="31" s="1"/>
  <c r="A240" i="31" s="1"/>
  <c r="B79" i="31"/>
  <c r="B112" i="31" s="1"/>
  <c r="B144" i="31" s="1"/>
  <c r="B176" i="31" s="1"/>
  <c r="B208" i="31" s="1"/>
  <c r="B240" i="31" s="1"/>
  <c r="C79" i="31"/>
  <c r="C112" i="31" s="1"/>
  <c r="C144" i="31" s="1"/>
  <c r="A80" i="31"/>
  <c r="A113" i="31" s="1"/>
  <c r="A145" i="31" s="1"/>
  <c r="A177" i="31" s="1"/>
  <c r="A209" i="31" s="1"/>
  <c r="A241" i="31" s="1"/>
  <c r="B80" i="31"/>
  <c r="B113" i="31" s="1"/>
  <c r="B145" i="31" s="1"/>
  <c r="B177" i="31" s="1"/>
  <c r="B209" i="31" s="1"/>
  <c r="B241" i="31" s="1"/>
  <c r="C80" i="31"/>
  <c r="C113" i="31" s="1"/>
  <c r="C145" i="31" s="1"/>
  <c r="A81" i="31"/>
  <c r="A114" i="31" s="1"/>
  <c r="A146" i="31" s="1"/>
  <c r="A178" i="31" s="1"/>
  <c r="A210" i="31" s="1"/>
  <c r="A242" i="31" s="1"/>
  <c r="B81" i="31"/>
  <c r="B114" i="31" s="1"/>
  <c r="B146" i="31" s="1"/>
  <c r="B178" i="31" s="1"/>
  <c r="B210" i="31" s="1"/>
  <c r="B242" i="31" s="1"/>
  <c r="C81" i="31"/>
  <c r="C114" i="31" s="1"/>
  <c r="C146" i="31" s="1"/>
  <c r="A82" i="31"/>
  <c r="A115" i="31" s="1"/>
  <c r="A147" i="31" s="1"/>
  <c r="A179" i="31" s="1"/>
  <c r="A211" i="31" s="1"/>
  <c r="A243" i="31" s="1"/>
  <c r="B82" i="31"/>
  <c r="B115" i="31" s="1"/>
  <c r="B147" i="31" s="1"/>
  <c r="B179" i="31" s="1"/>
  <c r="B211" i="31" s="1"/>
  <c r="B243" i="31" s="1"/>
  <c r="C82" i="31"/>
  <c r="C115" i="31" s="1"/>
  <c r="C147" i="31" s="1"/>
  <c r="D22" i="31"/>
  <c r="D20" i="31"/>
  <c r="D21" i="31"/>
  <c r="D24" i="31"/>
  <c r="D25" i="31"/>
  <c r="D26" i="31"/>
  <c r="D27" i="31"/>
  <c r="D28" i="31"/>
  <c r="D29" i="31"/>
  <c r="D30" i="31"/>
  <c r="D31" i="31"/>
  <c r="D32" i="31"/>
  <c r="D33" i="31"/>
  <c r="D34" i="31"/>
  <c r="D36" i="31"/>
  <c r="D37" i="31"/>
  <c r="D38" i="31"/>
  <c r="D39" i="31"/>
  <c r="D41" i="31"/>
  <c r="D42" i="31"/>
  <c r="D43" i="31"/>
  <c r="D44" i="31"/>
  <c r="D45" i="31"/>
  <c r="D46" i="31"/>
  <c r="D47" i="31"/>
  <c r="D48" i="31"/>
  <c r="D49" i="31"/>
  <c r="D11" i="31"/>
  <c r="D12" i="31"/>
  <c r="D13" i="31"/>
  <c r="D14" i="31"/>
  <c r="D15" i="31"/>
  <c r="D16" i="31"/>
  <c r="D17" i="31"/>
  <c r="D18" i="31"/>
  <c r="D10" i="31"/>
  <c r="S9" i="31"/>
  <c r="S57" i="31" s="1"/>
  <c r="T9" i="31"/>
  <c r="U9" i="31"/>
  <c r="U57" i="31" s="1"/>
  <c r="V9" i="31"/>
  <c r="V57" i="31" s="1"/>
  <c r="W9" i="31"/>
  <c r="W57" i="31" s="1"/>
  <c r="X9" i="31"/>
  <c r="X57" i="31" s="1"/>
  <c r="Z9" i="31"/>
  <c r="Z57" i="31" s="1"/>
  <c r="AC9" i="31"/>
  <c r="F9" i="31"/>
  <c r="F57" i="31" s="1"/>
  <c r="K9" i="31"/>
  <c r="K57" i="31" s="1"/>
  <c r="N9" i="31"/>
  <c r="N57" i="31" s="1"/>
  <c r="O9" i="31"/>
  <c r="O57" i="31" s="1"/>
  <c r="P9" i="31"/>
  <c r="P57" i="31" s="1"/>
  <c r="E9" i="31"/>
  <c r="E57" i="31" s="1"/>
  <c r="E90" i="31" s="1"/>
  <c r="E122" i="31" s="1"/>
  <c r="E154" i="31" s="1"/>
  <c r="E186" i="31" s="1"/>
  <c r="E218" i="31" s="1"/>
  <c r="H30" i="24"/>
  <c r="H18" i="24"/>
  <c r="C9" i="24"/>
  <c r="D145" i="24"/>
  <c r="C145" i="24"/>
  <c r="C144" i="24"/>
  <c r="D143" i="24"/>
  <c r="C143" i="24"/>
  <c r="D142" i="24"/>
  <c r="C142" i="24"/>
  <c r="D141" i="24"/>
  <c r="C141" i="24"/>
  <c r="C140" i="24"/>
  <c r="D139" i="24"/>
  <c r="C139" i="24"/>
  <c r="D138" i="24"/>
  <c r="C138" i="24"/>
  <c r="D137" i="24"/>
  <c r="C137" i="24"/>
  <c r="C136" i="24"/>
  <c r="D135" i="24"/>
  <c r="C135" i="24"/>
  <c r="D134" i="24"/>
  <c r="C134" i="24"/>
  <c r="D133" i="24"/>
  <c r="C133" i="24"/>
  <c r="C132" i="24"/>
  <c r="D131" i="24"/>
  <c r="C131" i="24"/>
  <c r="D130" i="24"/>
  <c r="C130" i="24"/>
  <c r="D129" i="24"/>
  <c r="C129" i="24"/>
  <c r="C128" i="24"/>
  <c r="D127" i="24"/>
  <c r="C127" i="24"/>
  <c r="D126" i="24"/>
  <c r="C126" i="24"/>
  <c r="D125" i="24"/>
  <c r="C125" i="24"/>
  <c r="C124" i="24"/>
  <c r="D123" i="24"/>
  <c r="C123" i="24"/>
  <c r="D122" i="24"/>
  <c r="C122" i="24"/>
  <c r="D121" i="24"/>
  <c r="C121" i="24"/>
  <c r="C120" i="24"/>
  <c r="D119" i="24"/>
  <c r="C119" i="24"/>
  <c r="D118" i="24"/>
  <c r="C118" i="24"/>
  <c r="D117" i="24"/>
  <c r="C117" i="24"/>
  <c r="C116" i="24"/>
  <c r="D115" i="24"/>
  <c r="C115" i="24"/>
  <c r="D114" i="24"/>
  <c r="C114" i="24"/>
  <c r="D113" i="24"/>
  <c r="C113" i="24"/>
  <c r="C112" i="24"/>
  <c r="D111" i="24"/>
  <c r="C111" i="24"/>
  <c r="D110" i="24"/>
  <c r="C110" i="24"/>
  <c r="D109" i="24"/>
  <c r="C109" i="24"/>
  <c r="C108" i="24"/>
  <c r="D107" i="24"/>
  <c r="C107" i="24"/>
  <c r="D106" i="24"/>
  <c r="C106" i="24"/>
  <c r="D105" i="24"/>
  <c r="C105" i="24"/>
  <c r="C104" i="24"/>
  <c r="D103" i="24"/>
  <c r="C103" i="24"/>
  <c r="D102" i="24"/>
  <c r="C102" i="24"/>
  <c r="D101" i="24"/>
  <c r="C101" i="24"/>
  <c r="C100" i="24"/>
  <c r="D99" i="24"/>
  <c r="C99" i="24"/>
  <c r="D98" i="24"/>
  <c r="C98" i="24"/>
  <c r="D97" i="24"/>
  <c r="C97" i="24"/>
  <c r="C96" i="24"/>
  <c r="D95" i="24"/>
  <c r="C95" i="24"/>
  <c r="D94" i="24"/>
  <c r="C94" i="24"/>
  <c r="D93" i="24"/>
  <c r="C93" i="24"/>
  <c r="C92" i="24"/>
  <c r="D91" i="24"/>
  <c r="C91" i="24"/>
  <c r="D90" i="24"/>
  <c r="C90" i="24"/>
  <c r="D89" i="24"/>
  <c r="C89" i="24"/>
  <c r="C88" i="24"/>
  <c r="D87" i="24"/>
  <c r="C87" i="24"/>
  <c r="D86" i="24"/>
  <c r="C86" i="24"/>
  <c r="D85" i="24"/>
  <c r="C85" i="24"/>
  <c r="C84" i="24"/>
  <c r="D83" i="24"/>
  <c r="C83" i="24"/>
  <c r="D82" i="24"/>
  <c r="C82" i="24"/>
  <c r="D81" i="24"/>
  <c r="C81" i="24"/>
  <c r="C80" i="24"/>
  <c r="D79" i="24"/>
  <c r="C79" i="24"/>
  <c r="D78" i="24"/>
  <c r="C78" i="24"/>
  <c r="D77" i="24"/>
  <c r="C77" i="24"/>
  <c r="C76" i="24"/>
  <c r="D75" i="24"/>
  <c r="C75" i="24"/>
  <c r="D74" i="24"/>
  <c r="C74" i="24"/>
  <c r="D73" i="24"/>
  <c r="C73" i="24"/>
  <c r="C72" i="24"/>
  <c r="D71" i="24"/>
  <c r="C71" i="24"/>
  <c r="D70" i="24"/>
  <c r="C70" i="24"/>
  <c r="D69" i="24"/>
  <c r="C69" i="24"/>
  <c r="C68" i="24"/>
  <c r="D67" i="24"/>
  <c r="C67" i="24"/>
  <c r="D66" i="24"/>
  <c r="C66" i="24"/>
  <c r="D65" i="24"/>
  <c r="C65" i="24"/>
  <c r="C64" i="24"/>
  <c r="D63" i="24"/>
  <c r="C63" i="24"/>
  <c r="D62" i="24"/>
  <c r="C62" i="24"/>
  <c r="D61" i="24"/>
  <c r="C61" i="24"/>
  <c r="C60" i="24"/>
  <c r="D59" i="24"/>
  <c r="C59" i="24"/>
  <c r="D58" i="24"/>
  <c r="C58" i="24"/>
  <c r="D57" i="24"/>
  <c r="C57" i="24"/>
  <c r="C56" i="24"/>
  <c r="D55" i="24"/>
  <c r="C55" i="24"/>
  <c r="D54" i="24"/>
  <c r="C54" i="24"/>
  <c r="D53" i="24"/>
  <c r="C53" i="24"/>
  <c r="C52" i="24"/>
  <c r="D51" i="24"/>
  <c r="C51" i="24"/>
  <c r="D50" i="24"/>
  <c r="C50" i="24"/>
  <c r="D49" i="24"/>
  <c r="C49" i="24"/>
  <c r="C48" i="24"/>
  <c r="D47" i="24"/>
  <c r="C47" i="24"/>
  <c r="D46" i="24"/>
  <c r="C46" i="24"/>
  <c r="D45" i="24"/>
  <c r="C45" i="24"/>
  <c r="C44" i="24"/>
  <c r="D43" i="24"/>
  <c r="C43" i="24"/>
  <c r="D42" i="24"/>
  <c r="C42" i="24"/>
  <c r="D41" i="24"/>
  <c r="C41" i="24"/>
  <c r="C40" i="24"/>
  <c r="D39" i="24"/>
  <c r="C39" i="24"/>
  <c r="D38" i="24"/>
  <c r="C38" i="24"/>
  <c r="D37" i="24"/>
  <c r="C37" i="24"/>
  <c r="C36" i="24"/>
  <c r="D35" i="24"/>
  <c r="C35" i="24"/>
  <c r="D34" i="24"/>
  <c r="C34" i="24"/>
  <c r="D33" i="24"/>
  <c r="C33" i="24"/>
  <c r="C32" i="24"/>
  <c r="D31" i="24"/>
  <c r="C31" i="24"/>
  <c r="E30" i="24"/>
  <c r="G30" i="24" s="1"/>
  <c r="D30" i="24"/>
  <c r="C30" i="24"/>
  <c r="D29" i="24"/>
  <c r="C29" i="24"/>
  <c r="C28" i="24"/>
  <c r="D27" i="24"/>
  <c r="C27" i="24"/>
  <c r="E26" i="24"/>
  <c r="G26" i="24" s="1"/>
  <c r="H26" i="24" s="1"/>
  <c r="D26" i="24"/>
  <c r="C26" i="24"/>
  <c r="D25" i="24"/>
  <c r="C25" i="24"/>
  <c r="C24" i="24"/>
  <c r="D23" i="24"/>
  <c r="C23" i="24"/>
  <c r="E22" i="24"/>
  <c r="G22" i="24" s="1"/>
  <c r="H22" i="24" s="1"/>
  <c r="D22" i="24"/>
  <c r="C22" i="24"/>
  <c r="D21" i="24"/>
  <c r="C21" i="24"/>
  <c r="C20" i="24"/>
  <c r="D19" i="24"/>
  <c r="C19" i="24"/>
  <c r="E18" i="24"/>
  <c r="G18" i="24" s="1"/>
  <c r="D18" i="24"/>
  <c r="C18" i="24"/>
  <c r="E17" i="24"/>
  <c r="G17" i="24" s="1"/>
  <c r="D17" i="24"/>
  <c r="C17" i="24"/>
  <c r="E16" i="24"/>
  <c r="G16" i="24" s="1"/>
  <c r="C16" i="24"/>
  <c r="E15" i="24"/>
  <c r="G15" i="24" s="1"/>
  <c r="D15" i="24"/>
  <c r="C15" i="24"/>
  <c r="D14" i="24"/>
  <c r="C14" i="24"/>
  <c r="E13" i="24"/>
  <c r="G13" i="24" s="1"/>
  <c r="D13" i="24"/>
  <c r="C13" i="24"/>
  <c r="E12" i="24"/>
  <c r="G12" i="24" s="1"/>
  <c r="C12" i="24"/>
  <c r="E11" i="24"/>
  <c r="G11" i="24" s="1"/>
  <c r="D11" i="24"/>
  <c r="C11" i="24"/>
  <c r="D10" i="24"/>
  <c r="C10" i="24"/>
  <c r="E9" i="24"/>
  <c r="G9" i="24" s="1"/>
  <c r="D9" i="24"/>
  <c r="E8" i="24"/>
  <c r="G8" i="24" s="1"/>
  <c r="C8" i="24"/>
  <c r="E7" i="24"/>
  <c r="G7" i="24" s="1"/>
  <c r="D7" i="24"/>
  <c r="C7" i="24"/>
  <c r="D6" i="24"/>
  <c r="C6" i="24"/>
  <c r="E5" i="24"/>
  <c r="G5" i="24" s="1"/>
  <c r="E4" i="24"/>
  <c r="G4" i="24" s="1"/>
  <c r="D4" i="24"/>
  <c r="E3" i="24"/>
  <c r="G3" i="24" s="1"/>
  <c r="E22" i="32"/>
  <c r="E26" i="32"/>
  <c r="E30" i="32"/>
  <c r="E18" i="32"/>
  <c r="E16" i="32"/>
  <c r="E17" i="32"/>
  <c r="E15" i="32"/>
  <c r="E12" i="32"/>
  <c r="E13" i="32"/>
  <c r="E11" i="32"/>
  <c r="E8" i="32"/>
  <c r="E9" i="32"/>
  <c r="E7" i="32"/>
  <c r="E4" i="32"/>
  <c r="E5" i="32"/>
  <c r="E3" i="32"/>
  <c r="C10" i="32"/>
  <c r="D10" i="32"/>
  <c r="C11" i="32"/>
  <c r="D11" i="32"/>
  <c r="C12" i="32"/>
  <c r="C13" i="32"/>
  <c r="D13" i="32"/>
  <c r="C14" i="32"/>
  <c r="D14" i="32"/>
  <c r="C15" i="32"/>
  <c r="D15" i="32"/>
  <c r="C16" i="32"/>
  <c r="C17" i="32"/>
  <c r="D17" i="32"/>
  <c r="C18" i="32"/>
  <c r="D18" i="32"/>
  <c r="C19" i="32"/>
  <c r="D19" i="32"/>
  <c r="C20" i="32"/>
  <c r="C21" i="32"/>
  <c r="D21" i="32"/>
  <c r="C22" i="32"/>
  <c r="D22" i="32"/>
  <c r="C23" i="32"/>
  <c r="D23" i="32"/>
  <c r="C24" i="32"/>
  <c r="C25" i="32"/>
  <c r="D25" i="32"/>
  <c r="C26" i="32"/>
  <c r="D26" i="32"/>
  <c r="C27" i="32"/>
  <c r="D27" i="32"/>
  <c r="C28" i="32"/>
  <c r="C29" i="32"/>
  <c r="D29" i="32"/>
  <c r="C30" i="32"/>
  <c r="D30" i="32"/>
  <c r="C31" i="32"/>
  <c r="D31" i="32"/>
  <c r="C32" i="32"/>
  <c r="C33" i="32"/>
  <c r="D33" i="32"/>
  <c r="C34" i="32"/>
  <c r="D34" i="32"/>
  <c r="C35" i="32"/>
  <c r="D35" i="32"/>
  <c r="C36" i="32"/>
  <c r="C37" i="32"/>
  <c r="D37" i="32"/>
  <c r="C38" i="32"/>
  <c r="D38" i="32"/>
  <c r="C39" i="32"/>
  <c r="D39" i="32"/>
  <c r="C40" i="32"/>
  <c r="C41" i="32"/>
  <c r="D41" i="32"/>
  <c r="C42" i="32"/>
  <c r="D42" i="32"/>
  <c r="C43" i="32"/>
  <c r="D43" i="32"/>
  <c r="C44" i="32"/>
  <c r="C45" i="32"/>
  <c r="D45" i="32"/>
  <c r="C46" i="32"/>
  <c r="D46" i="32"/>
  <c r="C47" i="32"/>
  <c r="D47" i="32"/>
  <c r="C48" i="32"/>
  <c r="C49" i="32"/>
  <c r="D49" i="32"/>
  <c r="C50" i="32"/>
  <c r="D50" i="32"/>
  <c r="C51" i="32"/>
  <c r="D51" i="32"/>
  <c r="C52" i="32"/>
  <c r="C53" i="32"/>
  <c r="D53" i="32"/>
  <c r="C54" i="32"/>
  <c r="D54" i="32"/>
  <c r="C55" i="32"/>
  <c r="D55" i="32"/>
  <c r="C56" i="32"/>
  <c r="C57" i="32"/>
  <c r="D57" i="32"/>
  <c r="C58" i="32"/>
  <c r="D58" i="32"/>
  <c r="C59" i="32"/>
  <c r="D59" i="32"/>
  <c r="C60" i="32"/>
  <c r="C61" i="32"/>
  <c r="D61" i="32"/>
  <c r="C62" i="32"/>
  <c r="D62" i="32"/>
  <c r="C63" i="32"/>
  <c r="D63" i="32"/>
  <c r="C64" i="32"/>
  <c r="C65" i="32"/>
  <c r="D65" i="32"/>
  <c r="C66" i="32"/>
  <c r="D66" i="32"/>
  <c r="C67" i="32"/>
  <c r="D67" i="32"/>
  <c r="C68" i="32"/>
  <c r="C69" i="32"/>
  <c r="D69" i="32"/>
  <c r="C70" i="32"/>
  <c r="D70" i="32"/>
  <c r="C71" i="32"/>
  <c r="D71" i="32"/>
  <c r="C72" i="32"/>
  <c r="C73" i="32"/>
  <c r="D73" i="32"/>
  <c r="C74" i="32"/>
  <c r="D74" i="32"/>
  <c r="C75" i="32"/>
  <c r="D75" i="32"/>
  <c r="C76" i="32"/>
  <c r="C77" i="32"/>
  <c r="D77" i="32"/>
  <c r="C78" i="32"/>
  <c r="D78" i="32"/>
  <c r="C79" i="32"/>
  <c r="D79" i="32"/>
  <c r="C80" i="32"/>
  <c r="C81" i="32"/>
  <c r="D81" i="32"/>
  <c r="C82" i="32"/>
  <c r="D82" i="32"/>
  <c r="C83" i="32"/>
  <c r="D83" i="32"/>
  <c r="C84" i="32"/>
  <c r="C85" i="32"/>
  <c r="D85" i="32"/>
  <c r="C86" i="32"/>
  <c r="D86" i="32"/>
  <c r="C87" i="32"/>
  <c r="D87" i="32"/>
  <c r="C88" i="32"/>
  <c r="C89" i="32"/>
  <c r="D89" i="32"/>
  <c r="C90" i="32"/>
  <c r="D90" i="32"/>
  <c r="C91" i="32"/>
  <c r="D91" i="32"/>
  <c r="C92" i="32"/>
  <c r="C93" i="32"/>
  <c r="D93" i="32"/>
  <c r="C94" i="32"/>
  <c r="D94" i="32"/>
  <c r="C95" i="32"/>
  <c r="D95" i="32"/>
  <c r="C96" i="32"/>
  <c r="C97" i="32"/>
  <c r="D97" i="32"/>
  <c r="C98" i="32"/>
  <c r="D98" i="32"/>
  <c r="C99" i="32"/>
  <c r="D99" i="32"/>
  <c r="C100" i="32"/>
  <c r="C101" i="32"/>
  <c r="D101" i="32"/>
  <c r="C102" i="32"/>
  <c r="D102" i="32"/>
  <c r="C103" i="32"/>
  <c r="D103" i="32"/>
  <c r="C104" i="32"/>
  <c r="C105" i="32"/>
  <c r="D105" i="32"/>
  <c r="C106" i="32"/>
  <c r="D106" i="32"/>
  <c r="C107" i="32"/>
  <c r="D107" i="32"/>
  <c r="C108" i="32"/>
  <c r="C109" i="32"/>
  <c r="D109" i="32"/>
  <c r="C110" i="32"/>
  <c r="D110" i="32"/>
  <c r="C111" i="32"/>
  <c r="D111" i="32"/>
  <c r="C112" i="32"/>
  <c r="C113" i="32"/>
  <c r="D113" i="32"/>
  <c r="C114" i="32"/>
  <c r="D114" i="32"/>
  <c r="C115" i="32"/>
  <c r="D115" i="32"/>
  <c r="C116" i="32"/>
  <c r="C117" i="32"/>
  <c r="D117" i="32"/>
  <c r="C118" i="32"/>
  <c r="D118" i="32"/>
  <c r="C119" i="32"/>
  <c r="D119" i="32"/>
  <c r="C120" i="32"/>
  <c r="C121" i="32"/>
  <c r="D121" i="32"/>
  <c r="C122" i="32"/>
  <c r="D122" i="32"/>
  <c r="C123" i="32"/>
  <c r="D123" i="32"/>
  <c r="C124" i="32"/>
  <c r="C125" i="32"/>
  <c r="D125" i="32"/>
  <c r="C126" i="32"/>
  <c r="D126" i="32"/>
  <c r="C127" i="32"/>
  <c r="D127" i="32"/>
  <c r="C128" i="32"/>
  <c r="C129" i="32"/>
  <c r="D129" i="32"/>
  <c r="C130" i="32"/>
  <c r="D130" i="32"/>
  <c r="C131" i="32"/>
  <c r="D131" i="32"/>
  <c r="C132" i="32"/>
  <c r="C133" i="32"/>
  <c r="D133" i="32"/>
  <c r="C134" i="32"/>
  <c r="D134" i="32"/>
  <c r="C135" i="32"/>
  <c r="D135" i="32"/>
  <c r="C136" i="32"/>
  <c r="C137" i="32"/>
  <c r="D137" i="32"/>
  <c r="C138" i="32"/>
  <c r="D138" i="32"/>
  <c r="C139" i="32"/>
  <c r="D139" i="32"/>
  <c r="C140" i="32"/>
  <c r="C141" i="32"/>
  <c r="D141" i="32"/>
  <c r="C142" i="32"/>
  <c r="D142" i="32"/>
  <c r="C143" i="32"/>
  <c r="D143" i="32"/>
  <c r="C144" i="32"/>
  <c r="C145" i="32"/>
  <c r="D145" i="32"/>
  <c r="C146" i="32"/>
  <c r="D146" i="32"/>
  <c r="C147" i="32"/>
  <c r="D147" i="32"/>
  <c r="C148" i="32"/>
  <c r="C149" i="32"/>
  <c r="D149" i="32"/>
  <c r="C150" i="32"/>
  <c r="D150" i="32"/>
  <c r="C151" i="32"/>
  <c r="D151" i="32"/>
  <c r="C152" i="32"/>
  <c r="C153" i="32"/>
  <c r="D153" i="32"/>
  <c r="C154" i="32"/>
  <c r="D154" i="32"/>
  <c r="C155" i="32"/>
  <c r="D155" i="32"/>
  <c r="C156" i="32"/>
  <c r="C157" i="32"/>
  <c r="D157" i="32"/>
  <c r="C158" i="32"/>
  <c r="D158" i="32"/>
  <c r="C159" i="32"/>
  <c r="D159" i="32"/>
  <c r="C160" i="32"/>
  <c r="C161" i="32"/>
  <c r="D161" i="32"/>
  <c r="C162" i="32"/>
  <c r="D162" i="32"/>
  <c r="C163" i="32"/>
  <c r="D163" i="32"/>
  <c r="C164" i="32"/>
  <c r="C165" i="32"/>
  <c r="D165" i="32"/>
  <c r="C166" i="32"/>
  <c r="D166" i="32"/>
  <c r="C167" i="32"/>
  <c r="D167" i="32"/>
  <c r="C168" i="32"/>
  <c r="C169" i="32"/>
  <c r="D169" i="32"/>
  <c r="C170" i="32"/>
  <c r="D170" i="32"/>
  <c r="C171" i="32"/>
  <c r="D171" i="32"/>
  <c r="C172" i="32"/>
  <c r="C173" i="32"/>
  <c r="D173" i="32"/>
  <c r="C174" i="32"/>
  <c r="D174" i="32"/>
  <c r="C175" i="32"/>
  <c r="D175" i="32"/>
  <c r="C176" i="32"/>
  <c r="C177" i="32"/>
  <c r="D177" i="32"/>
  <c r="C178" i="32"/>
  <c r="D178" i="32"/>
  <c r="C179" i="32"/>
  <c r="D179" i="32"/>
  <c r="C180" i="32"/>
  <c r="C181" i="32"/>
  <c r="D181" i="32"/>
  <c r="C182" i="32"/>
  <c r="D182" i="32"/>
  <c r="C183" i="32"/>
  <c r="D183" i="32"/>
  <c r="C184" i="32"/>
  <c r="C185" i="32"/>
  <c r="D185" i="32"/>
  <c r="C186" i="32"/>
  <c r="D186" i="32"/>
  <c r="C187" i="32"/>
  <c r="D187" i="32"/>
  <c r="C188" i="32"/>
  <c r="C189" i="32"/>
  <c r="D189" i="32"/>
  <c r="C190" i="32"/>
  <c r="D190" i="32"/>
  <c r="C191" i="32"/>
  <c r="D191" i="32"/>
  <c r="C192" i="32"/>
  <c r="C193" i="32"/>
  <c r="D193" i="32"/>
  <c r="C194" i="32"/>
  <c r="D194" i="32"/>
  <c r="C195" i="32"/>
  <c r="D195" i="32"/>
  <c r="C196" i="32"/>
  <c r="C197" i="32"/>
  <c r="D197" i="32"/>
  <c r="C198" i="32"/>
  <c r="D198" i="32"/>
  <c r="C199" i="32"/>
  <c r="D199" i="32"/>
  <c r="C200" i="32"/>
  <c r="C201" i="32"/>
  <c r="D201" i="32"/>
  <c r="C202" i="32"/>
  <c r="D202" i="32"/>
  <c r="C203" i="32"/>
  <c r="D203" i="32"/>
  <c r="C204" i="32"/>
  <c r="C205" i="32"/>
  <c r="D205" i="32"/>
  <c r="C206" i="32"/>
  <c r="D206" i="32"/>
  <c r="C207" i="32"/>
  <c r="D207" i="32"/>
  <c r="C208" i="32"/>
  <c r="C209" i="32"/>
  <c r="D209" i="32"/>
  <c r="C210" i="32"/>
  <c r="D210" i="32"/>
  <c r="C211" i="32"/>
  <c r="D211" i="32"/>
  <c r="C212" i="32"/>
  <c r="C213" i="32"/>
  <c r="D213" i="32"/>
  <c r="C214" i="32"/>
  <c r="D214" i="32"/>
  <c r="C215" i="32"/>
  <c r="D215" i="32"/>
  <c r="C216" i="32"/>
  <c r="C217" i="32"/>
  <c r="D217" i="32"/>
  <c r="C218" i="32"/>
  <c r="D218" i="32"/>
  <c r="C219" i="32"/>
  <c r="D219" i="32"/>
  <c r="C220" i="32"/>
  <c r="C221" i="32"/>
  <c r="D221" i="32"/>
  <c r="C222" i="32"/>
  <c r="D222" i="32"/>
  <c r="C223" i="32"/>
  <c r="D223" i="32"/>
  <c r="C224" i="32"/>
  <c r="C225" i="32"/>
  <c r="D225" i="32"/>
  <c r="C226" i="32"/>
  <c r="D226" i="32"/>
  <c r="C227" i="32"/>
  <c r="D227" i="32"/>
  <c r="C228" i="32"/>
  <c r="C229" i="32"/>
  <c r="D229" i="32"/>
  <c r="C230" i="32"/>
  <c r="D230" i="32"/>
  <c r="C231" i="32"/>
  <c r="D231" i="32"/>
  <c r="C232" i="32"/>
  <c r="C233" i="32"/>
  <c r="D233" i="32"/>
  <c r="C234" i="32"/>
  <c r="D234" i="32"/>
  <c r="C235" i="32"/>
  <c r="D235" i="32"/>
  <c r="C236" i="32"/>
  <c r="C237" i="32"/>
  <c r="D237" i="32"/>
  <c r="C238" i="32"/>
  <c r="D238" i="32"/>
  <c r="C239" i="32"/>
  <c r="D239" i="32"/>
  <c r="C240" i="32"/>
  <c r="C241" i="32"/>
  <c r="D241" i="32"/>
  <c r="C242" i="32"/>
  <c r="D242" i="32"/>
  <c r="C243" i="32"/>
  <c r="D243" i="32"/>
  <c r="C244" i="32"/>
  <c r="C245" i="32"/>
  <c r="D245" i="32"/>
  <c r="C246" i="32"/>
  <c r="D246" i="32"/>
  <c r="C247" i="32"/>
  <c r="D247" i="32"/>
  <c r="C248" i="32"/>
  <c r="C249" i="32"/>
  <c r="D249" i="32"/>
  <c r="C250" i="32"/>
  <c r="D250" i="32"/>
  <c r="C251" i="32"/>
  <c r="D251" i="32"/>
  <c r="C252" i="32"/>
  <c r="C253" i="32"/>
  <c r="D253" i="32"/>
  <c r="C254" i="32"/>
  <c r="D254" i="32"/>
  <c r="C255" i="32"/>
  <c r="D255" i="32"/>
  <c r="C256" i="32"/>
  <c r="C257" i="32"/>
  <c r="D257" i="32"/>
  <c r="C258" i="32"/>
  <c r="D258" i="32"/>
  <c r="C259" i="32"/>
  <c r="D259" i="32"/>
  <c r="C260" i="32"/>
  <c r="C261" i="32"/>
  <c r="D261" i="32"/>
  <c r="C262" i="32"/>
  <c r="D262" i="32"/>
  <c r="C263" i="32"/>
  <c r="D263" i="32"/>
  <c r="C264" i="32"/>
  <c r="C265" i="32"/>
  <c r="D265" i="32"/>
  <c r="C266" i="32"/>
  <c r="D266" i="32"/>
  <c r="C267" i="32"/>
  <c r="D267" i="32"/>
  <c r="C268" i="32"/>
  <c r="C269" i="32"/>
  <c r="D269" i="32"/>
  <c r="C270" i="32"/>
  <c r="D270" i="32"/>
  <c r="C271" i="32"/>
  <c r="D271" i="32"/>
  <c r="C272" i="32"/>
  <c r="C273" i="32"/>
  <c r="D273" i="32"/>
  <c r="C274" i="32"/>
  <c r="D274" i="32"/>
  <c r="C275" i="32"/>
  <c r="D275" i="32"/>
  <c r="C276" i="32"/>
  <c r="C277" i="32"/>
  <c r="D277" i="32"/>
  <c r="C278" i="32"/>
  <c r="D278" i="32"/>
  <c r="C279" i="32"/>
  <c r="D279" i="32"/>
  <c r="C280" i="32"/>
  <c r="C281" i="32"/>
  <c r="D281" i="32"/>
  <c r="C282" i="32"/>
  <c r="D282" i="32"/>
  <c r="C283" i="32"/>
  <c r="D283" i="32"/>
  <c r="C284" i="32"/>
  <c r="C285" i="32"/>
  <c r="D285" i="32"/>
  <c r="C286" i="32"/>
  <c r="D286" i="32"/>
  <c r="C287" i="32"/>
  <c r="D287" i="32"/>
  <c r="C288" i="32"/>
  <c r="C289" i="32"/>
  <c r="D289" i="32"/>
  <c r="C290" i="32"/>
  <c r="D290" i="32"/>
  <c r="C291" i="32"/>
  <c r="D291" i="32"/>
  <c r="C292" i="32"/>
  <c r="C293" i="32"/>
  <c r="D293" i="32"/>
  <c r="C294" i="32"/>
  <c r="D294" i="32"/>
  <c r="C295" i="32"/>
  <c r="D295" i="32"/>
  <c r="C296" i="32"/>
  <c r="C297" i="32"/>
  <c r="D297" i="32"/>
  <c r="C298" i="32"/>
  <c r="D298" i="32"/>
  <c r="C299" i="32"/>
  <c r="D299" i="32"/>
  <c r="C300" i="32"/>
  <c r="C301" i="32"/>
  <c r="D301" i="32"/>
  <c r="C302" i="32"/>
  <c r="D302" i="32"/>
  <c r="C303" i="32"/>
  <c r="D303" i="32"/>
  <c r="C304" i="32"/>
  <c r="C305" i="32"/>
  <c r="D305" i="32"/>
  <c r="D9" i="32"/>
  <c r="D7" i="32"/>
  <c r="D6" i="32"/>
  <c r="C9" i="32"/>
  <c r="C8" i="32"/>
  <c r="C7" i="32"/>
  <c r="C6" i="32"/>
  <c r="D4" i="32"/>
  <c r="D3" i="25"/>
  <c r="D4" i="25"/>
  <c r="D5" i="25"/>
  <c r="D6" i="25"/>
  <c r="D7" i="25"/>
  <c r="D8" i="25"/>
  <c r="D9" i="25"/>
  <c r="D2" i="25"/>
  <c r="B5" i="19"/>
  <c r="D5" i="19"/>
  <c r="D25" i="19" s="1"/>
  <c r="E5" i="19"/>
  <c r="E25" i="19" s="1"/>
  <c r="F5" i="19"/>
  <c r="F25" i="19" s="1"/>
  <c r="G5" i="19"/>
  <c r="G25" i="19" s="1"/>
  <c r="H5" i="19"/>
  <c r="H25" i="19" s="1"/>
  <c r="I5" i="19"/>
  <c r="I25" i="19" s="1"/>
  <c r="J5" i="19"/>
  <c r="J25" i="19" s="1"/>
  <c r="K5" i="19"/>
  <c r="K25" i="19" s="1"/>
  <c r="L5" i="19"/>
  <c r="L25" i="19" s="1"/>
  <c r="M5" i="19"/>
  <c r="M25" i="19" s="1"/>
  <c r="N5" i="19"/>
  <c r="N25" i="19" s="1"/>
  <c r="O5" i="19"/>
  <c r="O25" i="19" s="1"/>
  <c r="P5" i="19"/>
  <c r="P25" i="19" s="1"/>
  <c r="C5" i="19"/>
  <c r="C25" i="19" s="1"/>
  <c r="B25" i="19"/>
  <c r="B15" i="19"/>
  <c r="DL27" i="31"/>
  <c r="CQ34" i="31"/>
  <c r="BG42" i="31"/>
  <c r="BV15" i="31"/>
  <c r="BB22" i="31"/>
  <c r="DJ29" i="31"/>
  <c r="CF13" i="31"/>
  <c r="DO44" i="31"/>
  <c r="CR31" i="31"/>
  <c r="AZ15" i="31"/>
  <c r="BG32" i="31"/>
  <c r="DH12" i="31"/>
  <c r="DJ42" i="31"/>
  <c r="F47" i="31"/>
  <c r="CF10" i="31"/>
  <c r="AT29" i="31"/>
  <c r="CA49" i="31"/>
  <c r="CQ28" i="31"/>
  <c r="BW43" i="31"/>
  <c r="DI39" i="31"/>
  <c r="CQ20" i="31"/>
  <c r="DA26" i="31"/>
  <c r="DL48" i="31"/>
  <c r="CD20" i="31"/>
  <c r="BN32" i="31"/>
  <c r="F27" i="31"/>
  <c r="AS11" i="31"/>
  <c r="BA36" i="31"/>
  <c r="AW28" i="31"/>
  <c r="AT43" i="31"/>
  <c r="BN33" i="31"/>
  <c r="DF30" i="31"/>
  <c r="AR49" i="31"/>
  <c r="DO37" i="31"/>
  <c r="DL25" i="31"/>
  <c r="AR24" i="31"/>
  <c r="AZ38" i="31"/>
  <c r="DO32" i="31"/>
  <c r="AY24" i="31"/>
  <c r="BD38" i="31"/>
  <c r="BW13" i="31"/>
  <c r="CD26" i="31"/>
  <c r="DO15" i="31"/>
  <c r="DI49" i="31"/>
  <c r="AI24" i="31"/>
  <c r="DF43" i="31"/>
  <c r="BA28" i="31"/>
  <c r="DI42" i="31"/>
  <c r="CB17" i="31"/>
  <c r="DE22" i="31"/>
  <c r="DB39" i="31"/>
  <c r="CQ32" i="31"/>
  <c r="CC14" i="31"/>
  <c r="CC38" i="31"/>
  <c r="AY32" i="31"/>
  <c r="AR27" i="31"/>
  <c r="CH48" i="31"/>
  <c r="BV36" i="31"/>
  <c r="AI14" i="31"/>
  <c r="E41" i="31"/>
  <c r="BB21" i="31"/>
  <c r="AY33" i="31"/>
  <c r="DO11" i="31"/>
  <c r="AJ47" i="31"/>
  <c r="CR18" i="31"/>
  <c r="AT38" i="31"/>
  <c r="CD13" i="31"/>
  <c r="CZ38" i="31"/>
  <c r="AZ39" i="31"/>
  <c r="AW27" i="31"/>
  <c r="AT30" i="31"/>
  <c r="CZ36" i="31"/>
  <c r="BA12" i="31"/>
  <c r="BN14" i="31"/>
  <c r="BB31" i="31"/>
  <c r="CC46" i="31"/>
  <c r="BS20" i="31"/>
  <c r="AT42" i="31"/>
  <c r="CH33" i="31"/>
  <c r="AX47" i="31"/>
  <c r="DO24" i="31"/>
  <c r="BG22" i="31"/>
  <c r="BS37" i="31"/>
  <c r="CF14" i="31"/>
  <c r="E37" i="31"/>
  <c r="BG45" i="31"/>
  <c r="BS29" i="31"/>
  <c r="BM10" i="31"/>
  <c r="AR21" i="31"/>
  <c r="BS46" i="31"/>
  <c r="F48" i="31"/>
  <c r="F25" i="31"/>
  <c r="DE25" i="31"/>
  <c r="DH34" i="31"/>
  <c r="DO42" i="31"/>
  <c r="BG17" i="31"/>
  <c r="DB10" i="31"/>
  <c r="CC42" i="31"/>
  <c r="AW30" i="31"/>
  <c r="BN13" i="31"/>
  <c r="DE12" i="31"/>
  <c r="CB30" i="31"/>
  <c r="DO27" i="31"/>
  <c r="AS17" i="31"/>
  <c r="DH42" i="31"/>
  <c r="BS42" i="31"/>
  <c r="AR17" i="31"/>
  <c r="AW13" i="31"/>
  <c r="BS30" i="31"/>
  <c r="BV43" i="31"/>
  <c r="DO13" i="31"/>
  <c r="CW21" i="31"/>
  <c r="AO41" i="31"/>
  <c r="DF42" i="31"/>
  <c r="CW29" i="31"/>
  <c r="CW10" i="31"/>
  <c r="DL45" i="31"/>
  <c r="AT28" i="31"/>
  <c r="F10" i="31"/>
  <c r="BW26" i="31"/>
  <c r="DL22" i="31"/>
  <c r="DF26" i="31"/>
  <c r="AT37" i="31"/>
  <c r="CC36" i="31"/>
  <c r="BM15" i="31"/>
  <c r="F29" i="31"/>
  <c r="CR42" i="31"/>
  <c r="AI25" i="31"/>
  <c r="DG33" i="31"/>
  <c r="DF18" i="31"/>
  <c r="BV39" i="31"/>
  <c r="AY38" i="31"/>
  <c r="BX32" i="31"/>
  <c r="AZ24" i="31"/>
  <c r="CH36" i="31"/>
  <c r="CC29" i="31"/>
  <c r="CQ49" i="31"/>
  <c r="DL42" i="31"/>
  <c r="DF12" i="31"/>
  <c r="CQ10" i="31"/>
  <c r="DI41" i="31"/>
  <c r="AW25" i="31"/>
  <c r="CH25" i="31"/>
  <c r="CH42" i="31"/>
  <c r="CD30" i="31"/>
  <c r="AS22" i="31"/>
  <c r="CB37" i="31"/>
  <c r="CB13" i="31"/>
  <c r="BN26" i="31"/>
  <c r="BN20" i="31"/>
  <c r="BB11" i="31"/>
  <c r="AO11" i="31"/>
  <c r="BN34" i="31"/>
  <c r="CA10" i="31"/>
  <c r="AX33" i="31"/>
  <c r="CC28" i="31"/>
  <c r="BD47" i="31"/>
  <c r="DB25" i="31"/>
  <c r="BA38" i="31"/>
  <c r="DL43" i="31"/>
  <c r="AR16" i="31"/>
  <c r="CK26" i="31"/>
  <c r="DH32" i="31"/>
  <c r="CZ47" i="31"/>
  <c r="CB11" i="31"/>
  <c r="AS25" i="31"/>
  <c r="CQ26" i="31"/>
  <c r="CK12" i="31"/>
  <c r="AO13" i="31"/>
  <c r="AY45" i="31"/>
  <c r="DI43" i="31"/>
  <c r="BM47" i="31"/>
  <c r="CD49" i="31"/>
  <c r="AW18" i="31"/>
  <c r="BM43" i="31"/>
  <c r="BD43" i="31"/>
  <c r="DH20" i="31"/>
  <c r="BS11" i="31"/>
  <c r="DA11" i="31"/>
  <c r="AT24" i="31"/>
  <c r="AR34" i="31"/>
  <c r="CQ22" i="31"/>
  <c r="DB36" i="31"/>
  <c r="AY14" i="31"/>
  <c r="AX14" i="31"/>
  <c r="DF20" i="31"/>
  <c r="AW24" i="31"/>
  <c r="DH11" i="31"/>
  <c r="DO45" i="31"/>
  <c r="DG14" i="31"/>
  <c r="BB16" i="31"/>
  <c r="AI16" i="31"/>
  <c r="DO30" i="31"/>
  <c r="DL14" i="31"/>
  <c r="AR45" i="31"/>
  <c r="DI15" i="31"/>
  <c r="BW48" i="31"/>
  <c r="BM49" i="31"/>
  <c r="BW21" i="31"/>
  <c r="AJ20" i="31"/>
  <c r="AJ48" i="31"/>
  <c r="DF28" i="31"/>
  <c r="BW14" i="31"/>
  <c r="F34" i="31"/>
  <c r="CR38" i="31"/>
  <c r="CB21" i="31"/>
  <c r="AO17" i="31"/>
  <c r="AI10" i="31"/>
  <c r="DO34" i="31"/>
  <c r="AI37" i="31"/>
  <c r="AY34" i="31"/>
  <c r="CR43" i="31"/>
  <c r="CD36" i="31"/>
  <c r="F16" i="31"/>
  <c r="BW42" i="31"/>
  <c r="BX44" i="31"/>
  <c r="CK39" i="31"/>
  <c r="DG29" i="31"/>
  <c r="AS49" i="31"/>
  <c r="BN28" i="31"/>
  <c r="DG43" i="31"/>
  <c r="AI21" i="31"/>
  <c r="CB10" i="31"/>
  <c r="DE16" i="31"/>
  <c r="DH44" i="31"/>
  <c r="AJ30" i="31"/>
  <c r="F33" i="31"/>
  <c r="BD20" i="31"/>
  <c r="DE36" i="31"/>
  <c r="AT12" i="31"/>
  <c r="AY49" i="31"/>
  <c r="CW44" i="31"/>
  <c r="BV21" i="31"/>
  <c r="F18" i="31"/>
  <c r="CZ25" i="31"/>
  <c r="CF38" i="31"/>
  <c r="AS36" i="31"/>
  <c r="BX31" i="31"/>
  <c r="CK10" i="31"/>
  <c r="AO25" i="31"/>
  <c r="CR49" i="31"/>
  <c r="AZ45" i="31"/>
  <c r="F22" i="31"/>
  <c r="DE15" i="31"/>
  <c r="BX48" i="31"/>
  <c r="CA15" i="31"/>
  <c r="DG30" i="31"/>
  <c r="CW28" i="31"/>
  <c r="AW10" i="31"/>
  <c r="AI26" i="31"/>
  <c r="CZ39" i="31"/>
  <c r="DH15" i="31"/>
  <c r="AJ29" i="31"/>
  <c r="AO45" i="31"/>
  <c r="BW45" i="31"/>
  <c r="DJ43" i="31"/>
  <c r="E10" i="31"/>
  <c r="DL32" i="31"/>
  <c r="DH30" i="31"/>
  <c r="F17" i="31"/>
  <c r="AJ45" i="31"/>
  <c r="AO18" i="31"/>
  <c r="BW41" i="31"/>
  <c r="CC16" i="31"/>
  <c r="DE10" i="31"/>
  <c r="F45" i="31"/>
  <c r="AT25" i="31"/>
  <c r="BS18" i="31"/>
  <c r="CW33" i="31"/>
  <c r="DL15" i="31"/>
  <c r="BB25" i="31"/>
  <c r="AR18" i="31"/>
  <c r="DA20" i="31"/>
  <c r="AO43" i="31"/>
  <c r="DI36" i="31"/>
  <c r="DA17" i="31"/>
  <c r="AW33" i="31"/>
  <c r="CD14" i="31"/>
  <c r="DI11" i="31"/>
  <c r="BG37" i="31"/>
  <c r="AW43" i="31"/>
  <c r="DB45" i="31"/>
  <c r="DG48" i="31"/>
  <c r="BS26" i="31"/>
  <c r="AX16" i="31"/>
  <c r="DA18" i="31"/>
  <c r="CF17" i="31"/>
  <c r="E38" i="31"/>
  <c r="BD48" i="31"/>
  <c r="BN11" i="31"/>
  <c r="AS29" i="31"/>
  <c r="CZ10" i="31"/>
  <c r="CZ30" i="31"/>
  <c r="BD13" i="31"/>
  <c r="DF39" i="31"/>
  <c r="CR27" i="31"/>
  <c r="CR28" i="31"/>
  <c r="DF44" i="31"/>
  <c r="BM26" i="31"/>
  <c r="CE42" i="31"/>
  <c r="AS38" i="31"/>
  <c r="AI22" i="31"/>
  <c r="F21" i="31"/>
  <c r="CD33" i="31"/>
  <c r="E36" i="31"/>
  <c r="DH37" i="31"/>
  <c r="CB48" i="31"/>
  <c r="DJ37" i="31"/>
  <c r="DF45" i="31"/>
  <c r="CC27" i="31"/>
  <c r="BW12" i="31"/>
  <c r="AZ22" i="31"/>
  <c r="BD41" i="31"/>
  <c r="CB49" i="31"/>
  <c r="DH26" i="31"/>
  <c r="CZ43" i="31"/>
  <c r="CW45" i="31"/>
  <c r="AS20" i="31"/>
  <c r="DB37" i="31"/>
  <c r="DB48" i="31"/>
  <c r="BX20" i="31"/>
  <c r="DJ18" i="31"/>
  <c r="CQ24" i="31"/>
  <c r="AW47" i="31"/>
  <c r="CR22" i="31"/>
  <c r="CK11" i="31"/>
  <c r="CB42" i="31"/>
  <c r="DB20" i="31"/>
  <c r="DH25" i="31"/>
  <c r="CH43" i="31"/>
  <c r="AS26" i="31"/>
  <c r="AX29" i="31"/>
  <c r="CH31" i="31"/>
  <c r="BA18" i="31"/>
  <c r="CZ17" i="31"/>
  <c r="AY17" i="31"/>
  <c r="BB15" i="31"/>
  <c r="BA10" i="31"/>
  <c r="AR37" i="31"/>
  <c r="AJ44" i="31"/>
  <c r="AO37" i="31"/>
  <c r="CR10" i="31"/>
  <c r="CF21" i="31"/>
  <c r="AS18" i="31"/>
  <c r="DA39" i="31"/>
  <c r="DH36" i="31"/>
  <c r="CH24" i="31"/>
  <c r="BG30" i="31"/>
  <c r="CD44" i="31"/>
  <c r="AW38" i="31"/>
  <c r="AT21" i="31"/>
  <c r="CD45" i="31"/>
  <c r="F36" i="31"/>
  <c r="BW10" i="31"/>
  <c r="AT22" i="31"/>
  <c r="BX21" i="31"/>
  <c r="DI29" i="31"/>
  <c r="CZ18" i="31"/>
  <c r="AX26" i="31"/>
  <c r="BG28" i="31"/>
  <c r="BB17" i="31"/>
  <c r="CD10" i="31"/>
  <c r="BA26" i="31"/>
  <c r="BA15" i="31"/>
  <c r="AY37" i="31"/>
  <c r="CE11" i="31"/>
  <c r="CA13" i="31"/>
  <c r="BD46" i="31"/>
  <c r="CF39" i="31"/>
  <c r="BV13" i="31"/>
  <c r="DJ13" i="31"/>
  <c r="BD22" i="31"/>
  <c r="AX34" i="31"/>
  <c r="BG25" i="31"/>
  <c r="BB46" i="31"/>
  <c r="AR33" i="31"/>
  <c r="AO30" i="31"/>
  <c r="CC22" i="31"/>
  <c r="DH47" i="31"/>
  <c r="AX24" i="31"/>
  <c r="DG34" i="31"/>
  <c r="CA41" i="31"/>
  <c r="CA36" i="31"/>
  <c r="BX33" i="31"/>
  <c r="BN24" i="31"/>
  <c r="DH24" i="31"/>
  <c r="AR26" i="31"/>
  <c r="BG14" i="31"/>
  <c r="BN25" i="31"/>
  <c r="CF24" i="31"/>
  <c r="DJ17" i="31"/>
  <c r="DI25" i="31"/>
  <c r="BV16" i="31"/>
  <c r="CZ44" i="31"/>
  <c r="BS13" i="31"/>
  <c r="AW45" i="31"/>
  <c r="DB47" i="31"/>
  <c r="CQ15" i="31"/>
  <c r="DJ30" i="31"/>
  <c r="BW36" i="31"/>
  <c r="CW26" i="31"/>
  <c r="CQ42" i="31"/>
  <c r="AY43" i="31"/>
  <c r="E24" i="31"/>
  <c r="AI13" i="31"/>
  <c r="CZ33" i="31"/>
  <c r="CB14" i="31"/>
  <c r="AY13" i="31"/>
  <c r="AX18" i="31"/>
  <c r="BX11" i="31"/>
  <c r="BW27" i="31"/>
  <c r="BG31" i="31"/>
  <c r="DH10" i="31"/>
  <c r="CH13" i="31"/>
  <c r="DE30" i="31"/>
  <c r="CC24" i="31"/>
  <c r="CK32" i="31"/>
  <c r="CE45" i="31"/>
  <c r="CR39" i="31"/>
  <c r="BV45" i="31"/>
  <c r="DJ21" i="31"/>
  <c r="CH45" i="31"/>
  <c r="CZ21" i="31"/>
  <c r="DE32" i="31"/>
  <c r="BG49" i="31"/>
  <c r="AX37" i="31"/>
  <c r="AY47" i="31"/>
  <c r="DI37" i="31"/>
  <c r="BG38" i="31"/>
  <c r="CF28" i="31"/>
  <c r="AS24" i="31"/>
  <c r="BB43" i="31"/>
  <c r="AS21" i="31"/>
  <c r="BB34" i="31"/>
  <c r="DL24" i="31"/>
  <c r="BD37" i="31"/>
  <c r="CQ11" i="31"/>
  <c r="E15" i="31"/>
  <c r="CH38" i="31"/>
  <c r="BD36" i="31"/>
  <c r="DB42" i="31"/>
  <c r="CD38" i="31"/>
  <c r="BW22" i="31"/>
  <c r="CH21" i="31"/>
  <c r="CE33" i="31"/>
  <c r="BD14" i="31"/>
  <c r="BX37" i="31"/>
  <c r="DA46" i="31"/>
  <c r="DF24" i="31"/>
  <c r="AJ42" i="31"/>
  <c r="BD10" i="31"/>
  <c r="CZ34" i="31"/>
  <c r="BM24" i="31"/>
  <c r="DO18" i="31"/>
  <c r="DI33" i="31"/>
  <c r="BB14" i="31"/>
  <c r="DH45" i="31"/>
  <c r="CZ32" i="31"/>
  <c r="BM48" i="31"/>
  <c r="DE24" i="31"/>
  <c r="AW11" i="31"/>
  <c r="AT13" i="31"/>
  <c r="CQ48" i="31"/>
  <c r="CZ49" i="31"/>
  <c r="AR31" i="31"/>
  <c r="BM21" i="31"/>
  <c r="E28" i="31"/>
  <c r="BW18" i="31"/>
  <c r="CE39" i="31"/>
  <c r="BS16" i="31"/>
  <c r="CQ14" i="31"/>
  <c r="BN39" i="31"/>
  <c r="CZ46" i="31"/>
  <c r="BD30" i="31"/>
  <c r="BN36" i="31"/>
  <c r="CK25" i="31"/>
  <c r="DI22" i="31"/>
  <c r="DB46" i="31"/>
  <c r="BX46" i="31"/>
  <c r="AT48" i="31"/>
  <c r="CW47" i="31"/>
  <c r="AO14" i="31"/>
  <c r="AJ26" i="31"/>
  <c r="CH28" i="31"/>
  <c r="BX14" i="31"/>
  <c r="DH33" i="31"/>
  <c r="CA24" i="31"/>
  <c r="AO32" i="31"/>
  <c r="CE26" i="31"/>
  <c r="CE14" i="31"/>
  <c r="DG25" i="31"/>
  <c r="DO12" i="31"/>
  <c r="AX21" i="31"/>
  <c r="BW46" i="31"/>
  <c r="F39" i="31"/>
  <c r="BG43" i="31"/>
  <c r="BA34" i="31"/>
  <c r="BA33" i="31"/>
  <c r="AT17" i="31"/>
  <c r="BB41" i="31"/>
  <c r="DL20" i="31"/>
  <c r="AO47" i="31"/>
  <c r="CC48" i="31"/>
  <c r="DH18" i="31"/>
  <c r="CD43" i="31"/>
  <c r="DO29" i="31"/>
  <c r="CA11" i="31"/>
  <c r="DL47" i="31"/>
  <c r="BB10" i="31"/>
  <c r="CQ17" i="31"/>
  <c r="AI43" i="31"/>
  <c r="BM13" i="31"/>
  <c r="CH27" i="31"/>
  <c r="DA41" i="31"/>
  <c r="AS16" i="31"/>
  <c r="CF27" i="31"/>
  <c r="CQ30" i="31"/>
  <c r="BD11" i="31"/>
  <c r="DJ12" i="31"/>
  <c r="AR15" i="31"/>
  <c r="BW31" i="31"/>
  <c r="BM27" i="31"/>
  <c r="BA16" i="31"/>
  <c r="BM16" i="31"/>
  <c r="DE38" i="31"/>
  <c r="BN41" i="31"/>
  <c r="BN27" i="31"/>
  <c r="DO26" i="31"/>
  <c r="BG47" i="31"/>
  <c r="DF46" i="31"/>
  <c r="BV38" i="31"/>
  <c r="DO28" i="31"/>
  <c r="BV24" i="31"/>
  <c r="E20" i="31"/>
  <c r="CB34" i="31"/>
  <c r="AY48" i="31"/>
  <c r="AJ15" i="31"/>
  <c r="DL26" i="31"/>
  <c r="CZ24" i="31"/>
  <c r="CW41" i="31"/>
  <c r="CR26" i="31"/>
  <c r="AZ47" i="31"/>
  <c r="AJ49" i="31"/>
  <c r="AZ49" i="31"/>
  <c r="CW20" i="31"/>
  <c r="CK49" i="31"/>
  <c r="CF45" i="31"/>
  <c r="DG12" i="31"/>
  <c r="DI27" i="31"/>
  <c r="DB22" i="31"/>
  <c r="BD18" i="31"/>
  <c r="CB29" i="31"/>
  <c r="AR12" i="31"/>
  <c r="CH10" i="31"/>
  <c r="DB11" i="31"/>
  <c r="CB31" i="31"/>
  <c r="DO22" i="31"/>
  <c r="CA34" i="31"/>
  <c r="DL46" i="31"/>
  <c r="AX22" i="31"/>
  <c r="CC49" i="31"/>
  <c r="CF16" i="31"/>
  <c r="DL37" i="31"/>
  <c r="AX13" i="31"/>
  <c r="DA14" i="31"/>
  <c r="AJ34" i="31"/>
  <c r="CD39" i="31"/>
  <c r="BG15" i="31"/>
  <c r="DL30" i="31"/>
  <c r="DA36" i="31"/>
  <c r="CW25" i="31"/>
  <c r="AI28" i="31"/>
  <c r="BS32" i="31"/>
  <c r="BS15" i="31"/>
  <c r="CH18" i="31"/>
  <c r="BV33" i="31"/>
  <c r="AX46" i="31"/>
  <c r="CH20" i="31"/>
  <c r="AR43" i="31"/>
  <c r="E45" i="31"/>
  <c r="F24" i="31"/>
  <c r="CB33" i="31"/>
  <c r="DE14" i="31"/>
  <c r="BN37" i="31"/>
  <c r="CD48" i="31"/>
  <c r="BM46" i="31"/>
  <c r="AY42" i="31"/>
  <c r="DB24" i="31"/>
  <c r="DO39" i="31"/>
  <c r="BX43" i="31"/>
  <c r="E42" i="31"/>
  <c r="CC26" i="31"/>
  <c r="CE34" i="31"/>
  <c r="DH17" i="31"/>
  <c r="E49" i="31"/>
  <c r="DE20" i="31"/>
  <c r="CA17" i="31"/>
  <c r="DO48" i="31"/>
  <c r="CE20" i="31"/>
  <c r="CR32" i="31"/>
  <c r="AW48" i="31"/>
  <c r="DL44" i="31"/>
  <c r="DJ26" i="31"/>
  <c r="AW31" i="31"/>
  <c r="CE44" i="31"/>
  <c r="AY16" i="31"/>
  <c r="CE31" i="31"/>
  <c r="BN12" i="31"/>
  <c r="AZ16" i="31"/>
  <c r="AO16" i="31"/>
  <c r="CR47" i="31"/>
  <c r="BB28" i="31"/>
  <c r="BX36" i="31"/>
  <c r="AR38" i="31"/>
  <c r="CC25" i="31"/>
  <c r="AX49" i="31"/>
  <c r="CZ26" i="31"/>
  <c r="DG36" i="31"/>
  <c r="BV44" i="31"/>
  <c r="CA37" i="31"/>
  <c r="CF47" i="31"/>
  <c r="DB44" i="31"/>
  <c r="CW17" i="31"/>
  <c r="BD29" i="31"/>
  <c r="CB24" i="31"/>
  <c r="AO36" i="31"/>
  <c r="E12" i="31"/>
  <c r="F12" i="31"/>
  <c r="DJ47" i="31"/>
  <c r="BS27" i="31"/>
  <c r="DH21" i="31"/>
  <c r="DE33" i="31"/>
  <c r="AJ10" i="31"/>
  <c r="DE11" i="31"/>
  <c r="CF41" i="31"/>
  <c r="BW24" i="31"/>
  <c r="BV26" i="31"/>
  <c r="BX22" i="31"/>
  <c r="AZ27" i="31"/>
  <c r="BB30" i="31"/>
  <c r="CE36" i="31"/>
  <c r="AJ33" i="31"/>
  <c r="AY20" i="31"/>
  <c r="CE22" i="31"/>
  <c r="CK38" i="31"/>
  <c r="AY46" i="31"/>
  <c r="BG27" i="31"/>
  <c r="CA42" i="31"/>
  <c r="AJ16" i="31"/>
  <c r="DO20" i="31"/>
  <c r="DG47" i="31"/>
  <c r="DI16" i="31"/>
  <c r="CK27" i="31"/>
  <c r="DO14" i="31"/>
  <c r="AT10" i="31"/>
  <c r="CA48" i="31"/>
  <c r="AI33" i="31"/>
  <c r="DJ31" i="31"/>
  <c r="BX12" i="31"/>
  <c r="CQ37" i="31"/>
  <c r="CH12" i="31"/>
  <c r="DA22" i="31"/>
  <c r="CF32" i="31"/>
  <c r="DG20" i="31"/>
  <c r="DE31" i="31"/>
  <c r="BS34" i="31"/>
  <c r="CE30" i="31"/>
  <c r="DH49" i="31"/>
  <c r="CB43" i="31"/>
  <c r="BW49" i="31"/>
  <c r="AJ43" i="31"/>
  <c r="AS30" i="31"/>
  <c r="AW34" i="31"/>
  <c r="CF43" i="31"/>
  <c r="DI45" i="31"/>
  <c r="CA28" i="31"/>
  <c r="DH16" i="31"/>
  <c r="CA39" i="31"/>
  <c r="BD49" i="31"/>
  <c r="DF17" i="31"/>
  <c r="DH31" i="31"/>
  <c r="CW18" i="31"/>
  <c r="CD29" i="31"/>
  <c r="BM36" i="31"/>
  <c r="BD24" i="31"/>
  <c r="E48" i="31"/>
  <c r="CB47" i="31"/>
  <c r="BB45" i="31"/>
  <c r="CH37" i="31"/>
  <c r="BA32" i="31"/>
  <c r="DJ39" i="31"/>
  <c r="DO38" i="31"/>
  <c r="E22" i="31"/>
  <c r="BX10" i="31"/>
  <c r="F43" i="31"/>
  <c r="BW34" i="31"/>
  <c r="CK46" i="31"/>
  <c r="E39" i="31"/>
  <c r="DB16" i="31"/>
  <c r="DF13" i="31"/>
  <c r="AZ26" i="31"/>
  <c r="AS43" i="31"/>
  <c r="BB24" i="31"/>
  <c r="BM22" i="31"/>
  <c r="AO42" i="31"/>
  <c r="BW44" i="31"/>
  <c r="CK22" i="31"/>
  <c r="DH14" i="31"/>
  <c r="AO26" i="31"/>
  <c r="AY18" i="31"/>
  <c r="F42" i="31"/>
  <c r="CE43" i="31"/>
  <c r="AJ12" i="31"/>
  <c r="BG39" i="31"/>
  <c r="BA13" i="31"/>
  <c r="DG49" i="31"/>
  <c r="BX30" i="31"/>
  <c r="DA38" i="31"/>
  <c r="CH16" i="31"/>
  <c r="CR25" i="31"/>
  <c r="CK34" i="31"/>
  <c r="DA16" i="31"/>
  <c r="BV37" i="31"/>
  <c r="AR32" i="31"/>
  <c r="CQ12" i="31"/>
  <c r="E32" i="31"/>
  <c r="AW42" i="31"/>
  <c r="BS33" i="31"/>
  <c r="AY22" i="31"/>
  <c r="CQ25" i="31"/>
  <c r="DB32" i="31"/>
  <c r="BD45" i="31"/>
  <c r="AO29" i="31"/>
  <c r="CC13" i="31"/>
  <c r="DB14" i="31"/>
  <c r="AI17" i="31"/>
  <c r="CK30" i="31"/>
  <c r="AZ32" i="31"/>
  <c r="F11" i="31"/>
  <c r="AI27" i="31"/>
  <c r="BV29" i="31"/>
  <c r="AI20" i="31"/>
  <c r="DJ48" i="31"/>
  <c r="CW14" i="31"/>
  <c r="BS25" i="31"/>
  <c r="CD11" i="31"/>
  <c r="DA47" i="31"/>
  <c r="BV25" i="31"/>
  <c r="BM31" i="31"/>
  <c r="CC37" i="31"/>
  <c r="AZ43" i="31"/>
  <c r="CR24" i="31"/>
  <c r="AS47" i="31"/>
  <c r="CE41" i="31"/>
  <c r="AO20" i="31"/>
  <c r="AI18" i="31"/>
  <c r="DO16" i="31"/>
  <c r="CE13" i="31"/>
  <c r="CE28" i="31"/>
  <c r="F13" i="31"/>
  <c r="BA30" i="31"/>
  <c r="AJ31" i="31"/>
  <c r="BS39" i="31"/>
  <c r="AO10" i="31"/>
  <c r="CD27" i="31"/>
  <c r="DE18" i="31"/>
  <c r="DO46" i="31"/>
  <c r="BD32" i="31"/>
  <c r="BM41" i="31"/>
  <c r="CW13" i="31"/>
  <c r="CC20" i="31"/>
  <c r="E21" i="31"/>
  <c r="AZ13" i="31"/>
  <c r="AX38" i="31"/>
  <c r="AW14" i="31"/>
  <c r="AZ21" i="31"/>
  <c r="BN43" i="31"/>
  <c r="AJ36" i="31"/>
  <c r="CE27" i="31"/>
  <c r="CB36" i="31"/>
  <c r="BB18" i="31"/>
  <c r="AZ48" i="31"/>
  <c r="AR44" i="31"/>
  <c r="DJ38" i="31"/>
  <c r="F38" i="31"/>
  <c r="AJ14" i="31"/>
  <c r="DI13" i="31"/>
  <c r="CR17" i="31"/>
  <c r="AW49" i="31"/>
  <c r="AJ17" i="31"/>
  <c r="BG46" i="31"/>
  <c r="BN48" i="31"/>
  <c r="DF33" i="31"/>
  <c r="F49" i="31"/>
  <c r="CR13" i="31"/>
  <c r="CR29" i="31"/>
  <c r="DJ45" i="31"/>
  <c r="AO28" i="31"/>
  <c r="BD12" i="31"/>
  <c r="BS36" i="31"/>
  <c r="CK43" i="31"/>
  <c r="AJ39" i="31"/>
  <c r="DI10" i="31"/>
  <c r="CZ12" i="31"/>
  <c r="DE46" i="31"/>
  <c r="BV22" i="31"/>
  <c r="DG18" i="31"/>
  <c r="CA16" i="31"/>
  <c r="CC43" i="31"/>
  <c r="CZ28" i="31"/>
  <c r="BN21" i="31"/>
  <c r="E17" i="31"/>
  <c r="BG26" i="31"/>
  <c r="BS17" i="31"/>
  <c r="BW32" i="31"/>
  <c r="DI12" i="31"/>
  <c r="CD16" i="31"/>
  <c r="AR47" i="31"/>
  <c r="AZ11" i="31"/>
  <c r="AJ11" i="31"/>
  <c r="DF22" i="31"/>
  <c r="BB13" i="31"/>
  <c r="E29" i="31"/>
  <c r="DJ22" i="31"/>
  <c r="DF14" i="31"/>
  <c r="DA45" i="31"/>
  <c r="DL18" i="31"/>
  <c r="DA13" i="31"/>
  <c r="DL12" i="31"/>
  <c r="AY15" i="31"/>
  <c r="BD28" i="31"/>
  <c r="AY39" i="31"/>
  <c r="AS32" i="31"/>
  <c r="CF37" i="31"/>
  <c r="CB12" i="31"/>
  <c r="CK20" i="31"/>
  <c r="CD46" i="31"/>
  <c r="DJ32" i="31"/>
  <c r="DB18" i="31"/>
  <c r="DB31" i="31"/>
  <c r="CB39" i="31"/>
  <c r="AY31" i="31"/>
  <c r="CD18" i="31"/>
  <c r="F32" i="31"/>
  <c r="AO49" i="31"/>
  <c r="BB48" i="31"/>
  <c r="E27" i="31"/>
  <c r="BX13" i="31"/>
  <c r="CR46" i="31"/>
  <c r="CB20" i="31"/>
  <c r="DE28" i="31"/>
  <c r="AR46" i="31"/>
  <c r="AT18" i="31"/>
  <c r="CC30" i="31"/>
  <c r="BM34" i="31"/>
  <c r="BX25" i="31"/>
  <c r="AX43" i="31"/>
  <c r="DE21" i="31"/>
  <c r="DF16" i="31"/>
  <c r="CA14" i="31"/>
  <c r="BA20" i="31"/>
  <c r="AJ37" i="31"/>
  <c r="CA27" i="31"/>
  <c r="CK45" i="31"/>
  <c r="DG11" i="31"/>
  <c r="BM14" i="31"/>
  <c r="AX27" i="31"/>
  <c r="CK15" i="31"/>
  <c r="DF31" i="31"/>
  <c r="CC18" i="31"/>
  <c r="BA37" i="31"/>
  <c r="BS38" i="31"/>
  <c r="BN10" i="31"/>
  <c r="DB49" i="31"/>
  <c r="AO27" i="31"/>
  <c r="BM39" i="31"/>
  <c r="AW16" i="31"/>
  <c r="CK13" i="31"/>
  <c r="CK36" i="31"/>
  <c r="AO39" i="31"/>
  <c r="CE21" i="31"/>
  <c r="DE41" i="31"/>
  <c r="BN44" i="31"/>
  <c r="BG13" i="31"/>
  <c r="BV11" i="31"/>
  <c r="AY41" i="31"/>
  <c r="CQ13" i="31"/>
  <c r="CW22" i="31"/>
  <c r="AJ24" i="31"/>
  <c r="AY10" i="31"/>
  <c r="BW33" i="31"/>
  <c r="BA21" i="31"/>
  <c r="DA24" i="31"/>
  <c r="DJ24" i="31"/>
  <c r="BM45" i="31"/>
  <c r="CB16" i="31"/>
  <c r="BB20" i="31"/>
  <c r="F28" i="31"/>
  <c r="DG28" i="31"/>
  <c r="CC15" i="31"/>
  <c r="DL49" i="31"/>
  <c r="BM25" i="31"/>
  <c r="BG18" i="31"/>
  <c r="AZ20" i="31"/>
  <c r="DH43" i="31"/>
  <c r="BW17" i="31"/>
  <c r="AI31" i="31"/>
  <c r="CZ41" i="31"/>
  <c r="BB27" i="31"/>
  <c r="CH39" i="31"/>
  <c r="CE49" i="31"/>
  <c r="BA41" i="31"/>
  <c r="E26" i="31"/>
  <c r="CD25" i="31"/>
  <c r="CA30" i="31"/>
  <c r="AW46" i="31"/>
  <c r="DL31" i="31"/>
  <c r="CW12" i="31"/>
  <c r="CC34" i="31"/>
  <c r="CF36" i="31"/>
  <c r="AY12" i="31"/>
  <c r="CB46" i="31"/>
  <c r="BG29" i="31"/>
  <c r="BW38" i="31"/>
  <c r="CD12" i="31"/>
  <c r="AY30" i="31"/>
  <c r="BX15" i="31"/>
  <c r="BV34" i="31"/>
  <c r="BV27" i="31"/>
  <c r="BX26" i="31"/>
  <c r="DG21" i="31"/>
  <c r="AT33" i="31"/>
  <c r="DE45" i="31"/>
  <c r="CK44" i="31"/>
  <c r="DJ49" i="31"/>
  <c r="CQ27" i="31"/>
  <c r="DG17" i="31"/>
  <c r="DH48" i="31"/>
  <c r="BA27" i="31"/>
  <c r="CF48" i="31"/>
  <c r="CC32" i="31"/>
  <c r="CB28" i="31"/>
  <c r="BM11" i="31"/>
  <c r="BS47" i="31"/>
  <c r="AT20" i="31"/>
  <c r="AW39" i="31"/>
  <c r="BM20" i="31"/>
  <c r="CE18" i="31"/>
  <c r="AZ28" i="31"/>
  <c r="BW20" i="31"/>
  <c r="AX39" i="31"/>
  <c r="AR13" i="31"/>
  <c r="AJ27" i="31"/>
  <c r="CE37" i="31"/>
  <c r="AS48" i="31"/>
  <c r="DA30" i="31"/>
  <c r="DG27" i="31"/>
  <c r="DF34" i="31"/>
  <c r="DA48" i="31"/>
  <c r="AR22" i="31"/>
  <c r="BD26" i="31"/>
  <c r="CA22" i="31"/>
  <c r="CW36" i="31"/>
  <c r="CZ27" i="31"/>
  <c r="CH41" i="31"/>
  <c r="AI32" i="31"/>
  <c r="CH11" i="31"/>
  <c r="DG10" i="31"/>
  <c r="DJ44" i="31"/>
  <c r="DO31" i="31"/>
  <c r="BD33" i="31"/>
  <c r="DI17" i="31"/>
  <c r="CK14" i="31"/>
  <c r="CE16" i="31"/>
  <c r="DG45" i="31"/>
  <c r="DL17" i="31"/>
  <c r="BB12" i="31"/>
  <c r="DH13" i="31"/>
  <c r="DL10" i="31"/>
  <c r="DE48" i="31"/>
  <c r="CW15" i="31"/>
  <c r="CB45" i="31"/>
  <c r="CH22" i="31"/>
  <c r="CA26" i="31"/>
  <c r="BG36" i="31"/>
  <c r="AO46" i="31"/>
  <c r="AX41" i="31"/>
  <c r="CA21" i="31"/>
  <c r="BB42" i="31"/>
  <c r="BV30" i="31"/>
  <c r="DB34" i="31"/>
  <c r="CW31" i="31"/>
  <c r="AZ41" i="31"/>
  <c r="CK47" i="31"/>
  <c r="BX17" i="31"/>
  <c r="CD17" i="31"/>
  <c r="DF36" i="31"/>
  <c r="CD34" i="31"/>
  <c r="AI49" i="31"/>
  <c r="CE10" i="31"/>
  <c r="BA29" i="31"/>
  <c r="CZ42" i="31"/>
  <c r="CK42" i="31"/>
  <c r="DG26" i="31"/>
  <c r="BM37" i="31"/>
  <c r="DO36" i="31"/>
  <c r="AR41" i="31"/>
  <c r="AY11" i="31"/>
  <c r="DI34" i="31"/>
  <c r="BW39" i="31"/>
  <c r="E44" i="31"/>
  <c r="CR36" i="31"/>
  <c r="BX28" i="31"/>
  <c r="DJ11" i="31"/>
  <c r="CQ21" i="31"/>
  <c r="AR48" i="31"/>
  <c r="CF26" i="31"/>
  <c r="DA44" i="31"/>
  <c r="DO41" i="31"/>
  <c r="BN22" i="31"/>
  <c r="AT44" i="31"/>
  <c r="E46" i="31"/>
  <c r="BS41" i="31"/>
  <c r="DF10" i="31"/>
  <c r="AX11" i="31"/>
  <c r="CE15" i="31"/>
  <c r="BG10" i="31"/>
  <c r="BX24" i="31"/>
  <c r="AO15" i="31"/>
  <c r="CD31" i="31"/>
  <c r="DE13" i="31"/>
  <c r="DE17" i="31"/>
  <c r="CR37" i="31"/>
  <c r="AX20" i="31"/>
  <c r="CK24" i="31"/>
  <c r="CW24" i="31"/>
  <c r="CZ22" i="31"/>
  <c r="DO47" i="31"/>
  <c r="BD25" i="31"/>
  <c r="CW16" i="31"/>
  <c r="BX42" i="31"/>
  <c r="AZ37" i="31"/>
  <c r="AX48" i="31"/>
  <c r="AS15" i="31"/>
  <c r="CH49" i="31"/>
  <c r="CF42" i="31"/>
  <c r="BA44" i="31"/>
  <c r="BG41" i="31"/>
  <c r="AT39" i="31"/>
  <c r="DG16" i="31"/>
  <c r="DB33" i="31"/>
  <c r="DG13" i="31"/>
  <c r="CE24" i="31"/>
  <c r="AW12" i="31"/>
  <c r="AY44" i="31"/>
  <c r="CQ36" i="31"/>
  <c r="DG46" i="31"/>
  <c r="BB39" i="31"/>
  <c r="DL16" i="31"/>
  <c r="AI48" i="31"/>
  <c r="BV14" i="31"/>
  <c r="CD47" i="31"/>
  <c r="DL28" i="31"/>
  <c r="DL13" i="31"/>
  <c r="AR11" i="31"/>
  <c r="DO43" i="31"/>
  <c r="CE25" i="31"/>
  <c r="CK41" i="31"/>
  <c r="AJ18" i="31"/>
  <c r="AO12" i="31"/>
  <c r="BV12" i="31"/>
  <c r="BS21" i="31"/>
  <c r="CQ29" i="31"/>
  <c r="BN46" i="31"/>
  <c r="AJ22" i="31"/>
  <c r="DB41" i="31"/>
  <c r="DJ33" i="31"/>
  <c r="E30" i="31"/>
  <c r="BN30" i="31"/>
  <c r="BX29" i="31"/>
  <c r="CA25" i="31"/>
  <c r="DA33" i="31"/>
  <c r="AX25" i="31"/>
  <c r="DL21" i="31"/>
  <c r="AS31" i="31"/>
  <c r="DH46" i="31"/>
  <c r="AI36" i="31"/>
  <c r="CK17" i="31"/>
  <c r="CD21" i="31"/>
  <c r="CW43" i="31"/>
  <c r="BN18" i="31"/>
  <c r="CF33" i="31"/>
  <c r="CA32" i="31"/>
  <c r="AT16" i="31"/>
  <c r="BS28" i="31"/>
  <c r="BS31" i="31"/>
  <c r="F30" i="31"/>
  <c r="AT31" i="31"/>
  <c r="CF15" i="31"/>
  <c r="CA45" i="31"/>
  <c r="AS41" i="31"/>
  <c r="DI26" i="31"/>
  <c r="AI41" i="31"/>
  <c r="BG48" i="31"/>
  <c r="DG44" i="31"/>
  <c r="CR33" i="31"/>
  <c r="CQ44" i="31"/>
  <c r="DG32" i="31"/>
  <c r="CZ20" i="31"/>
  <c r="CW48" i="31"/>
  <c r="AR25" i="31"/>
  <c r="CA31" i="31"/>
  <c r="DJ36" i="31"/>
  <c r="BG12" i="31"/>
  <c r="AX36" i="31"/>
  <c r="BS24" i="31"/>
  <c r="AX15" i="31"/>
  <c r="BG20" i="31"/>
  <c r="AX42" i="31"/>
  <c r="AZ33" i="31"/>
  <c r="DE49" i="31"/>
  <c r="CK16" i="31"/>
  <c r="BW29" i="31"/>
  <c r="AS14" i="31"/>
  <c r="CE47" i="31"/>
  <c r="CB41" i="31"/>
  <c r="DB29" i="31"/>
  <c r="AO21" i="31"/>
  <c r="BB32" i="31"/>
  <c r="CW34" i="31"/>
  <c r="BM12" i="31"/>
  <c r="AX44" i="31"/>
  <c r="AR36" i="31"/>
  <c r="E14" i="31"/>
  <c r="CQ43" i="31"/>
  <c r="DF15" i="31"/>
  <c r="DA15" i="31"/>
  <c r="DO10" i="31"/>
  <c r="BA48" i="31"/>
  <c r="CH26" i="31"/>
  <c r="CC39" i="31"/>
  <c r="DI14" i="31"/>
  <c r="DA49" i="31"/>
  <c r="AX45" i="31"/>
  <c r="AW37" i="31"/>
  <c r="AX17" i="31"/>
  <c r="AI11" i="31"/>
  <c r="AX28" i="31"/>
  <c r="AO38" i="31"/>
  <c r="E25" i="31"/>
  <c r="BM18" i="31"/>
  <c r="CE46" i="31"/>
  <c r="BD15" i="31"/>
  <c r="CC41" i="31"/>
  <c r="CK37" i="31"/>
  <c r="CQ47" i="31"/>
  <c r="E11" i="31"/>
  <c r="AS44" i="31"/>
  <c r="AT27" i="31"/>
  <c r="AS39" i="31"/>
  <c r="AZ44" i="31"/>
  <c r="DL29" i="31"/>
  <c r="CE17" i="31"/>
  <c r="F46" i="31"/>
  <c r="BN15" i="31"/>
  <c r="CW30" i="31"/>
  <c r="CB18" i="31"/>
  <c r="AJ21" i="31"/>
  <c r="DJ25" i="31"/>
  <c r="BB38" i="31"/>
  <c r="E34" i="31"/>
  <c r="BG11" i="31"/>
  <c r="AO34" i="31"/>
  <c r="DI24" i="31"/>
  <c r="CK33" i="31"/>
  <c r="CB26" i="31"/>
  <c r="DF38" i="31"/>
  <c r="BN45" i="31"/>
  <c r="CQ16" i="31"/>
  <c r="AO44" i="31"/>
  <c r="CF18" i="31"/>
  <c r="BM33" i="31"/>
  <c r="BD44" i="31"/>
  <c r="AT26" i="31"/>
  <c r="BM44" i="31"/>
  <c r="CZ48" i="31"/>
  <c r="F20" i="31"/>
  <c r="CR41" i="31"/>
  <c r="AY26" i="31"/>
  <c r="AZ42" i="31"/>
  <c r="AR42" i="31"/>
  <c r="BV32" i="31"/>
  <c r="E47" i="31"/>
  <c r="AZ18" i="31"/>
  <c r="BW25" i="31"/>
  <c r="DA32" i="31"/>
  <c r="BX38" i="31"/>
  <c r="BN49" i="31"/>
  <c r="DO49" i="31"/>
  <c r="DG15" i="31"/>
  <c r="CH30" i="31"/>
  <c r="CA33" i="31"/>
  <c r="AO31" i="31"/>
  <c r="AW20" i="31"/>
  <c r="DH27" i="31"/>
  <c r="AI45" i="31"/>
  <c r="CC10" i="31"/>
  <c r="CZ29" i="31"/>
  <c r="AI30" i="31"/>
  <c r="AW22" i="31"/>
  <c r="BB29" i="31"/>
  <c r="CB44" i="31"/>
  <c r="CC17" i="31"/>
  <c r="CW38" i="31"/>
  <c r="AZ34" i="31"/>
  <c r="CZ11" i="31"/>
  <c r="AW17" i="31"/>
  <c r="BA49" i="31"/>
  <c r="CK18" i="31"/>
  <c r="DA28" i="31"/>
  <c r="F15" i="31"/>
  <c r="BM32" i="31"/>
  <c r="DA42" i="31"/>
  <c r="CA12" i="31"/>
  <c r="DL39" i="31"/>
  <c r="AJ13" i="31"/>
  <c r="DB38" i="31"/>
  <c r="AX31" i="31"/>
  <c r="BV17" i="31"/>
  <c r="DA27" i="31"/>
  <c r="BS48" i="31"/>
  <c r="CH15" i="31"/>
  <c r="CD32" i="31"/>
  <c r="AO22" i="31"/>
  <c r="CB15" i="31"/>
  <c r="CA29" i="31"/>
  <c r="CC12" i="31"/>
  <c r="CK21" i="31"/>
  <c r="AZ25" i="31"/>
  <c r="AY27" i="31"/>
  <c r="AO48" i="31"/>
  <c r="DA10" i="31"/>
  <c r="DA31" i="31"/>
  <c r="BD34" i="31"/>
  <c r="CH34" i="31"/>
  <c r="AT36" i="31"/>
  <c r="AZ10" i="31"/>
  <c r="CZ45" i="31"/>
  <c r="BB36" i="31"/>
  <c r="BV28" i="31"/>
  <c r="CF44" i="31"/>
  <c r="AW36" i="31"/>
  <c r="DO21" i="31"/>
  <c r="CH46" i="31"/>
  <c r="DA21" i="31"/>
  <c r="BG34" i="31"/>
  <c r="AJ25" i="31"/>
  <c r="BS49" i="31"/>
  <c r="AS33" i="31"/>
  <c r="CF46" i="31"/>
  <c r="E33" i="31"/>
  <c r="DB17" i="31"/>
  <c r="DH28" i="31"/>
  <c r="CR16" i="31"/>
  <c r="BA17" i="31"/>
  <c r="DF29" i="31"/>
  <c r="DF49" i="31"/>
  <c r="CA44" i="31"/>
  <c r="F26" i="31"/>
  <c r="AX12" i="31"/>
  <c r="AZ12" i="31"/>
  <c r="DI44" i="31"/>
  <c r="CR15" i="31"/>
  <c r="DE34" i="31"/>
  <c r="CH32" i="31"/>
  <c r="BA43" i="31"/>
  <c r="CQ45" i="31"/>
  <c r="DA12" i="31"/>
  <c r="CB38" i="31"/>
  <c r="BD27" i="31"/>
  <c r="DG24" i="31"/>
  <c r="CR30" i="31"/>
  <c r="AR10" i="31"/>
  <c r="F37" i="31"/>
  <c r="BX49" i="31"/>
  <c r="AY28" i="31"/>
  <c r="BB44" i="31"/>
  <c r="DB15" i="31"/>
  <c r="BV31" i="31"/>
  <c r="CK48" i="31"/>
  <c r="AR29" i="31"/>
  <c r="CQ46" i="31"/>
  <c r="CC44" i="31"/>
  <c r="DI47" i="31"/>
  <c r="BX45" i="31"/>
  <c r="BB37" i="31"/>
  <c r="BW11" i="31"/>
  <c r="BA14" i="31"/>
  <c r="CR48" i="31"/>
  <c r="AJ28" i="31"/>
  <c r="CF31" i="31"/>
  <c r="CC11" i="31"/>
  <c r="DJ14" i="31"/>
  <c r="AY21" i="31"/>
  <c r="DB26" i="31"/>
  <c r="AT46" i="31"/>
  <c r="AS27" i="31"/>
  <c r="AS37" i="31"/>
  <c r="BG24" i="31"/>
  <c r="BW16" i="31"/>
  <c r="CH29" i="31"/>
  <c r="CQ33" i="31"/>
  <c r="AW21" i="31"/>
  <c r="DB30" i="31"/>
  <c r="DJ20" i="31"/>
  <c r="CF20" i="31"/>
  <c r="AT14" i="31"/>
  <c r="DL38" i="31"/>
  <c r="AZ31" i="31"/>
  <c r="BX39" i="31"/>
  <c r="F14" i="31"/>
  <c r="BX27" i="31"/>
  <c r="BN42" i="31"/>
  <c r="AS42" i="31"/>
  <c r="CQ31" i="31"/>
  <c r="CA47" i="31"/>
  <c r="F31" i="31"/>
  <c r="DA37" i="31"/>
  <c r="AY36" i="31"/>
  <c r="DE47" i="31"/>
  <c r="CW37" i="31"/>
  <c r="AT11" i="31"/>
  <c r="BS44" i="31"/>
  <c r="DI28" i="31"/>
  <c r="BB47" i="31"/>
  <c r="CZ14" i="31"/>
  <c r="AO24" i="31"/>
  <c r="AX10" i="31"/>
  <c r="BX16" i="31"/>
  <c r="BD39" i="31"/>
  <c r="E31" i="31"/>
  <c r="CW46" i="31"/>
  <c r="BN38" i="31"/>
  <c r="BV48" i="31"/>
  <c r="BA24" i="31"/>
  <c r="DI32" i="31"/>
  <c r="BA46" i="31"/>
  <c r="BA45" i="31"/>
  <c r="BG16" i="31"/>
  <c r="BA11" i="31"/>
  <c r="AZ17" i="31"/>
  <c r="DH38" i="31"/>
  <c r="BA31" i="31"/>
  <c r="DB27" i="31"/>
  <c r="CZ37" i="31"/>
  <c r="DB13" i="31"/>
  <c r="DA29" i="31"/>
  <c r="BS45" i="31"/>
  <c r="BD17" i="31"/>
  <c r="BG44" i="31"/>
  <c r="DB43" i="31"/>
  <c r="AT15" i="31"/>
  <c r="AI46" i="31"/>
  <c r="BV18" i="31"/>
  <c r="DL36" i="31"/>
  <c r="DI30" i="31"/>
  <c r="CD24" i="31"/>
  <c r="AI47" i="31"/>
  <c r="CA20" i="31"/>
  <c r="CF29" i="31"/>
  <c r="AJ32" i="31"/>
  <c r="DG39" i="31"/>
  <c r="AZ46" i="31"/>
  <c r="DJ16" i="31"/>
  <c r="DE27" i="31"/>
  <c r="AT45" i="31"/>
  <c r="AJ38" i="31"/>
  <c r="DB21" i="31"/>
  <c r="DI18" i="31"/>
  <c r="BX18" i="31"/>
  <c r="BV46" i="31"/>
  <c r="AJ41" i="31"/>
  <c r="AW32" i="31"/>
  <c r="CE32" i="31"/>
  <c r="BV47" i="31"/>
  <c r="AI42" i="31"/>
  <c r="AT47" i="31"/>
  <c r="F41" i="31"/>
  <c r="DL41" i="31"/>
  <c r="AR14" i="31"/>
  <c r="CB25" i="31"/>
  <c r="DH41" i="31"/>
  <c r="CE38" i="31"/>
  <c r="DJ28" i="31"/>
  <c r="CQ18" i="31"/>
  <c r="CF12" i="31"/>
  <c r="BN31" i="31"/>
  <c r="AI39" i="31"/>
  <c r="E16" i="31"/>
  <c r="BV42" i="31"/>
  <c r="AY29" i="31"/>
  <c r="DF37" i="31"/>
  <c r="CD37" i="31"/>
  <c r="BM28" i="31"/>
  <c r="DA34" i="31"/>
  <c r="BD31" i="31"/>
  <c r="DF27" i="31"/>
  <c r="DE37" i="31"/>
  <c r="BS22" i="31"/>
  <c r="DJ15" i="31"/>
  <c r="CF25" i="31"/>
  <c r="BW37" i="31"/>
  <c r="BN47" i="31"/>
  <c r="BM29" i="31"/>
  <c r="CR20" i="31"/>
  <c r="CW32" i="31"/>
  <c r="BM42" i="31"/>
  <c r="CF34" i="31"/>
  <c r="AI12" i="31"/>
  <c r="AI38" i="31"/>
  <c r="DF32" i="31"/>
  <c r="CF22" i="31"/>
  <c r="BA47" i="31"/>
  <c r="DL34" i="31"/>
  <c r="BM38" i="31"/>
  <c r="BW30" i="31"/>
  <c r="CF30" i="31"/>
  <c r="CA18" i="31"/>
  <c r="BV10" i="31"/>
  <c r="AR30" i="31"/>
  <c r="BA42" i="31"/>
  <c r="CW49" i="31"/>
  <c r="BM30" i="31"/>
  <c r="CE12" i="31"/>
  <c r="AX30" i="31"/>
  <c r="DI38" i="31"/>
  <c r="BD42" i="31"/>
  <c r="DI46" i="31"/>
  <c r="DI20" i="31"/>
  <c r="CF11" i="31"/>
  <c r="BG21" i="31"/>
  <c r="DI48" i="31"/>
  <c r="AS10" i="31"/>
  <c r="BV41" i="31"/>
  <c r="BN16" i="31"/>
  <c r="DE43" i="31"/>
  <c r="BB33" i="31"/>
  <c r="BV20" i="31"/>
  <c r="BA22" i="31"/>
  <c r="AX32" i="31"/>
  <c r="CD42" i="31"/>
  <c r="AR20" i="31"/>
  <c r="BW28" i="31"/>
  <c r="AR28" i="31"/>
  <c r="BM17" i="31"/>
  <c r="DE26" i="31"/>
  <c r="CK31" i="31"/>
  <c r="CA38" i="31"/>
  <c r="CQ39" i="31"/>
  <c r="CW27" i="31"/>
  <c r="BD16" i="31"/>
  <c r="DF11" i="31"/>
  <c r="CA46" i="31"/>
  <c r="BS43" i="31"/>
  <c r="AT41" i="31"/>
  <c r="AZ14" i="31"/>
  <c r="DA43" i="31"/>
  <c r="AW15" i="31"/>
  <c r="CH14" i="31"/>
  <c r="CK29" i="31"/>
  <c r="CC45" i="31"/>
  <c r="CE29" i="31"/>
  <c r="AI44" i="31"/>
  <c r="E43" i="31"/>
  <c r="DH22" i="31"/>
  <c r="CR14" i="31"/>
  <c r="CB27" i="31"/>
  <c r="DL33" i="31"/>
  <c r="CQ38" i="31"/>
  <c r="CW39" i="31"/>
  <c r="BG33" i="31"/>
  <c r="CC47" i="31"/>
  <c r="CD41" i="31"/>
  <c r="AS12" i="31"/>
  <c r="DF21" i="31"/>
  <c r="BD21" i="31"/>
  <c r="AW26" i="31"/>
  <c r="CZ15" i="31"/>
  <c r="DF48" i="31"/>
  <c r="AR39" i="31"/>
  <c r="DF47" i="31"/>
  <c r="E13" i="31"/>
  <c r="DI31" i="31"/>
  <c r="F44" i="31"/>
  <c r="CH44" i="31"/>
  <c r="CC21" i="31"/>
  <c r="DO17" i="31"/>
  <c r="BX34" i="31"/>
  <c r="CR11" i="31"/>
  <c r="BX41" i="31"/>
  <c r="CW11" i="31"/>
  <c r="DO25" i="31"/>
  <c r="DG42" i="31"/>
  <c r="AS34" i="31"/>
  <c r="AZ30" i="31"/>
  <c r="CD15" i="31"/>
  <c r="BW15" i="31"/>
  <c r="DE39" i="31"/>
  <c r="DG31" i="31"/>
  <c r="BA25" i="31"/>
  <c r="AJ46" i="31"/>
  <c r="AI29" i="31"/>
  <c r="CC33" i="31"/>
  <c r="DG22" i="31"/>
  <c r="CR34" i="31"/>
  <c r="BX47" i="31"/>
  <c r="DJ27" i="31"/>
  <c r="CB22" i="31"/>
  <c r="AI15" i="31"/>
  <c r="CR44" i="31"/>
  <c r="CZ13" i="31"/>
  <c r="BS14" i="31"/>
  <c r="CA43" i="31"/>
  <c r="CF49" i="31"/>
  <c r="DI21" i="31"/>
  <c r="E18" i="31"/>
  <c r="AW44" i="31"/>
  <c r="BB49" i="31"/>
  <c r="BW47" i="31"/>
  <c r="BB26" i="31"/>
  <c r="CZ31" i="31"/>
  <c r="DJ10" i="31"/>
  <c r="CC31" i="31"/>
  <c r="DO33" i="31"/>
  <c r="CD28" i="31"/>
  <c r="AZ29" i="31"/>
  <c r="DH29" i="31"/>
  <c r="AT49" i="31"/>
  <c r="AW29" i="31"/>
  <c r="AS46" i="31"/>
  <c r="CQ41" i="31"/>
  <c r="DG37" i="31"/>
  <c r="BV49" i="31"/>
  <c r="CZ16" i="31"/>
  <c r="CK28" i="31"/>
  <c r="CR21" i="31"/>
  <c r="BN17" i="31"/>
  <c r="DE44" i="31"/>
  <c r="AZ36" i="31"/>
  <c r="DJ46" i="31"/>
  <c r="DG38" i="31"/>
  <c r="AS45" i="31"/>
  <c r="DH39" i="31"/>
  <c r="CH17" i="31"/>
  <c r="AS13" i="31"/>
  <c r="CR45" i="31"/>
  <c r="AS28" i="31"/>
  <c r="BA39" i="31"/>
  <c r="DE42" i="31"/>
  <c r="AY25" i="31"/>
  <c r="BS12" i="31"/>
  <c r="CR12" i="31"/>
  <c r="DF25" i="31"/>
  <c r="AT32" i="31"/>
  <c r="CH47" i="31"/>
  <c r="DJ41" i="31"/>
  <c r="DB12" i="31"/>
  <c r="CD22" i="31"/>
  <c r="DL11" i="31"/>
  <c r="DE29" i="31"/>
  <c r="AI34" i="31"/>
  <c r="BN29" i="31"/>
  <c r="DJ34" i="31"/>
  <c r="BS10" i="31"/>
  <c r="DB28" i="31"/>
  <c r="DF41" i="31"/>
  <c r="AW41" i="31"/>
  <c r="CB32" i="31"/>
  <c r="AO33" i="31"/>
  <c r="AT34" i="31"/>
  <c r="DA25" i="31"/>
  <c r="CE48" i="31"/>
  <c r="CW42" i="31"/>
  <c r="DG41" i="31"/>
  <c r="DK39" i="31" l="1"/>
  <c r="DD39" i="31"/>
  <c r="DC39" i="31"/>
  <c r="CT39" i="31"/>
  <c r="CV39" i="31"/>
  <c r="CU39" i="31"/>
  <c r="CS39" i="31"/>
  <c r="CX39" i="31"/>
  <c r="CY39" i="31"/>
  <c r="DN39" i="31"/>
  <c r="DM39" i="31"/>
  <c r="CG39" i="31"/>
  <c r="BZ39" i="31"/>
  <c r="BY39" i="31"/>
  <c r="BR39" i="31"/>
  <c r="BQ39" i="31"/>
  <c r="BO39" i="31"/>
  <c r="BP39" i="31"/>
  <c r="BT39" i="31"/>
  <c r="BU39" i="31"/>
  <c r="CJ39" i="31"/>
  <c r="CI39" i="31"/>
  <c r="BC39" i="31"/>
  <c r="BF39" i="31"/>
  <c r="BE39" i="31"/>
  <c r="AQ39" i="31"/>
  <c r="AP39" i="31"/>
  <c r="AL39" i="31"/>
  <c r="AN39" i="31"/>
  <c r="AM39" i="31"/>
  <c r="AK39" i="31"/>
  <c r="AV39" i="31"/>
  <c r="AU39" i="31"/>
  <c r="AU29" i="31"/>
  <c r="AV29" i="31"/>
  <c r="AT35" i="31"/>
  <c r="DM29" i="31"/>
  <c r="DL35" i="31"/>
  <c r="DN29" i="31"/>
  <c r="DH35" i="31"/>
  <c r="DJ35" i="31"/>
  <c r="DK29" i="31"/>
  <c r="DI35" i="31"/>
  <c r="CR35" i="31"/>
  <c r="CU29" i="31"/>
  <c r="CS29" i="31"/>
  <c r="CV29" i="31"/>
  <c r="CT29" i="31"/>
  <c r="DG35" i="31"/>
  <c r="DB35" i="31"/>
  <c r="DC29" i="31"/>
  <c r="DD29" i="31"/>
  <c r="CY29" i="31"/>
  <c r="CX29" i="31"/>
  <c r="CW35" i="31"/>
  <c r="DO35" i="31"/>
  <c r="CQ35" i="31"/>
  <c r="DE35" i="31"/>
  <c r="DF35" i="31"/>
  <c r="CZ35" i="31"/>
  <c r="DA35" i="31"/>
  <c r="BW35" i="31"/>
  <c r="CF35" i="31"/>
  <c r="BM35" i="31"/>
  <c r="CG29" i="31"/>
  <c r="CE35" i="31"/>
  <c r="BR29" i="31"/>
  <c r="BP29" i="31"/>
  <c r="BN35" i="31"/>
  <c r="BQ29" i="31"/>
  <c r="BO29" i="31"/>
  <c r="CK35" i="31"/>
  <c r="CA35" i="31"/>
  <c r="CI29" i="31"/>
  <c r="CJ29" i="31"/>
  <c r="CH35" i="31"/>
  <c r="CB35" i="31"/>
  <c r="BV35" i="31"/>
  <c r="BU29" i="31"/>
  <c r="BS35" i="31"/>
  <c r="BT29" i="31"/>
  <c r="BZ29" i="31"/>
  <c r="BX35" i="31"/>
  <c r="BY29" i="31"/>
  <c r="CC35" i="31"/>
  <c r="CD35" i="31"/>
  <c r="BB35" i="31"/>
  <c r="BD35" i="31"/>
  <c r="BE29" i="31"/>
  <c r="BF29" i="31"/>
  <c r="BG35" i="31"/>
  <c r="AX35" i="31"/>
  <c r="AI35" i="31"/>
  <c r="AQ29" i="31"/>
  <c r="AP29" i="31"/>
  <c r="AO35" i="31"/>
  <c r="AS35" i="31"/>
  <c r="AW35" i="31"/>
  <c r="AR35" i="31"/>
  <c r="AK29" i="31"/>
  <c r="AN29" i="31"/>
  <c r="AL29" i="31"/>
  <c r="AJ35" i="31"/>
  <c r="AM29" i="31"/>
  <c r="AY35" i="31"/>
  <c r="AZ35" i="31"/>
  <c r="BC29" i="31"/>
  <c r="BA35" i="31"/>
  <c r="E35" i="31"/>
  <c r="F35" i="31"/>
  <c r="DM15" i="31"/>
  <c r="DN15" i="31"/>
  <c r="BY15" i="31"/>
  <c r="BZ15" i="31"/>
  <c r="CJ15" i="31"/>
  <c r="CI15" i="31"/>
  <c r="AV15" i="31"/>
  <c r="AU15" i="31"/>
  <c r="DD15" i="31"/>
  <c r="DC15" i="31"/>
  <c r="CT15" i="31"/>
  <c r="CS15" i="31"/>
  <c r="CU15" i="31"/>
  <c r="CV15" i="31"/>
  <c r="CY15" i="31"/>
  <c r="CX15" i="31"/>
  <c r="DK15" i="31"/>
  <c r="BR15" i="31"/>
  <c r="BQ15" i="31"/>
  <c r="BP15" i="31"/>
  <c r="BO15" i="31"/>
  <c r="CG15" i="31"/>
  <c r="BT15" i="31"/>
  <c r="BU15" i="31"/>
  <c r="BC15" i="31"/>
  <c r="AQ15" i="31"/>
  <c r="AP15" i="31"/>
  <c r="AK15" i="31"/>
  <c r="AN15" i="31"/>
  <c r="AM15" i="31"/>
  <c r="AL15" i="31"/>
  <c r="BF15" i="31"/>
  <c r="BE15" i="31"/>
  <c r="DK46" i="31"/>
  <c r="DM46" i="31"/>
  <c r="DN46" i="31"/>
  <c r="DC46" i="31"/>
  <c r="DD46" i="31"/>
  <c r="CY46" i="31"/>
  <c r="CX46" i="31"/>
  <c r="CT46" i="31"/>
  <c r="CU46" i="31"/>
  <c r="CS46" i="31"/>
  <c r="CV46" i="31"/>
  <c r="BQ46" i="31"/>
  <c r="BO46" i="31"/>
  <c r="BR46" i="31"/>
  <c r="BP46" i="31"/>
  <c r="BT46" i="31"/>
  <c r="BU46" i="31"/>
  <c r="CI46" i="31"/>
  <c r="CJ46" i="31"/>
  <c r="BY46" i="31"/>
  <c r="BZ46" i="31"/>
  <c r="CG46" i="31"/>
  <c r="AV46" i="31"/>
  <c r="AU46" i="31"/>
  <c r="BC46" i="31"/>
  <c r="BE46" i="31"/>
  <c r="BF46" i="31"/>
  <c r="AP46" i="31"/>
  <c r="AQ46" i="31"/>
  <c r="AN46" i="31"/>
  <c r="AM46" i="31"/>
  <c r="AL46" i="31"/>
  <c r="AK46" i="31"/>
  <c r="BC37" i="31"/>
  <c r="DN37" i="31"/>
  <c r="DM37" i="31"/>
  <c r="DK37" i="31"/>
  <c r="CX37" i="31"/>
  <c r="CY37" i="31"/>
  <c r="DD37" i="31"/>
  <c r="DC37" i="31"/>
  <c r="CV37" i="31"/>
  <c r="CT37" i="31"/>
  <c r="CU37" i="31"/>
  <c r="CS37" i="31"/>
  <c r="BT37" i="31"/>
  <c r="BU37" i="31"/>
  <c r="BZ37" i="31"/>
  <c r="BY37" i="31"/>
  <c r="CJ37" i="31"/>
  <c r="CI37" i="31"/>
  <c r="CG37" i="31"/>
  <c r="BO37" i="31"/>
  <c r="BR37" i="31"/>
  <c r="BP37" i="31"/>
  <c r="BQ37" i="31"/>
  <c r="AM37" i="31"/>
  <c r="AK37" i="31"/>
  <c r="AN37" i="31"/>
  <c r="AL37" i="31"/>
  <c r="AU37" i="31"/>
  <c r="AV37" i="31"/>
  <c r="AP37" i="31"/>
  <c r="AQ37" i="31"/>
  <c r="BF37" i="31"/>
  <c r="BE37" i="31"/>
  <c r="DM28" i="31"/>
  <c r="DN28" i="31"/>
  <c r="AV28" i="31"/>
  <c r="AU28" i="31"/>
  <c r="BE28" i="31"/>
  <c r="BF28" i="31"/>
  <c r="DK28" i="31"/>
  <c r="DC28" i="31"/>
  <c r="DD28" i="31"/>
  <c r="CU28" i="31"/>
  <c r="CS28" i="31"/>
  <c r="CT28" i="31"/>
  <c r="CV28" i="31"/>
  <c r="CY28" i="31"/>
  <c r="CX28" i="31"/>
  <c r="CI28" i="31"/>
  <c r="CJ28" i="31"/>
  <c r="BP28" i="31"/>
  <c r="BQ28" i="31"/>
  <c r="BO28" i="31"/>
  <c r="BR28" i="31"/>
  <c r="BU28" i="31"/>
  <c r="BT28" i="31"/>
  <c r="BY28" i="31"/>
  <c r="BZ28" i="31"/>
  <c r="CG28" i="31"/>
  <c r="BC28" i="31"/>
  <c r="AM28" i="31"/>
  <c r="AK28" i="31"/>
  <c r="AL28" i="31"/>
  <c r="AN28" i="31"/>
  <c r="AQ28" i="31"/>
  <c r="AP28" i="31"/>
  <c r="AM30" i="31"/>
  <c r="AK30" i="31"/>
  <c r="AN30" i="31"/>
  <c r="AL30" i="31"/>
  <c r="CU30" i="31"/>
  <c r="CS30" i="31"/>
  <c r="CV30" i="31"/>
  <c r="CT30" i="31"/>
  <c r="DK30" i="31"/>
  <c r="DC30" i="31"/>
  <c r="DD30" i="31"/>
  <c r="CY30" i="31"/>
  <c r="CX30" i="31"/>
  <c r="DM30" i="31"/>
  <c r="DN30" i="31"/>
  <c r="CJ30" i="31"/>
  <c r="CI30" i="31"/>
  <c r="BQ30" i="31"/>
  <c r="BO30" i="31"/>
  <c r="BR30" i="31"/>
  <c r="BP30" i="31"/>
  <c r="BU30" i="31"/>
  <c r="BT30" i="31"/>
  <c r="CG30" i="31"/>
  <c r="BY30" i="31"/>
  <c r="BZ30" i="31"/>
  <c r="AQ30" i="31"/>
  <c r="AP30" i="31"/>
  <c r="BC30" i="31"/>
  <c r="AU30" i="31"/>
  <c r="AV30" i="31"/>
  <c r="BE30" i="31"/>
  <c r="BF30" i="31"/>
  <c r="DC22" i="31"/>
  <c r="DD22" i="31"/>
  <c r="DK22" i="31"/>
  <c r="BT22" i="31"/>
  <c r="BU22" i="31"/>
  <c r="AQ22" i="31"/>
  <c r="AP22" i="31"/>
  <c r="CX22" i="31"/>
  <c r="CY22" i="31"/>
  <c r="CS22" i="31"/>
  <c r="CV22" i="31"/>
  <c r="CU22" i="31"/>
  <c r="CT22" i="31"/>
  <c r="DN22" i="31"/>
  <c r="DM22" i="31"/>
  <c r="CI22" i="31"/>
  <c r="CJ22" i="31"/>
  <c r="BR22" i="31"/>
  <c r="BQ22" i="31"/>
  <c r="BP22" i="31"/>
  <c r="BO22" i="31"/>
  <c r="CG22" i="31"/>
  <c r="BY22" i="31"/>
  <c r="BZ22" i="31"/>
  <c r="AM22" i="31"/>
  <c r="AN22" i="31"/>
  <c r="AL22" i="31"/>
  <c r="AK22" i="31"/>
  <c r="BC22" i="31"/>
  <c r="AV22" i="31"/>
  <c r="AU22" i="31"/>
  <c r="BF22" i="31"/>
  <c r="BE22" i="31"/>
  <c r="CY14" i="31"/>
  <c r="CX14" i="31"/>
  <c r="DK14" i="31"/>
  <c r="BZ14" i="31"/>
  <c r="BY14" i="31"/>
  <c r="DD14" i="31"/>
  <c r="DC14" i="31"/>
  <c r="DN14" i="31"/>
  <c r="DM14" i="31"/>
  <c r="CV14" i="31"/>
  <c r="CU14" i="31"/>
  <c r="CT14" i="31"/>
  <c r="CS14" i="31"/>
  <c r="CG14" i="31"/>
  <c r="BU14" i="31"/>
  <c r="BT14" i="31"/>
  <c r="CJ14" i="31"/>
  <c r="CI14" i="31"/>
  <c r="BO14" i="31"/>
  <c r="BR14" i="31"/>
  <c r="BQ14" i="31"/>
  <c r="BP14" i="31"/>
  <c r="AQ14" i="31"/>
  <c r="AP14" i="31"/>
  <c r="AM14" i="31"/>
  <c r="AL14" i="31"/>
  <c r="AK14" i="31"/>
  <c r="AN14" i="31"/>
  <c r="AU14" i="31"/>
  <c r="AV14" i="31"/>
  <c r="BF14" i="31"/>
  <c r="BE14" i="31"/>
  <c r="BC14" i="31"/>
  <c r="CY45" i="31"/>
  <c r="CX45" i="31"/>
  <c r="DK45" i="31"/>
  <c r="DC45" i="31"/>
  <c r="DD45" i="31"/>
  <c r="DN45" i="31"/>
  <c r="DM45" i="31"/>
  <c r="CU45" i="31"/>
  <c r="CT45" i="31"/>
  <c r="CS45" i="31"/>
  <c r="CV45" i="31"/>
  <c r="CI45" i="31"/>
  <c r="CJ45" i="31"/>
  <c r="BP45" i="31"/>
  <c r="BQ45" i="31"/>
  <c r="BO45" i="31"/>
  <c r="BR45" i="31"/>
  <c r="CG45" i="31"/>
  <c r="BY45" i="31"/>
  <c r="BZ45" i="31"/>
  <c r="BU45" i="31"/>
  <c r="BT45" i="31"/>
  <c r="BC45" i="31"/>
  <c r="BF45" i="31"/>
  <c r="BE45" i="31"/>
  <c r="AN45" i="31"/>
  <c r="AM45" i="31"/>
  <c r="AL45" i="31"/>
  <c r="AK45" i="31"/>
  <c r="AQ45" i="31"/>
  <c r="AP45" i="31"/>
  <c r="AV45" i="31"/>
  <c r="AU45" i="31"/>
  <c r="CX36" i="31"/>
  <c r="CY36" i="31"/>
  <c r="CW40" i="31"/>
  <c r="DA40" i="31"/>
  <c r="CC40" i="31"/>
  <c r="BM40" i="31"/>
  <c r="CZ40" i="31"/>
  <c r="DO40" i="31"/>
  <c r="DI40" i="31"/>
  <c r="DK36" i="31"/>
  <c r="DG40" i="31"/>
  <c r="DE40" i="31"/>
  <c r="CV36" i="31"/>
  <c r="CT36" i="31"/>
  <c r="CS36" i="31"/>
  <c r="CR40" i="31"/>
  <c r="CU36" i="31"/>
  <c r="DJ40" i="31"/>
  <c r="DL40" i="31"/>
  <c r="DM36" i="31"/>
  <c r="DN36" i="31"/>
  <c r="CQ40" i="31"/>
  <c r="DD36" i="31"/>
  <c r="DC36" i="31"/>
  <c r="DB40" i="31"/>
  <c r="DH40" i="31"/>
  <c r="DF40" i="31"/>
  <c r="CF40" i="31"/>
  <c r="BW40" i="31"/>
  <c r="CB40" i="31"/>
  <c r="CA40" i="31"/>
  <c r="CE40" i="31"/>
  <c r="CG36" i="31"/>
  <c r="BV40" i="31"/>
  <c r="BX40" i="31"/>
  <c r="BY36" i="31"/>
  <c r="BZ36" i="31"/>
  <c r="CK40" i="31"/>
  <c r="BO36" i="31"/>
  <c r="BN40" i="31"/>
  <c r="BR36" i="31"/>
  <c r="BP36" i="31"/>
  <c r="BQ36" i="31"/>
  <c r="CJ36" i="31"/>
  <c r="CI36" i="31"/>
  <c r="CH40" i="31"/>
  <c r="BT36" i="31"/>
  <c r="BS40" i="31"/>
  <c r="BU36" i="31"/>
  <c r="CD40" i="31"/>
  <c r="AL36" i="31"/>
  <c r="AJ40" i="31"/>
  <c r="AM36" i="31"/>
  <c r="AK36" i="31"/>
  <c r="AN36" i="31"/>
  <c r="AY40" i="31"/>
  <c r="BB40" i="31"/>
  <c r="AV36" i="31"/>
  <c r="AU36" i="31"/>
  <c r="AT40" i="31"/>
  <c r="AX40" i="31"/>
  <c r="AP36" i="31"/>
  <c r="AO40" i="31"/>
  <c r="AQ36" i="31"/>
  <c r="AZ40" i="31"/>
  <c r="AS40" i="31"/>
  <c r="BA40" i="31"/>
  <c r="BC36" i="31"/>
  <c r="AW40" i="31"/>
  <c r="AR40" i="31"/>
  <c r="BF36" i="31"/>
  <c r="BD40" i="31"/>
  <c r="BE36" i="31"/>
  <c r="AI40" i="31"/>
  <c r="BG40" i="31"/>
  <c r="E40" i="31"/>
  <c r="F40" i="31"/>
  <c r="DN27" i="31"/>
  <c r="DM27" i="31"/>
  <c r="CY27" i="31"/>
  <c r="CX27" i="31"/>
  <c r="DC27" i="31"/>
  <c r="DD27" i="31"/>
  <c r="DK27" i="31"/>
  <c r="CU27" i="31"/>
  <c r="CV27" i="31"/>
  <c r="CT27" i="31"/>
  <c r="CS27" i="31"/>
  <c r="CG27" i="31"/>
  <c r="BR27" i="31"/>
  <c r="BP27" i="31"/>
  <c r="BO27" i="31"/>
  <c r="BQ27" i="31"/>
  <c r="CI27" i="31"/>
  <c r="CJ27" i="31"/>
  <c r="BY27" i="31"/>
  <c r="BZ27" i="31"/>
  <c r="BU27" i="31"/>
  <c r="BT27" i="31"/>
  <c r="AL27" i="31"/>
  <c r="AK27" i="31"/>
  <c r="AM27" i="31"/>
  <c r="AN27" i="31"/>
  <c r="BE27" i="31"/>
  <c r="BF27" i="31"/>
  <c r="AU27" i="31"/>
  <c r="AV27" i="31"/>
  <c r="AQ27" i="31"/>
  <c r="AP27" i="31"/>
  <c r="BC27" i="31"/>
  <c r="CS13" i="31"/>
  <c r="CU13" i="31"/>
  <c r="CT13" i="31"/>
  <c r="CV13" i="31"/>
  <c r="BU13" i="31"/>
  <c r="BT13" i="31"/>
  <c r="DN13" i="31"/>
  <c r="DM13" i="31"/>
  <c r="DD13" i="31"/>
  <c r="DC13" i="31"/>
  <c r="CX13" i="31"/>
  <c r="CY13" i="31"/>
  <c r="DK13" i="31"/>
  <c r="BY13" i="31"/>
  <c r="BZ13" i="31"/>
  <c r="BQ13" i="31"/>
  <c r="BO13" i="31"/>
  <c r="BP13" i="31"/>
  <c r="BR13" i="31"/>
  <c r="CG13" i="31"/>
  <c r="CJ13" i="31"/>
  <c r="CI13" i="31"/>
  <c r="BE13" i="31"/>
  <c r="BF13" i="31"/>
  <c r="AU13" i="31"/>
  <c r="AV13" i="31"/>
  <c r="AN13" i="31"/>
  <c r="AM13" i="31"/>
  <c r="AL13" i="31"/>
  <c r="AK13" i="31"/>
  <c r="AQ13" i="31"/>
  <c r="AP13" i="31"/>
  <c r="BC13" i="31"/>
  <c r="CY44" i="31"/>
  <c r="CX44" i="31"/>
  <c r="DK44" i="31"/>
  <c r="CS44" i="31"/>
  <c r="CV44" i="31"/>
  <c r="CU44" i="31"/>
  <c r="CT44" i="31"/>
  <c r="DM44" i="31"/>
  <c r="DN44" i="31"/>
  <c r="DD44" i="31"/>
  <c r="DC44" i="31"/>
  <c r="BY44" i="31"/>
  <c r="BZ44" i="31"/>
  <c r="CI44" i="31"/>
  <c r="CJ44" i="31"/>
  <c r="BU44" i="31"/>
  <c r="BT44" i="31"/>
  <c r="CG44" i="31"/>
  <c r="BO44" i="31"/>
  <c r="BQ44" i="31"/>
  <c r="BR44" i="31"/>
  <c r="BP44" i="31"/>
  <c r="BE44" i="31"/>
  <c r="BF44" i="31"/>
  <c r="AV44" i="31"/>
  <c r="AU44" i="31"/>
  <c r="AQ44" i="31"/>
  <c r="AP44" i="31"/>
  <c r="BC44" i="31"/>
  <c r="AN44" i="31"/>
  <c r="AM44" i="31"/>
  <c r="AL44" i="31"/>
  <c r="AK44" i="31"/>
  <c r="DN34" i="31"/>
  <c r="DM34" i="31"/>
  <c r="DC34" i="31"/>
  <c r="DD34" i="31"/>
  <c r="CU34" i="31"/>
  <c r="CS34" i="31"/>
  <c r="CV34" i="31"/>
  <c r="CT34" i="31"/>
  <c r="CY34" i="31"/>
  <c r="CX34" i="31"/>
  <c r="DK34" i="31"/>
  <c r="BY34" i="31"/>
  <c r="BZ34" i="31"/>
  <c r="BQ34" i="31"/>
  <c r="BO34" i="31"/>
  <c r="BR34" i="31"/>
  <c r="BP34" i="31"/>
  <c r="BT34" i="31"/>
  <c r="BU34" i="31"/>
  <c r="CG34" i="31"/>
  <c r="CJ34" i="31"/>
  <c r="CI34" i="31"/>
  <c r="AU34" i="31"/>
  <c r="AV34" i="31"/>
  <c r="AQ34" i="31"/>
  <c r="AP34" i="31"/>
  <c r="AM34" i="31"/>
  <c r="AK34" i="31"/>
  <c r="AN34" i="31"/>
  <c r="AL34" i="31"/>
  <c r="BE34" i="31"/>
  <c r="BF34" i="31"/>
  <c r="BC34" i="31"/>
  <c r="DM26" i="31"/>
  <c r="DN26" i="31"/>
  <c r="DK26" i="31"/>
  <c r="CX26" i="31"/>
  <c r="CY26" i="31"/>
  <c r="CU26" i="31"/>
  <c r="CS26" i="31"/>
  <c r="CV26" i="31"/>
  <c r="CT26" i="31"/>
  <c r="DD26" i="31"/>
  <c r="DC26" i="31"/>
  <c r="CJ26" i="31"/>
  <c r="CI26" i="31"/>
  <c r="BY26" i="31"/>
  <c r="BZ26" i="31"/>
  <c r="BO26" i="31"/>
  <c r="BQ26" i="31"/>
  <c r="BR26" i="31"/>
  <c r="BP26" i="31"/>
  <c r="BU26" i="31"/>
  <c r="BT26" i="31"/>
  <c r="CG26" i="31"/>
  <c r="AK26" i="31"/>
  <c r="AL26" i="31"/>
  <c r="AM26" i="31"/>
  <c r="AN26" i="31"/>
  <c r="BC26" i="31"/>
  <c r="BF26" i="31"/>
  <c r="BE26" i="31"/>
  <c r="AU26" i="31"/>
  <c r="AV26" i="31"/>
  <c r="AQ26" i="31"/>
  <c r="AP26" i="31"/>
  <c r="DK48" i="31"/>
  <c r="CX48" i="31"/>
  <c r="CY48" i="31"/>
  <c r="DC48" i="31"/>
  <c r="DD48" i="31"/>
  <c r="CS48" i="31"/>
  <c r="CV48" i="31"/>
  <c r="CU48" i="31"/>
  <c r="CT48" i="31"/>
  <c r="DN48" i="31"/>
  <c r="DM48" i="31"/>
  <c r="BP48" i="31"/>
  <c r="BO48" i="31"/>
  <c r="BR48" i="31"/>
  <c r="BQ48" i="31"/>
  <c r="BU48" i="31"/>
  <c r="BT48" i="31"/>
  <c r="CG48" i="31"/>
  <c r="BZ48" i="31"/>
  <c r="BY48" i="31"/>
  <c r="CJ48" i="31"/>
  <c r="CI48" i="31"/>
  <c r="BF48" i="31"/>
  <c r="BE48" i="31"/>
  <c r="AN48" i="31"/>
  <c r="AM48" i="31"/>
  <c r="AL48" i="31"/>
  <c r="AK48" i="31"/>
  <c r="AQ48" i="31"/>
  <c r="AP48" i="31"/>
  <c r="BC48" i="31"/>
  <c r="AV48" i="31"/>
  <c r="AU48" i="31"/>
  <c r="AP38" i="31"/>
  <c r="AQ38" i="31"/>
  <c r="DD38" i="31"/>
  <c r="DC38" i="31"/>
  <c r="DK38" i="31"/>
  <c r="CX38" i="31"/>
  <c r="CY38" i="31"/>
  <c r="CV38" i="31"/>
  <c r="CT38" i="31"/>
  <c r="CU38" i="31"/>
  <c r="CS38" i="31"/>
  <c r="DN38" i="31"/>
  <c r="DM38" i="31"/>
  <c r="BZ38" i="31"/>
  <c r="BY38" i="31"/>
  <c r="CG38" i="31"/>
  <c r="CJ38" i="31"/>
  <c r="CI38" i="31"/>
  <c r="BT38" i="31"/>
  <c r="BU38" i="31"/>
  <c r="BR38" i="31"/>
  <c r="BP38" i="31"/>
  <c r="BO38" i="31"/>
  <c r="BQ38" i="31"/>
  <c r="BC38" i="31"/>
  <c r="AU38" i="31"/>
  <c r="AV38" i="31"/>
  <c r="BF38" i="31"/>
  <c r="BE38" i="31"/>
  <c r="AL38" i="31"/>
  <c r="AM38" i="31"/>
  <c r="AK38" i="31"/>
  <c r="AN38" i="31"/>
  <c r="DK12" i="31"/>
  <c r="DM12" i="31"/>
  <c r="DN12" i="31"/>
  <c r="CY12" i="31"/>
  <c r="CX12" i="31"/>
  <c r="BZ12" i="31"/>
  <c r="BY12" i="31"/>
  <c r="AL12" i="31"/>
  <c r="AN12" i="31"/>
  <c r="AM12" i="31"/>
  <c r="AK12" i="31"/>
  <c r="DC12" i="31"/>
  <c r="DD12" i="31"/>
  <c r="CU12" i="31"/>
  <c r="CT12" i="31"/>
  <c r="CS12" i="31"/>
  <c r="CV12" i="31"/>
  <c r="CG12" i="31"/>
  <c r="BR12" i="31"/>
  <c r="BP12" i="31"/>
  <c r="BO12" i="31"/>
  <c r="BQ12" i="31"/>
  <c r="CI12" i="31"/>
  <c r="CJ12" i="31"/>
  <c r="BU12" i="31"/>
  <c r="BT12" i="31"/>
  <c r="BF12" i="31"/>
  <c r="BE12" i="31"/>
  <c r="AQ12" i="31"/>
  <c r="AP12" i="31"/>
  <c r="AU12" i="31"/>
  <c r="AV12" i="31"/>
  <c r="BC12" i="31"/>
  <c r="BQ43" i="31"/>
  <c r="BO43" i="31"/>
  <c r="BR43" i="31"/>
  <c r="BP43" i="31"/>
  <c r="AL43" i="31"/>
  <c r="AN43" i="31"/>
  <c r="AM43" i="31"/>
  <c r="AK43" i="31"/>
  <c r="DN43" i="31"/>
  <c r="DM43" i="31"/>
  <c r="CU43" i="31"/>
  <c r="CS43" i="31"/>
  <c r="CV43" i="31"/>
  <c r="CT43" i="31"/>
  <c r="DC43" i="31"/>
  <c r="DD43" i="31"/>
  <c r="CY43" i="31"/>
  <c r="CX43" i="31"/>
  <c r="DK43" i="31"/>
  <c r="BU43" i="31"/>
  <c r="BT43" i="31"/>
  <c r="CG43" i="31"/>
  <c r="BZ43" i="31"/>
  <c r="BY43" i="31"/>
  <c r="CI43" i="31"/>
  <c r="CJ43" i="31"/>
  <c r="AU43" i="31"/>
  <c r="AV43" i="31"/>
  <c r="BC43" i="31"/>
  <c r="BF43" i="31"/>
  <c r="BE43" i="31"/>
  <c r="AQ43" i="31"/>
  <c r="AP43" i="31"/>
  <c r="DM33" i="31"/>
  <c r="DN33" i="31"/>
  <c r="DC33" i="31"/>
  <c r="DD33" i="31"/>
  <c r="CU33" i="31"/>
  <c r="CS33" i="31"/>
  <c r="CV33" i="31"/>
  <c r="CT33" i="31"/>
  <c r="DK33" i="31"/>
  <c r="CY33" i="31"/>
  <c r="CX33" i="31"/>
  <c r="CG33" i="31"/>
  <c r="BY33" i="31"/>
  <c r="BZ33" i="31"/>
  <c r="BU33" i="31"/>
  <c r="BT33" i="31"/>
  <c r="BP33" i="31"/>
  <c r="BQ33" i="31"/>
  <c r="BO33" i="31"/>
  <c r="BR33" i="31"/>
  <c r="CI33" i="31"/>
  <c r="CJ33" i="31"/>
  <c r="AP33" i="31"/>
  <c r="AQ33" i="31"/>
  <c r="AK33" i="31"/>
  <c r="AN33" i="31"/>
  <c r="AL33" i="31"/>
  <c r="AM33" i="31"/>
  <c r="BE33" i="31"/>
  <c r="BF33" i="31"/>
  <c r="AU33" i="31"/>
  <c r="AV33" i="31"/>
  <c r="BC33" i="31"/>
  <c r="DM25" i="31"/>
  <c r="DN25" i="31"/>
  <c r="CY25" i="31"/>
  <c r="CX25" i="31"/>
  <c r="DC25" i="31"/>
  <c r="DD25" i="31"/>
  <c r="CU25" i="31"/>
  <c r="CS25" i="31"/>
  <c r="CT25" i="31"/>
  <c r="CV25" i="31"/>
  <c r="DK25" i="31"/>
  <c r="CG25" i="31"/>
  <c r="BO25" i="31"/>
  <c r="BR25" i="31"/>
  <c r="BP25" i="31"/>
  <c r="BQ25" i="31"/>
  <c r="BU25" i="31"/>
  <c r="BT25" i="31"/>
  <c r="CJ25" i="31"/>
  <c r="CI25" i="31"/>
  <c r="BY25" i="31"/>
  <c r="BZ25" i="31"/>
  <c r="BC25" i="31"/>
  <c r="AQ25" i="31"/>
  <c r="AP25" i="31"/>
  <c r="AU25" i="31"/>
  <c r="AV25" i="31"/>
  <c r="BE25" i="31"/>
  <c r="BF25" i="31"/>
  <c r="AK25" i="31"/>
  <c r="AN25" i="31"/>
  <c r="AL25" i="31"/>
  <c r="AM25" i="31"/>
  <c r="DK16" i="31"/>
  <c r="CX16" i="31"/>
  <c r="CY16" i="31"/>
  <c r="DN16" i="31"/>
  <c r="DM16" i="31"/>
  <c r="DC16" i="31"/>
  <c r="DD16" i="31"/>
  <c r="CG16" i="31"/>
  <c r="AN16" i="31"/>
  <c r="AM16" i="31"/>
  <c r="AL16" i="31"/>
  <c r="AK16" i="31"/>
  <c r="CS16" i="31"/>
  <c r="CU16" i="31"/>
  <c r="CV16" i="31"/>
  <c r="CT16" i="31"/>
  <c r="BU16" i="31"/>
  <c r="BT16" i="31"/>
  <c r="BR16" i="31"/>
  <c r="BP16" i="31"/>
  <c r="BQ16" i="31"/>
  <c r="BO16" i="31"/>
  <c r="BZ16" i="31"/>
  <c r="BY16" i="31"/>
  <c r="CJ16" i="31"/>
  <c r="CI16" i="31"/>
  <c r="AP16" i="31"/>
  <c r="AQ16" i="31"/>
  <c r="BF16" i="31"/>
  <c r="BE16" i="31"/>
  <c r="BC16" i="31"/>
  <c r="AV16" i="31"/>
  <c r="AU16" i="31"/>
  <c r="CY10" i="31"/>
  <c r="CX10" i="31"/>
  <c r="DK10" i="31"/>
  <c r="BY10" i="31"/>
  <c r="BZ10" i="31"/>
  <c r="CJ10" i="31"/>
  <c r="CI10" i="31"/>
  <c r="CV10" i="31"/>
  <c r="CU10" i="31"/>
  <c r="CT10" i="31"/>
  <c r="CS10" i="31"/>
  <c r="DD10" i="31"/>
  <c r="DC10" i="31"/>
  <c r="DN10" i="31"/>
  <c r="DM10" i="31"/>
  <c r="BO10" i="31"/>
  <c r="BP10" i="31"/>
  <c r="BR10" i="31"/>
  <c r="BQ10" i="31"/>
  <c r="CG10" i="31"/>
  <c r="BU10" i="31"/>
  <c r="BT10" i="31"/>
  <c r="AQ10" i="31"/>
  <c r="AP10" i="31"/>
  <c r="BF10" i="31"/>
  <c r="BE10" i="31"/>
  <c r="AU10" i="31"/>
  <c r="AV10" i="31"/>
  <c r="AL10" i="31"/>
  <c r="AK10" i="31"/>
  <c r="AN10" i="31"/>
  <c r="AM10" i="31"/>
  <c r="BC10" i="31"/>
  <c r="DM11" i="31"/>
  <c r="DN11" i="31"/>
  <c r="BZ11" i="31"/>
  <c r="BY11" i="31"/>
  <c r="CJ11" i="31"/>
  <c r="CI11" i="31"/>
  <c r="AL11" i="31"/>
  <c r="AK11" i="31"/>
  <c r="AN11" i="31"/>
  <c r="AM11" i="31"/>
  <c r="AV11" i="31"/>
  <c r="AU11" i="31"/>
  <c r="DD11" i="31"/>
  <c r="DC11" i="31"/>
  <c r="DK11" i="31"/>
  <c r="CT11" i="31"/>
  <c r="CS11" i="31"/>
  <c r="CV11" i="31"/>
  <c r="CU11" i="31"/>
  <c r="CY11" i="31"/>
  <c r="CX11" i="31"/>
  <c r="CG11" i="31"/>
  <c r="BQ11" i="31"/>
  <c r="BO11" i="31"/>
  <c r="BP11" i="31"/>
  <c r="BR11" i="31"/>
  <c r="BT11" i="31"/>
  <c r="BU11" i="31"/>
  <c r="BF11" i="31"/>
  <c r="BE11" i="31"/>
  <c r="AQ11" i="31"/>
  <c r="AP11" i="31"/>
  <c r="BC11" i="31"/>
  <c r="DM42" i="31"/>
  <c r="DN42" i="31"/>
  <c r="DK42" i="31"/>
  <c r="CU42" i="31"/>
  <c r="CS42" i="31"/>
  <c r="CV42" i="31"/>
  <c r="CT42" i="31"/>
  <c r="CY42" i="31"/>
  <c r="CX42" i="31"/>
  <c r="DC42" i="31"/>
  <c r="DD42" i="31"/>
  <c r="BU42" i="31"/>
  <c r="BT42" i="31"/>
  <c r="BR42" i="31"/>
  <c r="BP42" i="31"/>
  <c r="BQ42" i="31"/>
  <c r="BO42" i="31"/>
  <c r="CI42" i="31"/>
  <c r="CJ42" i="31"/>
  <c r="BZ42" i="31"/>
  <c r="BY42" i="31"/>
  <c r="CG42" i="31"/>
  <c r="BE42" i="31"/>
  <c r="BF42" i="31"/>
  <c r="AQ42" i="31"/>
  <c r="AP42" i="31"/>
  <c r="AM42" i="31"/>
  <c r="AK42" i="31"/>
  <c r="AL42" i="31"/>
  <c r="AN42" i="31"/>
  <c r="BC42" i="31"/>
  <c r="AU42" i="31"/>
  <c r="AV42" i="31"/>
  <c r="DC32" i="31"/>
  <c r="DD32" i="31"/>
  <c r="DK32" i="31"/>
  <c r="CT32" i="31"/>
  <c r="CU32" i="31"/>
  <c r="CS32" i="31"/>
  <c r="CV32" i="31"/>
  <c r="CY32" i="31"/>
  <c r="CX32" i="31"/>
  <c r="DM32" i="31"/>
  <c r="DN32" i="31"/>
  <c r="BU32" i="31"/>
  <c r="BT32" i="31"/>
  <c r="CI32" i="31"/>
  <c r="CJ32" i="31"/>
  <c r="BQ32" i="31"/>
  <c r="BO32" i="31"/>
  <c r="BP32" i="31"/>
  <c r="BR32" i="31"/>
  <c r="BY32" i="31"/>
  <c r="BZ32" i="31"/>
  <c r="CG32" i="31"/>
  <c r="BE32" i="31"/>
  <c r="BF32" i="31"/>
  <c r="BC32" i="31"/>
  <c r="AP32" i="31"/>
  <c r="AQ32" i="31"/>
  <c r="AL32" i="31"/>
  <c r="AM32" i="31"/>
  <c r="AK32" i="31"/>
  <c r="AN32" i="31"/>
  <c r="AU32" i="31"/>
  <c r="AV32" i="31"/>
  <c r="AL24" i="31"/>
  <c r="AK24" i="31"/>
  <c r="AN24" i="31"/>
  <c r="AM24" i="31"/>
  <c r="DC24" i="31"/>
  <c r="DD24" i="31"/>
  <c r="DM24" i="31"/>
  <c r="DN24" i="31"/>
  <c r="CU24" i="31"/>
  <c r="CS24" i="31"/>
  <c r="CV24" i="31"/>
  <c r="CT24" i="31"/>
  <c r="DK24" i="31"/>
  <c r="CX24" i="31"/>
  <c r="CY24" i="31"/>
  <c r="CG24" i="31"/>
  <c r="CI24" i="31"/>
  <c r="CJ24" i="31"/>
  <c r="BY24" i="31"/>
  <c r="BZ24" i="31"/>
  <c r="BU24" i="31"/>
  <c r="BU67" i="31" s="1"/>
  <c r="BS100" i="31" s="1"/>
  <c r="Q179" i="28" s="1"/>
  <c r="R179" i="28" s="1"/>
  <c r="BT24" i="31"/>
  <c r="BQ24" i="31"/>
  <c r="BO24" i="31"/>
  <c r="BP24" i="31"/>
  <c r="BR24" i="31"/>
  <c r="AP24" i="31"/>
  <c r="AQ24" i="31"/>
  <c r="AV24" i="31"/>
  <c r="AU24" i="31"/>
  <c r="BC24" i="31"/>
  <c r="BE24" i="31"/>
  <c r="BF24" i="31"/>
  <c r="DJ19" i="31"/>
  <c r="CZ19" i="31"/>
  <c r="BM19" i="31"/>
  <c r="CA19" i="31"/>
  <c r="CK19" i="31"/>
  <c r="CC19" i="31"/>
  <c r="BU17" i="31"/>
  <c r="BT17" i="31"/>
  <c r="BS19" i="31"/>
  <c r="AX19" i="31"/>
  <c r="E19" i="31"/>
  <c r="CW19" i="31"/>
  <c r="CY17" i="31"/>
  <c r="CX17" i="31"/>
  <c r="DA19" i="31"/>
  <c r="CT17" i="31"/>
  <c r="CR19" i="31"/>
  <c r="CU17" i="31"/>
  <c r="CS17" i="31"/>
  <c r="CV17" i="31"/>
  <c r="DI19" i="31"/>
  <c r="DK17" i="31"/>
  <c r="DB19" i="31"/>
  <c r="DD17" i="31"/>
  <c r="DC17" i="31"/>
  <c r="DG19" i="31"/>
  <c r="DL19" i="31"/>
  <c r="DN17" i="31"/>
  <c r="DM17" i="31"/>
  <c r="DO19" i="31"/>
  <c r="CQ19" i="31"/>
  <c r="DH19" i="31"/>
  <c r="DF19" i="31"/>
  <c r="DE19" i="31"/>
  <c r="CF19" i="31"/>
  <c r="CE19" i="31"/>
  <c r="CG17" i="31"/>
  <c r="BZ17" i="31"/>
  <c r="BY17" i="31"/>
  <c r="BX19" i="31"/>
  <c r="BV19" i="31"/>
  <c r="CD19" i="31"/>
  <c r="CB19" i="31"/>
  <c r="CJ17" i="31"/>
  <c r="CI17" i="31"/>
  <c r="CH19" i="31"/>
  <c r="BW19" i="31"/>
  <c r="BN19" i="31"/>
  <c r="BO17" i="31"/>
  <c r="BQ17" i="31"/>
  <c r="BR17" i="31"/>
  <c r="BP17" i="31"/>
  <c r="AR19" i="31"/>
  <c r="BB19" i="31"/>
  <c r="AZ19" i="31"/>
  <c r="AW19" i="31"/>
  <c r="AS19" i="31"/>
  <c r="AI19" i="31"/>
  <c r="BA19" i="31"/>
  <c r="BC17" i="31"/>
  <c r="BE17" i="31"/>
  <c r="BD19" i="31"/>
  <c r="BF17" i="31"/>
  <c r="AY19" i="31"/>
  <c r="AP17" i="31"/>
  <c r="AO19" i="31"/>
  <c r="AQ17" i="31"/>
  <c r="BG19" i="31"/>
  <c r="AT19" i="31"/>
  <c r="AV17" i="31"/>
  <c r="AU17" i="31"/>
  <c r="AN17" i="31"/>
  <c r="AJ19" i="31"/>
  <c r="AM17" i="31"/>
  <c r="AL17" i="31"/>
  <c r="AK17" i="31"/>
  <c r="F19" i="31"/>
  <c r="DJ23" i="31"/>
  <c r="CY20" i="31"/>
  <c r="CX20" i="31"/>
  <c r="CW23" i="31"/>
  <c r="DF23" i="31"/>
  <c r="CC23" i="31"/>
  <c r="BM23" i="31"/>
  <c r="CJ20" i="31"/>
  <c r="CI20" i="31"/>
  <c r="CH23" i="31"/>
  <c r="BY20" i="31"/>
  <c r="BZ20" i="31"/>
  <c r="BX23" i="31"/>
  <c r="BW23" i="31"/>
  <c r="BA23" i="31"/>
  <c r="BC20" i="31"/>
  <c r="AS23" i="31"/>
  <c r="DE23" i="31"/>
  <c r="CV20" i="31"/>
  <c r="CT20" i="31"/>
  <c r="CS20" i="31"/>
  <c r="CU20" i="31"/>
  <c r="CR23" i="31"/>
  <c r="DI23" i="31"/>
  <c r="DK20" i="31"/>
  <c r="DG23" i="31"/>
  <c r="CZ23" i="31"/>
  <c r="DO23" i="31"/>
  <c r="CQ23" i="31"/>
  <c r="DH23" i="31"/>
  <c r="DL23" i="31"/>
  <c r="DN20" i="31"/>
  <c r="DM20" i="31"/>
  <c r="DA23" i="31"/>
  <c r="DD20" i="31"/>
  <c r="DB23" i="31"/>
  <c r="DC20" i="31"/>
  <c r="CB23" i="31"/>
  <c r="CE23" i="31"/>
  <c r="CG20" i="31"/>
  <c r="CF23" i="31"/>
  <c r="BV23" i="31"/>
  <c r="BU20" i="31"/>
  <c r="BT20" i="31"/>
  <c r="BS23" i="31"/>
  <c r="BP20" i="31"/>
  <c r="BN23" i="31"/>
  <c r="BQ20" i="31"/>
  <c r="BR20" i="31"/>
  <c r="BO20" i="31"/>
  <c r="CD23" i="31"/>
  <c r="CK23" i="31"/>
  <c r="CA23" i="31"/>
  <c r="AT23" i="31"/>
  <c r="AV20" i="31"/>
  <c r="AU20" i="31"/>
  <c r="BG23" i="31"/>
  <c r="AI23" i="31"/>
  <c r="AY23" i="31"/>
  <c r="BB23" i="31"/>
  <c r="AQ20" i="31"/>
  <c r="AP20" i="31"/>
  <c r="AO23" i="31"/>
  <c r="AJ23" i="31"/>
  <c r="AN20" i="31"/>
  <c r="AM20" i="31"/>
  <c r="AL20" i="31"/>
  <c r="AK20" i="31"/>
  <c r="AW23" i="31"/>
  <c r="AZ23" i="31"/>
  <c r="AX23" i="31"/>
  <c r="BD23" i="31"/>
  <c r="BF20" i="31"/>
  <c r="BE20" i="31"/>
  <c r="AR23" i="31"/>
  <c r="E23" i="31"/>
  <c r="F23" i="31"/>
  <c r="CU47" i="31"/>
  <c r="CS47" i="31"/>
  <c r="CV47" i="31"/>
  <c r="CT47" i="31"/>
  <c r="DN47" i="31"/>
  <c r="DM47" i="31"/>
  <c r="DD47" i="31"/>
  <c r="DC47" i="31"/>
  <c r="CY47" i="31"/>
  <c r="CX47" i="31"/>
  <c r="DK47" i="31"/>
  <c r="BU47" i="31"/>
  <c r="BT47" i="31"/>
  <c r="CG47" i="31"/>
  <c r="BQ47" i="31"/>
  <c r="BO47" i="31"/>
  <c r="BR47" i="31"/>
  <c r="BP47" i="31"/>
  <c r="CJ47" i="31"/>
  <c r="CI47" i="31"/>
  <c r="BY47" i="31"/>
  <c r="BZ47" i="31"/>
  <c r="AV47" i="31"/>
  <c r="AU47" i="31"/>
  <c r="BF47" i="31"/>
  <c r="BE47" i="31"/>
  <c r="AK47" i="31"/>
  <c r="AN47" i="31"/>
  <c r="AM47" i="31"/>
  <c r="AL47" i="31"/>
  <c r="BC47" i="31"/>
  <c r="AQ47" i="31"/>
  <c r="AP47" i="31"/>
  <c r="CY18" i="31"/>
  <c r="CX18" i="31"/>
  <c r="DK18" i="31"/>
  <c r="DD18" i="31"/>
  <c r="DC18" i="31"/>
  <c r="DM18" i="31"/>
  <c r="DN18" i="31"/>
  <c r="CV18" i="31"/>
  <c r="CU18" i="31"/>
  <c r="CT18" i="31"/>
  <c r="CS18" i="31"/>
  <c r="CJ18" i="31"/>
  <c r="CI18" i="31"/>
  <c r="BT18" i="31"/>
  <c r="BU18" i="31"/>
  <c r="BZ18" i="31"/>
  <c r="BY18" i="31"/>
  <c r="CG18" i="31"/>
  <c r="BP18" i="31"/>
  <c r="BR18" i="31"/>
  <c r="BQ18" i="31"/>
  <c r="BO18" i="31"/>
  <c r="BC18" i="31"/>
  <c r="AN18" i="31"/>
  <c r="AM18" i="31"/>
  <c r="AL18" i="31"/>
  <c r="AK18" i="31"/>
  <c r="AU18" i="31"/>
  <c r="AV18" i="31"/>
  <c r="BF18" i="31"/>
  <c r="BE18" i="31"/>
  <c r="AQ18" i="31"/>
  <c r="AP18" i="31"/>
  <c r="CY49" i="31"/>
  <c r="CX49" i="31"/>
  <c r="DN49" i="31"/>
  <c r="DM49" i="31"/>
  <c r="DD49" i="31"/>
  <c r="DC49" i="31"/>
  <c r="CV49" i="31"/>
  <c r="CU49" i="31"/>
  <c r="CT49" i="31"/>
  <c r="CS49" i="31"/>
  <c r="DK49" i="31"/>
  <c r="BZ49" i="31"/>
  <c r="BY49" i="31"/>
  <c r="CG49" i="31"/>
  <c r="CJ49" i="31"/>
  <c r="CI49" i="31"/>
  <c r="BO49" i="31"/>
  <c r="BR49" i="31"/>
  <c r="BQ49" i="31"/>
  <c r="BP49" i="31"/>
  <c r="BT49" i="31"/>
  <c r="BU49" i="31"/>
  <c r="BC49" i="31"/>
  <c r="AQ49" i="31"/>
  <c r="AP49" i="31"/>
  <c r="AV49" i="31"/>
  <c r="AU49" i="31"/>
  <c r="AN49" i="31"/>
  <c r="AM49" i="31"/>
  <c r="AL49" i="31"/>
  <c r="AK49" i="31"/>
  <c r="BF49" i="31"/>
  <c r="BE49" i="31"/>
  <c r="DK41" i="31"/>
  <c r="CU41" i="31"/>
  <c r="CS41" i="31"/>
  <c r="CV41" i="31"/>
  <c r="CT41" i="31"/>
  <c r="DM41" i="31"/>
  <c r="DN41" i="31"/>
  <c r="CY41" i="31"/>
  <c r="CX41" i="31"/>
  <c r="DC41" i="31"/>
  <c r="DD41" i="31"/>
  <c r="BU41" i="31"/>
  <c r="BT41" i="31"/>
  <c r="BQ41" i="31"/>
  <c r="BP41" i="31"/>
  <c r="BR41" i="31"/>
  <c r="BO41" i="31"/>
  <c r="CG41" i="31"/>
  <c r="BY41" i="31"/>
  <c r="BZ41" i="31"/>
  <c r="CI41" i="31"/>
  <c r="CJ41" i="31"/>
  <c r="AK41" i="31"/>
  <c r="AN41" i="31"/>
  <c r="AL41" i="31"/>
  <c r="AM41" i="31"/>
  <c r="BF41" i="31"/>
  <c r="BE41" i="31"/>
  <c r="BC41" i="31"/>
  <c r="AU41" i="31"/>
  <c r="AV41" i="31"/>
  <c r="AQ41" i="31"/>
  <c r="AP41" i="31"/>
  <c r="DM31" i="31"/>
  <c r="DN31" i="31"/>
  <c r="CY31" i="31"/>
  <c r="CX31" i="31"/>
  <c r="DK31" i="31"/>
  <c r="CS31" i="31"/>
  <c r="CU31" i="31"/>
  <c r="CV31" i="31"/>
  <c r="CT31" i="31"/>
  <c r="DC31" i="31"/>
  <c r="DD31" i="31"/>
  <c r="BO31" i="31"/>
  <c r="BR31" i="31"/>
  <c r="BP31" i="31"/>
  <c r="BQ31" i="31"/>
  <c r="CI31" i="31"/>
  <c r="CJ31" i="31"/>
  <c r="BU31" i="31"/>
  <c r="BT31" i="31"/>
  <c r="BY31" i="31"/>
  <c r="BZ31" i="31"/>
  <c r="CG31" i="31"/>
  <c r="AM31" i="31"/>
  <c r="AN31" i="31"/>
  <c r="AL31" i="31"/>
  <c r="AK31" i="31"/>
  <c r="AU31" i="31"/>
  <c r="AV31" i="31"/>
  <c r="AQ31" i="31"/>
  <c r="AP31" i="31"/>
  <c r="BC31" i="31"/>
  <c r="BE31" i="31"/>
  <c r="BF31" i="31"/>
  <c r="DN21" i="31"/>
  <c r="DM21" i="31"/>
  <c r="DK21" i="31"/>
  <c r="BZ21" i="31"/>
  <c r="BY21" i="31"/>
  <c r="CS21" i="31"/>
  <c r="CV21" i="31"/>
  <c r="CU21" i="31"/>
  <c r="CT21" i="31"/>
  <c r="DD21" i="31"/>
  <c r="DC21" i="31"/>
  <c r="CY21" i="31"/>
  <c r="CX21" i="31"/>
  <c r="CI21" i="31"/>
  <c r="CJ21" i="31"/>
  <c r="BP21" i="31"/>
  <c r="BR21" i="31"/>
  <c r="BQ21" i="31"/>
  <c r="BO21" i="31"/>
  <c r="CG21" i="31"/>
  <c r="BU21" i="31"/>
  <c r="BT21" i="31"/>
  <c r="AQ21" i="31"/>
  <c r="AP21" i="31"/>
  <c r="BC21" i="31"/>
  <c r="AN21" i="31"/>
  <c r="AM21" i="31"/>
  <c r="AL21" i="31"/>
  <c r="AK21" i="31"/>
  <c r="BE21" i="31"/>
  <c r="BF21" i="31"/>
  <c r="AV21" i="31"/>
  <c r="AU21" i="31"/>
  <c r="D86" i="31"/>
  <c r="A199" i="31"/>
  <c r="A231" i="31" s="1"/>
  <c r="E32" i="32"/>
  <c r="F16" i="32"/>
  <c r="E34" i="32"/>
  <c r="F18" i="32"/>
  <c r="E24" i="32"/>
  <c r="F8" i="32"/>
  <c r="E46" i="32"/>
  <c r="F30" i="32"/>
  <c r="E27" i="32"/>
  <c r="F11" i="32"/>
  <c r="E42" i="32"/>
  <c r="F26" i="32"/>
  <c r="E25" i="32"/>
  <c r="F9" i="32"/>
  <c r="E29" i="32"/>
  <c r="F13" i="32"/>
  <c r="E38" i="32"/>
  <c r="F22" i="32"/>
  <c r="E23" i="32"/>
  <c r="F7" i="32"/>
  <c r="E19" i="32"/>
  <c r="F3" i="32"/>
  <c r="E28" i="32"/>
  <c r="F12" i="32"/>
  <c r="E21" i="32"/>
  <c r="F5" i="32"/>
  <c r="E31" i="32"/>
  <c r="F15" i="32"/>
  <c r="E20" i="32"/>
  <c r="F4" i="32"/>
  <c r="E33" i="32"/>
  <c r="F17" i="32"/>
  <c r="E25" i="24"/>
  <c r="G25" i="24" s="1"/>
  <c r="H25" i="24" s="1"/>
  <c r="F9" i="24"/>
  <c r="E21" i="24"/>
  <c r="G21" i="24" s="1"/>
  <c r="H21" i="24" s="1"/>
  <c r="F5" i="24"/>
  <c r="E28" i="24"/>
  <c r="G28" i="24" s="1"/>
  <c r="H28" i="24" s="1"/>
  <c r="F12" i="24"/>
  <c r="E34" i="24"/>
  <c r="G34" i="24" s="1"/>
  <c r="H34" i="24" s="1"/>
  <c r="F18" i="24"/>
  <c r="E42" i="24"/>
  <c r="G42" i="24" s="1"/>
  <c r="H42" i="24" s="1"/>
  <c r="F26" i="24"/>
  <c r="E29" i="24"/>
  <c r="G29" i="24" s="1"/>
  <c r="H29" i="24" s="1"/>
  <c r="F13" i="24"/>
  <c r="E19" i="24"/>
  <c r="G19" i="24" s="1"/>
  <c r="H19" i="24" s="1"/>
  <c r="F3" i="24"/>
  <c r="E23" i="24"/>
  <c r="G23" i="24" s="1"/>
  <c r="H23" i="24" s="1"/>
  <c r="F7" i="24"/>
  <c r="E33" i="24"/>
  <c r="G33" i="24" s="1"/>
  <c r="H33" i="24" s="1"/>
  <c r="F17" i="24"/>
  <c r="E27" i="24"/>
  <c r="G27" i="24" s="1"/>
  <c r="H27" i="24" s="1"/>
  <c r="F11" i="24"/>
  <c r="E31" i="24"/>
  <c r="G31" i="24" s="1"/>
  <c r="H31" i="24" s="1"/>
  <c r="F15" i="24"/>
  <c r="E38" i="24"/>
  <c r="G38" i="24" s="1"/>
  <c r="H38" i="24" s="1"/>
  <c r="F22" i="24"/>
  <c r="E46" i="24"/>
  <c r="G46" i="24" s="1"/>
  <c r="H46" i="24" s="1"/>
  <c r="F30" i="24"/>
  <c r="E32" i="24"/>
  <c r="G32" i="24" s="1"/>
  <c r="H32" i="24" s="1"/>
  <c r="F16" i="24"/>
  <c r="E20" i="24"/>
  <c r="G20" i="24" s="1"/>
  <c r="H20" i="24" s="1"/>
  <c r="F4" i="24"/>
  <c r="E24" i="24"/>
  <c r="G24" i="24" s="1"/>
  <c r="H24" i="24" s="1"/>
  <c r="F8" i="24"/>
  <c r="D8" i="32"/>
  <c r="D12" i="32"/>
  <c r="D16" i="32"/>
  <c r="D20" i="32"/>
  <c r="D24" i="32"/>
  <c r="D28" i="32"/>
  <c r="D32" i="32"/>
  <c r="D36" i="32"/>
  <c r="D40" i="32"/>
  <c r="D44" i="32"/>
  <c r="D48" i="32"/>
  <c r="D52" i="32"/>
  <c r="D56" i="32"/>
  <c r="D60" i="32"/>
  <c r="D64" i="32"/>
  <c r="D68" i="32"/>
  <c r="D72" i="32"/>
  <c r="D76" i="32"/>
  <c r="D80" i="32"/>
  <c r="D84" i="32"/>
  <c r="D88" i="32"/>
  <c r="D92" i="32"/>
  <c r="D96" i="32"/>
  <c r="D100" i="32"/>
  <c r="D104" i="32"/>
  <c r="D108" i="32"/>
  <c r="D112" i="32"/>
  <c r="D116" i="32"/>
  <c r="D120" i="32"/>
  <c r="D124" i="32"/>
  <c r="D128" i="32"/>
  <c r="D132" i="32"/>
  <c r="D136" i="32"/>
  <c r="D140" i="32"/>
  <c r="D144" i="32"/>
  <c r="D148" i="32"/>
  <c r="D152" i="32"/>
  <c r="D156" i="32"/>
  <c r="D160" i="32"/>
  <c r="D164" i="32"/>
  <c r="D168" i="32"/>
  <c r="D172" i="32"/>
  <c r="D176" i="32"/>
  <c r="D180" i="32"/>
  <c r="D184" i="32"/>
  <c r="D188" i="32"/>
  <c r="D192" i="32"/>
  <c r="D196" i="32"/>
  <c r="D200" i="32"/>
  <c r="D204" i="32"/>
  <c r="D208" i="32"/>
  <c r="D212" i="32"/>
  <c r="D216" i="32"/>
  <c r="D220" i="32"/>
  <c r="D224" i="32"/>
  <c r="D228" i="32"/>
  <c r="D232" i="32"/>
  <c r="D236" i="32"/>
  <c r="D240" i="32"/>
  <c r="D244" i="32"/>
  <c r="D248" i="32"/>
  <c r="D252" i="32"/>
  <c r="D256" i="32"/>
  <c r="D260" i="32"/>
  <c r="D264" i="32"/>
  <c r="D268" i="32"/>
  <c r="D272" i="32"/>
  <c r="D276" i="32"/>
  <c r="D280" i="32"/>
  <c r="D284" i="32"/>
  <c r="D288" i="32"/>
  <c r="D292" i="32"/>
  <c r="D296" i="32"/>
  <c r="D300" i="32"/>
  <c r="D304" i="32"/>
  <c r="P132" i="31"/>
  <c r="B184" i="28" s="1"/>
  <c r="D81" i="31"/>
  <c r="D114" i="31" s="1"/>
  <c r="D146" i="31" s="1"/>
  <c r="D178" i="31" s="1"/>
  <c r="D210" i="31" s="1"/>
  <c r="D242" i="31" s="1"/>
  <c r="D82" i="31"/>
  <c r="D115" i="31" s="1"/>
  <c r="D147" i="31" s="1"/>
  <c r="D179" i="31" s="1"/>
  <c r="D211" i="31" s="1"/>
  <c r="D243" i="31" s="1"/>
  <c r="D61" i="31"/>
  <c r="D94" i="31" s="1"/>
  <c r="D126" i="31" s="1"/>
  <c r="D158" i="31" s="1"/>
  <c r="D190" i="31" s="1"/>
  <c r="D222" i="31" s="1"/>
  <c r="D77" i="31"/>
  <c r="D110" i="31" s="1"/>
  <c r="D142" i="31" s="1"/>
  <c r="D174" i="31" s="1"/>
  <c r="D206" i="31" s="1"/>
  <c r="D238" i="31" s="1"/>
  <c r="D69" i="31"/>
  <c r="D102" i="31" s="1"/>
  <c r="D134" i="31" s="1"/>
  <c r="D166" i="31" s="1"/>
  <c r="D198" i="31" s="1"/>
  <c r="D230" i="31" s="1"/>
  <c r="D74" i="31"/>
  <c r="D107" i="31" s="1"/>
  <c r="D139" i="31" s="1"/>
  <c r="D171" i="31" s="1"/>
  <c r="D203" i="31" s="1"/>
  <c r="D235" i="31" s="1"/>
  <c r="D60" i="31"/>
  <c r="D93" i="31" s="1"/>
  <c r="D125" i="31" s="1"/>
  <c r="D157" i="31" s="1"/>
  <c r="D189" i="31" s="1"/>
  <c r="D221" i="31" s="1"/>
  <c r="D76" i="31"/>
  <c r="D109" i="31" s="1"/>
  <c r="D141" i="31" s="1"/>
  <c r="D173" i="31" s="1"/>
  <c r="D205" i="31" s="1"/>
  <c r="D237" i="31" s="1"/>
  <c r="D68" i="31"/>
  <c r="D101" i="31" s="1"/>
  <c r="D133" i="31" s="1"/>
  <c r="D165" i="31" s="1"/>
  <c r="D197" i="31" s="1"/>
  <c r="D229" i="31" s="1"/>
  <c r="D64" i="31"/>
  <c r="D97" i="31" s="1"/>
  <c r="D129" i="31" s="1"/>
  <c r="D161" i="31" s="1"/>
  <c r="D193" i="31" s="1"/>
  <c r="D225" i="31" s="1"/>
  <c r="D80" i="31"/>
  <c r="D113" i="31" s="1"/>
  <c r="D145" i="31" s="1"/>
  <c r="D177" i="31" s="1"/>
  <c r="D209" i="31" s="1"/>
  <c r="D241" i="31" s="1"/>
  <c r="D63" i="31"/>
  <c r="D96" i="31" s="1"/>
  <c r="D128" i="31" s="1"/>
  <c r="D160" i="31" s="1"/>
  <c r="D192" i="31" s="1"/>
  <c r="D224" i="31" s="1"/>
  <c r="D79" i="31"/>
  <c r="D112" i="31" s="1"/>
  <c r="D144" i="31" s="1"/>
  <c r="D176" i="31" s="1"/>
  <c r="D208" i="31" s="1"/>
  <c r="D240" i="31" s="1"/>
  <c r="D71" i="31"/>
  <c r="D104" i="31" s="1"/>
  <c r="D136" i="31" s="1"/>
  <c r="D168" i="31" s="1"/>
  <c r="D200" i="31" s="1"/>
  <c r="D232" i="31" s="1"/>
  <c r="D62" i="31"/>
  <c r="D95" i="31" s="1"/>
  <c r="D127" i="31" s="1"/>
  <c r="D159" i="31" s="1"/>
  <c r="D191" i="31" s="1"/>
  <c r="D223" i="31" s="1"/>
  <c r="D78" i="31"/>
  <c r="D111" i="31" s="1"/>
  <c r="D143" i="31" s="1"/>
  <c r="D175" i="31" s="1"/>
  <c r="D207" i="31" s="1"/>
  <c r="D239" i="31" s="1"/>
  <c r="D70" i="31"/>
  <c r="D103" i="31" s="1"/>
  <c r="D135" i="31" s="1"/>
  <c r="D167" i="31" s="1"/>
  <c r="D199" i="31" s="1"/>
  <c r="D231" i="31" s="1"/>
  <c r="D58" i="31"/>
  <c r="D91" i="31" s="1"/>
  <c r="D123" i="31" s="1"/>
  <c r="D155" i="31" s="1"/>
  <c r="D187" i="31" s="1"/>
  <c r="D219" i="31" s="1"/>
  <c r="D59" i="31"/>
  <c r="D92" i="31" s="1"/>
  <c r="D124" i="31" s="1"/>
  <c r="D156" i="31" s="1"/>
  <c r="D188" i="31" s="1"/>
  <c r="D220" i="31" s="1"/>
  <c r="D75" i="31"/>
  <c r="D108" i="31" s="1"/>
  <c r="D140" i="31" s="1"/>
  <c r="D172" i="31" s="1"/>
  <c r="D204" i="31" s="1"/>
  <c r="D236" i="31" s="1"/>
  <c r="D67" i="31"/>
  <c r="D100" i="31" s="1"/>
  <c r="D132" i="31" s="1"/>
  <c r="D164" i="31" s="1"/>
  <c r="D196" i="31" s="1"/>
  <c r="D228" i="31" s="1"/>
  <c r="DG71" i="31"/>
  <c r="DD104" i="31" s="1"/>
  <c r="V262" i="28" s="1"/>
  <c r="W262" i="28" s="1"/>
  <c r="DF57" i="31"/>
  <c r="DC90" i="31" s="1"/>
  <c r="CR57" i="31"/>
  <c r="DH57" i="31"/>
  <c r="DE90" i="31" s="1"/>
  <c r="CW57" i="31"/>
  <c r="DI57" i="31"/>
  <c r="DB57" i="31"/>
  <c r="DO57" i="31"/>
  <c r="DI90" i="31" s="1"/>
  <c r="DE57" i="31"/>
  <c r="DB90" i="31" s="1"/>
  <c r="CZ57" i="31"/>
  <c r="CX90" i="31" s="1"/>
  <c r="DA57" i="31"/>
  <c r="CY90" i="31" s="1"/>
  <c r="DL57" i="31"/>
  <c r="CQ57" i="31"/>
  <c r="CQ90" i="31" s="1"/>
  <c r="DG57" i="31"/>
  <c r="DD90" i="31" s="1"/>
  <c r="DJ57" i="31"/>
  <c r="CC64" i="31"/>
  <c r="BZ97" i="31" s="1"/>
  <c r="Q129" i="28" s="1"/>
  <c r="R129" i="28" s="1"/>
  <c r="BS67" i="31"/>
  <c r="BT67" i="31"/>
  <c r="BR100" i="31" s="1"/>
  <c r="Q178" i="28" s="1"/>
  <c r="R178" i="28" s="1"/>
  <c r="CA59" i="31"/>
  <c r="BX92" i="31" s="1"/>
  <c r="Q32" i="28" s="1"/>
  <c r="R32" i="28" s="1"/>
  <c r="BX57" i="31"/>
  <c r="CK57" i="31"/>
  <c r="CE90" i="31" s="1"/>
  <c r="CF57" i="31"/>
  <c r="BM57" i="31"/>
  <c r="BM90" i="31" s="1"/>
  <c r="CC57" i="31"/>
  <c r="BZ90" i="31" s="1"/>
  <c r="BN57" i="31"/>
  <c r="CD57" i="31"/>
  <c r="CA90" i="31" s="1"/>
  <c r="BV57" i="31"/>
  <c r="BT90" i="31" s="1"/>
  <c r="BW57" i="31"/>
  <c r="BU90" i="31" s="1"/>
  <c r="CH57" i="31"/>
  <c r="BS57" i="31"/>
  <c r="CE57" i="31"/>
  <c r="CA57" i="31"/>
  <c r="BX90" i="31" s="1"/>
  <c r="AJ57" i="31"/>
  <c r="AZ57" i="31"/>
  <c r="AW90" i="31" s="1"/>
  <c r="AI57" i="31"/>
  <c r="AI90" i="31" s="1"/>
  <c r="AO57" i="31"/>
  <c r="BA57" i="31"/>
  <c r="AR57" i="31"/>
  <c r="AP90" i="31" s="1"/>
  <c r="BB57" i="31"/>
  <c r="AY57" i="31"/>
  <c r="AV90" i="31" s="1"/>
  <c r="AS57" i="31"/>
  <c r="AQ90" i="31" s="1"/>
  <c r="BD57" i="31"/>
  <c r="AT57" i="31"/>
  <c r="AW57" i="31"/>
  <c r="AT90" i="31" s="1"/>
  <c r="BG57" i="31"/>
  <c r="BA90" i="31" s="1"/>
  <c r="AX57" i="31"/>
  <c r="AU90" i="31" s="1"/>
  <c r="S90" i="31"/>
  <c r="S122" i="31" s="1"/>
  <c r="S154" i="31" s="1"/>
  <c r="S186" i="31" s="1"/>
  <c r="S218" i="31" s="1"/>
  <c r="M90" i="31"/>
  <c r="M122" i="31" s="1"/>
  <c r="M154" i="31" s="1"/>
  <c r="M186" i="31" s="1"/>
  <c r="M218" i="31" s="1"/>
  <c r="L90" i="31"/>
  <c r="L122" i="31" s="1"/>
  <c r="L154" i="31" s="1"/>
  <c r="L186" i="31" s="1"/>
  <c r="L218" i="31" s="1"/>
  <c r="T57" i="31"/>
  <c r="Q90" i="31" s="1"/>
  <c r="Q122" i="31" s="1"/>
  <c r="Q154" i="31" s="1"/>
  <c r="Q186" i="31" s="1"/>
  <c r="Q218" i="31" s="1"/>
  <c r="AC57" i="31"/>
  <c r="W90" i="31" s="1"/>
  <c r="W122" i="31" s="1"/>
  <c r="W154" i="31" s="1"/>
  <c r="W186" i="31" s="1"/>
  <c r="W218" i="31" s="1"/>
  <c r="R90" i="31"/>
  <c r="R122" i="31" s="1"/>
  <c r="R154" i="31" s="1"/>
  <c r="R186" i="31" s="1"/>
  <c r="R218" i="31" s="1"/>
  <c r="P90" i="31"/>
  <c r="P122" i="31" s="1"/>
  <c r="P154" i="31" s="1"/>
  <c r="P186" i="31" s="1"/>
  <c r="P218" i="31" s="1"/>
  <c r="O126" i="31"/>
  <c r="B69" i="28" s="1"/>
  <c r="E135" i="31"/>
  <c r="B230" i="28" s="1"/>
  <c r="V130" i="31"/>
  <c r="B152" i="28" s="1"/>
  <c r="H134" i="31"/>
  <c r="B214" i="28" s="1"/>
  <c r="M136" i="31"/>
  <c r="B257" i="28" s="1"/>
  <c r="L128" i="31"/>
  <c r="B104" i="28" s="1"/>
  <c r="W134" i="31"/>
  <c r="B229" i="28" s="1"/>
  <c r="M124" i="31"/>
  <c r="B29" i="28" s="1"/>
  <c r="F141" i="31"/>
  <c r="B345" i="28" s="1"/>
  <c r="G141" i="31"/>
  <c r="B346" i="28" s="1"/>
  <c r="O141" i="31"/>
  <c r="B354" i="28" s="1"/>
  <c r="W141" i="31"/>
  <c r="B362" i="28" s="1"/>
  <c r="I141" i="31"/>
  <c r="B348" i="28" s="1"/>
  <c r="Q141" i="31"/>
  <c r="B356" i="28" s="1"/>
  <c r="J141" i="31"/>
  <c r="B349" i="28" s="1"/>
  <c r="R141" i="31"/>
  <c r="B357" i="28" s="1"/>
  <c r="C173" i="31"/>
  <c r="C205" i="31" s="1"/>
  <c r="C237" i="31" s="1"/>
  <c r="K141" i="31"/>
  <c r="B350" i="28" s="1"/>
  <c r="S141" i="31"/>
  <c r="B358" i="28" s="1"/>
  <c r="E141" i="31"/>
  <c r="B344" i="28" s="1"/>
  <c r="V141" i="31"/>
  <c r="B361" i="28" s="1"/>
  <c r="H141" i="31"/>
  <c r="B347" i="28" s="1"/>
  <c r="L141" i="31"/>
  <c r="B351" i="28" s="1"/>
  <c r="M141" i="31"/>
  <c r="B352" i="28" s="1"/>
  <c r="N141" i="31"/>
  <c r="B353" i="28" s="1"/>
  <c r="P141" i="31"/>
  <c r="B355" i="28" s="1"/>
  <c r="T141" i="31"/>
  <c r="B359" i="28" s="1"/>
  <c r="U141" i="31"/>
  <c r="B360" i="28" s="1"/>
  <c r="G133" i="31"/>
  <c r="B194" i="28" s="1"/>
  <c r="O133" i="31"/>
  <c r="B202" i="28" s="1"/>
  <c r="W133" i="31"/>
  <c r="B210" i="28" s="1"/>
  <c r="H133" i="31"/>
  <c r="B195" i="28" s="1"/>
  <c r="P133" i="31"/>
  <c r="B203" i="28" s="1"/>
  <c r="I133" i="31"/>
  <c r="B196" i="28" s="1"/>
  <c r="Q133" i="31"/>
  <c r="B204" i="28" s="1"/>
  <c r="L133" i="31"/>
  <c r="B199" i="28" s="1"/>
  <c r="T133" i="31"/>
  <c r="B207" i="28" s="1"/>
  <c r="N133" i="31"/>
  <c r="B201" i="28" s="1"/>
  <c r="S133" i="31"/>
  <c r="B206" i="28" s="1"/>
  <c r="E133" i="31"/>
  <c r="B192" i="28" s="1"/>
  <c r="U133" i="31"/>
  <c r="B208" i="28" s="1"/>
  <c r="F133" i="31"/>
  <c r="B193" i="28" s="1"/>
  <c r="V133" i="31"/>
  <c r="B209" i="28" s="1"/>
  <c r="J133" i="31"/>
  <c r="B197" i="28" s="1"/>
  <c r="K133" i="31"/>
  <c r="B198" i="28" s="1"/>
  <c r="C165" i="31"/>
  <c r="C197" i="31" s="1"/>
  <c r="C229" i="31" s="1"/>
  <c r="M133" i="31"/>
  <c r="B200" i="28" s="1"/>
  <c r="R133" i="31"/>
  <c r="B205" i="28" s="1"/>
  <c r="I127" i="31"/>
  <c r="B82" i="28" s="1"/>
  <c r="Q127" i="31"/>
  <c r="B90" i="28" s="1"/>
  <c r="J127" i="31"/>
  <c r="B83" i="28" s="1"/>
  <c r="R127" i="31"/>
  <c r="B91" i="28" s="1"/>
  <c r="K127" i="31"/>
  <c r="B84" i="28" s="1"/>
  <c r="S127" i="31"/>
  <c r="B92" i="28" s="1"/>
  <c r="F127" i="31"/>
  <c r="B79" i="28" s="1"/>
  <c r="N127" i="31"/>
  <c r="B87" i="28" s="1"/>
  <c r="V127" i="31"/>
  <c r="B95" i="28" s="1"/>
  <c r="P127" i="31"/>
  <c r="B89" i="28" s="1"/>
  <c r="T127" i="31"/>
  <c r="B93" i="28" s="1"/>
  <c r="E127" i="31"/>
  <c r="B78" i="28" s="1"/>
  <c r="U127" i="31"/>
  <c r="B94" i="28" s="1"/>
  <c r="G127" i="31"/>
  <c r="B80" i="28" s="1"/>
  <c r="W127" i="31"/>
  <c r="B96" i="28" s="1"/>
  <c r="H127" i="31"/>
  <c r="B81" i="28" s="1"/>
  <c r="L127" i="31"/>
  <c r="B85" i="28" s="1"/>
  <c r="M127" i="31"/>
  <c r="B86" i="28" s="1"/>
  <c r="C159" i="31"/>
  <c r="C191" i="31" s="1"/>
  <c r="C223" i="31" s="1"/>
  <c r="O127" i="31"/>
  <c r="B88" i="28" s="1"/>
  <c r="W157" i="31"/>
  <c r="C58" i="28" s="1"/>
  <c r="W161" i="31"/>
  <c r="C134" i="28" s="1"/>
  <c r="W156" i="31"/>
  <c r="C39" i="28" s="1"/>
  <c r="W159" i="31"/>
  <c r="C96" i="28" s="1"/>
  <c r="W164" i="31"/>
  <c r="C191" i="28" s="1"/>
  <c r="W168" i="31"/>
  <c r="C267" i="28" s="1"/>
  <c r="W172" i="31"/>
  <c r="C343" i="28" s="1"/>
  <c r="W176" i="31"/>
  <c r="C419" i="28" s="1"/>
  <c r="W165" i="31"/>
  <c r="C210" i="28" s="1"/>
  <c r="W169" i="31"/>
  <c r="C286" i="28" s="1"/>
  <c r="W173" i="31"/>
  <c r="C362" i="28" s="1"/>
  <c r="W177" i="31"/>
  <c r="C438" i="28" s="1"/>
  <c r="W155" i="31"/>
  <c r="C20" i="28" s="1"/>
  <c r="W158" i="31"/>
  <c r="C77" i="28" s="1"/>
  <c r="W160" i="31"/>
  <c r="C115" i="28" s="1"/>
  <c r="W162" i="31"/>
  <c r="C153" i="28" s="1"/>
  <c r="W166" i="31"/>
  <c r="C229" i="28" s="1"/>
  <c r="W170" i="31"/>
  <c r="C305" i="28" s="1"/>
  <c r="W174" i="31"/>
  <c r="C381" i="28" s="1"/>
  <c r="W167" i="31"/>
  <c r="C248" i="28" s="1"/>
  <c r="W175" i="31"/>
  <c r="C400" i="28" s="1"/>
  <c r="W171" i="31"/>
  <c r="C324" i="28" s="1"/>
  <c r="W178" i="31"/>
  <c r="C457" i="28" s="1"/>
  <c r="W185" i="31"/>
  <c r="W217" i="31" s="1"/>
  <c r="W163" i="31"/>
  <c r="C172" i="28" s="1"/>
  <c r="W179" i="31"/>
  <c r="C476" i="28" s="1"/>
  <c r="R155" i="31"/>
  <c r="C15" i="28" s="1"/>
  <c r="R159" i="31"/>
  <c r="C91" i="28" s="1"/>
  <c r="R156" i="31"/>
  <c r="C34" i="28" s="1"/>
  <c r="R160" i="31"/>
  <c r="C110" i="28" s="1"/>
  <c r="R166" i="31"/>
  <c r="C224" i="28" s="1"/>
  <c r="R170" i="31"/>
  <c r="C300" i="28" s="1"/>
  <c r="R174" i="31"/>
  <c r="C376" i="28" s="1"/>
  <c r="R178" i="31"/>
  <c r="C452" i="28" s="1"/>
  <c r="R162" i="31"/>
  <c r="C148" i="28" s="1"/>
  <c r="R163" i="31"/>
  <c r="C167" i="28" s="1"/>
  <c r="R167" i="31"/>
  <c r="C243" i="28" s="1"/>
  <c r="R171" i="31"/>
  <c r="C319" i="28" s="1"/>
  <c r="R175" i="31"/>
  <c r="C395" i="28" s="1"/>
  <c r="R179" i="31"/>
  <c r="C471" i="28" s="1"/>
  <c r="R158" i="31"/>
  <c r="C72" i="28" s="1"/>
  <c r="R161" i="31"/>
  <c r="C129" i="28" s="1"/>
  <c r="R164" i="31"/>
  <c r="C186" i="28" s="1"/>
  <c r="R168" i="31"/>
  <c r="C262" i="28" s="1"/>
  <c r="R172" i="31"/>
  <c r="C338" i="28" s="1"/>
  <c r="R169" i="31"/>
  <c r="C281" i="28" s="1"/>
  <c r="R177" i="31"/>
  <c r="C433" i="28" s="1"/>
  <c r="R173" i="31"/>
  <c r="C357" i="28" s="1"/>
  <c r="R157" i="31"/>
  <c r="C53" i="28" s="1"/>
  <c r="R176" i="31"/>
  <c r="C414" i="28" s="1"/>
  <c r="R165" i="31"/>
  <c r="C205" i="28" s="1"/>
  <c r="R185" i="31"/>
  <c r="R217" i="31" s="1"/>
  <c r="K155" i="31"/>
  <c r="C8" i="28" s="1"/>
  <c r="K159" i="31"/>
  <c r="C84" i="28" s="1"/>
  <c r="K161" i="31"/>
  <c r="C122" i="28" s="1"/>
  <c r="K166" i="31"/>
  <c r="C217" i="28" s="1"/>
  <c r="K170" i="31"/>
  <c r="C293" i="28" s="1"/>
  <c r="K174" i="31"/>
  <c r="C369" i="28" s="1"/>
  <c r="K178" i="31"/>
  <c r="C445" i="28" s="1"/>
  <c r="K157" i="31"/>
  <c r="C46" i="28" s="1"/>
  <c r="K163" i="31"/>
  <c r="C160" i="28" s="1"/>
  <c r="K167" i="31"/>
  <c r="C236" i="28" s="1"/>
  <c r="K171" i="31"/>
  <c r="C312" i="28" s="1"/>
  <c r="K175" i="31"/>
  <c r="C388" i="28" s="1"/>
  <c r="K179" i="31"/>
  <c r="C464" i="28" s="1"/>
  <c r="K160" i="31"/>
  <c r="C103" i="28" s="1"/>
  <c r="K162" i="31"/>
  <c r="C141" i="28" s="1"/>
  <c r="K164" i="31"/>
  <c r="C179" i="28" s="1"/>
  <c r="K168" i="31"/>
  <c r="C255" i="28" s="1"/>
  <c r="K172" i="31"/>
  <c r="C331" i="28" s="1"/>
  <c r="K185" i="31"/>
  <c r="K217" i="31" s="1"/>
  <c r="K173" i="31"/>
  <c r="C350" i="28" s="1"/>
  <c r="K176" i="31"/>
  <c r="C407" i="28" s="1"/>
  <c r="K158" i="31"/>
  <c r="C65" i="28" s="1"/>
  <c r="K165" i="31"/>
  <c r="C198" i="28" s="1"/>
  <c r="K169" i="31"/>
  <c r="C274" i="28" s="1"/>
  <c r="K156" i="31"/>
  <c r="C27" i="28" s="1"/>
  <c r="K177" i="31"/>
  <c r="C426" i="28" s="1"/>
  <c r="E156" i="31"/>
  <c r="C21" i="28" s="1"/>
  <c r="E164" i="31"/>
  <c r="C173" i="28" s="1"/>
  <c r="E172" i="31"/>
  <c r="C325" i="28" s="1"/>
  <c r="E155" i="31"/>
  <c r="C2" i="28" s="1"/>
  <c r="E157" i="31"/>
  <c r="C40" i="28" s="1"/>
  <c r="E165" i="31"/>
  <c r="C192" i="28" s="1"/>
  <c r="E173" i="31"/>
  <c r="C344" i="28" s="1"/>
  <c r="E158" i="31"/>
  <c r="C59" i="28" s="1"/>
  <c r="E166" i="31"/>
  <c r="C211" i="28" s="1"/>
  <c r="E174" i="31"/>
  <c r="C363" i="28" s="1"/>
  <c r="E159" i="31"/>
  <c r="C78" i="28" s="1"/>
  <c r="E167" i="31"/>
  <c r="C230" i="28" s="1"/>
  <c r="E175" i="31"/>
  <c r="C382" i="28" s="1"/>
  <c r="E161" i="31"/>
  <c r="C116" i="28" s="1"/>
  <c r="E177" i="31"/>
  <c r="C420" i="28" s="1"/>
  <c r="E162" i="31"/>
  <c r="C135" i="28" s="1"/>
  <c r="E178" i="31"/>
  <c r="C439" i="28" s="1"/>
  <c r="E163" i="31"/>
  <c r="C154" i="28" s="1"/>
  <c r="E179" i="31"/>
  <c r="C458" i="28" s="1"/>
  <c r="E185" i="31"/>
  <c r="E217" i="31" s="1"/>
  <c r="E169" i="31"/>
  <c r="C268" i="28" s="1"/>
  <c r="E170" i="31"/>
  <c r="C287" i="28" s="1"/>
  <c r="E168" i="31"/>
  <c r="C249" i="28" s="1"/>
  <c r="E171" i="31"/>
  <c r="C306" i="28" s="1"/>
  <c r="E176" i="31"/>
  <c r="C401" i="28" s="1"/>
  <c r="E160" i="31"/>
  <c r="C97" i="28" s="1"/>
  <c r="L139" i="31"/>
  <c r="B313" i="28" s="1"/>
  <c r="T139" i="31"/>
  <c r="B321" i="28" s="1"/>
  <c r="H139" i="31"/>
  <c r="B309" i="28" s="1"/>
  <c r="P139" i="31"/>
  <c r="B317" i="28" s="1"/>
  <c r="F139" i="31"/>
  <c r="B307" i="28" s="1"/>
  <c r="Q139" i="31"/>
  <c r="B318" i="28" s="1"/>
  <c r="I139" i="31"/>
  <c r="B310" i="28" s="1"/>
  <c r="S139" i="31"/>
  <c r="B320" i="28" s="1"/>
  <c r="J139" i="31"/>
  <c r="B311" i="28" s="1"/>
  <c r="U139" i="31"/>
  <c r="B322" i="28" s="1"/>
  <c r="C171" i="31"/>
  <c r="C203" i="31" s="1"/>
  <c r="C235" i="31" s="1"/>
  <c r="K139" i="31"/>
  <c r="B312" i="28" s="1"/>
  <c r="V139" i="31"/>
  <c r="B323" i="28" s="1"/>
  <c r="E139" i="31"/>
  <c r="B306" i="28" s="1"/>
  <c r="G139" i="31"/>
  <c r="B308" i="28" s="1"/>
  <c r="M139" i="31"/>
  <c r="B314" i="28" s="1"/>
  <c r="N139" i="31"/>
  <c r="B315" i="28" s="1"/>
  <c r="O139" i="31"/>
  <c r="B316" i="28" s="1"/>
  <c r="R139" i="31"/>
  <c r="B319" i="28" s="1"/>
  <c r="W139" i="31"/>
  <c r="B324" i="28" s="1"/>
  <c r="G125" i="31"/>
  <c r="B42" i="28" s="1"/>
  <c r="O125" i="31"/>
  <c r="B50" i="28" s="1"/>
  <c r="W125" i="31"/>
  <c r="B58" i="28" s="1"/>
  <c r="H125" i="31"/>
  <c r="B43" i="28" s="1"/>
  <c r="P125" i="31"/>
  <c r="B51" i="28" s="1"/>
  <c r="I125" i="31"/>
  <c r="B44" i="28" s="1"/>
  <c r="Q125" i="31"/>
  <c r="B52" i="28" s="1"/>
  <c r="K125" i="31"/>
  <c r="B46" i="28" s="1"/>
  <c r="S125" i="31"/>
  <c r="B54" i="28" s="1"/>
  <c r="L125" i="31"/>
  <c r="B47" i="28" s="1"/>
  <c r="T125" i="31"/>
  <c r="B55" i="28" s="1"/>
  <c r="R125" i="31"/>
  <c r="B53" i="28" s="1"/>
  <c r="U125" i="31"/>
  <c r="B56" i="28" s="1"/>
  <c r="V125" i="31"/>
  <c r="B57" i="28" s="1"/>
  <c r="E125" i="31"/>
  <c r="B40" i="28" s="1"/>
  <c r="F125" i="31"/>
  <c r="B41" i="28" s="1"/>
  <c r="J125" i="31"/>
  <c r="B45" i="28" s="1"/>
  <c r="M125" i="31"/>
  <c r="B48" i="28" s="1"/>
  <c r="N125" i="31"/>
  <c r="B49" i="28" s="1"/>
  <c r="C157" i="31"/>
  <c r="C189" i="31" s="1"/>
  <c r="C221" i="31" s="1"/>
  <c r="V157" i="31"/>
  <c r="C57" i="28" s="1"/>
  <c r="V161" i="31"/>
  <c r="C133" i="28" s="1"/>
  <c r="V158" i="31"/>
  <c r="C76" i="28" s="1"/>
  <c r="V159" i="31"/>
  <c r="C95" i="28" s="1"/>
  <c r="V164" i="31"/>
  <c r="C190" i="28" s="1"/>
  <c r="V168" i="31"/>
  <c r="C266" i="28" s="1"/>
  <c r="V172" i="31"/>
  <c r="C342" i="28" s="1"/>
  <c r="V176" i="31"/>
  <c r="C418" i="28" s="1"/>
  <c r="V165" i="31"/>
  <c r="C209" i="28" s="1"/>
  <c r="V169" i="31"/>
  <c r="C285" i="28" s="1"/>
  <c r="V173" i="31"/>
  <c r="C361" i="28" s="1"/>
  <c r="V177" i="31"/>
  <c r="C437" i="28" s="1"/>
  <c r="V155" i="31"/>
  <c r="C19" i="28" s="1"/>
  <c r="V160" i="31"/>
  <c r="C114" i="28" s="1"/>
  <c r="V162" i="31"/>
  <c r="C152" i="28" s="1"/>
  <c r="V166" i="31"/>
  <c r="C228" i="28" s="1"/>
  <c r="V170" i="31"/>
  <c r="C304" i="28" s="1"/>
  <c r="V167" i="31"/>
  <c r="C247" i="28" s="1"/>
  <c r="V156" i="31"/>
  <c r="C38" i="28" s="1"/>
  <c r="V174" i="31"/>
  <c r="C380" i="28" s="1"/>
  <c r="V175" i="31"/>
  <c r="C399" i="28" s="1"/>
  <c r="V171" i="31"/>
  <c r="C323" i="28" s="1"/>
  <c r="V179" i="31"/>
  <c r="C475" i="28" s="1"/>
  <c r="V163" i="31"/>
  <c r="C171" i="28" s="1"/>
  <c r="V178" i="31"/>
  <c r="C456" i="28" s="1"/>
  <c r="V185" i="31"/>
  <c r="V217" i="31" s="1"/>
  <c r="J155" i="31"/>
  <c r="C7" i="28" s="1"/>
  <c r="J159" i="31"/>
  <c r="C83" i="28" s="1"/>
  <c r="J156" i="31"/>
  <c r="C26" i="28" s="1"/>
  <c r="J160" i="31"/>
  <c r="C102" i="28" s="1"/>
  <c r="J166" i="31"/>
  <c r="C216" i="28" s="1"/>
  <c r="J170" i="31"/>
  <c r="C292" i="28" s="1"/>
  <c r="J174" i="31"/>
  <c r="C368" i="28" s="1"/>
  <c r="J178" i="31"/>
  <c r="C444" i="28" s="1"/>
  <c r="J157" i="31"/>
  <c r="C45" i="28" s="1"/>
  <c r="J163" i="31"/>
  <c r="C159" i="28" s="1"/>
  <c r="J167" i="31"/>
  <c r="C235" i="28" s="1"/>
  <c r="J171" i="31"/>
  <c r="C311" i="28" s="1"/>
  <c r="J175" i="31"/>
  <c r="C387" i="28" s="1"/>
  <c r="J179" i="31"/>
  <c r="C463" i="28" s="1"/>
  <c r="J162" i="31"/>
  <c r="C140" i="28" s="1"/>
  <c r="J164" i="31"/>
  <c r="C178" i="28" s="1"/>
  <c r="J168" i="31"/>
  <c r="C254" i="28" s="1"/>
  <c r="J172" i="31"/>
  <c r="C330" i="28" s="1"/>
  <c r="J173" i="31"/>
  <c r="C349" i="28" s="1"/>
  <c r="J176" i="31"/>
  <c r="C406" i="28" s="1"/>
  <c r="J158" i="31"/>
  <c r="C64" i="28" s="1"/>
  <c r="J165" i="31"/>
  <c r="C197" i="28" s="1"/>
  <c r="J161" i="31"/>
  <c r="C121" i="28" s="1"/>
  <c r="J177" i="31"/>
  <c r="C425" i="28" s="1"/>
  <c r="J169" i="31"/>
  <c r="C273" i="28" s="1"/>
  <c r="J185" i="31"/>
  <c r="J217" i="31" s="1"/>
  <c r="U158" i="31"/>
  <c r="C75" i="28" s="1"/>
  <c r="U165" i="31"/>
  <c r="C208" i="28" s="1"/>
  <c r="U169" i="31"/>
  <c r="C284" i="28" s="1"/>
  <c r="U173" i="31"/>
  <c r="C360" i="28" s="1"/>
  <c r="U177" i="31"/>
  <c r="C436" i="28" s="1"/>
  <c r="U155" i="31"/>
  <c r="C18" i="28" s="1"/>
  <c r="U157" i="31"/>
  <c r="C56" i="28" s="1"/>
  <c r="U160" i="31"/>
  <c r="C113" i="28" s="1"/>
  <c r="U162" i="31"/>
  <c r="C151" i="28" s="1"/>
  <c r="U166" i="31"/>
  <c r="C227" i="28" s="1"/>
  <c r="U170" i="31"/>
  <c r="C303" i="28" s="1"/>
  <c r="U174" i="31"/>
  <c r="C379" i="28" s="1"/>
  <c r="U178" i="31"/>
  <c r="C455" i="28" s="1"/>
  <c r="U163" i="31"/>
  <c r="C170" i="28" s="1"/>
  <c r="U167" i="31"/>
  <c r="C246" i="28" s="1"/>
  <c r="U171" i="31"/>
  <c r="C322" i="28" s="1"/>
  <c r="U156" i="31"/>
  <c r="C37" i="28" s="1"/>
  <c r="U175" i="31"/>
  <c r="C398" i="28" s="1"/>
  <c r="U159" i="31"/>
  <c r="C94" i="28" s="1"/>
  <c r="U176" i="31"/>
  <c r="C417" i="28" s="1"/>
  <c r="U185" i="31"/>
  <c r="U217" i="31" s="1"/>
  <c r="U164" i="31"/>
  <c r="C189" i="28" s="1"/>
  <c r="U179" i="31"/>
  <c r="C474" i="28" s="1"/>
  <c r="U168" i="31"/>
  <c r="C265" i="28" s="1"/>
  <c r="U161" i="31"/>
  <c r="C132" i="28" s="1"/>
  <c r="U172" i="31"/>
  <c r="C341" i="28" s="1"/>
  <c r="E131" i="31"/>
  <c r="B154" i="28" s="1"/>
  <c r="M131" i="31"/>
  <c r="B162" i="28" s="1"/>
  <c r="U131" i="31"/>
  <c r="B170" i="28" s="1"/>
  <c r="F131" i="31"/>
  <c r="B155" i="28" s="1"/>
  <c r="N131" i="31"/>
  <c r="B163" i="28" s="1"/>
  <c r="V131" i="31"/>
  <c r="B171" i="28" s="1"/>
  <c r="G131" i="31"/>
  <c r="B156" i="28" s="1"/>
  <c r="O131" i="31"/>
  <c r="B164" i="28" s="1"/>
  <c r="W131" i="31"/>
  <c r="B172" i="28" s="1"/>
  <c r="J131" i="31"/>
  <c r="B159" i="28" s="1"/>
  <c r="R131" i="31"/>
  <c r="B167" i="28" s="1"/>
  <c r="T131" i="31"/>
  <c r="B169" i="28" s="1"/>
  <c r="H131" i="31"/>
  <c r="B157" i="28" s="1"/>
  <c r="I131" i="31"/>
  <c r="B158" i="28" s="1"/>
  <c r="K131" i="31"/>
  <c r="B160" i="28" s="1"/>
  <c r="L131" i="31"/>
  <c r="B161" i="28" s="1"/>
  <c r="P131" i="31"/>
  <c r="B165" i="28" s="1"/>
  <c r="Q131" i="31"/>
  <c r="B166" i="28" s="1"/>
  <c r="C163" i="31"/>
  <c r="C195" i="31" s="1"/>
  <c r="C227" i="31" s="1"/>
  <c r="S131" i="31"/>
  <c r="B168" i="28" s="1"/>
  <c r="E123" i="31"/>
  <c r="B2" i="28" s="1"/>
  <c r="M123" i="31"/>
  <c r="B10" i="28" s="1"/>
  <c r="U123" i="31"/>
  <c r="B18" i="28" s="1"/>
  <c r="F123" i="31"/>
  <c r="B3" i="28" s="1"/>
  <c r="N123" i="31"/>
  <c r="B11" i="28" s="1"/>
  <c r="V123" i="31"/>
  <c r="B19" i="28" s="1"/>
  <c r="G123" i="31"/>
  <c r="B4" i="28" s="1"/>
  <c r="O123" i="31"/>
  <c r="B12" i="28" s="1"/>
  <c r="W123" i="31"/>
  <c r="B20" i="28" s="1"/>
  <c r="I123" i="31"/>
  <c r="B6" i="28" s="1"/>
  <c r="Q123" i="31"/>
  <c r="B14" i="28" s="1"/>
  <c r="J123" i="31"/>
  <c r="B7" i="28" s="1"/>
  <c r="R123" i="31"/>
  <c r="B15" i="28" s="1"/>
  <c r="L123" i="31"/>
  <c r="B9" i="28" s="1"/>
  <c r="P123" i="31"/>
  <c r="B13" i="28" s="1"/>
  <c r="S123" i="31"/>
  <c r="B16" i="28" s="1"/>
  <c r="T123" i="31"/>
  <c r="B17" i="28" s="1"/>
  <c r="C155" i="31"/>
  <c r="C187" i="31" s="1"/>
  <c r="C219" i="31" s="1"/>
  <c r="H123" i="31"/>
  <c r="B5" i="28" s="1"/>
  <c r="K123" i="31"/>
  <c r="B8" i="28" s="1"/>
  <c r="O157" i="31"/>
  <c r="C50" i="28" s="1"/>
  <c r="O161" i="31"/>
  <c r="C126" i="28" s="1"/>
  <c r="O158" i="31"/>
  <c r="C69" i="28" s="1"/>
  <c r="O160" i="31"/>
  <c r="C107" i="28" s="1"/>
  <c r="O164" i="31"/>
  <c r="C183" i="28" s="1"/>
  <c r="O168" i="31"/>
  <c r="C259" i="28" s="1"/>
  <c r="O172" i="31"/>
  <c r="C335" i="28" s="1"/>
  <c r="O176" i="31"/>
  <c r="C411" i="28" s="1"/>
  <c r="O156" i="31"/>
  <c r="C31" i="28" s="1"/>
  <c r="O165" i="31"/>
  <c r="C202" i="28" s="1"/>
  <c r="O169" i="31"/>
  <c r="C278" i="28" s="1"/>
  <c r="O173" i="31"/>
  <c r="C354" i="28" s="1"/>
  <c r="O177" i="31"/>
  <c r="C430" i="28" s="1"/>
  <c r="O159" i="31"/>
  <c r="C88" i="28" s="1"/>
  <c r="O166" i="31"/>
  <c r="C221" i="28" s="1"/>
  <c r="O170" i="31"/>
  <c r="C297" i="28" s="1"/>
  <c r="O174" i="31"/>
  <c r="C373" i="28" s="1"/>
  <c r="O162" i="31"/>
  <c r="C145" i="28" s="1"/>
  <c r="O178" i="31"/>
  <c r="C449" i="28" s="1"/>
  <c r="O171" i="31"/>
  <c r="C316" i="28" s="1"/>
  <c r="O179" i="31"/>
  <c r="C468" i="28" s="1"/>
  <c r="O185" i="31"/>
  <c r="O217" i="31" s="1"/>
  <c r="O155" i="31"/>
  <c r="C12" i="28" s="1"/>
  <c r="O163" i="31"/>
  <c r="C164" i="28" s="1"/>
  <c r="O175" i="31"/>
  <c r="C392" i="28" s="1"/>
  <c r="O167" i="31"/>
  <c r="C240" i="28" s="1"/>
  <c r="I156" i="31"/>
  <c r="C25" i="28" s="1"/>
  <c r="I160" i="31"/>
  <c r="C101" i="28" s="1"/>
  <c r="I157" i="31"/>
  <c r="C44" i="28" s="1"/>
  <c r="I159" i="31"/>
  <c r="C82" i="28" s="1"/>
  <c r="I163" i="31"/>
  <c r="C158" i="28" s="1"/>
  <c r="I167" i="31"/>
  <c r="C234" i="28" s="1"/>
  <c r="I171" i="31"/>
  <c r="C310" i="28" s="1"/>
  <c r="I175" i="31"/>
  <c r="C386" i="28" s="1"/>
  <c r="I179" i="31"/>
  <c r="C462" i="28" s="1"/>
  <c r="I162" i="31"/>
  <c r="C139" i="28" s="1"/>
  <c r="I164" i="31"/>
  <c r="C177" i="28" s="1"/>
  <c r="I168" i="31"/>
  <c r="C253" i="28" s="1"/>
  <c r="I172" i="31"/>
  <c r="C329" i="28" s="1"/>
  <c r="I176" i="31"/>
  <c r="C405" i="28" s="1"/>
  <c r="I155" i="31"/>
  <c r="C6" i="28" s="1"/>
  <c r="I158" i="31"/>
  <c r="C63" i="28" s="1"/>
  <c r="I165" i="31"/>
  <c r="C196" i="28" s="1"/>
  <c r="I169" i="31"/>
  <c r="C272" i="28" s="1"/>
  <c r="I173" i="31"/>
  <c r="C348" i="28" s="1"/>
  <c r="I166" i="31"/>
  <c r="C215" i="28" s="1"/>
  <c r="I170" i="31"/>
  <c r="C291" i="28" s="1"/>
  <c r="I161" i="31"/>
  <c r="C120" i="28" s="1"/>
  <c r="I177" i="31"/>
  <c r="C424" i="28" s="1"/>
  <c r="I174" i="31"/>
  <c r="C367" i="28" s="1"/>
  <c r="I178" i="31"/>
  <c r="C443" i="28" s="1"/>
  <c r="I185" i="31"/>
  <c r="I217" i="31" s="1"/>
  <c r="V152" i="31"/>
  <c r="V184" i="31" s="1"/>
  <c r="V216" i="31" s="1"/>
  <c r="V136" i="31"/>
  <c r="B266" i="28" s="1"/>
  <c r="J152" i="31"/>
  <c r="J184" i="31" s="1"/>
  <c r="J216" i="31" s="1"/>
  <c r="J128" i="31"/>
  <c r="B102" i="28" s="1"/>
  <c r="E147" i="31"/>
  <c r="B458" i="28" s="1"/>
  <c r="M147" i="31"/>
  <c r="B466" i="28" s="1"/>
  <c r="U147" i="31"/>
  <c r="B474" i="28" s="1"/>
  <c r="G147" i="31"/>
  <c r="B460" i="28" s="1"/>
  <c r="O147" i="31"/>
  <c r="B468" i="28" s="1"/>
  <c r="W147" i="31"/>
  <c r="B476" i="28" s="1"/>
  <c r="H147" i="31"/>
  <c r="B461" i="28" s="1"/>
  <c r="P147" i="31"/>
  <c r="B469" i="28" s="1"/>
  <c r="C179" i="31"/>
  <c r="C211" i="31" s="1"/>
  <c r="C243" i="31" s="1"/>
  <c r="I147" i="31"/>
  <c r="B462" i="28" s="1"/>
  <c r="Q147" i="31"/>
  <c r="B470" i="28" s="1"/>
  <c r="T147" i="31"/>
  <c r="B473" i="28" s="1"/>
  <c r="F147" i="31"/>
  <c r="B459" i="28" s="1"/>
  <c r="V147" i="31"/>
  <c r="B475" i="28" s="1"/>
  <c r="J147" i="31"/>
  <c r="B463" i="28" s="1"/>
  <c r="K147" i="31"/>
  <c r="B464" i="28" s="1"/>
  <c r="L147" i="31"/>
  <c r="B465" i="28" s="1"/>
  <c r="N147" i="31"/>
  <c r="B467" i="28" s="1"/>
  <c r="R147" i="31"/>
  <c r="B471" i="28" s="1"/>
  <c r="S147" i="31"/>
  <c r="B472" i="28" s="1"/>
  <c r="T158" i="31"/>
  <c r="C74" i="28" s="1"/>
  <c r="T162" i="31"/>
  <c r="C150" i="28" s="1"/>
  <c r="T155" i="31"/>
  <c r="C17" i="28" s="1"/>
  <c r="T159" i="31"/>
  <c r="C93" i="28" s="1"/>
  <c r="T165" i="31"/>
  <c r="C207" i="28" s="1"/>
  <c r="T169" i="31"/>
  <c r="C283" i="28" s="1"/>
  <c r="T173" i="31"/>
  <c r="C359" i="28" s="1"/>
  <c r="T177" i="31"/>
  <c r="C435" i="28" s="1"/>
  <c r="T157" i="31"/>
  <c r="C55" i="28" s="1"/>
  <c r="T160" i="31"/>
  <c r="C112" i="28" s="1"/>
  <c r="T166" i="31"/>
  <c r="C226" i="28" s="1"/>
  <c r="T170" i="31"/>
  <c r="C302" i="28" s="1"/>
  <c r="T174" i="31"/>
  <c r="C378" i="28" s="1"/>
  <c r="T178" i="31"/>
  <c r="C454" i="28" s="1"/>
  <c r="T163" i="31"/>
  <c r="C169" i="28" s="1"/>
  <c r="T167" i="31"/>
  <c r="C245" i="28" s="1"/>
  <c r="T171" i="31"/>
  <c r="C321" i="28" s="1"/>
  <c r="T156" i="31"/>
  <c r="C36" i="28" s="1"/>
  <c r="T176" i="31"/>
  <c r="C416" i="28" s="1"/>
  <c r="T185" i="31"/>
  <c r="T217" i="31" s="1"/>
  <c r="T164" i="31"/>
  <c r="C188" i="28" s="1"/>
  <c r="T168" i="31"/>
  <c r="C264" i="28" s="1"/>
  <c r="T161" i="31"/>
  <c r="C131" i="28" s="1"/>
  <c r="T175" i="31"/>
  <c r="C397" i="28" s="1"/>
  <c r="T172" i="31"/>
  <c r="C340" i="28" s="1"/>
  <c r="T179" i="31"/>
  <c r="C473" i="28" s="1"/>
  <c r="N157" i="31"/>
  <c r="C49" i="28" s="1"/>
  <c r="N161" i="31"/>
  <c r="C125" i="28" s="1"/>
  <c r="N158" i="31"/>
  <c r="C68" i="28" s="1"/>
  <c r="N162" i="31"/>
  <c r="C144" i="28" s="1"/>
  <c r="N164" i="31"/>
  <c r="C182" i="28" s="1"/>
  <c r="N168" i="31"/>
  <c r="C258" i="28" s="1"/>
  <c r="N172" i="31"/>
  <c r="C334" i="28" s="1"/>
  <c r="N176" i="31"/>
  <c r="C410" i="28" s="1"/>
  <c r="N156" i="31"/>
  <c r="C30" i="28" s="1"/>
  <c r="N165" i="31"/>
  <c r="C201" i="28" s="1"/>
  <c r="N169" i="31"/>
  <c r="C277" i="28" s="1"/>
  <c r="N173" i="31"/>
  <c r="C353" i="28" s="1"/>
  <c r="N177" i="31"/>
  <c r="C429" i="28" s="1"/>
  <c r="N159" i="31"/>
  <c r="C87" i="28" s="1"/>
  <c r="N166" i="31"/>
  <c r="C220" i="28" s="1"/>
  <c r="N170" i="31"/>
  <c r="C296" i="28" s="1"/>
  <c r="N171" i="31"/>
  <c r="C315" i="28" s="1"/>
  <c r="N179" i="31"/>
  <c r="C467" i="28" s="1"/>
  <c r="N160" i="31"/>
  <c r="C106" i="28" s="1"/>
  <c r="N155" i="31"/>
  <c r="C11" i="28" s="1"/>
  <c r="N163" i="31"/>
  <c r="C163" i="28" s="1"/>
  <c r="N175" i="31"/>
  <c r="C391" i="28" s="1"/>
  <c r="N178" i="31"/>
  <c r="C448" i="28" s="1"/>
  <c r="N185" i="31"/>
  <c r="N217" i="31" s="1"/>
  <c r="N167" i="31"/>
  <c r="C239" i="28" s="1"/>
  <c r="N174" i="31"/>
  <c r="C372" i="28" s="1"/>
  <c r="U152" i="31"/>
  <c r="U184" i="31" s="1"/>
  <c r="U216" i="31" s="1"/>
  <c r="U136" i="31"/>
  <c r="B265" i="28" s="1"/>
  <c r="I142" i="31"/>
  <c r="B367" i="28" s="1"/>
  <c r="G157" i="31"/>
  <c r="C42" i="28" s="1"/>
  <c r="G161" i="31"/>
  <c r="C118" i="28" s="1"/>
  <c r="G162" i="31"/>
  <c r="C137" i="28" s="1"/>
  <c r="G164" i="31"/>
  <c r="C175" i="28" s="1"/>
  <c r="G168" i="31"/>
  <c r="C251" i="28" s="1"/>
  <c r="G172" i="31"/>
  <c r="C327" i="28" s="1"/>
  <c r="G176" i="31"/>
  <c r="C403" i="28" s="1"/>
  <c r="G155" i="31"/>
  <c r="C4" i="28" s="1"/>
  <c r="G158" i="31"/>
  <c r="C61" i="28" s="1"/>
  <c r="G160" i="31"/>
  <c r="C99" i="28" s="1"/>
  <c r="G165" i="31"/>
  <c r="C194" i="28" s="1"/>
  <c r="G169" i="31"/>
  <c r="C270" i="28" s="1"/>
  <c r="G173" i="31"/>
  <c r="C346" i="28" s="1"/>
  <c r="G177" i="31"/>
  <c r="C422" i="28" s="1"/>
  <c r="G166" i="31"/>
  <c r="C213" i="28" s="1"/>
  <c r="G170" i="31"/>
  <c r="C289" i="28" s="1"/>
  <c r="G174" i="31"/>
  <c r="C365" i="28" s="1"/>
  <c r="G163" i="31"/>
  <c r="C156" i="28" s="1"/>
  <c r="G175" i="31"/>
  <c r="C384" i="28" s="1"/>
  <c r="G178" i="31"/>
  <c r="C441" i="28" s="1"/>
  <c r="G185" i="31"/>
  <c r="G217" i="31" s="1"/>
  <c r="G167" i="31"/>
  <c r="C232" i="28" s="1"/>
  <c r="G171" i="31"/>
  <c r="C308" i="28" s="1"/>
  <c r="G179" i="31"/>
  <c r="C460" i="28" s="1"/>
  <c r="G156" i="31"/>
  <c r="C23" i="28" s="1"/>
  <c r="G159" i="31"/>
  <c r="C80" i="28" s="1"/>
  <c r="K145" i="31"/>
  <c r="B426" i="28" s="1"/>
  <c r="S145" i="31"/>
  <c r="B434" i="28" s="1"/>
  <c r="E145" i="31"/>
  <c r="B420" i="28" s="1"/>
  <c r="M145" i="31"/>
  <c r="B428" i="28" s="1"/>
  <c r="U145" i="31"/>
  <c r="B436" i="28" s="1"/>
  <c r="F145" i="31"/>
  <c r="B421" i="28" s="1"/>
  <c r="N145" i="31"/>
  <c r="B429" i="28" s="1"/>
  <c r="V145" i="31"/>
  <c r="B437" i="28" s="1"/>
  <c r="C177" i="31"/>
  <c r="C209" i="31" s="1"/>
  <c r="C241" i="31" s="1"/>
  <c r="G145" i="31"/>
  <c r="B422" i="28" s="1"/>
  <c r="O145" i="31"/>
  <c r="B430" i="28" s="1"/>
  <c r="W145" i="31"/>
  <c r="B438" i="28" s="1"/>
  <c r="J145" i="31"/>
  <c r="B425" i="28" s="1"/>
  <c r="L145" i="31"/>
  <c r="B427" i="28" s="1"/>
  <c r="P145" i="31"/>
  <c r="B431" i="28" s="1"/>
  <c r="Q145" i="31"/>
  <c r="B432" i="28" s="1"/>
  <c r="R145" i="31"/>
  <c r="B433" i="28" s="1"/>
  <c r="T145" i="31"/>
  <c r="B435" i="28" s="1"/>
  <c r="H145" i="31"/>
  <c r="B423" i="28" s="1"/>
  <c r="I145" i="31"/>
  <c r="B424" i="28" s="1"/>
  <c r="I143" i="31"/>
  <c r="B386" i="28" s="1"/>
  <c r="Q143" i="31"/>
  <c r="B394" i="28" s="1"/>
  <c r="K143" i="31"/>
  <c r="B388" i="28" s="1"/>
  <c r="S143" i="31"/>
  <c r="B396" i="28" s="1"/>
  <c r="L143" i="31"/>
  <c r="B389" i="28" s="1"/>
  <c r="T143" i="31"/>
  <c r="B397" i="28" s="1"/>
  <c r="C175" i="31"/>
  <c r="C207" i="31" s="1"/>
  <c r="C239" i="31" s="1"/>
  <c r="E143" i="31"/>
  <c r="B382" i="28" s="1"/>
  <c r="M143" i="31"/>
  <c r="B390" i="28" s="1"/>
  <c r="U143" i="31"/>
  <c r="B398" i="28" s="1"/>
  <c r="P143" i="31"/>
  <c r="B393" i="28" s="1"/>
  <c r="R143" i="31"/>
  <c r="B395" i="28" s="1"/>
  <c r="F143" i="31"/>
  <c r="B383" i="28" s="1"/>
  <c r="V143" i="31"/>
  <c r="B399" i="28" s="1"/>
  <c r="G143" i="31"/>
  <c r="B384" i="28" s="1"/>
  <c r="W143" i="31"/>
  <c r="B400" i="28" s="1"/>
  <c r="H143" i="31"/>
  <c r="B385" i="28" s="1"/>
  <c r="J143" i="31"/>
  <c r="B387" i="28" s="1"/>
  <c r="N143" i="31"/>
  <c r="B391" i="28" s="1"/>
  <c r="O143" i="31"/>
  <c r="B392" i="28" s="1"/>
  <c r="K129" i="31"/>
  <c r="B122" i="28" s="1"/>
  <c r="S129" i="31"/>
  <c r="B130" i="28" s="1"/>
  <c r="L129" i="31"/>
  <c r="B123" i="28" s="1"/>
  <c r="T129" i="31"/>
  <c r="B131" i="28" s="1"/>
  <c r="E129" i="31"/>
  <c r="B116" i="28" s="1"/>
  <c r="M129" i="31"/>
  <c r="B124" i="28" s="1"/>
  <c r="U129" i="31"/>
  <c r="B132" i="28" s="1"/>
  <c r="H129" i="31"/>
  <c r="B119" i="28" s="1"/>
  <c r="P129" i="31"/>
  <c r="B127" i="28" s="1"/>
  <c r="J129" i="31"/>
  <c r="B121" i="28" s="1"/>
  <c r="N129" i="31"/>
  <c r="B125" i="28" s="1"/>
  <c r="O129" i="31"/>
  <c r="B126" i="28" s="1"/>
  <c r="Q129" i="31"/>
  <c r="B128" i="28" s="1"/>
  <c r="R129" i="31"/>
  <c r="B129" i="28" s="1"/>
  <c r="F129" i="31"/>
  <c r="B117" i="28" s="1"/>
  <c r="V129" i="31"/>
  <c r="B133" i="28" s="1"/>
  <c r="G129" i="31"/>
  <c r="B118" i="28" s="1"/>
  <c r="I129" i="31"/>
  <c r="B120" i="28" s="1"/>
  <c r="C161" i="31"/>
  <c r="C193" i="31" s="1"/>
  <c r="C225" i="31" s="1"/>
  <c r="W129" i="31"/>
  <c r="B134" i="28" s="1"/>
  <c r="M158" i="31"/>
  <c r="C67" i="28" s="1"/>
  <c r="M156" i="31"/>
  <c r="C29" i="28" s="1"/>
  <c r="M165" i="31"/>
  <c r="C200" i="28" s="1"/>
  <c r="M169" i="31"/>
  <c r="C276" i="28" s="1"/>
  <c r="M173" i="31"/>
  <c r="C352" i="28" s="1"/>
  <c r="M177" i="31"/>
  <c r="C428" i="28" s="1"/>
  <c r="M159" i="31"/>
  <c r="C86" i="28" s="1"/>
  <c r="M161" i="31"/>
  <c r="C124" i="28" s="1"/>
  <c r="M166" i="31"/>
  <c r="C219" i="28" s="1"/>
  <c r="M170" i="31"/>
  <c r="C295" i="28" s="1"/>
  <c r="M174" i="31"/>
  <c r="C371" i="28" s="1"/>
  <c r="M178" i="31"/>
  <c r="C447" i="28" s="1"/>
  <c r="M155" i="31"/>
  <c r="C10" i="28" s="1"/>
  <c r="M157" i="31"/>
  <c r="C48" i="28" s="1"/>
  <c r="M162" i="31"/>
  <c r="C143" i="28" s="1"/>
  <c r="M163" i="31"/>
  <c r="C162" i="28" s="1"/>
  <c r="M167" i="31"/>
  <c r="C238" i="28" s="1"/>
  <c r="M171" i="31"/>
  <c r="C314" i="28" s="1"/>
  <c r="M175" i="31"/>
  <c r="C390" i="28" s="1"/>
  <c r="M179" i="31"/>
  <c r="C466" i="28" s="1"/>
  <c r="M164" i="31"/>
  <c r="C181" i="28" s="1"/>
  <c r="M160" i="31"/>
  <c r="C105" i="28" s="1"/>
  <c r="M185" i="31"/>
  <c r="M217" i="31" s="1"/>
  <c r="M168" i="31"/>
  <c r="C257" i="28" s="1"/>
  <c r="M172" i="31"/>
  <c r="C333" i="28" s="1"/>
  <c r="M176" i="31"/>
  <c r="C409" i="28" s="1"/>
  <c r="F157" i="31"/>
  <c r="C41" i="28" s="1"/>
  <c r="F161" i="31"/>
  <c r="C117" i="28" s="1"/>
  <c r="F158" i="31"/>
  <c r="C60" i="28" s="1"/>
  <c r="F162" i="31"/>
  <c r="C136" i="28" s="1"/>
  <c r="F164" i="31"/>
  <c r="C174" i="28" s="1"/>
  <c r="F168" i="31"/>
  <c r="C250" i="28" s="1"/>
  <c r="F172" i="31"/>
  <c r="C326" i="28" s="1"/>
  <c r="F176" i="31"/>
  <c r="C402" i="28" s="1"/>
  <c r="F155" i="31"/>
  <c r="C3" i="28" s="1"/>
  <c r="F160" i="31"/>
  <c r="C98" i="28" s="1"/>
  <c r="F165" i="31"/>
  <c r="C193" i="28" s="1"/>
  <c r="F169" i="31"/>
  <c r="C269" i="28" s="1"/>
  <c r="F173" i="31"/>
  <c r="C345" i="28" s="1"/>
  <c r="F177" i="31"/>
  <c r="C421" i="28" s="1"/>
  <c r="F166" i="31"/>
  <c r="C212" i="28" s="1"/>
  <c r="F170" i="31"/>
  <c r="C288" i="28" s="1"/>
  <c r="F174" i="31"/>
  <c r="C364" i="28" s="1"/>
  <c r="F156" i="31"/>
  <c r="C22" i="28" s="1"/>
  <c r="F163" i="31"/>
  <c r="C155" i="28" s="1"/>
  <c r="F175" i="31"/>
  <c r="C383" i="28" s="1"/>
  <c r="F167" i="31"/>
  <c r="C231" i="28" s="1"/>
  <c r="F179" i="31"/>
  <c r="C459" i="28" s="1"/>
  <c r="F185" i="31"/>
  <c r="F217" i="31" s="1"/>
  <c r="F171" i="31"/>
  <c r="C307" i="28" s="1"/>
  <c r="F159" i="31"/>
  <c r="C79" i="28" s="1"/>
  <c r="F178" i="31"/>
  <c r="C440" i="28" s="1"/>
  <c r="M140" i="31"/>
  <c r="B333" i="28" s="1"/>
  <c r="S155" i="31"/>
  <c r="C16" i="28" s="1"/>
  <c r="S159" i="31"/>
  <c r="C92" i="28" s="1"/>
  <c r="S157" i="31"/>
  <c r="C54" i="28" s="1"/>
  <c r="S160" i="31"/>
  <c r="C111" i="28" s="1"/>
  <c r="S166" i="31"/>
  <c r="C225" i="28" s="1"/>
  <c r="S170" i="31"/>
  <c r="C301" i="28" s="1"/>
  <c r="S174" i="31"/>
  <c r="C377" i="28" s="1"/>
  <c r="S178" i="31"/>
  <c r="C453" i="28" s="1"/>
  <c r="S162" i="31"/>
  <c r="C149" i="28" s="1"/>
  <c r="S163" i="31"/>
  <c r="C168" i="28" s="1"/>
  <c r="S167" i="31"/>
  <c r="C244" i="28" s="1"/>
  <c r="S171" i="31"/>
  <c r="C320" i="28" s="1"/>
  <c r="S175" i="31"/>
  <c r="C396" i="28" s="1"/>
  <c r="S179" i="31"/>
  <c r="C472" i="28" s="1"/>
  <c r="S156" i="31"/>
  <c r="C35" i="28" s="1"/>
  <c r="S158" i="31"/>
  <c r="C73" i="28" s="1"/>
  <c r="S161" i="31"/>
  <c r="C130" i="28" s="1"/>
  <c r="S164" i="31"/>
  <c r="C187" i="28" s="1"/>
  <c r="S168" i="31"/>
  <c r="C263" i="28" s="1"/>
  <c r="S172" i="31"/>
  <c r="C339" i="28" s="1"/>
  <c r="S176" i="31"/>
  <c r="C415" i="28" s="1"/>
  <c r="S185" i="31"/>
  <c r="S217" i="31" s="1"/>
  <c r="S169" i="31"/>
  <c r="C282" i="28" s="1"/>
  <c r="S177" i="31"/>
  <c r="C434" i="28" s="1"/>
  <c r="S173" i="31"/>
  <c r="C358" i="28" s="1"/>
  <c r="S165" i="31"/>
  <c r="C206" i="28" s="1"/>
  <c r="L158" i="31"/>
  <c r="C66" i="28" s="1"/>
  <c r="L162" i="31"/>
  <c r="C142" i="28" s="1"/>
  <c r="L155" i="31"/>
  <c r="C9" i="28" s="1"/>
  <c r="L159" i="31"/>
  <c r="C85" i="28" s="1"/>
  <c r="L156" i="31"/>
  <c r="C28" i="28" s="1"/>
  <c r="L165" i="31"/>
  <c r="C199" i="28" s="1"/>
  <c r="L169" i="31"/>
  <c r="C275" i="28" s="1"/>
  <c r="L173" i="31"/>
  <c r="C351" i="28" s="1"/>
  <c r="L177" i="31"/>
  <c r="C427" i="28" s="1"/>
  <c r="L161" i="31"/>
  <c r="C123" i="28" s="1"/>
  <c r="L166" i="31"/>
  <c r="C218" i="28" s="1"/>
  <c r="L170" i="31"/>
  <c r="C294" i="28" s="1"/>
  <c r="L174" i="31"/>
  <c r="C370" i="28" s="1"/>
  <c r="L178" i="31"/>
  <c r="C446" i="28" s="1"/>
  <c r="L157" i="31"/>
  <c r="C47" i="28" s="1"/>
  <c r="L163" i="31"/>
  <c r="C161" i="28" s="1"/>
  <c r="L167" i="31"/>
  <c r="C237" i="28" s="1"/>
  <c r="L171" i="31"/>
  <c r="C313" i="28" s="1"/>
  <c r="L160" i="31"/>
  <c r="C104" i="28" s="1"/>
  <c r="L164" i="31"/>
  <c r="C180" i="28" s="1"/>
  <c r="L185" i="31"/>
  <c r="L217" i="31" s="1"/>
  <c r="L168" i="31"/>
  <c r="C256" i="28" s="1"/>
  <c r="L172" i="31"/>
  <c r="C332" i="28" s="1"/>
  <c r="L175" i="31"/>
  <c r="C389" i="28" s="1"/>
  <c r="L176" i="31"/>
  <c r="C408" i="28" s="1"/>
  <c r="L179" i="31"/>
  <c r="C465" i="28" s="1"/>
  <c r="G134" i="31"/>
  <c r="B213" i="28" s="1"/>
  <c r="G152" i="31"/>
  <c r="G184" i="31" s="1"/>
  <c r="G216" i="31" s="1"/>
  <c r="H146" i="31"/>
  <c r="B442" i="28" s="1"/>
  <c r="P146" i="31"/>
  <c r="B450" i="28" s="1"/>
  <c r="J146" i="31"/>
  <c r="B444" i="28" s="1"/>
  <c r="R146" i="31"/>
  <c r="B452" i="28" s="1"/>
  <c r="K146" i="31"/>
  <c r="B445" i="28" s="1"/>
  <c r="S146" i="31"/>
  <c r="B453" i="28" s="1"/>
  <c r="L146" i="31"/>
  <c r="B446" i="28" s="1"/>
  <c r="T146" i="31"/>
  <c r="B454" i="28" s="1"/>
  <c r="V146" i="31"/>
  <c r="B456" i="28" s="1"/>
  <c r="R142" i="31"/>
  <c r="B376" i="28" s="1"/>
  <c r="W140" i="31"/>
  <c r="B343" i="28" s="1"/>
  <c r="T135" i="31"/>
  <c r="B245" i="28" s="1"/>
  <c r="F144" i="31"/>
  <c r="B402" i="28" s="1"/>
  <c r="N144" i="31"/>
  <c r="B410" i="28" s="1"/>
  <c r="V144" i="31"/>
  <c r="B418" i="28" s="1"/>
  <c r="H144" i="31"/>
  <c r="B404" i="28" s="1"/>
  <c r="P144" i="31"/>
  <c r="B412" i="28" s="1"/>
  <c r="I144" i="31"/>
  <c r="B405" i="28" s="1"/>
  <c r="Q144" i="31"/>
  <c r="B413" i="28" s="1"/>
  <c r="J144" i="31"/>
  <c r="B406" i="28" s="1"/>
  <c r="R144" i="31"/>
  <c r="B414" i="28" s="1"/>
  <c r="F146" i="31"/>
  <c r="B440" i="28" s="1"/>
  <c r="L144" i="31"/>
  <c r="B408" i="28" s="1"/>
  <c r="E140" i="31"/>
  <c r="B325" i="28" s="1"/>
  <c r="P156" i="31"/>
  <c r="C32" i="28" s="1"/>
  <c r="P160" i="31"/>
  <c r="C108" i="28" s="1"/>
  <c r="P157" i="31"/>
  <c r="C51" i="28" s="1"/>
  <c r="P161" i="31"/>
  <c r="C127" i="28" s="1"/>
  <c r="P155" i="31"/>
  <c r="C13" i="28" s="1"/>
  <c r="P163" i="31"/>
  <c r="C165" i="28" s="1"/>
  <c r="P167" i="31"/>
  <c r="C241" i="28" s="1"/>
  <c r="P171" i="31"/>
  <c r="C317" i="28" s="1"/>
  <c r="P175" i="31"/>
  <c r="C393" i="28" s="1"/>
  <c r="P179" i="31"/>
  <c r="C469" i="28" s="1"/>
  <c r="P158" i="31"/>
  <c r="C70" i="28" s="1"/>
  <c r="P164" i="31"/>
  <c r="C184" i="28" s="1"/>
  <c r="P168" i="31"/>
  <c r="C260" i="28" s="1"/>
  <c r="P172" i="31"/>
  <c r="C336" i="28" s="1"/>
  <c r="P176" i="31"/>
  <c r="C412" i="28" s="1"/>
  <c r="P165" i="31"/>
  <c r="C203" i="28" s="1"/>
  <c r="P169" i="31"/>
  <c r="C279" i="28" s="1"/>
  <c r="P173" i="31"/>
  <c r="C355" i="28" s="1"/>
  <c r="P159" i="31"/>
  <c r="C89" i="28" s="1"/>
  <c r="P162" i="31"/>
  <c r="C146" i="28" s="1"/>
  <c r="P178" i="31"/>
  <c r="C450" i="28" s="1"/>
  <c r="P166" i="31"/>
  <c r="C222" i="28" s="1"/>
  <c r="P170" i="31"/>
  <c r="C298" i="28" s="1"/>
  <c r="P185" i="31"/>
  <c r="P217" i="31" s="1"/>
  <c r="C176" i="31"/>
  <c r="C208" i="31" s="1"/>
  <c r="C240" i="31" s="1"/>
  <c r="U146" i="31"/>
  <c r="B455" i="28" s="1"/>
  <c r="E146" i="31"/>
  <c r="B439" i="28" s="1"/>
  <c r="K144" i="31"/>
  <c r="B407" i="28" s="1"/>
  <c r="Q142" i="31"/>
  <c r="B375" i="28" s="1"/>
  <c r="V140" i="31"/>
  <c r="B342" i="28" s="1"/>
  <c r="S135" i="31"/>
  <c r="B244" i="28" s="1"/>
  <c r="I124" i="31"/>
  <c r="B25" i="28" s="1"/>
  <c r="P177" i="31"/>
  <c r="C431" i="28" s="1"/>
  <c r="C156" i="31"/>
  <c r="C188" i="31" s="1"/>
  <c r="C220" i="31" s="1"/>
  <c r="Q146" i="31"/>
  <c r="B451" i="28" s="1"/>
  <c r="W144" i="31"/>
  <c r="B419" i="28" s="1"/>
  <c r="G144" i="31"/>
  <c r="B403" i="28" s="1"/>
  <c r="M142" i="31"/>
  <c r="B371" i="28" s="1"/>
  <c r="R140" i="31"/>
  <c r="B338" i="28" s="1"/>
  <c r="P136" i="31"/>
  <c r="B260" i="28" s="1"/>
  <c r="L135" i="31"/>
  <c r="B237" i="28" s="1"/>
  <c r="P174" i="31"/>
  <c r="C374" i="28" s="1"/>
  <c r="H130" i="31"/>
  <c r="B138" i="28" s="1"/>
  <c r="P130" i="31"/>
  <c r="B146" i="28" s="1"/>
  <c r="I130" i="31"/>
  <c r="B139" i="28" s="1"/>
  <c r="Q130" i="31"/>
  <c r="B147" i="28" s="1"/>
  <c r="J130" i="31"/>
  <c r="B140" i="28" s="1"/>
  <c r="R130" i="31"/>
  <c r="B148" i="28" s="1"/>
  <c r="E130" i="31"/>
  <c r="B135" i="28" s="1"/>
  <c r="M130" i="31"/>
  <c r="B143" i="28" s="1"/>
  <c r="U130" i="31"/>
  <c r="B151" i="28" s="1"/>
  <c r="G130" i="31"/>
  <c r="B137" i="28" s="1"/>
  <c r="W130" i="31"/>
  <c r="B153" i="28" s="1"/>
  <c r="K130" i="31"/>
  <c r="B141" i="28" s="1"/>
  <c r="L130" i="31"/>
  <c r="B142" i="28" s="1"/>
  <c r="N130" i="31"/>
  <c r="B144" i="28" s="1"/>
  <c r="O130" i="31"/>
  <c r="B145" i="28" s="1"/>
  <c r="S130" i="31"/>
  <c r="B149" i="28" s="1"/>
  <c r="C172" i="31"/>
  <c r="C204" i="31" s="1"/>
  <c r="C236" i="31" s="1"/>
  <c r="C162" i="31"/>
  <c r="C194" i="31" s="1"/>
  <c r="C226" i="31" s="1"/>
  <c r="O146" i="31"/>
  <c r="B449" i="28" s="1"/>
  <c r="U144" i="31"/>
  <c r="B417" i="28" s="1"/>
  <c r="E144" i="31"/>
  <c r="B401" i="28" s="1"/>
  <c r="K142" i="31"/>
  <c r="B369" i="28" s="1"/>
  <c r="O140" i="31"/>
  <c r="B335" i="28" s="1"/>
  <c r="G135" i="31"/>
  <c r="B232" i="28" s="1"/>
  <c r="T130" i="31"/>
  <c r="B150" i="28" s="1"/>
  <c r="G136" i="31"/>
  <c r="B251" i="28" s="1"/>
  <c r="O136" i="31"/>
  <c r="B259" i="28" s="1"/>
  <c r="W136" i="31"/>
  <c r="B267" i="28" s="1"/>
  <c r="K136" i="31"/>
  <c r="B255" i="28" s="1"/>
  <c r="S136" i="31"/>
  <c r="B263" i="28" s="1"/>
  <c r="N136" i="31"/>
  <c r="B258" i="28" s="1"/>
  <c r="F136" i="31"/>
  <c r="B250" i="28" s="1"/>
  <c r="Q136" i="31"/>
  <c r="B261" i="28" s="1"/>
  <c r="H136" i="31"/>
  <c r="B252" i="28" s="1"/>
  <c r="R136" i="31"/>
  <c r="B262" i="28" s="1"/>
  <c r="I136" i="31"/>
  <c r="B253" i="28" s="1"/>
  <c r="T136" i="31"/>
  <c r="B264" i="28" s="1"/>
  <c r="C178" i="31"/>
  <c r="C210" i="31" s="1"/>
  <c r="C242" i="31" s="1"/>
  <c r="C168" i="31"/>
  <c r="C200" i="31" s="1"/>
  <c r="C232" i="31" s="1"/>
  <c r="N146" i="31"/>
  <c r="B448" i="28" s="1"/>
  <c r="T144" i="31"/>
  <c r="B416" i="28" s="1"/>
  <c r="J142" i="31"/>
  <c r="B368" i="28" s="1"/>
  <c r="N140" i="31"/>
  <c r="B334" i="28" s="1"/>
  <c r="L136" i="31"/>
  <c r="B256" i="28" s="1"/>
  <c r="F130" i="31"/>
  <c r="B136" i="28" s="1"/>
  <c r="R126" i="31"/>
  <c r="B72" i="28" s="1"/>
  <c r="Q156" i="31"/>
  <c r="C33" i="28" s="1"/>
  <c r="Q160" i="31"/>
  <c r="C109" i="28" s="1"/>
  <c r="Q162" i="31"/>
  <c r="C147" i="28" s="1"/>
  <c r="Q155" i="31"/>
  <c r="C14" i="28" s="1"/>
  <c r="Q163" i="31"/>
  <c r="C166" i="28" s="1"/>
  <c r="Q167" i="31"/>
  <c r="C242" i="28" s="1"/>
  <c r="Q171" i="31"/>
  <c r="C318" i="28" s="1"/>
  <c r="Q175" i="31"/>
  <c r="C394" i="28" s="1"/>
  <c r="Q179" i="31"/>
  <c r="C470" i="28" s="1"/>
  <c r="Q158" i="31"/>
  <c r="C71" i="28" s="1"/>
  <c r="Q161" i="31"/>
  <c r="C128" i="28" s="1"/>
  <c r="Q164" i="31"/>
  <c r="C185" i="28" s="1"/>
  <c r="Q168" i="31"/>
  <c r="C261" i="28" s="1"/>
  <c r="Q172" i="31"/>
  <c r="C337" i="28" s="1"/>
  <c r="Q176" i="31"/>
  <c r="C413" i="28" s="1"/>
  <c r="Q165" i="31"/>
  <c r="C204" i="28" s="1"/>
  <c r="Q169" i="31"/>
  <c r="C280" i="28" s="1"/>
  <c r="Q173" i="31"/>
  <c r="C356" i="28" s="1"/>
  <c r="Q159" i="31"/>
  <c r="C90" i="28" s="1"/>
  <c r="Q174" i="31"/>
  <c r="C375" i="28" s="1"/>
  <c r="Q177" i="31"/>
  <c r="C432" i="28" s="1"/>
  <c r="Q157" i="31"/>
  <c r="C52" i="28" s="1"/>
  <c r="Q178" i="31"/>
  <c r="C451" i="28" s="1"/>
  <c r="Q166" i="31"/>
  <c r="C223" i="28" s="1"/>
  <c r="Q170" i="31"/>
  <c r="C299" i="28" s="1"/>
  <c r="Q185" i="31"/>
  <c r="Q217" i="31" s="1"/>
  <c r="F128" i="31"/>
  <c r="B98" i="28" s="1"/>
  <c r="N128" i="31"/>
  <c r="B106" i="28" s="1"/>
  <c r="V128" i="31"/>
  <c r="B114" i="28" s="1"/>
  <c r="G128" i="31"/>
  <c r="B99" i="28" s="1"/>
  <c r="O128" i="31"/>
  <c r="B107" i="28" s="1"/>
  <c r="W128" i="31"/>
  <c r="B115" i="28" s="1"/>
  <c r="H128" i="31"/>
  <c r="B100" i="28" s="1"/>
  <c r="P128" i="31"/>
  <c r="B108" i="28" s="1"/>
  <c r="K128" i="31"/>
  <c r="B103" i="28" s="1"/>
  <c r="S128" i="31"/>
  <c r="B111" i="28" s="1"/>
  <c r="M128" i="31"/>
  <c r="B105" i="28" s="1"/>
  <c r="Q128" i="31"/>
  <c r="B109" i="28" s="1"/>
  <c r="R128" i="31"/>
  <c r="B110" i="28" s="1"/>
  <c r="T128" i="31"/>
  <c r="B112" i="28" s="1"/>
  <c r="E128" i="31"/>
  <c r="B97" i="28" s="1"/>
  <c r="U128" i="31"/>
  <c r="B113" i="28" s="1"/>
  <c r="I128" i="31"/>
  <c r="B101" i="28" s="1"/>
  <c r="C158" i="31"/>
  <c r="C190" i="31" s="1"/>
  <c r="C222" i="31" s="1"/>
  <c r="M146" i="31"/>
  <c r="B447" i="28" s="1"/>
  <c r="S144" i="31"/>
  <c r="B415" i="28" s="1"/>
  <c r="J136" i="31"/>
  <c r="B254" i="28" s="1"/>
  <c r="J124" i="31"/>
  <c r="B26" i="28" s="1"/>
  <c r="R124" i="31"/>
  <c r="B34" i="28" s="1"/>
  <c r="K124" i="31"/>
  <c r="B27" i="28" s="1"/>
  <c r="S124" i="31"/>
  <c r="B35" i="28" s="1"/>
  <c r="L124" i="31"/>
  <c r="B28" i="28" s="1"/>
  <c r="T124" i="31"/>
  <c r="B36" i="28" s="1"/>
  <c r="F124" i="31"/>
  <c r="B22" i="28" s="1"/>
  <c r="N124" i="31"/>
  <c r="B30" i="28" s="1"/>
  <c r="V124" i="31"/>
  <c r="B38" i="28" s="1"/>
  <c r="G124" i="31"/>
  <c r="B23" i="28" s="1"/>
  <c r="O124" i="31"/>
  <c r="B31" i="28" s="1"/>
  <c r="W124" i="31"/>
  <c r="B39" i="28" s="1"/>
  <c r="P124" i="31"/>
  <c r="B32" i="28" s="1"/>
  <c r="Q124" i="31"/>
  <c r="B33" i="28" s="1"/>
  <c r="U124" i="31"/>
  <c r="B37" i="28" s="1"/>
  <c r="B21" i="28"/>
  <c r="H124" i="31"/>
  <c r="B24" i="28" s="1"/>
  <c r="L142" i="31"/>
  <c r="B370" i="28" s="1"/>
  <c r="T142" i="31"/>
  <c r="B378" i="28" s="1"/>
  <c r="F142" i="31"/>
  <c r="B364" i="28" s="1"/>
  <c r="N142" i="31"/>
  <c r="B372" i="28" s="1"/>
  <c r="V142" i="31"/>
  <c r="B380" i="28" s="1"/>
  <c r="G142" i="31"/>
  <c r="B365" i="28" s="1"/>
  <c r="O142" i="31"/>
  <c r="B373" i="28" s="1"/>
  <c r="W142" i="31"/>
  <c r="B381" i="28" s="1"/>
  <c r="H142" i="31"/>
  <c r="B366" i="28" s="1"/>
  <c r="P142" i="31"/>
  <c r="B374" i="28" s="1"/>
  <c r="I140" i="31"/>
  <c r="B329" i="28" s="1"/>
  <c r="Q140" i="31"/>
  <c r="B337" i="28" s="1"/>
  <c r="G140" i="31"/>
  <c r="B327" i="28" s="1"/>
  <c r="P140" i="31"/>
  <c r="B336" i="28" s="1"/>
  <c r="J140" i="31"/>
  <c r="B330" i="28" s="1"/>
  <c r="S140" i="31"/>
  <c r="B339" i="28" s="1"/>
  <c r="K140" i="31"/>
  <c r="B331" i="28" s="1"/>
  <c r="T140" i="31"/>
  <c r="B340" i="28" s="1"/>
  <c r="L140" i="31"/>
  <c r="B332" i="28" s="1"/>
  <c r="U140" i="31"/>
  <c r="B341" i="28" s="1"/>
  <c r="I135" i="31"/>
  <c r="B234" i="28" s="1"/>
  <c r="Q135" i="31"/>
  <c r="B242" i="28" s="1"/>
  <c r="J135" i="31"/>
  <c r="B235" i="28" s="1"/>
  <c r="R135" i="31"/>
  <c r="B243" i="28" s="1"/>
  <c r="K135" i="31"/>
  <c r="B236" i="28" s="1"/>
  <c r="F135" i="31"/>
  <c r="B231" i="28" s="1"/>
  <c r="N135" i="31"/>
  <c r="B239" i="28" s="1"/>
  <c r="V135" i="31"/>
  <c r="B247" i="28" s="1"/>
  <c r="H135" i="31"/>
  <c r="B233" i="28" s="1"/>
  <c r="W135" i="31"/>
  <c r="B248" i="28" s="1"/>
  <c r="M135" i="31"/>
  <c r="B238" i="28" s="1"/>
  <c r="O135" i="31"/>
  <c r="B240" i="28" s="1"/>
  <c r="P135" i="31"/>
  <c r="B241" i="28" s="1"/>
  <c r="H156" i="31"/>
  <c r="C24" i="28" s="1"/>
  <c r="H160" i="31"/>
  <c r="C100" i="28" s="1"/>
  <c r="H157" i="31"/>
  <c r="C43" i="28" s="1"/>
  <c r="H161" i="31"/>
  <c r="C119" i="28" s="1"/>
  <c r="H159" i="31"/>
  <c r="C81" i="28" s="1"/>
  <c r="H163" i="31"/>
  <c r="C157" i="28" s="1"/>
  <c r="H167" i="31"/>
  <c r="C233" i="28" s="1"/>
  <c r="H171" i="31"/>
  <c r="C309" i="28" s="1"/>
  <c r="H175" i="31"/>
  <c r="C385" i="28" s="1"/>
  <c r="H179" i="31"/>
  <c r="C461" i="28" s="1"/>
  <c r="H162" i="31"/>
  <c r="C138" i="28" s="1"/>
  <c r="H164" i="31"/>
  <c r="C176" i="28" s="1"/>
  <c r="H168" i="31"/>
  <c r="C252" i="28" s="1"/>
  <c r="H172" i="31"/>
  <c r="C328" i="28" s="1"/>
  <c r="H176" i="31"/>
  <c r="C404" i="28" s="1"/>
  <c r="H155" i="31"/>
  <c r="C5" i="28" s="1"/>
  <c r="H158" i="31"/>
  <c r="C62" i="28" s="1"/>
  <c r="H165" i="31"/>
  <c r="C195" i="28" s="1"/>
  <c r="H169" i="31"/>
  <c r="C271" i="28" s="1"/>
  <c r="H173" i="31"/>
  <c r="C347" i="28" s="1"/>
  <c r="H166" i="31"/>
  <c r="C214" i="28" s="1"/>
  <c r="H170" i="31"/>
  <c r="C290" i="28" s="1"/>
  <c r="H174" i="31"/>
  <c r="C366" i="28" s="1"/>
  <c r="H178" i="31"/>
  <c r="C442" i="28" s="1"/>
  <c r="H185" i="31"/>
  <c r="H217" i="31" s="1"/>
  <c r="H177" i="31"/>
  <c r="C423" i="28" s="1"/>
  <c r="L134" i="31"/>
  <c r="B218" i="28" s="1"/>
  <c r="T134" i="31"/>
  <c r="B226" i="28" s="1"/>
  <c r="E134" i="31"/>
  <c r="B211" i="28" s="1"/>
  <c r="M134" i="31"/>
  <c r="B219" i="28" s="1"/>
  <c r="U134" i="31"/>
  <c r="B227" i="28" s="1"/>
  <c r="F134" i="31"/>
  <c r="B212" i="28" s="1"/>
  <c r="N134" i="31"/>
  <c r="B220" i="28" s="1"/>
  <c r="V134" i="31"/>
  <c r="B228" i="28" s="1"/>
  <c r="I134" i="31"/>
  <c r="B215" i="28" s="1"/>
  <c r="Q134" i="31"/>
  <c r="B223" i="28" s="1"/>
  <c r="K134" i="31"/>
  <c r="B217" i="28" s="1"/>
  <c r="P134" i="31"/>
  <c r="B222" i="28" s="1"/>
  <c r="R134" i="31"/>
  <c r="B224" i="28" s="1"/>
  <c r="S134" i="31"/>
  <c r="B225" i="28" s="1"/>
  <c r="L126" i="31"/>
  <c r="B66" i="28" s="1"/>
  <c r="T126" i="31"/>
  <c r="B74" i="28" s="1"/>
  <c r="E126" i="31"/>
  <c r="B59" i="28" s="1"/>
  <c r="M126" i="31"/>
  <c r="B67" i="28" s="1"/>
  <c r="U126" i="31"/>
  <c r="B75" i="28" s="1"/>
  <c r="F126" i="31"/>
  <c r="B60" i="28" s="1"/>
  <c r="N126" i="31"/>
  <c r="B68" i="28" s="1"/>
  <c r="V126" i="31"/>
  <c r="B76" i="28" s="1"/>
  <c r="H126" i="31"/>
  <c r="B62" i="28" s="1"/>
  <c r="P126" i="31"/>
  <c r="B70" i="28" s="1"/>
  <c r="I126" i="31"/>
  <c r="B63" i="28" s="1"/>
  <c r="Q126" i="31"/>
  <c r="B71" i="28" s="1"/>
  <c r="S126" i="31"/>
  <c r="B73" i="28" s="1"/>
  <c r="W126" i="31"/>
  <c r="B77" i="28" s="1"/>
  <c r="G126" i="31"/>
  <c r="B61" i="28" s="1"/>
  <c r="J126" i="31"/>
  <c r="B64" i="28" s="1"/>
  <c r="K126" i="31"/>
  <c r="B65" i="28" s="1"/>
  <c r="C174" i="31"/>
  <c r="C206" i="31" s="1"/>
  <c r="C238" i="31" s="1"/>
  <c r="C164" i="31"/>
  <c r="C196" i="31" s="1"/>
  <c r="C228" i="31" s="1"/>
  <c r="I146" i="31"/>
  <c r="B443" i="28" s="1"/>
  <c r="O144" i="31"/>
  <c r="B411" i="28" s="1"/>
  <c r="U142" i="31"/>
  <c r="B379" i="28" s="1"/>
  <c r="E142" i="31"/>
  <c r="B363" i="28" s="1"/>
  <c r="H140" i="31"/>
  <c r="B328" i="28" s="1"/>
  <c r="E136" i="31"/>
  <c r="B249" i="28" s="1"/>
  <c r="O134" i="31"/>
  <c r="B221" i="28" s="1"/>
  <c r="J132" i="31"/>
  <c r="B178" i="28" s="1"/>
  <c r="R132" i="31"/>
  <c r="B186" i="28" s="1"/>
  <c r="K132" i="31"/>
  <c r="B179" i="28" s="1"/>
  <c r="S132" i="31"/>
  <c r="B187" i="28" s="1"/>
  <c r="L132" i="31"/>
  <c r="B180" i="28" s="1"/>
  <c r="T132" i="31"/>
  <c r="B188" i="28" s="1"/>
  <c r="G132" i="31"/>
  <c r="B175" i="28" s="1"/>
  <c r="O132" i="31"/>
  <c r="B183" i="28" s="1"/>
  <c r="W132" i="31"/>
  <c r="B191" i="28" s="1"/>
  <c r="Q132" i="31"/>
  <c r="B185" i="28" s="1"/>
  <c r="E132" i="31"/>
  <c r="B173" i="28" s="1"/>
  <c r="U132" i="31"/>
  <c r="B189" i="28" s="1"/>
  <c r="F132" i="31"/>
  <c r="B174" i="28" s="1"/>
  <c r="V132" i="31"/>
  <c r="B190" i="28" s="1"/>
  <c r="H132" i="31"/>
  <c r="B176" i="28" s="1"/>
  <c r="I132" i="31"/>
  <c r="B177" i="28" s="1"/>
  <c r="M132" i="31"/>
  <c r="B181" i="28" s="1"/>
  <c r="C167" i="31"/>
  <c r="C199" i="31" s="1"/>
  <c r="C231" i="31" s="1"/>
  <c r="W146" i="31"/>
  <c r="B457" i="28" s="1"/>
  <c r="G146" i="31"/>
  <c r="B441" i="28" s="1"/>
  <c r="M144" i="31"/>
  <c r="B409" i="28" s="1"/>
  <c r="S142" i="31"/>
  <c r="B377" i="28" s="1"/>
  <c r="F140" i="31"/>
  <c r="B326" i="28" s="1"/>
  <c r="U135" i="31"/>
  <c r="B246" i="28" s="1"/>
  <c r="J134" i="31"/>
  <c r="B216" i="28" s="1"/>
  <c r="N132" i="31"/>
  <c r="B182" i="28" s="1"/>
  <c r="E452" i="28"/>
  <c r="E291" i="28"/>
  <c r="D180" i="28"/>
  <c r="D188" i="28"/>
  <c r="D181" i="28"/>
  <c r="D189" i="28"/>
  <c r="D174" i="28"/>
  <c r="D182" i="28"/>
  <c r="D190" i="28"/>
  <c r="D175" i="28"/>
  <c r="D183" i="28"/>
  <c r="D191" i="28"/>
  <c r="D178" i="28"/>
  <c r="D186" i="28"/>
  <c r="D176" i="28"/>
  <c r="D177" i="28"/>
  <c r="D179" i="28"/>
  <c r="D173" i="28"/>
  <c r="D184" i="28"/>
  <c r="D185" i="28"/>
  <c r="D187" i="28"/>
  <c r="D274" i="28"/>
  <c r="D282" i="28"/>
  <c r="D275" i="28"/>
  <c r="D283" i="28"/>
  <c r="D276" i="28"/>
  <c r="D284" i="28"/>
  <c r="D271" i="28"/>
  <c r="D279" i="28"/>
  <c r="D272" i="28"/>
  <c r="D273" i="28"/>
  <c r="D277" i="28"/>
  <c r="D278" i="28"/>
  <c r="D280" i="28"/>
  <c r="D281" i="28"/>
  <c r="D286" i="28"/>
  <c r="D268" i="28"/>
  <c r="D269" i="28"/>
  <c r="D270" i="28"/>
  <c r="D285" i="28"/>
  <c r="D408" i="28"/>
  <c r="D416" i="28"/>
  <c r="D409" i="28"/>
  <c r="D417" i="28"/>
  <c r="D402" i="28"/>
  <c r="D410" i="28"/>
  <c r="D418" i="28"/>
  <c r="D403" i="28"/>
  <c r="D411" i="28"/>
  <c r="D419" i="28"/>
  <c r="D404" i="28"/>
  <c r="D412" i="28"/>
  <c r="D405" i="28"/>
  <c r="D413" i="28"/>
  <c r="D407" i="28"/>
  <c r="D414" i="28"/>
  <c r="D415" i="28"/>
  <c r="D401" i="28"/>
  <c r="D406" i="28"/>
  <c r="D333" i="28"/>
  <c r="D341" i="28"/>
  <c r="D326" i="28"/>
  <c r="D334" i="28"/>
  <c r="D342" i="28"/>
  <c r="D327" i="28"/>
  <c r="D335" i="28"/>
  <c r="D343" i="28"/>
  <c r="D330" i="28"/>
  <c r="D338" i="28"/>
  <c r="D339" i="28"/>
  <c r="D340" i="28"/>
  <c r="D328" i="28"/>
  <c r="D325" i="28"/>
  <c r="D329" i="28"/>
  <c r="D331" i="28"/>
  <c r="D332" i="28"/>
  <c r="D336" i="28"/>
  <c r="D337" i="28"/>
  <c r="E271" i="28"/>
  <c r="E279" i="28"/>
  <c r="E272" i="28"/>
  <c r="E280" i="28"/>
  <c r="E273" i="28"/>
  <c r="E281" i="28"/>
  <c r="E277" i="28"/>
  <c r="E270" i="28"/>
  <c r="E278" i="28"/>
  <c r="E282" i="28"/>
  <c r="E284" i="28"/>
  <c r="E268" i="28"/>
  <c r="E269" i="28"/>
  <c r="E283" i="28"/>
  <c r="E274" i="28"/>
  <c r="E285" i="28"/>
  <c r="E275" i="28"/>
  <c r="E286" i="28"/>
  <c r="E276" i="28"/>
  <c r="D197" i="28"/>
  <c r="D205" i="28"/>
  <c r="D198" i="28"/>
  <c r="D206" i="28"/>
  <c r="D199" i="28"/>
  <c r="D207" i="28"/>
  <c r="D200" i="28"/>
  <c r="D208" i="28"/>
  <c r="D195" i="28"/>
  <c r="D203" i="28"/>
  <c r="D196" i="28"/>
  <c r="D201" i="28"/>
  <c r="D202" i="28"/>
  <c r="D204" i="28"/>
  <c r="D192" i="28"/>
  <c r="D209" i="28"/>
  <c r="D210" i="28"/>
  <c r="D193" i="28"/>
  <c r="D194" i="28"/>
  <c r="E26" i="28"/>
  <c r="E34" i="28"/>
  <c r="E27" i="28"/>
  <c r="E35" i="28"/>
  <c r="E28" i="28"/>
  <c r="E36" i="28"/>
  <c r="E29" i="28"/>
  <c r="E37" i="28"/>
  <c r="E22" i="28"/>
  <c r="E30" i="28"/>
  <c r="E38" i="28"/>
  <c r="E23" i="28"/>
  <c r="E31" i="28"/>
  <c r="E39" i="28"/>
  <c r="E32" i="28"/>
  <c r="E33" i="28"/>
  <c r="E24" i="28"/>
  <c r="E21" i="28"/>
  <c r="E25" i="28"/>
  <c r="D28" i="28"/>
  <c r="D36" i="28"/>
  <c r="D29" i="28"/>
  <c r="D37" i="28"/>
  <c r="D22" i="28"/>
  <c r="D30" i="28"/>
  <c r="D38" i="28"/>
  <c r="D23" i="28"/>
  <c r="D31" i="28"/>
  <c r="D39" i="28"/>
  <c r="D26" i="28"/>
  <c r="D34" i="28"/>
  <c r="D24" i="28"/>
  <c r="D21" i="28"/>
  <c r="D25" i="28"/>
  <c r="D27" i="28"/>
  <c r="D32" i="28"/>
  <c r="D35" i="28"/>
  <c r="D33" i="28"/>
  <c r="D308" i="28"/>
  <c r="D316" i="28"/>
  <c r="D324" i="28"/>
  <c r="D309" i="28"/>
  <c r="D317" i="28"/>
  <c r="D310" i="28"/>
  <c r="D318" i="28"/>
  <c r="D313" i="28"/>
  <c r="D321" i="28"/>
  <c r="D322" i="28"/>
  <c r="D307" i="28"/>
  <c r="D323" i="28"/>
  <c r="D306" i="28"/>
  <c r="D311" i="28"/>
  <c r="D312" i="28"/>
  <c r="D314" i="28"/>
  <c r="D315" i="28"/>
  <c r="D320" i="28"/>
  <c r="D319" i="28"/>
  <c r="E403" i="28"/>
  <c r="E411" i="28"/>
  <c r="E419" i="28"/>
  <c r="E404" i="28"/>
  <c r="E412" i="28"/>
  <c r="E405" i="28"/>
  <c r="E413" i="28"/>
  <c r="E415" i="28"/>
  <c r="E406" i="28"/>
  <c r="E414" i="28"/>
  <c r="E401" i="28"/>
  <c r="E407" i="28"/>
  <c r="E408" i="28"/>
  <c r="E416" i="28"/>
  <c r="E409" i="28"/>
  <c r="E417" i="28"/>
  <c r="E410" i="28"/>
  <c r="E418" i="28"/>
  <c r="E402" i="28"/>
  <c r="E313" i="28"/>
  <c r="E321" i="28"/>
  <c r="E314" i="28"/>
  <c r="E322" i="28"/>
  <c r="E307" i="28"/>
  <c r="E315" i="28"/>
  <c r="E323" i="28"/>
  <c r="E318" i="28"/>
  <c r="E311" i="28"/>
  <c r="E308" i="28"/>
  <c r="E319" i="28"/>
  <c r="E309" i="28"/>
  <c r="E320" i="28"/>
  <c r="E310" i="28"/>
  <c r="E324" i="28"/>
  <c r="E312" i="28"/>
  <c r="E316" i="28"/>
  <c r="E306" i="28"/>
  <c r="E317" i="28"/>
  <c r="E386" i="28"/>
  <c r="E394" i="28"/>
  <c r="E398" i="28"/>
  <c r="E387" i="28"/>
  <c r="E395" i="28"/>
  <c r="E388" i="28"/>
  <c r="E396" i="28"/>
  <c r="E382" i="28"/>
  <c r="E390" i="28"/>
  <c r="E389" i="28"/>
  <c r="E397" i="28"/>
  <c r="E383" i="28"/>
  <c r="E391" i="28"/>
  <c r="E399" i="28"/>
  <c r="E384" i="28"/>
  <c r="E392" i="28"/>
  <c r="E400" i="28"/>
  <c r="E385" i="28"/>
  <c r="E393" i="28"/>
  <c r="E254" i="28"/>
  <c r="E262" i="28"/>
  <c r="E255" i="28"/>
  <c r="E263" i="28"/>
  <c r="E256" i="28"/>
  <c r="E264" i="28"/>
  <c r="E251" i="28"/>
  <c r="E265" i="28"/>
  <c r="E252" i="28"/>
  <c r="E266" i="28"/>
  <c r="E253" i="28"/>
  <c r="E267" i="28"/>
  <c r="E257" i="28"/>
  <c r="E249" i="28"/>
  <c r="E258" i="28"/>
  <c r="E259" i="28"/>
  <c r="E260" i="28"/>
  <c r="E250" i="28"/>
  <c r="E261" i="28"/>
  <c r="D104" i="28"/>
  <c r="D112" i="28"/>
  <c r="D105" i="28"/>
  <c r="D113" i="28"/>
  <c r="D98" i="28"/>
  <c r="D106" i="28"/>
  <c r="D114" i="28"/>
  <c r="D99" i="28"/>
  <c r="D107" i="28"/>
  <c r="D115" i="28"/>
  <c r="D102" i="28"/>
  <c r="D110" i="28"/>
  <c r="D108" i="28"/>
  <c r="D109" i="28"/>
  <c r="D111" i="28"/>
  <c r="D100" i="28"/>
  <c r="D97" i="28"/>
  <c r="D101" i="28"/>
  <c r="D103" i="28"/>
  <c r="E462" i="28"/>
  <c r="E470" i="28"/>
  <c r="E466" i="28"/>
  <c r="E463" i="28"/>
  <c r="E471" i="28"/>
  <c r="E474" i="28"/>
  <c r="E464" i="28"/>
  <c r="E472" i="28"/>
  <c r="E465" i="28"/>
  <c r="E473" i="28"/>
  <c r="E459" i="28"/>
  <c r="E467" i="28"/>
  <c r="E475" i="28"/>
  <c r="E460" i="28"/>
  <c r="E468" i="28"/>
  <c r="E476" i="28"/>
  <c r="E458" i="28"/>
  <c r="E461" i="28"/>
  <c r="E469" i="28"/>
  <c r="E102" i="28"/>
  <c r="E110" i="28"/>
  <c r="E103" i="28"/>
  <c r="E111" i="28"/>
  <c r="E104" i="28"/>
  <c r="E112" i="28"/>
  <c r="E105" i="28"/>
  <c r="E113" i="28"/>
  <c r="E98" i="28"/>
  <c r="E106" i="28"/>
  <c r="E114" i="28"/>
  <c r="E107" i="28"/>
  <c r="E108" i="28"/>
  <c r="E109" i="28"/>
  <c r="E115" i="28"/>
  <c r="E97" i="28"/>
  <c r="E99" i="28"/>
  <c r="E100" i="28"/>
  <c r="E101" i="28"/>
  <c r="D214" i="28"/>
  <c r="D222" i="28"/>
  <c r="D215" i="28"/>
  <c r="D223" i="28"/>
  <c r="D216" i="28"/>
  <c r="D224" i="28"/>
  <c r="D217" i="28"/>
  <c r="D225" i="28"/>
  <c r="D212" i="28"/>
  <c r="D220" i="28"/>
  <c r="D228" i="28"/>
  <c r="D219" i="28"/>
  <c r="D221" i="28"/>
  <c r="D226" i="28"/>
  <c r="D227" i="28"/>
  <c r="D229" i="28"/>
  <c r="D211" i="28"/>
  <c r="D218" i="28"/>
  <c r="E43" i="28"/>
  <c r="E51" i="28"/>
  <c r="E44" i="28"/>
  <c r="E52" i="28"/>
  <c r="E45" i="28"/>
  <c r="E53" i="28"/>
  <c r="E46" i="28"/>
  <c r="E54" i="28"/>
  <c r="E47" i="28"/>
  <c r="E55" i="28"/>
  <c r="E48" i="28"/>
  <c r="E58" i="28"/>
  <c r="E40" i="28"/>
  <c r="E41" i="28"/>
  <c r="E49" i="28"/>
  <c r="E42" i="28"/>
  <c r="E50" i="28"/>
  <c r="E56" i="28"/>
  <c r="D62" i="28"/>
  <c r="D70" i="28"/>
  <c r="D63" i="28"/>
  <c r="D71" i="28"/>
  <c r="D64" i="28"/>
  <c r="D72" i="28"/>
  <c r="D65" i="28"/>
  <c r="D73" i="28"/>
  <c r="D60" i="28"/>
  <c r="D68" i="28"/>
  <c r="D76" i="28"/>
  <c r="D61" i="28"/>
  <c r="D66" i="28"/>
  <c r="D67" i="28"/>
  <c r="D69" i="28"/>
  <c r="D74" i="28"/>
  <c r="D59" i="28"/>
  <c r="D75" i="28"/>
  <c r="D77" i="28"/>
  <c r="E347" i="28"/>
  <c r="E355" i="28"/>
  <c r="E348" i="28"/>
  <c r="E356" i="28"/>
  <c r="E349" i="28"/>
  <c r="E357" i="28"/>
  <c r="E345" i="28"/>
  <c r="E359" i="28"/>
  <c r="E344" i="28"/>
  <c r="E346" i="28"/>
  <c r="E360" i="28"/>
  <c r="E350" i="28"/>
  <c r="E361" i="28"/>
  <c r="E351" i="28"/>
  <c r="E362" i="28"/>
  <c r="E352" i="28"/>
  <c r="E353" i="28"/>
  <c r="E354" i="28"/>
  <c r="D257" i="28"/>
  <c r="D265" i="28"/>
  <c r="D250" i="28"/>
  <c r="D258" i="28"/>
  <c r="D266" i="28"/>
  <c r="D251" i="28"/>
  <c r="D259" i="28"/>
  <c r="D267" i="28"/>
  <c r="D254" i="28"/>
  <c r="D262" i="28"/>
  <c r="D255" i="28"/>
  <c r="D256" i="28"/>
  <c r="D260" i="28"/>
  <c r="D261" i="28"/>
  <c r="D263" i="28"/>
  <c r="D264" i="28"/>
  <c r="D252" i="28"/>
  <c r="D249" i="28"/>
  <c r="D253" i="28"/>
  <c r="E136" i="28"/>
  <c r="E144" i="28"/>
  <c r="E152" i="28"/>
  <c r="E137" i="28"/>
  <c r="E145" i="28"/>
  <c r="E153" i="28"/>
  <c r="E138" i="28"/>
  <c r="E146" i="28"/>
  <c r="E140" i="28"/>
  <c r="E148" i="28"/>
  <c r="E142" i="28"/>
  <c r="E143" i="28"/>
  <c r="E147" i="28"/>
  <c r="E150" i="28"/>
  <c r="E149" i="28"/>
  <c r="E151" i="28"/>
  <c r="E135" i="28"/>
  <c r="E139" i="28"/>
  <c r="D442" i="28"/>
  <c r="D450" i="28"/>
  <c r="D439" i="28"/>
  <c r="D443" i="28"/>
  <c r="D451" i="28"/>
  <c r="D444" i="28"/>
  <c r="D452" i="28"/>
  <c r="D445" i="28"/>
  <c r="D453" i="28"/>
  <c r="D446" i="28"/>
  <c r="D454" i="28"/>
  <c r="D447" i="28"/>
  <c r="D455" i="28"/>
  <c r="D441" i="28"/>
  <c r="D448" i="28"/>
  <c r="D457" i="28"/>
  <c r="D449" i="28"/>
  <c r="D456" i="28"/>
  <c r="D350" i="28"/>
  <c r="D358" i="28"/>
  <c r="D351" i="28"/>
  <c r="D359" i="28"/>
  <c r="D352" i="28"/>
  <c r="D360" i="28"/>
  <c r="D347" i="28"/>
  <c r="D355" i="28"/>
  <c r="D356" i="28"/>
  <c r="D357" i="28"/>
  <c r="D345" i="28"/>
  <c r="D361" i="28"/>
  <c r="D346" i="28"/>
  <c r="D362" i="28"/>
  <c r="D344" i="28"/>
  <c r="D348" i="28"/>
  <c r="D349" i="28"/>
  <c r="D354" i="28"/>
  <c r="E288" i="28"/>
  <c r="E296" i="28"/>
  <c r="E304" i="28"/>
  <c r="E289" i="28"/>
  <c r="E297" i="28"/>
  <c r="E305" i="28"/>
  <c r="E290" i="28"/>
  <c r="E298" i="28"/>
  <c r="E292" i="28"/>
  <c r="E303" i="28"/>
  <c r="E293" i="28"/>
  <c r="E294" i="28"/>
  <c r="E295" i="28"/>
  <c r="E299" i="28"/>
  <c r="E300" i="28"/>
  <c r="E287" i="28"/>
  <c r="E301" i="28"/>
  <c r="E237" i="28"/>
  <c r="E245" i="28"/>
  <c r="E238" i="28"/>
  <c r="E246" i="28"/>
  <c r="E231" i="28"/>
  <c r="E239" i="28"/>
  <c r="E247" i="28"/>
  <c r="E236" i="28"/>
  <c r="E232" i="28"/>
  <c r="E240" i="28"/>
  <c r="E241" i="28"/>
  <c r="E230" i="28"/>
  <c r="E243" i="28"/>
  <c r="E242" i="28"/>
  <c r="E233" i="28"/>
  <c r="E244" i="28"/>
  <c r="E234" i="28"/>
  <c r="E248" i="28"/>
  <c r="D79" i="28"/>
  <c r="D87" i="28"/>
  <c r="D95" i="28"/>
  <c r="D80" i="28"/>
  <c r="D88" i="28"/>
  <c r="D96" i="28"/>
  <c r="D81" i="28"/>
  <c r="D89" i="28"/>
  <c r="D82" i="28"/>
  <c r="D90" i="28"/>
  <c r="D85" i="28"/>
  <c r="D93" i="28"/>
  <c r="D84" i="28"/>
  <c r="D86" i="28"/>
  <c r="D91" i="28"/>
  <c r="D92" i="28"/>
  <c r="D94" i="28"/>
  <c r="D78" i="28"/>
  <c r="D83" i="28"/>
  <c r="E376" i="28"/>
  <c r="D425" i="28"/>
  <c r="D433" i="28"/>
  <c r="D426" i="28"/>
  <c r="D434" i="28"/>
  <c r="D427" i="28"/>
  <c r="D435" i="28"/>
  <c r="D428" i="28"/>
  <c r="D436" i="28"/>
  <c r="D421" i="28"/>
  <c r="D429" i="28"/>
  <c r="D437" i="28"/>
  <c r="D422" i="28"/>
  <c r="D430" i="28"/>
  <c r="D438" i="28"/>
  <c r="D424" i="28"/>
  <c r="D423" i="28"/>
  <c r="D431" i="28"/>
  <c r="D432" i="28"/>
  <c r="D420" i="28"/>
  <c r="D459" i="28"/>
  <c r="D467" i="28"/>
  <c r="D475" i="28"/>
  <c r="D460" i="28"/>
  <c r="D468" i="28"/>
  <c r="D476" i="28"/>
  <c r="D458" i="28"/>
  <c r="D461" i="28"/>
  <c r="D469" i="28"/>
  <c r="D462" i="28"/>
  <c r="D470" i="28"/>
  <c r="D463" i="28"/>
  <c r="D471" i="28"/>
  <c r="D464" i="28"/>
  <c r="D472" i="28"/>
  <c r="D474" i="28"/>
  <c r="D465" i="28"/>
  <c r="D466" i="28"/>
  <c r="D384" i="28"/>
  <c r="D392" i="28"/>
  <c r="D385" i="28"/>
  <c r="D386" i="28"/>
  <c r="D389" i="28"/>
  <c r="D390" i="28"/>
  <c r="D399" i="28"/>
  <c r="D391" i="28"/>
  <c r="D400" i="28"/>
  <c r="D393" i="28"/>
  <c r="D394" i="28"/>
  <c r="D395" i="28"/>
  <c r="D383" i="28"/>
  <c r="D396" i="28"/>
  <c r="D382" i="28"/>
  <c r="D388" i="28"/>
  <c r="D387" i="28"/>
  <c r="D397" i="28"/>
  <c r="D398" i="28"/>
  <c r="E178" i="28"/>
  <c r="E186" i="28"/>
  <c r="E179" i="28"/>
  <c r="E187" i="28"/>
  <c r="E180" i="28"/>
  <c r="E188" i="28"/>
  <c r="E174" i="28"/>
  <c r="E182" i="28"/>
  <c r="E190" i="28"/>
  <c r="E176" i="28"/>
  <c r="E184" i="28"/>
  <c r="E177" i="28"/>
  <c r="E181" i="28"/>
  <c r="E183" i="28"/>
  <c r="E185" i="28"/>
  <c r="E189" i="28"/>
  <c r="E445" i="28"/>
  <c r="E453" i="28"/>
  <c r="E441" i="28"/>
  <c r="E446" i="28"/>
  <c r="E454" i="28"/>
  <c r="E447" i="28"/>
  <c r="E455" i="28"/>
  <c r="E457" i="28"/>
  <c r="E440" i="28"/>
  <c r="E448" i="28"/>
  <c r="E456" i="28"/>
  <c r="E449" i="28"/>
  <c r="E442" i="28"/>
  <c r="E450" i="28"/>
  <c r="E439" i="28"/>
  <c r="E443" i="28"/>
  <c r="E451" i="28"/>
  <c r="D138" i="28"/>
  <c r="D146" i="28"/>
  <c r="D139" i="28"/>
  <c r="D147" i="28"/>
  <c r="D140" i="28"/>
  <c r="D148" i="28"/>
  <c r="D141" i="28"/>
  <c r="D149" i="28"/>
  <c r="D136" i="28"/>
  <c r="D144" i="28"/>
  <c r="D152" i="28"/>
  <c r="D151" i="28"/>
  <c r="D135" i="28"/>
  <c r="D153" i="28"/>
  <c r="D137" i="28"/>
  <c r="D142" i="28"/>
  <c r="D143" i="28"/>
  <c r="D145" i="28"/>
  <c r="D150" i="28"/>
  <c r="E85" i="28"/>
  <c r="E93" i="28"/>
  <c r="E86" i="28"/>
  <c r="E94" i="28"/>
  <c r="E79" i="28"/>
  <c r="E87" i="28"/>
  <c r="E95" i="28"/>
  <c r="E80" i="28"/>
  <c r="E88" i="28"/>
  <c r="E96" i="28"/>
  <c r="E81" i="28"/>
  <c r="E89" i="28"/>
  <c r="E83" i="28"/>
  <c r="E84" i="28"/>
  <c r="E90" i="28"/>
  <c r="E78" i="28"/>
  <c r="E92" i="28"/>
  <c r="E91" i="28"/>
  <c r="E435" i="28"/>
  <c r="E141" i="28"/>
  <c r="D45" i="28"/>
  <c r="D53" i="28"/>
  <c r="D46" i="28"/>
  <c r="D54" i="28"/>
  <c r="D47" i="28"/>
  <c r="D55" i="28"/>
  <c r="D48" i="28"/>
  <c r="D56" i="28"/>
  <c r="D43" i="28"/>
  <c r="D51" i="28"/>
  <c r="D41" i="28"/>
  <c r="D42" i="28"/>
  <c r="D44" i="28"/>
  <c r="D49" i="28"/>
  <c r="D40" i="28"/>
  <c r="D50" i="28"/>
  <c r="D52" i="28"/>
  <c r="D57" i="28"/>
  <c r="D58" i="28"/>
  <c r="E60" i="28"/>
  <c r="E68" i="28"/>
  <c r="E76" i="28"/>
  <c r="E61" i="28"/>
  <c r="E69" i="28"/>
  <c r="E77" i="28"/>
  <c r="E62" i="28"/>
  <c r="E70" i="28"/>
  <c r="E63" i="28"/>
  <c r="E71" i="28"/>
  <c r="E64" i="28"/>
  <c r="E72" i="28"/>
  <c r="E73" i="28"/>
  <c r="E65" i="28"/>
  <c r="E59" i="28"/>
  <c r="E66" i="28"/>
  <c r="E67" i="28"/>
  <c r="E74" i="28"/>
  <c r="E75" i="28"/>
  <c r="E195" i="28"/>
  <c r="E203" i="28"/>
  <c r="E196" i="28"/>
  <c r="E204" i="28"/>
  <c r="E197" i="28"/>
  <c r="E205" i="28"/>
  <c r="E199" i="28"/>
  <c r="E207" i="28"/>
  <c r="E193" i="28"/>
  <c r="E209" i="28"/>
  <c r="E192" i="28"/>
  <c r="E194" i="28"/>
  <c r="E210" i="28"/>
  <c r="E198" i="28"/>
  <c r="E201" i="28"/>
  <c r="E200" i="28"/>
  <c r="E202" i="28"/>
  <c r="E206" i="28"/>
  <c r="E325" i="28"/>
  <c r="E358" i="28"/>
  <c r="D473" i="28"/>
  <c r="E175" i="28"/>
  <c r="D367" i="28"/>
  <c r="D375" i="28"/>
  <c r="D368" i="28"/>
  <c r="D376" i="28"/>
  <c r="D369" i="28"/>
  <c r="D377" i="28"/>
  <c r="D364" i="28"/>
  <c r="D372" i="28"/>
  <c r="D380" i="28"/>
  <c r="D373" i="28"/>
  <c r="D374" i="28"/>
  <c r="D378" i="28"/>
  <c r="D379" i="28"/>
  <c r="D365" i="28"/>
  <c r="D381" i="28"/>
  <c r="D363" i="28"/>
  <c r="D366" i="28"/>
  <c r="D370" i="28"/>
  <c r="D371" i="28"/>
  <c r="D155" i="28"/>
  <c r="D163" i="28"/>
  <c r="D171" i="28"/>
  <c r="D156" i="28"/>
  <c r="D164" i="28"/>
  <c r="D172" i="28"/>
  <c r="D157" i="28"/>
  <c r="D165" i="28"/>
  <c r="D158" i="28"/>
  <c r="D166" i="28"/>
  <c r="D161" i="28"/>
  <c r="D169" i="28"/>
  <c r="D154" i="28"/>
  <c r="D159" i="28"/>
  <c r="D160" i="28"/>
  <c r="D162" i="28"/>
  <c r="D167" i="28"/>
  <c r="D170" i="28"/>
  <c r="D168" i="28"/>
  <c r="E428" i="28"/>
  <c r="E436" i="28"/>
  <c r="E424" i="28"/>
  <c r="E421" i="28"/>
  <c r="E429" i="28"/>
  <c r="E437" i="28"/>
  <c r="E422" i="28"/>
  <c r="E430" i="28"/>
  <c r="E438" i="28"/>
  <c r="E432" i="28"/>
  <c r="E423" i="28"/>
  <c r="E431" i="28"/>
  <c r="E420" i="28"/>
  <c r="E425" i="28"/>
  <c r="E433" i="28"/>
  <c r="E426" i="28"/>
  <c r="E434" i="28"/>
  <c r="D291" i="28"/>
  <c r="D299" i="28"/>
  <c r="D292" i="28"/>
  <c r="D300" i="28"/>
  <c r="D293" i="28"/>
  <c r="D301" i="28"/>
  <c r="D288" i="28"/>
  <c r="D296" i="28"/>
  <c r="D304" i="28"/>
  <c r="D289" i="28"/>
  <c r="D305" i="28"/>
  <c r="D287" i="28"/>
  <c r="D290" i="28"/>
  <c r="D294" i="28"/>
  <c r="D295" i="28"/>
  <c r="D297" i="28"/>
  <c r="D298" i="28"/>
  <c r="D302" i="28"/>
  <c r="D303" i="28"/>
  <c r="E173" i="28"/>
  <c r="E235" i="28"/>
  <c r="D440" i="28"/>
  <c r="D232" i="28"/>
  <c r="D240" i="28"/>
  <c r="D248" i="28"/>
  <c r="D233" i="28"/>
  <c r="D241" i="28"/>
  <c r="D234" i="28"/>
  <c r="D242" i="28"/>
  <c r="D237" i="28"/>
  <c r="D245" i="28"/>
  <c r="D238" i="28"/>
  <c r="D239" i="28"/>
  <c r="D243" i="28"/>
  <c r="D244" i="28"/>
  <c r="D246" i="28"/>
  <c r="D231" i="28"/>
  <c r="D247" i="28"/>
  <c r="D230" i="28"/>
  <c r="D235" i="28"/>
  <c r="D236" i="28"/>
  <c r="E364" i="28"/>
  <c r="E369" i="28"/>
  <c r="E377" i="28"/>
  <c r="E365" i="28"/>
  <c r="E370" i="28"/>
  <c r="E378" i="28"/>
  <c r="E363" i="28"/>
  <c r="E381" i="28"/>
  <c r="E371" i="28"/>
  <c r="E379" i="28"/>
  <c r="E373" i="28"/>
  <c r="E372" i="28"/>
  <c r="E380" i="28"/>
  <c r="E366" i="28"/>
  <c r="E374" i="28"/>
  <c r="E367" i="28"/>
  <c r="E375" i="28"/>
  <c r="E161" i="28"/>
  <c r="E169" i="28"/>
  <c r="E162" i="28"/>
  <c r="E170" i="28"/>
  <c r="E155" i="28"/>
  <c r="E163" i="28"/>
  <c r="E171" i="28"/>
  <c r="E157" i="28"/>
  <c r="E165" i="28"/>
  <c r="E159" i="28"/>
  <c r="E167" i="28"/>
  <c r="E160" i="28"/>
  <c r="E164" i="28"/>
  <c r="E166" i="28"/>
  <c r="E168" i="28"/>
  <c r="E156" i="28"/>
  <c r="E172" i="28"/>
  <c r="E154" i="28"/>
  <c r="E212" i="28"/>
  <c r="E220" i="28"/>
  <c r="E228" i="28"/>
  <c r="E213" i="28"/>
  <c r="E221" i="28"/>
  <c r="E229" i="28"/>
  <c r="E214" i="28"/>
  <c r="E222" i="28"/>
  <c r="E224" i="28"/>
  <c r="E225" i="28"/>
  <c r="E211" i="28"/>
  <c r="E217" i="28"/>
  <c r="E215" i="28"/>
  <c r="E226" i="28"/>
  <c r="E216" i="28"/>
  <c r="E227" i="28"/>
  <c r="E218" i="28"/>
  <c r="E219" i="28"/>
  <c r="D121" i="28"/>
  <c r="D129" i="28"/>
  <c r="D122" i="28"/>
  <c r="D130" i="28"/>
  <c r="D123" i="28"/>
  <c r="D131" i="28"/>
  <c r="D124" i="28"/>
  <c r="D132" i="28"/>
  <c r="D119" i="28"/>
  <c r="D127" i="28"/>
  <c r="D128" i="28"/>
  <c r="D133" i="28"/>
  <c r="D134" i="28"/>
  <c r="D117" i="28"/>
  <c r="D118" i="28"/>
  <c r="D120" i="28"/>
  <c r="D126" i="28"/>
  <c r="D116" i="28"/>
  <c r="E330" i="28"/>
  <c r="E338" i="28"/>
  <c r="E331" i="28"/>
  <c r="E339" i="28"/>
  <c r="E332" i="28"/>
  <c r="E340" i="28"/>
  <c r="E333" i="28"/>
  <c r="E334" i="28"/>
  <c r="E335" i="28"/>
  <c r="E326" i="28"/>
  <c r="E337" i="28"/>
  <c r="E336" i="28"/>
  <c r="E327" i="28"/>
  <c r="E341" i="28"/>
  <c r="E328" i="28"/>
  <c r="E342" i="28"/>
  <c r="E119" i="28"/>
  <c r="E127" i="28"/>
  <c r="E120" i="28"/>
  <c r="E128" i="28"/>
  <c r="E121" i="28"/>
  <c r="E129" i="28"/>
  <c r="E123" i="28"/>
  <c r="E131" i="28"/>
  <c r="E125" i="28"/>
  <c r="E117" i="28"/>
  <c r="E116" i="28"/>
  <c r="E126" i="28"/>
  <c r="E130" i="28"/>
  <c r="E132" i="28"/>
  <c r="E133" i="28"/>
  <c r="E118" i="28"/>
  <c r="E134" i="28"/>
  <c r="E122" i="28"/>
  <c r="E329" i="28"/>
  <c r="E223" i="28"/>
  <c r="E82" i="28"/>
  <c r="D4" i="28"/>
  <c r="D12" i="28"/>
  <c r="D20" i="28"/>
  <c r="D7" i="28"/>
  <c r="D5" i="28"/>
  <c r="D13" i="28"/>
  <c r="D2" i="28"/>
  <c r="D15" i="28"/>
  <c r="D6" i="28"/>
  <c r="D14" i="28"/>
  <c r="D17" i="28"/>
  <c r="D8" i="28"/>
  <c r="D16" i="28"/>
  <c r="D10" i="28"/>
  <c r="D18" i="28"/>
  <c r="D9" i="28"/>
  <c r="D3" i="28"/>
  <c r="D11" i="28"/>
  <c r="D19" i="28"/>
  <c r="E3" i="28"/>
  <c r="E11" i="28"/>
  <c r="E19" i="28"/>
  <c r="E4" i="28"/>
  <c r="E12" i="28"/>
  <c r="E20" i="28"/>
  <c r="E5" i="28"/>
  <c r="E13" i="28"/>
  <c r="E2" i="28"/>
  <c r="E6" i="28"/>
  <c r="E14" i="28"/>
  <c r="E7" i="28"/>
  <c r="E15" i="28"/>
  <c r="E8" i="28"/>
  <c r="E16" i="28"/>
  <c r="E10" i="28"/>
  <c r="E9" i="28"/>
  <c r="E17" i="28"/>
  <c r="E18" i="28"/>
  <c r="C15" i="19"/>
  <c r="K15" i="19"/>
  <c r="J15" i="19"/>
  <c r="I15" i="19"/>
  <c r="P15" i="19"/>
  <c r="H15" i="19"/>
  <c r="O15" i="19"/>
  <c r="G15" i="19"/>
  <c r="N15" i="19"/>
  <c r="F15" i="19"/>
  <c r="M15" i="19"/>
  <c r="E15" i="19"/>
  <c r="L15" i="19"/>
  <c r="D15" i="19"/>
  <c r="F138" i="31"/>
  <c r="B288" i="28" s="1"/>
  <c r="N138" i="31"/>
  <c r="B296" i="28" s="1"/>
  <c r="V138" i="31"/>
  <c r="B304" i="28" s="1"/>
  <c r="K138" i="31"/>
  <c r="B293" i="28" s="1"/>
  <c r="G138" i="31"/>
  <c r="B289" i="28" s="1"/>
  <c r="O138" i="31"/>
  <c r="B297" i="28" s="1"/>
  <c r="W138" i="31"/>
  <c r="B305" i="28" s="1"/>
  <c r="H138" i="31"/>
  <c r="B290" i="28" s="1"/>
  <c r="P138" i="31"/>
  <c r="B298" i="28" s="1"/>
  <c r="I138" i="31"/>
  <c r="B291" i="28" s="1"/>
  <c r="Q138" i="31"/>
  <c r="B299" i="28" s="1"/>
  <c r="C170" i="31"/>
  <c r="C202" i="31" s="1"/>
  <c r="C234" i="31" s="1"/>
  <c r="J138" i="31"/>
  <c r="B292" i="28" s="1"/>
  <c r="R138" i="31"/>
  <c r="B300" i="28" s="1"/>
  <c r="L138" i="31"/>
  <c r="B294" i="28" s="1"/>
  <c r="T138" i="31"/>
  <c r="B302" i="28" s="1"/>
  <c r="S138" i="31"/>
  <c r="B301" i="28" s="1"/>
  <c r="E138" i="31"/>
  <c r="B287" i="28" s="1"/>
  <c r="M138" i="31"/>
  <c r="B295" i="28" s="1"/>
  <c r="U138" i="31"/>
  <c r="B303" i="28" s="1"/>
  <c r="I137" i="31"/>
  <c r="B272" i="28" s="1"/>
  <c r="Q137" i="31"/>
  <c r="B280" i="28" s="1"/>
  <c r="G137" i="31"/>
  <c r="B270" i="28" s="1"/>
  <c r="J137" i="31"/>
  <c r="B273" i="28" s="1"/>
  <c r="R137" i="31"/>
  <c r="B281" i="28" s="1"/>
  <c r="C169" i="31"/>
  <c r="C201" i="31" s="1"/>
  <c r="C233" i="31" s="1"/>
  <c r="K137" i="31"/>
  <c r="B274" i="28" s="1"/>
  <c r="S137" i="31"/>
  <c r="B282" i="28" s="1"/>
  <c r="O137" i="31"/>
  <c r="B278" i="28" s="1"/>
  <c r="L137" i="31"/>
  <c r="B275" i="28" s="1"/>
  <c r="T137" i="31"/>
  <c r="B283" i="28" s="1"/>
  <c r="P137" i="31"/>
  <c r="B279" i="28" s="1"/>
  <c r="E137" i="31"/>
  <c r="B268" i="28" s="1"/>
  <c r="M137" i="31"/>
  <c r="B276" i="28" s="1"/>
  <c r="U137" i="31"/>
  <c r="B284" i="28" s="1"/>
  <c r="F137" i="31"/>
  <c r="B269" i="28" s="1"/>
  <c r="N137" i="31"/>
  <c r="B277" i="28" s="1"/>
  <c r="V137" i="31"/>
  <c r="B285" i="28" s="1"/>
  <c r="W137" i="31"/>
  <c r="B286" i="28" s="1"/>
  <c r="H137" i="31"/>
  <c r="B271" i="28" s="1"/>
  <c r="D12" i="24"/>
  <c r="D140" i="24"/>
  <c r="D132" i="24"/>
  <c r="D124" i="24"/>
  <c r="D116" i="24"/>
  <c r="D108" i="24"/>
  <c r="D100" i="24"/>
  <c r="D92" i="24"/>
  <c r="D84" i="24"/>
  <c r="D76" i="24"/>
  <c r="D68" i="24"/>
  <c r="D60" i="24"/>
  <c r="D52" i="24"/>
  <c r="D44" i="24"/>
  <c r="D36" i="24"/>
  <c r="D28" i="24"/>
  <c r="D20" i="24"/>
  <c r="D8" i="24"/>
  <c r="D144" i="24"/>
  <c r="D136" i="24"/>
  <c r="D128" i="24"/>
  <c r="D120" i="24"/>
  <c r="D112" i="24"/>
  <c r="D104" i="24"/>
  <c r="D96" i="24"/>
  <c r="D88" i="24"/>
  <c r="D80" i="24"/>
  <c r="D72" i="24"/>
  <c r="D64" i="24"/>
  <c r="D56" i="24"/>
  <c r="D48" i="24"/>
  <c r="D40" i="24"/>
  <c r="D32" i="24"/>
  <c r="D24" i="24"/>
  <c r="D16" i="24"/>
  <c r="E3" i="26"/>
  <c r="E4" i="26"/>
  <c r="E5" i="26"/>
  <c r="E2" i="26"/>
  <c r="BT19" i="31" l="1"/>
  <c r="BU19" i="31"/>
  <c r="AV23" i="31"/>
  <c r="AK19" i="31"/>
  <c r="BC19" i="31"/>
  <c r="BP19" i="31"/>
  <c r="CJ19" i="31"/>
  <c r="DN19" i="31"/>
  <c r="CV19" i="31"/>
  <c r="AV40" i="31"/>
  <c r="BP40" i="31"/>
  <c r="DK40" i="31"/>
  <c r="CY40" i="31"/>
  <c r="AM35" i="31"/>
  <c r="CT35" i="31"/>
  <c r="AP23" i="31"/>
  <c r="BP23" i="31"/>
  <c r="CU23" i="31"/>
  <c r="AL19" i="31"/>
  <c r="AQ19" i="31"/>
  <c r="BR19" i="31"/>
  <c r="CS19" i="31"/>
  <c r="BE40" i="31"/>
  <c r="BU40" i="31"/>
  <c r="BR40" i="31"/>
  <c r="CG40" i="31"/>
  <c r="CU40" i="31"/>
  <c r="CX40" i="31"/>
  <c r="AP35" i="31"/>
  <c r="BU35" i="31"/>
  <c r="BO35" i="31"/>
  <c r="CV35" i="31"/>
  <c r="DN35" i="31"/>
  <c r="AQ23" i="31"/>
  <c r="DC23" i="31"/>
  <c r="CS23" i="31"/>
  <c r="AM19" i="31"/>
  <c r="BQ19" i="31"/>
  <c r="CU19" i="31"/>
  <c r="AQ40" i="31"/>
  <c r="DC40" i="31"/>
  <c r="AL35" i="31"/>
  <c r="AQ35" i="31"/>
  <c r="BQ35" i="31"/>
  <c r="CX35" i="31"/>
  <c r="CS35" i="31"/>
  <c r="AK23" i="31"/>
  <c r="BT23" i="31"/>
  <c r="CT23" i="31"/>
  <c r="AP19" i="31"/>
  <c r="BO19" i="31"/>
  <c r="DC19" i="31"/>
  <c r="BF40" i="31"/>
  <c r="AN40" i="31"/>
  <c r="BT40" i="31"/>
  <c r="BO40" i="31"/>
  <c r="DD40" i="31"/>
  <c r="CS40" i="31"/>
  <c r="AN35" i="31"/>
  <c r="CY35" i="31"/>
  <c r="CU35" i="31"/>
  <c r="DM35" i="31"/>
  <c r="AL23" i="31"/>
  <c r="BU23" i="31"/>
  <c r="DD23" i="31"/>
  <c r="CV23" i="31"/>
  <c r="AN19" i="31"/>
  <c r="DD19" i="31"/>
  <c r="CT19" i="31"/>
  <c r="AP40" i="31"/>
  <c r="AK40" i="31"/>
  <c r="CT40" i="31"/>
  <c r="CY23" i="31"/>
  <c r="AK35" i="31"/>
  <c r="BY35" i="31"/>
  <c r="BP35" i="31"/>
  <c r="DD35" i="31"/>
  <c r="BE23" i="31"/>
  <c r="AM23" i="31"/>
  <c r="BO23" i="31"/>
  <c r="AU19" i="31"/>
  <c r="BF19" i="31"/>
  <c r="BY19" i="31"/>
  <c r="AM40" i="31"/>
  <c r="CI40" i="31"/>
  <c r="BZ40" i="31"/>
  <c r="DN40" i="31"/>
  <c r="CV40" i="31"/>
  <c r="BZ23" i="31"/>
  <c r="CX23" i="31"/>
  <c r="BC35" i="31"/>
  <c r="CJ35" i="31"/>
  <c r="BR35" i="31"/>
  <c r="DC35" i="31"/>
  <c r="AV35" i="31"/>
  <c r="BF23" i="31"/>
  <c r="AN23" i="31"/>
  <c r="BR23" i="31"/>
  <c r="DM23" i="31"/>
  <c r="DK23" i="31"/>
  <c r="CI23" i="31"/>
  <c r="AV19" i="31"/>
  <c r="BZ19" i="31"/>
  <c r="DK19" i="31"/>
  <c r="CX19" i="31"/>
  <c r="BC40" i="31"/>
  <c r="CJ40" i="31"/>
  <c r="BY40" i="31"/>
  <c r="DM40" i="31"/>
  <c r="BY23" i="31"/>
  <c r="BF35" i="31"/>
  <c r="BZ35" i="31"/>
  <c r="CI35" i="31"/>
  <c r="DK35" i="31"/>
  <c r="AU35" i="31"/>
  <c r="AU23" i="31"/>
  <c r="BQ23" i="31"/>
  <c r="CG23" i="31"/>
  <c r="DN23" i="31"/>
  <c r="BC23" i="31"/>
  <c r="CJ23" i="31"/>
  <c r="BE19" i="31"/>
  <c r="CI19" i="31"/>
  <c r="CG19" i="31"/>
  <c r="DM19" i="31"/>
  <c r="CY19" i="31"/>
  <c r="AU40" i="31"/>
  <c r="AL40" i="31"/>
  <c r="BQ40" i="31"/>
  <c r="BE35" i="31"/>
  <c r="BT35" i="31"/>
  <c r="CG35" i="31"/>
  <c r="E49" i="32"/>
  <c r="F33" i="32"/>
  <c r="E44" i="32"/>
  <c r="F28" i="32"/>
  <c r="E45" i="32"/>
  <c r="F29" i="32"/>
  <c r="E62" i="32"/>
  <c r="F46" i="32"/>
  <c r="E36" i="32"/>
  <c r="F20" i="32"/>
  <c r="E35" i="32"/>
  <c r="F19" i="32"/>
  <c r="E41" i="32"/>
  <c r="F25" i="32"/>
  <c r="E40" i="32"/>
  <c r="F24" i="32"/>
  <c r="E47" i="32"/>
  <c r="F31" i="32"/>
  <c r="E39" i="32"/>
  <c r="F23" i="32"/>
  <c r="E58" i="32"/>
  <c r="F42" i="32"/>
  <c r="E50" i="32"/>
  <c r="F34" i="32"/>
  <c r="E37" i="32"/>
  <c r="F21" i="32"/>
  <c r="E54" i="32"/>
  <c r="F38" i="32"/>
  <c r="E43" i="32"/>
  <c r="F27" i="32"/>
  <c r="E48" i="32"/>
  <c r="F32" i="32"/>
  <c r="E40" i="24"/>
  <c r="G40" i="24" s="1"/>
  <c r="H40" i="24" s="1"/>
  <c r="F24" i="24"/>
  <c r="E54" i="24"/>
  <c r="G54" i="24" s="1"/>
  <c r="H54" i="24" s="1"/>
  <c r="F38" i="24"/>
  <c r="E39" i="24"/>
  <c r="G39" i="24" s="1"/>
  <c r="H39" i="24" s="1"/>
  <c r="F23" i="24"/>
  <c r="E50" i="24"/>
  <c r="G50" i="24" s="1"/>
  <c r="H50" i="24" s="1"/>
  <c r="F34" i="24"/>
  <c r="E36" i="24"/>
  <c r="G36" i="24" s="1"/>
  <c r="H36" i="24" s="1"/>
  <c r="F20" i="24"/>
  <c r="E47" i="24"/>
  <c r="G47" i="24" s="1"/>
  <c r="H47" i="24" s="1"/>
  <c r="F31" i="24"/>
  <c r="E35" i="24"/>
  <c r="G35" i="24" s="1"/>
  <c r="H35" i="24" s="1"/>
  <c r="F19" i="24"/>
  <c r="E44" i="24"/>
  <c r="G44" i="24" s="1"/>
  <c r="H44" i="24" s="1"/>
  <c r="F28" i="24"/>
  <c r="E48" i="24"/>
  <c r="G48" i="24" s="1"/>
  <c r="H48" i="24" s="1"/>
  <c r="F32" i="24"/>
  <c r="E43" i="24"/>
  <c r="G43" i="24" s="1"/>
  <c r="H43" i="24" s="1"/>
  <c r="F27" i="24"/>
  <c r="E45" i="24"/>
  <c r="G45" i="24" s="1"/>
  <c r="H45" i="24" s="1"/>
  <c r="F29" i="24"/>
  <c r="E37" i="24"/>
  <c r="G37" i="24" s="1"/>
  <c r="H37" i="24" s="1"/>
  <c r="F21" i="24"/>
  <c r="E62" i="24"/>
  <c r="G62" i="24" s="1"/>
  <c r="H62" i="24" s="1"/>
  <c r="F46" i="24"/>
  <c r="E49" i="24"/>
  <c r="G49" i="24" s="1"/>
  <c r="H49" i="24" s="1"/>
  <c r="F33" i="24"/>
  <c r="E58" i="24"/>
  <c r="G58" i="24" s="1"/>
  <c r="H58" i="24" s="1"/>
  <c r="F42" i="24"/>
  <c r="E41" i="24"/>
  <c r="G41" i="24" s="1"/>
  <c r="H41" i="24" s="1"/>
  <c r="F25" i="24"/>
  <c r="CK62" i="31"/>
  <c r="CE95" i="31" s="1"/>
  <c r="Q96" i="28" s="1"/>
  <c r="R96" i="28" s="1"/>
  <c r="BD58" i="31"/>
  <c r="BE58" i="31"/>
  <c r="AY91" i="31" s="1"/>
  <c r="L18" i="28" s="1"/>
  <c r="M18" i="28" s="1"/>
  <c r="BF58" i="31"/>
  <c r="AZ91" i="31" s="1"/>
  <c r="L19" i="28" s="1"/>
  <c r="M19" i="28" s="1"/>
  <c r="BF80" i="31"/>
  <c r="AZ113" i="31" s="1"/>
  <c r="L437" i="28" s="1"/>
  <c r="M437" i="28" s="1"/>
  <c r="BE80" i="31"/>
  <c r="AY113" i="31" s="1"/>
  <c r="L436" i="28" s="1"/>
  <c r="M436" i="28" s="1"/>
  <c r="BD80" i="31"/>
  <c r="AX78" i="31"/>
  <c r="AU111" i="31" s="1"/>
  <c r="L394" i="28" s="1"/>
  <c r="M394" i="28" s="1"/>
  <c r="BD63" i="31"/>
  <c r="BE63" i="31"/>
  <c r="AY96" i="31" s="1"/>
  <c r="L113" i="28" s="1"/>
  <c r="M113" i="28" s="1"/>
  <c r="BF63" i="31"/>
  <c r="AZ96" i="31" s="1"/>
  <c r="L114" i="28" s="1"/>
  <c r="M114" i="28" s="1"/>
  <c r="AW70" i="31"/>
  <c r="AT103" i="31" s="1"/>
  <c r="L241" i="28" s="1"/>
  <c r="M241" i="28" s="1"/>
  <c r="AZ75" i="31"/>
  <c r="AW108" i="31" s="1"/>
  <c r="L339" i="28" s="1"/>
  <c r="M339" i="28" s="1"/>
  <c r="A3" i="32"/>
  <c r="A4" i="32" s="1"/>
  <c r="A5" i="32" s="1"/>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B3" i="32"/>
  <c r="B4" i="32" s="1"/>
  <c r="B5" i="32" s="1"/>
  <c r="B6" i="32" s="1"/>
  <c r="B7" i="32" s="1"/>
  <c r="B8" i="32" s="1"/>
  <c r="B9" i="32" s="1"/>
  <c r="B10" i="32" s="1"/>
  <c r="B11" i="32" s="1"/>
  <c r="B12" i="32" s="1"/>
  <c r="B13" i="32" s="1"/>
  <c r="B14" i="32" s="1"/>
  <c r="B15" i="32" s="1"/>
  <c r="B16" i="32" s="1"/>
  <c r="B17" i="32" s="1"/>
  <c r="E64" i="32" l="1"/>
  <c r="F48" i="32"/>
  <c r="E66" i="32"/>
  <c r="F50" i="32"/>
  <c r="E56" i="32"/>
  <c r="F40" i="32"/>
  <c r="E78" i="32"/>
  <c r="F62" i="32"/>
  <c r="E59" i="32"/>
  <c r="F43" i="32"/>
  <c r="E74" i="32"/>
  <c r="F58" i="32"/>
  <c r="E57" i="32"/>
  <c r="F41" i="32"/>
  <c r="E61" i="32"/>
  <c r="F45" i="32"/>
  <c r="E70" i="32"/>
  <c r="F54" i="32"/>
  <c r="E55" i="32"/>
  <c r="F39" i="32"/>
  <c r="E51" i="32"/>
  <c r="F35" i="32"/>
  <c r="E60" i="32"/>
  <c r="F44" i="32"/>
  <c r="E53" i="32"/>
  <c r="F37" i="32"/>
  <c r="E63" i="32"/>
  <c r="F47" i="32"/>
  <c r="E52" i="32"/>
  <c r="F36" i="32"/>
  <c r="E65" i="32"/>
  <c r="F49" i="32"/>
  <c r="E57" i="24"/>
  <c r="G57" i="24" s="1"/>
  <c r="H57" i="24" s="1"/>
  <c r="F41" i="24"/>
  <c r="E53" i="24"/>
  <c r="G53" i="24" s="1"/>
  <c r="H53" i="24" s="1"/>
  <c r="F37" i="24"/>
  <c r="E60" i="24"/>
  <c r="G60" i="24" s="1"/>
  <c r="H60" i="24" s="1"/>
  <c r="F44" i="24"/>
  <c r="E66" i="24"/>
  <c r="G66" i="24" s="1"/>
  <c r="H66" i="24" s="1"/>
  <c r="F50" i="24"/>
  <c r="E74" i="24"/>
  <c r="G74" i="24" s="1"/>
  <c r="H74" i="24" s="1"/>
  <c r="F58" i="24"/>
  <c r="E61" i="24"/>
  <c r="G61" i="24" s="1"/>
  <c r="H61" i="24" s="1"/>
  <c r="F45" i="24"/>
  <c r="E51" i="24"/>
  <c r="G51" i="24" s="1"/>
  <c r="H51" i="24" s="1"/>
  <c r="F35" i="24"/>
  <c r="E55" i="24"/>
  <c r="G55" i="24" s="1"/>
  <c r="H55" i="24" s="1"/>
  <c r="F39" i="24"/>
  <c r="E65" i="24"/>
  <c r="G65" i="24" s="1"/>
  <c r="H65" i="24" s="1"/>
  <c r="F49" i="24"/>
  <c r="E59" i="24"/>
  <c r="G59" i="24" s="1"/>
  <c r="H59" i="24" s="1"/>
  <c r="F43" i="24"/>
  <c r="E63" i="24"/>
  <c r="G63" i="24" s="1"/>
  <c r="H63" i="24" s="1"/>
  <c r="F47" i="24"/>
  <c r="E70" i="24"/>
  <c r="G70" i="24" s="1"/>
  <c r="H70" i="24" s="1"/>
  <c r="F54" i="24"/>
  <c r="E78" i="24"/>
  <c r="G78" i="24" s="1"/>
  <c r="H78" i="24" s="1"/>
  <c r="F62" i="24"/>
  <c r="E64" i="24"/>
  <c r="G64" i="24" s="1"/>
  <c r="H64" i="24" s="1"/>
  <c r="F48" i="24"/>
  <c r="E52" i="24"/>
  <c r="G52" i="24" s="1"/>
  <c r="H52" i="24" s="1"/>
  <c r="F36" i="24"/>
  <c r="E56" i="24"/>
  <c r="G56" i="24" s="1"/>
  <c r="H56" i="24" s="1"/>
  <c r="F40" i="24"/>
  <c r="B18" i="32"/>
  <c r="B19" i="32" s="1"/>
  <c r="B20" i="32" s="1"/>
  <c r="B21" i="32" s="1"/>
  <c r="B22" i="32" s="1"/>
  <c r="B23" i="32" s="1"/>
  <c r="B24" i="32" s="1"/>
  <c r="B25" i="32" s="1"/>
  <c r="B26" i="32" s="1"/>
  <c r="B27" i="32" s="1"/>
  <c r="B28" i="32" s="1"/>
  <c r="B29" i="32" s="1"/>
  <c r="B30" i="32" s="1"/>
  <c r="B31" i="32" s="1"/>
  <c r="B32" i="32" s="1"/>
  <c r="B33" i="32" s="1"/>
  <c r="B34" i="32" s="1"/>
  <c r="B35" i="32" s="1"/>
  <c r="B36" i="32" s="1"/>
  <c r="B37" i="32" s="1"/>
  <c r="B38" i="32" s="1"/>
  <c r="B39" i="32" s="1"/>
  <c r="B40" i="32" s="1"/>
  <c r="B41" i="32" s="1"/>
  <c r="B42" i="32" s="1"/>
  <c r="B43" i="32" s="1"/>
  <c r="B44" i="32" s="1"/>
  <c r="B45" i="32" s="1"/>
  <c r="B46" i="32" s="1"/>
  <c r="B47" i="32" s="1"/>
  <c r="B48" i="32" s="1"/>
  <c r="B49" i="32" s="1"/>
  <c r="B50" i="32" s="1"/>
  <c r="B51" i="32" s="1"/>
  <c r="B52" i="32" s="1"/>
  <c r="B53" i="32" s="1"/>
  <c r="B54" i="32" s="1"/>
  <c r="B55" i="32" s="1"/>
  <c r="B56" i="32" s="1"/>
  <c r="B57" i="32" s="1"/>
  <c r="B58" i="32" s="1"/>
  <c r="B59" i="32" s="1"/>
  <c r="B60" i="32" s="1"/>
  <c r="B61" i="32" s="1"/>
  <c r="B62" i="32" s="1"/>
  <c r="B63" i="32" s="1"/>
  <c r="B64" i="32" s="1"/>
  <c r="B65" i="32" s="1"/>
  <c r="B66" i="32" s="1"/>
  <c r="B67" i="32" s="1"/>
  <c r="B68" i="32" s="1"/>
  <c r="B69" i="32" s="1"/>
  <c r="B70" i="32" s="1"/>
  <c r="B71" i="32" s="1"/>
  <c r="B72" i="32" s="1"/>
  <c r="B73" i="32" s="1"/>
  <c r="B74" i="32" s="1"/>
  <c r="B75" i="32" s="1"/>
  <c r="B76" i="32" s="1"/>
  <c r="B77" i="32" s="1"/>
  <c r="B78" i="32" s="1"/>
  <c r="B79" i="32" s="1"/>
  <c r="B80" i="32" s="1"/>
  <c r="B81" i="32" s="1"/>
  <c r="B82" i="32" s="1"/>
  <c r="B83" i="32" s="1"/>
  <c r="B84" i="32" s="1"/>
  <c r="B85" i="32" s="1"/>
  <c r="B86" i="32" s="1"/>
  <c r="B87" i="32" s="1"/>
  <c r="B88" i="32" s="1"/>
  <c r="B89" i="32" s="1"/>
  <c r="B90" i="32" s="1"/>
  <c r="B91" i="32" s="1"/>
  <c r="B92" i="32" s="1"/>
  <c r="B93" i="32" s="1"/>
  <c r="B94" i="32" s="1"/>
  <c r="B95" i="32" s="1"/>
  <c r="B96" i="32" s="1"/>
  <c r="B97" i="32" s="1"/>
  <c r="B98" i="32" s="1"/>
  <c r="B99" i="32" s="1"/>
  <c r="B100" i="32" s="1"/>
  <c r="B101" i="32" s="1"/>
  <c r="B102" i="32" s="1"/>
  <c r="B103" i="32" s="1"/>
  <c r="B104" i="32" s="1"/>
  <c r="B105" i="32" s="1"/>
  <c r="B106" i="32" s="1"/>
  <c r="B107" i="32" s="1"/>
  <c r="B108" i="32" s="1"/>
  <c r="B109" i="32" s="1"/>
  <c r="B110" i="32" s="1"/>
  <c r="B111" i="32" s="1"/>
  <c r="B112" i="32" s="1"/>
  <c r="B113" i="32" s="1"/>
  <c r="B114" i="32" s="1"/>
  <c r="B115" i="32" s="1"/>
  <c r="B116" i="32" s="1"/>
  <c r="B117" i="32" s="1"/>
  <c r="B118" i="32" s="1"/>
  <c r="B119" i="32" s="1"/>
  <c r="B120" i="32" s="1"/>
  <c r="B121" i="32" s="1"/>
  <c r="B122" i="32" s="1"/>
  <c r="B123" i="32" s="1"/>
  <c r="B124" i="32" s="1"/>
  <c r="B125" i="32" s="1"/>
  <c r="B126" i="32" s="1"/>
  <c r="B127" i="32" s="1"/>
  <c r="B128" i="32" s="1"/>
  <c r="B129" i="32" s="1"/>
  <c r="B130" i="32" s="1"/>
  <c r="B131" i="32" s="1"/>
  <c r="B132" i="32" s="1"/>
  <c r="B133" i="32" s="1"/>
  <c r="B134" i="32" s="1"/>
  <c r="B135" i="32" s="1"/>
  <c r="B136" i="32" s="1"/>
  <c r="B137" i="32" s="1"/>
  <c r="B138" i="32" s="1"/>
  <c r="B139" i="32" s="1"/>
  <c r="B140" i="32" s="1"/>
  <c r="B141" i="32" s="1"/>
  <c r="B142" i="32" s="1"/>
  <c r="B143" i="32" s="1"/>
  <c r="B144" i="32" s="1"/>
  <c r="B145" i="32" s="1"/>
  <c r="B146" i="32" s="1"/>
  <c r="B147" i="32" s="1"/>
  <c r="B148" i="32" s="1"/>
  <c r="B149" i="32" s="1"/>
  <c r="B150" i="32" s="1"/>
  <c r="B151" i="32" s="1"/>
  <c r="B152" i="32" s="1"/>
  <c r="B153" i="32" s="1"/>
  <c r="B154" i="32" s="1"/>
  <c r="B155" i="32" s="1"/>
  <c r="B156" i="32" s="1"/>
  <c r="B157" i="32" s="1"/>
  <c r="B158" i="32" s="1"/>
  <c r="B159" i="32" s="1"/>
  <c r="B160" i="32" s="1"/>
  <c r="B161" i="32" s="1"/>
  <c r="B162" i="32" s="1"/>
  <c r="B163" i="32" s="1"/>
  <c r="B164" i="32" s="1"/>
  <c r="B165" i="32" s="1"/>
  <c r="B166" i="32" s="1"/>
  <c r="B167" i="32" s="1"/>
  <c r="B168" i="32" s="1"/>
  <c r="B169" i="32" s="1"/>
  <c r="B170" i="32" s="1"/>
  <c r="B171" i="32" s="1"/>
  <c r="B172" i="32" s="1"/>
  <c r="B173" i="32" s="1"/>
  <c r="B174" i="32" s="1"/>
  <c r="B175" i="32" s="1"/>
  <c r="B176" i="32" s="1"/>
  <c r="B177" i="32" s="1"/>
  <c r="B178" i="32" s="1"/>
  <c r="B179" i="32" s="1"/>
  <c r="B180" i="32" s="1"/>
  <c r="B181" i="32" s="1"/>
  <c r="B182" i="32" s="1"/>
  <c r="B183" i="32" s="1"/>
  <c r="B184" i="32" s="1"/>
  <c r="B185" i="32" s="1"/>
  <c r="B186" i="32" s="1"/>
  <c r="B187" i="32" s="1"/>
  <c r="B188" i="32" s="1"/>
  <c r="B189" i="32" s="1"/>
  <c r="B190" i="32" s="1"/>
  <c r="B191" i="32" s="1"/>
  <c r="B192" i="32" s="1"/>
  <c r="B193" i="32" s="1"/>
  <c r="B194" i="32" s="1"/>
  <c r="B195" i="32" s="1"/>
  <c r="B196" i="32" s="1"/>
  <c r="B197" i="32" s="1"/>
  <c r="B198" i="32" s="1"/>
  <c r="B199" i="32" s="1"/>
  <c r="B200" i="32" s="1"/>
  <c r="B201" i="32" s="1"/>
  <c r="B202" i="32" s="1"/>
  <c r="B203" i="32" s="1"/>
  <c r="B204" i="32" s="1"/>
  <c r="B205" i="32" s="1"/>
  <c r="B206" i="32" s="1"/>
  <c r="B207" i="32" s="1"/>
  <c r="B208" i="32" s="1"/>
  <c r="B209" i="32" s="1"/>
  <c r="B210" i="32" s="1"/>
  <c r="B211" i="32" s="1"/>
  <c r="B212" i="32" s="1"/>
  <c r="B213" i="32" s="1"/>
  <c r="B214" i="32" s="1"/>
  <c r="B215" i="32" s="1"/>
  <c r="B216" i="32" s="1"/>
  <c r="B217" i="32" s="1"/>
  <c r="B218" i="32" s="1"/>
  <c r="B219" i="32" s="1"/>
  <c r="B220" i="32" s="1"/>
  <c r="B221" i="32" s="1"/>
  <c r="B222" i="32" s="1"/>
  <c r="B223" i="32" s="1"/>
  <c r="B224" i="32" s="1"/>
  <c r="B225" i="32" s="1"/>
  <c r="B226" i="32" s="1"/>
  <c r="B227" i="32" s="1"/>
  <c r="B228" i="32" s="1"/>
  <c r="B229" i="32" s="1"/>
  <c r="B230" i="32" s="1"/>
  <c r="B231" i="32" s="1"/>
  <c r="B232" i="32" s="1"/>
  <c r="B233" i="32" s="1"/>
  <c r="B234" i="32" s="1"/>
  <c r="B235" i="32" s="1"/>
  <c r="B236" i="32" s="1"/>
  <c r="B237" i="32" s="1"/>
  <c r="B238" i="32" s="1"/>
  <c r="B239" i="32" s="1"/>
  <c r="B240" i="32" s="1"/>
  <c r="B241" i="32" s="1"/>
  <c r="B242" i="32" s="1"/>
  <c r="B243" i="32" s="1"/>
  <c r="B244" i="32" s="1"/>
  <c r="B245" i="32" s="1"/>
  <c r="B246" i="32" s="1"/>
  <c r="B247" i="32" s="1"/>
  <c r="B248" i="32" s="1"/>
  <c r="B249" i="32" s="1"/>
  <c r="B250" i="32" s="1"/>
  <c r="B251" i="32" s="1"/>
  <c r="B252" i="32" s="1"/>
  <c r="B253" i="32" s="1"/>
  <c r="B254" i="32" s="1"/>
  <c r="B255" i="32" s="1"/>
  <c r="B256" i="32" s="1"/>
  <c r="B257" i="32" s="1"/>
  <c r="B258" i="32" s="1"/>
  <c r="B259" i="32" s="1"/>
  <c r="B260" i="32" s="1"/>
  <c r="B261" i="32" s="1"/>
  <c r="B262" i="32" s="1"/>
  <c r="B263" i="32" s="1"/>
  <c r="B264" i="32" s="1"/>
  <c r="B265" i="32" s="1"/>
  <c r="B266" i="32" s="1"/>
  <c r="B267" i="32" s="1"/>
  <c r="B268" i="32" s="1"/>
  <c r="B269" i="32" s="1"/>
  <c r="B270" i="32" s="1"/>
  <c r="B271" i="32" s="1"/>
  <c r="B272" i="32" s="1"/>
  <c r="B273" i="32" s="1"/>
  <c r="B274" i="32" s="1"/>
  <c r="B275" i="32" s="1"/>
  <c r="B276" i="32" s="1"/>
  <c r="B277" i="32" s="1"/>
  <c r="B278" i="32" s="1"/>
  <c r="B279" i="32" s="1"/>
  <c r="B280" i="32" s="1"/>
  <c r="B281" i="32" s="1"/>
  <c r="B282" i="32" s="1"/>
  <c r="B283" i="32" s="1"/>
  <c r="B284" i="32" s="1"/>
  <c r="B285" i="32" s="1"/>
  <c r="B286" i="32" s="1"/>
  <c r="B287" i="32" s="1"/>
  <c r="B288" i="32" s="1"/>
  <c r="B289" i="32" s="1"/>
  <c r="B290" i="32" s="1"/>
  <c r="B291" i="32" s="1"/>
  <c r="B292" i="32" s="1"/>
  <c r="B293" i="32" s="1"/>
  <c r="B294" i="32" s="1"/>
  <c r="B295" i="32" s="1"/>
  <c r="B296" i="32" s="1"/>
  <c r="B297" i="32" s="1"/>
  <c r="B298" i="32" s="1"/>
  <c r="B299" i="32" s="1"/>
  <c r="B300" i="32" s="1"/>
  <c r="B301" i="32" s="1"/>
  <c r="B302" i="32" s="1"/>
  <c r="B303" i="32" s="1"/>
  <c r="B304" i="32" s="1"/>
  <c r="B305" i="32" s="1"/>
  <c r="C10" i="25"/>
  <c r="D10" i="25" s="1"/>
  <c r="E81" i="32" l="1"/>
  <c r="F65" i="32"/>
  <c r="E76" i="32"/>
  <c r="F60" i="32"/>
  <c r="E77" i="32"/>
  <c r="F61" i="32"/>
  <c r="E94" i="32"/>
  <c r="F78" i="32"/>
  <c r="E68" i="32"/>
  <c r="F52" i="32"/>
  <c r="E67" i="32"/>
  <c r="F51" i="32"/>
  <c r="E73" i="32"/>
  <c r="F57" i="32"/>
  <c r="E72" i="32"/>
  <c r="F56" i="32"/>
  <c r="E79" i="32"/>
  <c r="F63" i="32"/>
  <c r="E71" i="32"/>
  <c r="F55" i="32"/>
  <c r="E90" i="32"/>
  <c r="F74" i="32"/>
  <c r="E82" i="32"/>
  <c r="F66" i="32"/>
  <c r="E69" i="32"/>
  <c r="F53" i="32"/>
  <c r="E86" i="32"/>
  <c r="F70" i="32"/>
  <c r="E75" i="32"/>
  <c r="F59" i="32"/>
  <c r="E80" i="32"/>
  <c r="F64" i="32"/>
  <c r="E72" i="24"/>
  <c r="G72" i="24" s="1"/>
  <c r="H72" i="24" s="1"/>
  <c r="F56" i="24"/>
  <c r="E86" i="24"/>
  <c r="G86" i="24" s="1"/>
  <c r="H86" i="24" s="1"/>
  <c r="F70" i="24"/>
  <c r="E71" i="24"/>
  <c r="G71" i="24" s="1"/>
  <c r="H71" i="24" s="1"/>
  <c r="F55" i="24"/>
  <c r="E82" i="24"/>
  <c r="G82" i="24" s="1"/>
  <c r="H82" i="24" s="1"/>
  <c r="F66" i="24"/>
  <c r="E68" i="24"/>
  <c r="G68" i="24" s="1"/>
  <c r="H68" i="24" s="1"/>
  <c r="F52" i="24"/>
  <c r="E79" i="24"/>
  <c r="G79" i="24" s="1"/>
  <c r="H79" i="24" s="1"/>
  <c r="F63" i="24"/>
  <c r="E67" i="24"/>
  <c r="G67" i="24" s="1"/>
  <c r="H67" i="24" s="1"/>
  <c r="F51" i="24"/>
  <c r="E76" i="24"/>
  <c r="G76" i="24" s="1"/>
  <c r="H76" i="24" s="1"/>
  <c r="F60" i="24"/>
  <c r="E80" i="24"/>
  <c r="G80" i="24" s="1"/>
  <c r="H80" i="24" s="1"/>
  <c r="F64" i="24"/>
  <c r="E75" i="24"/>
  <c r="G75" i="24" s="1"/>
  <c r="H75" i="24" s="1"/>
  <c r="F59" i="24"/>
  <c r="E77" i="24"/>
  <c r="G77" i="24" s="1"/>
  <c r="H77" i="24" s="1"/>
  <c r="F61" i="24"/>
  <c r="E69" i="24"/>
  <c r="G69" i="24" s="1"/>
  <c r="H69" i="24" s="1"/>
  <c r="F53" i="24"/>
  <c r="E94" i="24"/>
  <c r="G94" i="24" s="1"/>
  <c r="H94" i="24" s="1"/>
  <c r="F78" i="24"/>
  <c r="E81" i="24"/>
  <c r="G81" i="24" s="1"/>
  <c r="H81" i="24" s="1"/>
  <c r="F65" i="24"/>
  <c r="E90" i="24"/>
  <c r="G90" i="24" s="1"/>
  <c r="H90" i="24" s="1"/>
  <c r="F74" i="24"/>
  <c r="E73" i="24"/>
  <c r="G73" i="24" s="1"/>
  <c r="H73" i="24" s="1"/>
  <c r="F57" i="24"/>
  <c r="E96" i="32" l="1"/>
  <c r="F80" i="32"/>
  <c r="E98" i="32"/>
  <c r="F82" i="32"/>
  <c r="E88" i="32"/>
  <c r="F72" i="32"/>
  <c r="E110" i="32"/>
  <c r="F94" i="32"/>
  <c r="E91" i="32"/>
  <c r="F75" i="32"/>
  <c r="E106" i="32"/>
  <c r="F90" i="32"/>
  <c r="E89" i="32"/>
  <c r="F73" i="32"/>
  <c r="E93" i="32"/>
  <c r="F77" i="32"/>
  <c r="E102" i="32"/>
  <c r="F86" i="32"/>
  <c r="E87" i="32"/>
  <c r="F71" i="32"/>
  <c r="E83" i="32"/>
  <c r="F67" i="32"/>
  <c r="E92" i="32"/>
  <c r="F76" i="32"/>
  <c r="E85" i="32"/>
  <c r="F69" i="32"/>
  <c r="E95" i="32"/>
  <c r="F79" i="32"/>
  <c r="E84" i="32"/>
  <c r="F68" i="32"/>
  <c r="E97" i="32"/>
  <c r="F81" i="32"/>
  <c r="E89" i="24"/>
  <c r="G89" i="24" s="1"/>
  <c r="H89" i="24" s="1"/>
  <c r="F73" i="24"/>
  <c r="E92" i="24"/>
  <c r="G92" i="24" s="1"/>
  <c r="H92" i="24" s="1"/>
  <c r="F76" i="24"/>
  <c r="E98" i="24"/>
  <c r="G98" i="24" s="1"/>
  <c r="H98" i="24" s="1"/>
  <c r="F82" i="24"/>
  <c r="E85" i="24"/>
  <c r="G85" i="24" s="1"/>
  <c r="H85" i="24" s="1"/>
  <c r="F69" i="24"/>
  <c r="E83" i="24"/>
  <c r="G83" i="24" s="1"/>
  <c r="H83" i="24" s="1"/>
  <c r="F67" i="24"/>
  <c r="E87" i="24"/>
  <c r="G87" i="24" s="1"/>
  <c r="H87" i="24" s="1"/>
  <c r="F71" i="24"/>
  <c r="E106" i="24"/>
  <c r="G106" i="24" s="1"/>
  <c r="H106" i="24" s="1"/>
  <c r="F90" i="24"/>
  <c r="E93" i="24"/>
  <c r="G93" i="24" s="1"/>
  <c r="H93" i="24" s="1"/>
  <c r="F77" i="24"/>
  <c r="E97" i="24"/>
  <c r="G97" i="24" s="1"/>
  <c r="H97" i="24" s="1"/>
  <c r="F81" i="24"/>
  <c r="E91" i="24"/>
  <c r="G91" i="24" s="1"/>
  <c r="H91" i="24" s="1"/>
  <c r="F75" i="24"/>
  <c r="E95" i="24"/>
  <c r="G95" i="24" s="1"/>
  <c r="H95" i="24" s="1"/>
  <c r="F79" i="24"/>
  <c r="E102" i="24"/>
  <c r="G102" i="24" s="1"/>
  <c r="H102" i="24" s="1"/>
  <c r="F86" i="24"/>
  <c r="E110" i="24"/>
  <c r="G110" i="24" s="1"/>
  <c r="H110" i="24" s="1"/>
  <c r="F94" i="24"/>
  <c r="E96" i="24"/>
  <c r="G96" i="24" s="1"/>
  <c r="H96" i="24" s="1"/>
  <c r="F80" i="24"/>
  <c r="E84" i="24"/>
  <c r="G84" i="24" s="1"/>
  <c r="H84" i="24" s="1"/>
  <c r="F68" i="24"/>
  <c r="E88" i="24"/>
  <c r="G88" i="24" s="1"/>
  <c r="H88" i="24" s="1"/>
  <c r="F72" i="24"/>
  <c r="H15" i="24"/>
  <c r="H16" i="24"/>
  <c r="H17" i="24"/>
  <c r="H11" i="24"/>
  <c r="H12" i="24"/>
  <c r="H13" i="24"/>
  <c r="H14" i="24"/>
  <c r="H10" i="24"/>
  <c r="H7" i="24"/>
  <c r="H8" i="24"/>
  <c r="H9" i="24"/>
  <c r="H6" i="24"/>
  <c r="H3" i="24"/>
  <c r="H4" i="24"/>
  <c r="H5" i="24"/>
  <c r="H2" i="24"/>
  <c r="E113" i="32" l="1"/>
  <c r="F97" i="32"/>
  <c r="E108" i="32"/>
  <c r="F92" i="32"/>
  <c r="E109" i="32"/>
  <c r="F93" i="32"/>
  <c r="E126" i="32"/>
  <c r="F110" i="32"/>
  <c r="E100" i="32"/>
  <c r="F84" i="32"/>
  <c r="E99" i="32"/>
  <c r="F83" i="32"/>
  <c r="E105" i="32"/>
  <c r="F89" i="32"/>
  <c r="E104" i="32"/>
  <c r="F88" i="32"/>
  <c r="E111" i="32"/>
  <c r="F95" i="32"/>
  <c r="E103" i="32"/>
  <c r="F87" i="32"/>
  <c r="E122" i="32"/>
  <c r="F106" i="32"/>
  <c r="E114" i="32"/>
  <c r="F98" i="32"/>
  <c r="E101" i="32"/>
  <c r="F85" i="32"/>
  <c r="E118" i="32"/>
  <c r="F102" i="32"/>
  <c r="E107" i="32"/>
  <c r="F91" i="32"/>
  <c r="E112" i="32"/>
  <c r="F96" i="32"/>
  <c r="E104" i="24"/>
  <c r="G104" i="24" s="1"/>
  <c r="H104" i="24" s="1"/>
  <c r="F88" i="24"/>
  <c r="E118" i="24"/>
  <c r="G118" i="24" s="1"/>
  <c r="H118" i="24" s="1"/>
  <c r="F102" i="24"/>
  <c r="E109" i="24"/>
  <c r="G109" i="24" s="1"/>
  <c r="H109" i="24" s="1"/>
  <c r="F93" i="24"/>
  <c r="E101" i="24"/>
  <c r="G101" i="24" s="1"/>
  <c r="H101" i="24" s="1"/>
  <c r="F85" i="24"/>
  <c r="E100" i="24"/>
  <c r="G100" i="24" s="1"/>
  <c r="H100" i="24" s="1"/>
  <c r="F84" i="24"/>
  <c r="E111" i="24"/>
  <c r="G111" i="24" s="1"/>
  <c r="H111" i="24" s="1"/>
  <c r="F95" i="24"/>
  <c r="E122" i="24"/>
  <c r="G122" i="24" s="1"/>
  <c r="H122" i="24" s="1"/>
  <c r="F106" i="24"/>
  <c r="E114" i="24"/>
  <c r="G114" i="24" s="1"/>
  <c r="H114" i="24" s="1"/>
  <c r="F98" i="24"/>
  <c r="E112" i="24"/>
  <c r="G112" i="24" s="1"/>
  <c r="H112" i="24" s="1"/>
  <c r="F96" i="24"/>
  <c r="E107" i="24"/>
  <c r="G107" i="24" s="1"/>
  <c r="H107" i="24" s="1"/>
  <c r="F91" i="24"/>
  <c r="E103" i="24"/>
  <c r="G103" i="24" s="1"/>
  <c r="H103" i="24" s="1"/>
  <c r="F87" i="24"/>
  <c r="E108" i="24"/>
  <c r="G108" i="24" s="1"/>
  <c r="H108" i="24" s="1"/>
  <c r="F92" i="24"/>
  <c r="E126" i="24"/>
  <c r="G126" i="24" s="1"/>
  <c r="H126" i="24" s="1"/>
  <c r="F110" i="24"/>
  <c r="E113" i="24"/>
  <c r="G113" i="24" s="1"/>
  <c r="H113" i="24" s="1"/>
  <c r="F97" i="24"/>
  <c r="E99" i="24"/>
  <c r="G99" i="24" s="1"/>
  <c r="H99" i="24" s="1"/>
  <c r="F83" i="24"/>
  <c r="E105" i="24"/>
  <c r="G105" i="24" s="1"/>
  <c r="H105" i="24" s="1"/>
  <c r="F89" i="24"/>
  <c r="E28" i="20"/>
  <c r="E29" i="20"/>
  <c r="E30" i="20"/>
  <c r="E31" i="20"/>
  <c r="E6" i="20"/>
  <c r="E7" i="20"/>
  <c r="E8" i="20"/>
  <c r="E9" i="20"/>
  <c r="E10" i="20"/>
  <c r="E12" i="20"/>
  <c r="E13" i="20"/>
  <c r="E14" i="20"/>
  <c r="E15" i="20"/>
  <c r="E16" i="20"/>
  <c r="E17" i="20"/>
  <c r="E19" i="20"/>
  <c r="E21" i="20"/>
  <c r="E23" i="20"/>
  <c r="E24" i="20"/>
  <c r="E25" i="20"/>
  <c r="E32" i="20"/>
  <c r="E33" i="20"/>
  <c r="E35" i="20"/>
  <c r="E36" i="20"/>
  <c r="E37" i="20"/>
  <c r="E38" i="20"/>
  <c r="E40" i="20"/>
  <c r="E41" i="20"/>
  <c r="E44" i="20"/>
  <c r="E48" i="20"/>
  <c r="E49" i="20"/>
  <c r="E50" i="20"/>
  <c r="E51" i="20"/>
  <c r="E56" i="20"/>
  <c r="E57" i="20"/>
  <c r="E5" i="20"/>
  <c r="Z20" i="31"/>
  <c r="AC37" i="31"/>
  <c r="X24" i="31"/>
  <c r="X33" i="31"/>
  <c r="P26" i="31"/>
  <c r="W30" i="31"/>
  <c r="O39" i="31"/>
  <c r="T32" i="31"/>
  <c r="O16" i="31"/>
  <c r="N29" i="31"/>
  <c r="O21" i="31"/>
  <c r="U42" i="31"/>
  <c r="V13" i="31"/>
  <c r="AC45" i="31"/>
  <c r="X15" i="31"/>
  <c r="P14" i="31"/>
  <c r="T49" i="31"/>
  <c r="U13" i="31"/>
  <c r="AC42" i="31"/>
  <c r="X18" i="31"/>
  <c r="S33" i="31"/>
  <c r="X37" i="31"/>
  <c r="K28" i="31"/>
  <c r="X31" i="31"/>
  <c r="O31" i="31"/>
  <c r="V43" i="31"/>
  <c r="Z36" i="31"/>
  <c r="K43" i="31"/>
  <c r="Z21" i="31"/>
  <c r="AC30" i="31"/>
  <c r="U31" i="31"/>
  <c r="W43" i="31"/>
  <c r="P17" i="31"/>
  <c r="Z33" i="31"/>
  <c r="U20" i="31"/>
  <c r="N49" i="31"/>
  <c r="Z11" i="31"/>
  <c r="V48" i="31"/>
  <c r="Z18" i="31"/>
  <c r="W41" i="31"/>
  <c r="X16" i="31"/>
  <c r="W10" i="31"/>
  <c r="N21" i="31"/>
  <c r="P36" i="31"/>
  <c r="U33" i="31"/>
  <c r="O30" i="31"/>
  <c r="N47" i="31"/>
  <c r="S45" i="31"/>
  <c r="O38" i="31"/>
  <c r="X48" i="31"/>
  <c r="Z48" i="31"/>
  <c r="U47" i="31"/>
  <c r="Z12" i="31"/>
  <c r="Z27" i="31"/>
  <c r="T37" i="31"/>
  <c r="X10" i="31"/>
  <c r="N17" i="31"/>
  <c r="S25" i="31"/>
  <c r="O14" i="31"/>
  <c r="P25" i="31"/>
  <c r="V29" i="31"/>
  <c r="W37" i="31"/>
  <c r="W11" i="31"/>
  <c r="AC17" i="31"/>
  <c r="S16" i="31"/>
  <c r="X32" i="31"/>
  <c r="O27" i="31"/>
  <c r="T41" i="31"/>
  <c r="Z24" i="31"/>
  <c r="AC41" i="31"/>
  <c r="X49" i="31"/>
  <c r="N38" i="31"/>
  <c r="S21" i="31"/>
  <c r="P30" i="31"/>
  <c r="W25" i="31"/>
  <c r="S44" i="31"/>
  <c r="T42" i="31"/>
  <c r="V49" i="31"/>
  <c r="AC26" i="31"/>
  <c r="Z42" i="31"/>
  <c r="AC31" i="31"/>
  <c r="T25" i="31"/>
  <c r="P27" i="31"/>
  <c r="N34" i="31"/>
  <c r="S38" i="31"/>
  <c r="Z47" i="31"/>
  <c r="AC25" i="31"/>
  <c r="X25" i="31"/>
  <c r="P29" i="31"/>
  <c r="P47" i="31"/>
  <c r="AC36" i="31"/>
  <c r="T46" i="31"/>
  <c r="W46" i="31"/>
  <c r="S46" i="31"/>
  <c r="X28" i="31"/>
  <c r="Z34" i="31"/>
  <c r="T14" i="31"/>
  <c r="P24" i="31"/>
  <c r="U45" i="31"/>
  <c r="N46" i="31"/>
  <c r="V34" i="31"/>
  <c r="N14" i="31"/>
  <c r="T18" i="31"/>
  <c r="K20" i="31"/>
  <c r="O49" i="31"/>
  <c r="V46" i="31"/>
  <c r="K22" i="31"/>
  <c r="Z45" i="31"/>
  <c r="X43" i="31"/>
  <c r="T45" i="31"/>
  <c r="AC12" i="31"/>
  <c r="X44" i="31"/>
  <c r="X39" i="31"/>
  <c r="AC39" i="31"/>
  <c r="Z13" i="31"/>
  <c r="V45" i="31"/>
  <c r="P10" i="31"/>
  <c r="O41" i="31"/>
  <c r="N12" i="31"/>
  <c r="W47" i="31"/>
  <c r="T13" i="31"/>
  <c r="Z25" i="31"/>
  <c r="X47" i="31"/>
  <c r="P46" i="31"/>
  <c r="Z14" i="31"/>
  <c r="V24" i="31"/>
  <c r="V10" i="31"/>
  <c r="U18" i="31"/>
  <c r="W24" i="31"/>
  <c r="T10" i="31"/>
  <c r="S47" i="31"/>
  <c r="V47" i="31"/>
  <c r="Z17" i="31"/>
  <c r="X38" i="31"/>
  <c r="N37" i="31"/>
  <c r="T44" i="31"/>
  <c r="AC27" i="31"/>
  <c r="P38" i="31"/>
  <c r="T33" i="31"/>
  <c r="N20" i="31"/>
  <c r="K47" i="31"/>
  <c r="K14" i="31"/>
  <c r="P39" i="31"/>
  <c r="W26" i="31"/>
  <c r="V18" i="31"/>
  <c r="T16" i="31"/>
  <c r="X34" i="31"/>
  <c r="Z15" i="31"/>
  <c r="T15" i="31"/>
  <c r="K27" i="31"/>
  <c r="N43" i="31"/>
  <c r="S17" i="31"/>
  <c r="U38" i="31"/>
  <c r="K25" i="31"/>
  <c r="W18" i="31"/>
  <c r="K10" i="31"/>
  <c r="U25" i="31"/>
  <c r="U43" i="31"/>
  <c r="U37" i="31"/>
  <c r="K13" i="31"/>
  <c r="X22" i="31"/>
  <c r="N26" i="31"/>
  <c r="T21" i="31"/>
  <c r="K18" i="31"/>
  <c r="Z46" i="31"/>
  <c r="W48" i="31"/>
  <c r="O15" i="31"/>
  <c r="S14" i="31"/>
  <c r="P20" i="31"/>
  <c r="O26" i="31"/>
  <c r="P32" i="31"/>
  <c r="W27" i="31"/>
  <c r="AC29" i="31"/>
  <c r="Z38" i="31"/>
  <c r="X26" i="31"/>
  <c r="X20" i="31"/>
  <c r="N45" i="31"/>
  <c r="K31" i="31"/>
  <c r="S32" i="31"/>
  <c r="X36" i="31"/>
  <c r="Z22" i="31"/>
  <c r="Z44" i="31"/>
  <c r="N18" i="31"/>
  <c r="K26" i="31"/>
  <c r="P31" i="31"/>
  <c r="O33" i="31"/>
  <c r="U48" i="31"/>
  <c r="N36" i="31"/>
  <c r="N27" i="31"/>
  <c r="U46" i="31"/>
  <c r="U21" i="31"/>
  <c r="S15" i="31"/>
  <c r="S49" i="31"/>
  <c r="AC24" i="31"/>
  <c r="P22" i="31"/>
  <c r="T22" i="31"/>
  <c r="U39" i="31"/>
  <c r="N24" i="31"/>
  <c r="AC32" i="31"/>
  <c r="V41" i="31"/>
  <c r="O18" i="31"/>
  <c r="W32" i="31"/>
  <c r="K15" i="31"/>
  <c r="K49" i="31"/>
  <c r="P41" i="31"/>
  <c r="X17" i="31"/>
  <c r="T12" i="31"/>
  <c r="P34" i="31"/>
  <c r="X21" i="31"/>
  <c r="S29" i="31"/>
  <c r="O28" i="31"/>
  <c r="V38" i="31"/>
  <c r="K38" i="31"/>
  <c r="W12" i="31"/>
  <c r="V22" i="31"/>
  <c r="U30" i="31"/>
  <c r="W28" i="31"/>
  <c r="P45" i="31"/>
  <c r="W29" i="31"/>
  <c r="V30" i="31"/>
  <c r="P48" i="31"/>
  <c r="V12" i="31"/>
  <c r="T34" i="31"/>
  <c r="AC38" i="31"/>
  <c r="U27" i="31"/>
  <c r="V15" i="31"/>
  <c r="P18" i="31"/>
  <c r="N44" i="31"/>
  <c r="S22" i="31"/>
  <c r="N30" i="31"/>
  <c r="K17" i="31"/>
  <c r="P37" i="31"/>
  <c r="X12" i="31"/>
  <c r="S12" i="31"/>
  <c r="Z10" i="31"/>
  <c r="U26" i="31"/>
  <c r="V31" i="31"/>
  <c r="V21" i="31"/>
  <c r="O37" i="31"/>
  <c r="AC13" i="31"/>
  <c r="W33" i="31"/>
  <c r="U41" i="31"/>
  <c r="K36" i="31"/>
  <c r="K34" i="31"/>
  <c r="X42" i="31"/>
  <c r="S10" i="31"/>
  <c r="W17" i="31"/>
  <c r="Z31" i="31"/>
  <c r="S28" i="31"/>
  <c r="N25" i="31"/>
  <c r="P43" i="31"/>
  <c r="K29" i="31"/>
  <c r="S13" i="31"/>
  <c r="W38" i="31"/>
  <c r="N48" i="31"/>
  <c r="K44" i="31"/>
  <c r="AC22" i="31"/>
  <c r="AC47" i="31"/>
  <c r="AC43" i="31"/>
  <c r="AC48" i="31"/>
  <c r="U22" i="31"/>
  <c r="W20" i="31"/>
  <c r="X30" i="31"/>
  <c r="O22" i="31"/>
  <c r="T29" i="31"/>
  <c r="K33" i="31"/>
  <c r="V39" i="31"/>
  <c r="S27" i="31"/>
  <c r="X29" i="31"/>
  <c r="T30" i="31"/>
  <c r="O44" i="31"/>
  <c r="U44" i="31"/>
  <c r="N11" i="31"/>
  <c r="U28" i="31"/>
  <c r="V32" i="31"/>
  <c r="X13" i="31"/>
  <c r="N39" i="31"/>
  <c r="AC49" i="31"/>
  <c r="O45" i="31"/>
  <c r="T17" i="31"/>
  <c r="O17" i="31"/>
  <c r="K30" i="31"/>
  <c r="S34" i="31"/>
  <c r="AC34" i="31"/>
  <c r="W42" i="31"/>
  <c r="O43" i="31"/>
  <c r="O29" i="31"/>
  <c r="V37" i="31"/>
  <c r="Z32" i="31"/>
  <c r="S30" i="31"/>
  <c r="Z26" i="31"/>
  <c r="U36" i="31"/>
  <c r="U14" i="31"/>
  <c r="X46" i="31"/>
  <c r="V28" i="31"/>
  <c r="N31" i="31"/>
  <c r="O13" i="31"/>
  <c r="W31" i="31"/>
  <c r="V11" i="31"/>
  <c r="O20" i="31"/>
  <c r="V27" i="31"/>
  <c r="T28" i="31"/>
  <c r="O42" i="31"/>
  <c r="P15" i="31"/>
  <c r="S26" i="31"/>
  <c r="K37" i="31"/>
  <c r="T20" i="31"/>
  <c r="O46" i="31"/>
  <c r="S24" i="31"/>
  <c r="U32" i="31"/>
  <c r="U17" i="31"/>
  <c r="K39" i="31"/>
  <c r="S42" i="31"/>
  <c r="P33" i="31"/>
  <c r="N28" i="31"/>
  <c r="W39" i="31"/>
  <c r="T24" i="31"/>
  <c r="K42" i="31"/>
  <c r="W45" i="31"/>
  <c r="V14" i="31"/>
  <c r="P28" i="31"/>
  <c r="V26" i="31"/>
  <c r="AC44" i="31"/>
  <c r="Z29" i="31"/>
  <c r="V36" i="31"/>
  <c r="W21" i="31"/>
  <c r="AC46" i="31"/>
  <c r="W16" i="31"/>
  <c r="Z41" i="31"/>
  <c r="U29" i="31"/>
  <c r="T11" i="31"/>
  <c r="X11" i="31"/>
  <c r="Z43" i="31"/>
  <c r="P49" i="31"/>
  <c r="AC14" i="31"/>
  <c r="S20" i="31"/>
  <c r="Z37" i="31"/>
  <c r="S39" i="31"/>
  <c r="N32" i="31"/>
  <c r="AC21" i="31"/>
  <c r="V25" i="31"/>
  <c r="K48" i="31"/>
  <c r="P21" i="31"/>
  <c r="S37" i="31"/>
  <c r="K32" i="31"/>
  <c r="W22" i="31"/>
  <c r="X41" i="31"/>
  <c r="T31" i="31"/>
  <c r="U16" i="31"/>
  <c r="O34" i="31"/>
  <c r="T27" i="31"/>
  <c r="W13" i="31"/>
  <c r="O11" i="31"/>
  <c r="K45" i="31"/>
  <c r="V44" i="31"/>
  <c r="T36" i="31"/>
  <c r="P16" i="31"/>
  <c r="Z30" i="31"/>
  <c r="N13" i="31"/>
  <c r="S11" i="31"/>
  <c r="U24" i="31"/>
  <c r="AC28" i="31"/>
  <c r="V42" i="31"/>
  <c r="P13" i="31"/>
  <c r="N41" i="31"/>
  <c r="U49" i="31"/>
  <c r="P42" i="31"/>
  <c r="N42" i="31"/>
  <c r="K24" i="31"/>
  <c r="AC33" i="31"/>
  <c r="S43" i="31"/>
  <c r="Z49" i="31"/>
  <c r="K11" i="31"/>
  <c r="K16" i="31"/>
  <c r="O47" i="31"/>
  <c r="X14" i="31"/>
  <c r="K21" i="31"/>
  <c r="Z16" i="31"/>
  <c r="U11" i="31"/>
  <c r="X27" i="31"/>
  <c r="O12" i="31"/>
  <c r="W34" i="31"/>
  <c r="T39" i="31"/>
  <c r="W14" i="31"/>
  <c r="P12" i="31"/>
  <c r="AC11" i="31"/>
  <c r="W49" i="31"/>
  <c r="T48" i="31"/>
  <c r="Z39" i="31"/>
  <c r="V33" i="31"/>
  <c r="O36" i="31"/>
  <c r="S48" i="31"/>
  <c r="V16" i="31"/>
  <c r="V20" i="31"/>
  <c r="T47" i="31"/>
  <c r="P44" i="31"/>
  <c r="U12" i="31"/>
  <c r="T38" i="31"/>
  <c r="N22" i="31"/>
  <c r="K46" i="31"/>
  <c r="AC15" i="31"/>
  <c r="K12" i="31"/>
  <c r="AC20" i="31"/>
  <c r="W44" i="31"/>
  <c r="W15" i="31"/>
  <c r="K41" i="31"/>
  <c r="X45" i="31"/>
  <c r="N16" i="31"/>
  <c r="T26" i="31"/>
  <c r="AC16" i="31"/>
  <c r="S18" i="31"/>
  <c r="S41" i="31"/>
  <c r="O32" i="31"/>
  <c r="U15" i="31"/>
  <c r="N15" i="31"/>
  <c r="U40" i="31" l="1"/>
  <c r="V40" i="31"/>
  <c r="T40" i="31"/>
  <c r="BB329" i="31" s="1"/>
  <c r="AC40" i="31"/>
  <c r="BK329" i="31" s="1"/>
  <c r="O40" i="31"/>
  <c r="AW329" i="31" s="1"/>
  <c r="Z40" i="31"/>
  <c r="P40" i="31"/>
  <c r="N40" i="31"/>
  <c r="AV329" i="31" s="1"/>
  <c r="K40" i="31"/>
  <c r="X40" i="31"/>
  <c r="X35" i="31"/>
  <c r="BF324" i="31" s="1"/>
  <c r="T35" i="31"/>
  <c r="BB324" i="31" s="1"/>
  <c r="K35" i="31"/>
  <c r="W35" i="31"/>
  <c r="BE324" i="31" s="1"/>
  <c r="V35" i="31"/>
  <c r="BD324" i="31" s="1"/>
  <c r="O35" i="31"/>
  <c r="AW324" i="31" s="1"/>
  <c r="P35" i="31"/>
  <c r="AC35" i="31"/>
  <c r="Z35" i="31"/>
  <c r="V23" i="31"/>
  <c r="BD312" i="31" s="1"/>
  <c r="X23" i="31"/>
  <c r="BF312" i="31" s="1"/>
  <c r="U23" i="31"/>
  <c r="BC312" i="31" s="1"/>
  <c r="O23" i="31"/>
  <c r="AW312" i="31" s="1"/>
  <c r="Z23" i="31"/>
  <c r="T23" i="31"/>
  <c r="BB312" i="31" s="1"/>
  <c r="P23" i="31"/>
  <c r="W23" i="31"/>
  <c r="BE312" i="31" s="1"/>
  <c r="K23" i="31"/>
  <c r="N23" i="31"/>
  <c r="AV312" i="31" s="1"/>
  <c r="AC23" i="31"/>
  <c r="BK312" i="31" s="1"/>
  <c r="S23" i="31"/>
  <c r="BA312" i="31" s="1"/>
  <c r="S19" i="31"/>
  <c r="BA308" i="31" s="1"/>
  <c r="P19" i="31"/>
  <c r="X19" i="31"/>
  <c r="BF308" i="31" s="1"/>
  <c r="W19" i="31"/>
  <c r="BE308" i="31" s="1"/>
  <c r="T19" i="31"/>
  <c r="BB308" i="31" s="1"/>
  <c r="N19" i="31"/>
  <c r="AV308" i="31" s="1"/>
  <c r="Z19" i="31"/>
  <c r="O19" i="31"/>
  <c r="AW308" i="31" s="1"/>
  <c r="U19" i="31"/>
  <c r="BC308" i="31" s="1"/>
  <c r="K19" i="31"/>
  <c r="AA14" i="31"/>
  <c r="BI303" i="31" s="1"/>
  <c r="AB14" i="31"/>
  <c r="BJ303" i="31" s="1"/>
  <c r="AA12" i="31"/>
  <c r="BI301" i="31" s="1"/>
  <c r="AB12" i="31"/>
  <c r="BJ301" i="31" s="1"/>
  <c r="AA21" i="31"/>
  <c r="BI310" i="31" s="1"/>
  <c r="AB21" i="31"/>
  <c r="BJ310" i="31" s="1"/>
  <c r="AA24" i="31"/>
  <c r="BI313" i="31" s="1"/>
  <c r="AB24" i="31"/>
  <c r="BJ313" i="31" s="1"/>
  <c r="AA39" i="31"/>
  <c r="BI328" i="31" s="1"/>
  <c r="AB39" i="31"/>
  <c r="BJ328" i="31" s="1"/>
  <c r="AB34" i="31"/>
  <c r="BJ323" i="31" s="1"/>
  <c r="AA34" i="31"/>
  <c r="BI323" i="31" s="1"/>
  <c r="AA49" i="31"/>
  <c r="BI338" i="31" s="1"/>
  <c r="AB49" i="31"/>
  <c r="BJ338" i="31" s="1"/>
  <c r="AA22" i="31"/>
  <c r="BI311" i="31" s="1"/>
  <c r="AB22" i="31"/>
  <c r="BJ311" i="31" s="1"/>
  <c r="AA32" i="31"/>
  <c r="BI321" i="31" s="1"/>
  <c r="AB32" i="31"/>
  <c r="BJ321" i="31" s="1"/>
  <c r="AA20" i="31"/>
  <c r="BI309" i="31" s="1"/>
  <c r="AB20" i="31"/>
  <c r="AA45" i="31"/>
  <c r="BI334" i="31" s="1"/>
  <c r="AB45" i="31"/>
  <c r="BJ334" i="31" s="1"/>
  <c r="AA43" i="31"/>
  <c r="BI332" i="31" s="1"/>
  <c r="AB43" i="31"/>
  <c r="BJ332" i="31" s="1"/>
  <c r="AB48" i="31"/>
  <c r="BJ337" i="31" s="1"/>
  <c r="AA48" i="31"/>
  <c r="BI337" i="31" s="1"/>
  <c r="AA11" i="31"/>
  <c r="BI300" i="31" s="1"/>
  <c r="AB11" i="31"/>
  <c r="BJ300" i="31" s="1"/>
  <c r="AA36" i="31"/>
  <c r="AB36" i="31"/>
  <c r="AA33" i="31"/>
  <c r="BI322" i="31" s="1"/>
  <c r="AB33" i="31"/>
  <c r="BJ322" i="31" s="1"/>
  <c r="AA44" i="31"/>
  <c r="BI333" i="31" s="1"/>
  <c r="AB44" i="31"/>
  <c r="BJ333" i="31" s="1"/>
  <c r="AA38" i="31"/>
  <c r="BI327" i="31" s="1"/>
  <c r="AB38" i="31"/>
  <c r="BJ327" i="31" s="1"/>
  <c r="AB46" i="31"/>
  <c r="AA46" i="31"/>
  <c r="BI335" i="31" s="1"/>
  <c r="AA31" i="31"/>
  <c r="BI320" i="31" s="1"/>
  <c r="AB31" i="31"/>
  <c r="BJ320" i="31" s="1"/>
  <c r="AB37" i="31"/>
  <c r="BJ326" i="31" s="1"/>
  <c r="AA37" i="31"/>
  <c r="BI326" i="31" s="1"/>
  <c r="AA47" i="31"/>
  <c r="BI336" i="31" s="1"/>
  <c r="AB47" i="31"/>
  <c r="BJ336" i="31" s="1"/>
  <c r="AB26" i="31"/>
  <c r="BJ315" i="31" s="1"/>
  <c r="AA26" i="31"/>
  <c r="BI315" i="31" s="1"/>
  <c r="AA16" i="31"/>
  <c r="BI305" i="31" s="1"/>
  <c r="AB16" i="31"/>
  <c r="BJ305" i="31" s="1"/>
  <c r="AA18" i="31"/>
  <c r="BI307" i="31" s="1"/>
  <c r="AB18" i="31"/>
  <c r="BJ307" i="31" s="1"/>
  <c r="AB42" i="31"/>
  <c r="BJ331" i="31" s="1"/>
  <c r="AA42" i="31"/>
  <c r="BI331" i="31" s="1"/>
  <c r="AA13" i="31"/>
  <c r="BI302" i="31" s="1"/>
  <c r="AB13" i="31"/>
  <c r="BJ302" i="31" s="1"/>
  <c r="AA17" i="31"/>
  <c r="AB17" i="31"/>
  <c r="AB25" i="31"/>
  <c r="BJ314" i="31" s="1"/>
  <c r="AA25" i="31"/>
  <c r="BI314" i="31" s="1"/>
  <c r="AA15" i="31"/>
  <c r="BI304" i="31" s="1"/>
  <c r="AB15" i="31"/>
  <c r="BJ304" i="31" s="1"/>
  <c r="AA29" i="31"/>
  <c r="BI318" i="31" s="1"/>
  <c r="AB29" i="31"/>
  <c r="BJ318" i="31" s="1"/>
  <c r="AA30" i="31"/>
  <c r="BI319" i="31" s="1"/>
  <c r="AB30" i="31"/>
  <c r="BJ319" i="31" s="1"/>
  <c r="AB41" i="31"/>
  <c r="BJ330" i="31" s="1"/>
  <c r="AA41" i="31"/>
  <c r="BI330" i="31" s="1"/>
  <c r="AA27" i="31"/>
  <c r="BI316" i="31" s="1"/>
  <c r="AB27" i="31"/>
  <c r="BJ316" i="31" s="1"/>
  <c r="R26" i="31"/>
  <c r="AZ315" i="31" s="1"/>
  <c r="Q26" i="31"/>
  <c r="AY315" i="31" s="1"/>
  <c r="Q16" i="31"/>
  <c r="AY305" i="31" s="1"/>
  <c r="R16" i="31"/>
  <c r="AZ305" i="31" s="1"/>
  <c r="Q48" i="31"/>
  <c r="AY337" i="31" s="1"/>
  <c r="R48" i="31"/>
  <c r="AZ337" i="31" s="1"/>
  <c r="R25" i="31"/>
  <c r="AZ314" i="31" s="1"/>
  <c r="Q25" i="31"/>
  <c r="AY314" i="31" s="1"/>
  <c r="Q24" i="31"/>
  <c r="AY313" i="31" s="1"/>
  <c r="R24" i="31"/>
  <c r="AZ313" i="31" s="1"/>
  <c r="R46" i="31"/>
  <c r="AZ335" i="31" s="1"/>
  <c r="Q46" i="31"/>
  <c r="AY335" i="31" s="1"/>
  <c r="Q12" i="31"/>
  <c r="AY301" i="31" s="1"/>
  <c r="R12" i="31"/>
  <c r="AZ301" i="31" s="1"/>
  <c r="Q32" i="31"/>
  <c r="AY321" i="31" s="1"/>
  <c r="R32" i="31"/>
  <c r="AZ321" i="31" s="1"/>
  <c r="Q37" i="31"/>
  <c r="AY326" i="31" s="1"/>
  <c r="R37" i="31"/>
  <c r="AZ326" i="31" s="1"/>
  <c r="R30" i="31"/>
  <c r="AZ319" i="31" s="1"/>
  <c r="Q30" i="31"/>
  <c r="AY319" i="31" s="1"/>
  <c r="Q31" i="31"/>
  <c r="AY320" i="31" s="1"/>
  <c r="R31" i="31"/>
  <c r="AZ320" i="31" s="1"/>
  <c r="R22" i="31"/>
  <c r="AZ311" i="31" s="1"/>
  <c r="Q22" i="31"/>
  <c r="AY311" i="31" s="1"/>
  <c r="Q20" i="31"/>
  <c r="AY309" i="31" s="1"/>
  <c r="R20" i="31"/>
  <c r="AZ309" i="31" s="1"/>
  <c r="Q44" i="31"/>
  <c r="AY333" i="31" s="1"/>
  <c r="R44" i="31"/>
  <c r="AZ333" i="31" s="1"/>
  <c r="Q42" i="31"/>
  <c r="AY331" i="31" s="1"/>
  <c r="R42" i="31"/>
  <c r="AZ331" i="31" s="1"/>
  <c r="Q27" i="31"/>
  <c r="AY316" i="31" s="1"/>
  <c r="R27" i="31"/>
  <c r="AZ316" i="31" s="1"/>
  <c r="Q17" i="31"/>
  <c r="R17" i="31"/>
  <c r="AZ306" i="31" s="1"/>
  <c r="Q36" i="31"/>
  <c r="R36" i="31"/>
  <c r="R34" i="31"/>
  <c r="AZ323" i="31" s="1"/>
  <c r="Q34" i="31"/>
  <c r="AY323" i="31" s="1"/>
  <c r="Q21" i="31"/>
  <c r="AY310" i="31" s="1"/>
  <c r="R21" i="31"/>
  <c r="AZ310" i="31" s="1"/>
  <c r="Q13" i="31"/>
  <c r="AY302" i="31" s="1"/>
  <c r="R13" i="31"/>
  <c r="AZ302" i="31" s="1"/>
  <c r="Q39" i="31"/>
  <c r="AY328" i="31" s="1"/>
  <c r="R39" i="31"/>
  <c r="AZ328" i="31" s="1"/>
  <c r="Q29" i="31"/>
  <c r="R29" i="31"/>
  <c r="R45" i="31"/>
  <c r="AZ334" i="31" s="1"/>
  <c r="Q45" i="31"/>
  <c r="AY334" i="31" s="1"/>
  <c r="R33" i="31"/>
  <c r="AZ322" i="31" s="1"/>
  <c r="Q33" i="31"/>
  <c r="AY322" i="31" s="1"/>
  <c r="R41" i="31"/>
  <c r="AZ330" i="31" s="1"/>
  <c r="Q41" i="31"/>
  <c r="AY330" i="31" s="1"/>
  <c r="Q28" i="31"/>
  <c r="AY317" i="31" s="1"/>
  <c r="R28" i="31"/>
  <c r="AZ317" i="31" s="1"/>
  <c r="Q49" i="31"/>
  <c r="AY338" i="31" s="1"/>
  <c r="R49" i="31"/>
  <c r="AZ338" i="31" s="1"/>
  <c r="Q38" i="31"/>
  <c r="AY327" i="31" s="1"/>
  <c r="R38" i="31"/>
  <c r="AZ327" i="31" s="1"/>
  <c r="R43" i="31"/>
  <c r="AZ332" i="31" s="1"/>
  <c r="Q43" i="31"/>
  <c r="AY332" i="31" s="1"/>
  <c r="R47" i="31"/>
  <c r="AZ336" i="31" s="1"/>
  <c r="Q47" i="31"/>
  <c r="AY336" i="31" s="1"/>
  <c r="R14" i="31"/>
  <c r="AZ303" i="31" s="1"/>
  <c r="Q14" i="31"/>
  <c r="AY303" i="31" s="1"/>
  <c r="R18" i="31"/>
  <c r="AZ307" i="31" s="1"/>
  <c r="Q18" i="31"/>
  <c r="AY307" i="31" s="1"/>
  <c r="Q15" i="31"/>
  <c r="AY304" i="31" s="1"/>
  <c r="R15" i="31"/>
  <c r="AZ304" i="31" s="1"/>
  <c r="L47" i="31"/>
  <c r="AT336" i="31" s="1"/>
  <c r="M47" i="31"/>
  <c r="AU336" i="31" s="1"/>
  <c r="L27" i="31"/>
  <c r="AT316" i="31" s="1"/>
  <c r="M27" i="31"/>
  <c r="AU316" i="31" s="1"/>
  <c r="L14" i="31"/>
  <c r="AT303" i="31" s="1"/>
  <c r="M14" i="31"/>
  <c r="AU303" i="31" s="1"/>
  <c r="L43" i="31"/>
  <c r="AT332" i="31" s="1"/>
  <c r="M43" i="31"/>
  <c r="AU332" i="31" s="1"/>
  <c r="L15" i="31"/>
  <c r="AT304" i="31" s="1"/>
  <c r="M15" i="31"/>
  <c r="AU304" i="31" s="1"/>
  <c r="M29" i="31"/>
  <c r="L29" i="31"/>
  <c r="L26" i="31"/>
  <c r="AT315" i="31" s="1"/>
  <c r="M26" i="31"/>
  <c r="AU315" i="31" s="1"/>
  <c r="L18" i="31"/>
  <c r="AT307" i="31" s="1"/>
  <c r="M18" i="31"/>
  <c r="AU307" i="31" s="1"/>
  <c r="L13" i="31"/>
  <c r="AT302" i="31" s="1"/>
  <c r="M13" i="31"/>
  <c r="AU302" i="31" s="1"/>
  <c r="L41" i="31"/>
  <c r="AT330" i="31" s="1"/>
  <c r="M41" i="31"/>
  <c r="AU330" i="31" s="1"/>
  <c r="L44" i="31"/>
  <c r="AT333" i="31" s="1"/>
  <c r="M44" i="31"/>
  <c r="AU333" i="31" s="1"/>
  <c r="M38" i="31"/>
  <c r="AU327" i="31" s="1"/>
  <c r="L38" i="31"/>
  <c r="AT327" i="31" s="1"/>
  <c r="L34" i="31"/>
  <c r="AT323" i="31" s="1"/>
  <c r="M34" i="31"/>
  <c r="AU323" i="31" s="1"/>
  <c r="L49" i="31"/>
  <c r="AT338" i="31" s="1"/>
  <c r="M49" i="31"/>
  <c r="AU338" i="31" s="1"/>
  <c r="L20" i="31"/>
  <c r="M20" i="31"/>
  <c r="AU309" i="31" s="1"/>
  <c r="L30" i="31"/>
  <c r="AT319" i="31" s="1"/>
  <c r="M30" i="31"/>
  <c r="AU319" i="31" s="1"/>
  <c r="M48" i="31"/>
  <c r="AU337" i="31" s="1"/>
  <c r="L48" i="31"/>
  <c r="AT337" i="31" s="1"/>
  <c r="L21" i="31"/>
  <c r="AT310" i="31" s="1"/>
  <c r="M21" i="31"/>
  <c r="AU310" i="31" s="1"/>
  <c r="L28" i="31"/>
  <c r="AT317" i="31" s="1"/>
  <c r="M28" i="31"/>
  <c r="AU317" i="31" s="1"/>
  <c r="L25" i="31"/>
  <c r="AT314" i="31" s="1"/>
  <c r="M25" i="31"/>
  <c r="AU314" i="31" s="1"/>
  <c r="M46" i="31"/>
  <c r="AU335" i="31" s="1"/>
  <c r="L46" i="31"/>
  <c r="AT335" i="31" s="1"/>
  <c r="M37" i="31"/>
  <c r="AU326" i="31" s="1"/>
  <c r="L37" i="31"/>
  <c r="AT326" i="31" s="1"/>
  <c r="L24" i="31"/>
  <c r="AT313" i="31" s="1"/>
  <c r="M24" i="31"/>
  <c r="AU313" i="31" s="1"/>
  <c r="L31" i="31"/>
  <c r="AT320" i="31" s="1"/>
  <c r="M31" i="31"/>
  <c r="AU320" i="31" s="1"/>
  <c r="L11" i="31"/>
  <c r="AT300" i="31" s="1"/>
  <c r="M11" i="31"/>
  <c r="AU300" i="31" s="1"/>
  <c r="L33" i="31"/>
  <c r="AT322" i="31" s="1"/>
  <c r="M33" i="31"/>
  <c r="AU322" i="31" s="1"/>
  <c r="M22" i="31"/>
  <c r="AU311" i="31" s="1"/>
  <c r="L22" i="31"/>
  <c r="AT311" i="31" s="1"/>
  <c r="L12" i="31"/>
  <c r="AT301" i="31" s="1"/>
  <c r="M12" i="31"/>
  <c r="AU301" i="31" s="1"/>
  <c r="L45" i="31"/>
  <c r="AT334" i="31" s="1"/>
  <c r="M45" i="31"/>
  <c r="AU334" i="31" s="1"/>
  <c r="L16" i="31"/>
  <c r="AT305" i="31" s="1"/>
  <c r="M16" i="31"/>
  <c r="AU305" i="31" s="1"/>
  <c r="L42" i="31"/>
  <c r="AT331" i="31" s="1"/>
  <c r="M42" i="31"/>
  <c r="AU331" i="31" s="1"/>
  <c r="L32" i="31"/>
  <c r="AT321" i="31" s="1"/>
  <c r="M32" i="31"/>
  <c r="AU321" i="31" s="1"/>
  <c r="L39" i="31"/>
  <c r="AT328" i="31" s="1"/>
  <c r="M39" i="31"/>
  <c r="AU328" i="31" s="1"/>
  <c r="L36" i="31"/>
  <c r="M36" i="31"/>
  <c r="L17" i="31"/>
  <c r="M17" i="31"/>
  <c r="AU306" i="31" s="1"/>
  <c r="J46" i="31"/>
  <c r="AR335" i="31" s="1"/>
  <c r="I46" i="31"/>
  <c r="AQ335" i="31" s="1"/>
  <c r="G46" i="31"/>
  <c r="AO335" i="31" s="1"/>
  <c r="H46" i="31"/>
  <c r="AP335" i="31" s="1"/>
  <c r="G47" i="31"/>
  <c r="AO336" i="31" s="1"/>
  <c r="H47" i="31"/>
  <c r="AP336" i="31" s="1"/>
  <c r="I47" i="31"/>
  <c r="AQ336" i="31" s="1"/>
  <c r="J47" i="31"/>
  <c r="AR336" i="31" s="1"/>
  <c r="G29" i="31"/>
  <c r="H29" i="31"/>
  <c r="I29" i="31"/>
  <c r="J29" i="31"/>
  <c r="G27" i="31"/>
  <c r="AO316" i="31" s="1"/>
  <c r="H27" i="31"/>
  <c r="AP316" i="31" s="1"/>
  <c r="I27" i="31"/>
  <c r="AQ316" i="31" s="1"/>
  <c r="J27" i="31"/>
  <c r="AR316" i="31" s="1"/>
  <c r="G18" i="31"/>
  <c r="AO307" i="31" s="1"/>
  <c r="I18" i="31"/>
  <c r="AQ307" i="31" s="1"/>
  <c r="H18" i="31"/>
  <c r="AP307" i="31" s="1"/>
  <c r="J18" i="31"/>
  <c r="AR307" i="31" s="1"/>
  <c r="J20" i="31"/>
  <c r="G20" i="31"/>
  <c r="I20" i="31"/>
  <c r="H20" i="31"/>
  <c r="G30" i="31"/>
  <c r="AO319" i="31" s="1"/>
  <c r="H30" i="31"/>
  <c r="AP319" i="31" s="1"/>
  <c r="I30" i="31"/>
  <c r="AQ319" i="31" s="1"/>
  <c r="J30" i="31"/>
  <c r="AR319" i="31" s="1"/>
  <c r="G11" i="31"/>
  <c r="AO300" i="31" s="1"/>
  <c r="H11" i="31"/>
  <c r="AP300" i="31" s="1"/>
  <c r="I11" i="31"/>
  <c r="AQ300" i="31" s="1"/>
  <c r="J11" i="31"/>
  <c r="AR300" i="31" s="1"/>
  <c r="I24" i="31"/>
  <c r="AQ313" i="31" s="1"/>
  <c r="G24" i="31"/>
  <c r="AO313" i="31" s="1"/>
  <c r="H24" i="31"/>
  <c r="AP313" i="31" s="1"/>
  <c r="J24" i="31"/>
  <c r="AR313" i="31" s="1"/>
  <c r="G48" i="31"/>
  <c r="AO337" i="31" s="1"/>
  <c r="I48" i="31"/>
  <c r="AQ337" i="31" s="1"/>
  <c r="J48" i="31"/>
  <c r="AR337" i="31" s="1"/>
  <c r="H48" i="31"/>
  <c r="AP337" i="31" s="1"/>
  <c r="G15" i="31"/>
  <c r="AO304" i="31" s="1"/>
  <c r="H15" i="31"/>
  <c r="AP304" i="31" s="1"/>
  <c r="I15" i="31"/>
  <c r="AQ304" i="31" s="1"/>
  <c r="J15" i="31"/>
  <c r="AR304" i="31" s="1"/>
  <c r="G31" i="31"/>
  <c r="AO320" i="31" s="1"/>
  <c r="H31" i="31"/>
  <c r="AP320" i="31" s="1"/>
  <c r="I31" i="31"/>
  <c r="AQ320" i="31" s="1"/>
  <c r="J31" i="31"/>
  <c r="AR320" i="31" s="1"/>
  <c r="G41" i="31"/>
  <c r="AO330" i="31" s="1"/>
  <c r="H41" i="31"/>
  <c r="AP330" i="31" s="1"/>
  <c r="I41" i="31"/>
  <c r="AQ330" i="31" s="1"/>
  <c r="J41" i="31"/>
  <c r="AR330" i="31" s="1"/>
  <c r="G21" i="31"/>
  <c r="AO310" i="31" s="1"/>
  <c r="H21" i="31"/>
  <c r="AP310" i="31" s="1"/>
  <c r="I21" i="31"/>
  <c r="AQ310" i="31" s="1"/>
  <c r="J21" i="31"/>
  <c r="AR310" i="31" s="1"/>
  <c r="G37" i="31"/>
  <c r="AO326" i="31" s="1"/>
  <c r="H37" i="31"/>
  <c r="AP326" i="31" s="1"/>
  <c r="I37" i="31"/>
  <c r="AQ326" i="31" s="1"/>
  <c r="J37" i="31"/>
  <c r="AR326" i="31" s="1"/>
  <c r="G45" i="31"/>
  <c r="AO334" i="31" s="1"/>
  <c r="H45" i="31"/>
  <c r="AP334" i="31" s="1"/>
  <c r="I45" i="31"/>
  <c r="AQ334" i="31" s="1"/>
  <c r="J45" i="31"/>
  <c r="AR334" i="31" s="1"/>
  <c r="I42" i="31"/>
  <c r="AQ331" i="31" s="1"/>
  <c r="G42" i="31"/>
  <c r="AO331" i="31" s="1"/>
  <c r="H42" i="31"/>
  <c r="AP331" i="31" s="1"/>
  <c r="J42" i="31"/>
  <c r="AR331" i="31" s="1"/>
  <c r="J26" i="31"/>
  <c r="AR315" i="31" s="1"/>
  <c r="H26" i="31"/>
  <c r="AP315" i="31" s="1"/>
  <c r="I26" i="31"/>
  <c r="AQ315" i="31" s="1"/>
  <c r="G26" i="31"/>
  <c r="AO315" i="31" s="1"/>
  <c r="G39" i="31"/>
  <c r="AO328" i="31" s="1"/>
  <c r="H39" i="31"/>
  <c r="AP328" i="31" s="1"/>
  <c r="I39" i="31"/>
  <c r="AQ328" i="31" s="1"/>
  <c r="J39" i="31"/>
  <c r="AR328" i="31" s="1"/>
  <c r="I34" i="31"/>
  <c r="AQ323" i="31" s="1"/>
  <c r="G34" i="31"/>
  <c r="AO323" i="31" s="1"/>
  <c r="H34" i="31"/>
  <c r="AP323" i="31" s="1"/>
  <c r="J34" i="31"/>
  <c r="AR323" i="31" s="1"/>
  <c r="H12" i="31"/>
  <c r="AP301" i="31" s="1"/>
  <c r="G12" i="31"/>
  <c r="AO301" i="31" s="1"/>
  <c r="I12" i="31"/>
  <c r="AQ301" i="31" s="1"/>
  <c r="J12" i="31"/>
  <c r="AR301" i="31" s="1"/>
  <c r="H44" i="31"/>
  <c r="AP333" i="31" s="1"/>
  <c r="I44" i="31"/>
  <c r="AQ333" i="31" s="1"/>
  <c r="G44" i="31"/>
  <c r="AO333" i="31" s="1"/>
  <c r="J44" i="31"/>
  <c r="AR333" i="31" s="1"/>
  <c r="G33" i="31"/>
  <c r="AO322" i="31" s="1"/>
  <c r="H33" i="31"/>
  <c r="AP322" i="31" s="1"/>
  <c r="I33" i="31"/>
  <c r="AQ322" i="31" s="1"/>
  <c r="J33" i="31"/>
  <c r="AR322" i="31" s="1"/>
  <c r="G49" i="31"/>
  <c r="AO338" i="31" s="1"/>
  <c r="H49" i="31"/>
  <c r="AP338" i="31" s="1"/>
  <c r="I49" i="31"/>
  <c r="AQ338" i="31" s="1"/>
  <c r="J49" i="31"/>
  <c r="AR338" i="31" s="1"/>
  <c r="J36" i="31"/>
  <c r="H36" i="31"/>
  <c r="I36" i="31"/>
  <c r="G36" i="31"/>
  <c r="H32" i="31"/>
  <c r="AP321" i="31" s="1"/>
  <c r="G32" i="31"/>
  <c r="AO321" i="31" s="1"/>
  <c r="J32" i="31"/>
  <c r="AR321" i="31" s="1"/>
  <c r="I32" i="31"/>
  <c r="AQ321" i="31" s="1"/>
  <c r="G17" i="31"/>
  <c r="H17" i="31"/>
  <c r="I17" i="31"/>
  <c r="J17" i="31"/>
  <c r="J19" i="31" s="1"/>
  <c r="H16" i="31"/>
  <c r="AP305" i="31" s="1"/>
  <c r="J16" i="31"/>
  <c r="AR305" i="31" s="1"/>
  <c r="G16" i="31"/>
  <c r="AO305" i="31" s="1"/>
  <c r="I16" i="31"/>
  <c r="AQ305" i="31" s="1"/>
  <c r="G43" i="31"/>
  <c r="AO332" i="31" s="1"/>
  <c r="H43" i="31"/>
  <c r="AP332" i="31" s="1"/>
  <c r="I43" i="31"/>
  <c r="AQ332" i="31" s="1"/>
  <c r="J43" i="31"/>
  <c r="AR332" i="31" s="1"/>
  <c r="H28" i="31"/>
  <c r="AP317" i="31" s="1"/>
  <c r="J28" i="31"/>
  <c r="AR317" i="31" s="1"/>
  <c r="G28" i="31"/>
  <c r="AO317" i="31" s="1"/>
  <c r="I28" i="31"/>
  <c r="AQ317" i="31" s="1"/>
  <c r="I14" i="31"/>
  <c r="AQ303" i="31" s="1"/>
  <c r="H14" i="31"/>
  <c r="AP303" i="31" s="1"/>
  <c r="J14" i="31"/>
  <c r="AR303" i="31" s="1"/>
  <c r="G14" i="31"/>
  <c r="AO303" i="31" s="1"/>
  <c r="G13" i="31"/>
  <c r="AO302" i="31" s="1"/>
  <c r="H13" i="31"/>
  <c r="AP302" i="31" s="1"/>
  <c r="I13" i="31"/>
  <c r="AQ302" i="31" s="1"/>
  <c r="J13" i="31"/>
  <c r="AR302" i="31" s="1"/>
  <c r="G25" i="31"/>
  <c r="AO314" i="31" s="1"/>
  <c r="H25" i="31"/>
  <c r="AP314" i="31" s="1"/>
  <c r="I25" i="31"/>
  <c r="AQ314" i="31" s="1"/>
  <c r="J25" i="31"/>
  <c r="AR314" i="31" s="1"/>
  <c r="H22" i="31"/>
  <c r="AP311" i="31" s="1"/>
  <c r="G22" i="31"/>
  <c r="AO311" i="31" s="1"/>
  <c r="J22" i="31"/>
  <c r="AR311" i="31" s="1"/>
  <c r="I22" i="31"/>
  <c r="AQ311" i="31" s="1"/>
  <c r="BF318" i="31"/>
  <c r="BH303" i="31"/>
  <c r="AM334" i="31"/>
  <c r="AW315" i="31"/>
  <c r="BB311" i="31"/>
  <c r="AW322" i="31"/>
  <c r="BF316" i="31"/>
  <c r="AN335" i="31"/>
  <c r="BB334" i="31"/>
  <c r="BA336" i="31"/>
  <c r="BD309" i="31"/>
  <c r="BK333" i="31"/>
  <c r="AV317" i="31"/>
  <c r="BB305" i="31"/>
  <c r="BD302" i="31"/>
  <c r="BC300" i="31"/>
  <c r="BK335" i="31"/>
  <c r="BB318" i="31"/>
  <c r="AV318" i="31"/>
  <c r="BC325" i="31"/>
  <c r="AS336" i="31"/>
  <c r="BK301" i="31"/>
  <c r="BH301" i="31"/>
  <c r="AS316" i="31"/>
  <c r="AN336" i="31"/>
  <c r="BD325" i="31"/>
  <c r="BE337" i="31"/>
  <c r="BF309" i="31"/>
  <c r="BB323" i="31"/>
  <c r="BK319" i="31"/>
  <c r="BA327" i="31"/>
  <c r="AM300" i="31"/>
  <c r="BH310" i="31"/>
  <c r="BB310" i="31"/>
  <c r="AW338" i="31"/>
  <c r="BB338" i="31"/>
  <c r="AM307" i="31"/>
  <c r="BD333" i="31"/>
  <c r="AM335" i="31"/>
  <c r="BC334" i="31"/>
  <c r="BH313" i="31"/>
  <c r="BB325" i="31"/>
  <c r="AX315" i="31"/>
  <c r="AV301" i="31"/>
  <c r="BC305" i="31"/>
  <c r="AS303" i="31"/>
  <c r="AN318" i="31"/>
  <c r="BE331" i="31"/>
  <c r="BD305" i="31"/>
  <c r="BD301" i="31"/>
  <c r="AX305" i="31"/>
  <c r="AS332" i="31"/>
  <c r="BC307" i="31"/>
  <c r="BH328" i="31"/>
  <c r="BA313" i="31"/>
  <c r="AS304" i="31"/>
  <c r="BD321" i="31"/>
  <c r="BH323" i="31"/>
  <c r="BD326" i="31"/>
  <c r="AS318" i="31"/>
  <c r="BB302" i="31"/>
  <c r="BK328" i="31"/>
  <c r="AV336" i="31"/>
  <c r="BF322" i="31"/>
  <c r="BC320" i="31"/>
  <c r="BE307" i="31"/>
  <c r="BD319" i="31"/>
  <c r="BE333" i="31"/>
  <c r="BD332" i="31"/>
  <c r="AX337" i="31"/>
  <c r="BK323" i="31"/>
  <c r="AV335" i="31"/>
  <c r="AM322" i="31"/>
  <c r="AX314" i="31"/>
  <c r="AS315" i="31"/>
  <c r="AV333" i="31"/>
  <c r="BF323" i="31"/>
  <c r="BH338" i="31"/>
  <c r="AM302" i="31"/>
  <c r="BF335" i="31"/>
  <c r="BC331" i="31"/>
  <c r="AW330" i="31"/>
  <c r="BE314" i="31"/>
  <c r="BK326" i="31"/>
  <c r="BC309" i="31"/>
  <c r="BK320" i="31"/>
  <c r="BE321" i="31"/>
  <c r="AM315" i="31"/>
  <c r="AX313" i="31"/>
  <c r="BH311" i="31"/>
  <c r="AS307" i="31"/>
  <c r="BE334" i="31"/>
  <c r="BA323" i="31"/>
  <c r="AS302" i="31"/>
  <c r="AN316" i="31"/>
  <c r="AS330" i="31"/>
  <c r="BD315" i="31"/>
  <c r="BH321" i="31"/>
  <c r="BK331" i="31"/>
  <c r="BK325" i="31"/>
  <c r="AV330" i="31"/>
  <c r="BF332" i="31"/>
  <c r="AM305" i="31"/>
  <c r="BC303" i="31"/>
  <c r="BA326" i="31"/>
  <c r="AN307" i="31"/>
  <c r="BA306" i="31"/>
  <c r="BK322" i="31"/>
  <c r="BD303" i="31"/>
  <c r="AN309" i="31"/>
  <c r="AX335" i="31"/>
  <c r="AX301" i="31"/>
  <c r="AM309" i="31"/>
  <c r="BE336" i="31"/>
  <c r="BK327" i="31"/>
  <c r="AV303" i="31"/>
  <c r="BF300" i="31"/>
  <c r="AW325" i="31"/>
  <c r="BB303" i="31"/>
  <c r="AW321" i="31"/>
  <c r="BE304" i="31"/>
  <c r="BD311" i="31"/>
  <c r="AM333" i="31"/>
  <c r="BF313" i="31"/>
  <c r="AN319" i="31"/>
  <c r="AW309" i="31"/>
  <c r="BC317" i="31"/>
  <c r="BE305" i="31"/>
  <c r="BH309" i="31"/>
  <c r="AV302" i="31"/>
  <c r="AN300" i="31"/>
  <c r="AM314" i="31"/>
  <c r="AS333" i="31"/>
  <c r="BB333" i="31"/>
  <c r="AX321" i="31"/>
  <c r="AX326" i="31"/>
  <c r="BK332" i="31"/>
  <c r="BB320" i="31"/>
  <c r="AV337" i="31"/>
  <c r="BF331" i="31"/>
  <c r="BE330" i="31"/>
  <c r="AN313" i="31"/>
  <c r="BB327" i="31"/>
  <c r="BC304" i="31"/>
  <c r="AW327" i="31"/>
  <c r="BC322" i="31"/>
  <c r="BB309" i="31"/>
  <c r="BF317" i="31"/>
  <c r="AN337" i="31"/>
  <c r="BE327" i="31"/>
  <c r="BC328" i="31"/>
  <c r="BD334" i="31"/>
  <c r="AV304" i="31"/>
  <c r="BH334" i="31"/>
  <c r="BA300" i="31"/>
  <c r="BF328" i="31"/>
  <c r="BA301" i="31"/>
  <c r="BK306" i="31"/>
  <c r="AX319" i="31"/>
  <c r="AW303" i="31"/>
  <c r="BA316" i="31"/>
  <c r="BE318" i="31"/>
  <c r="AW326" i="31"/>
  <c r="BA317" i="31"/>
  <c r="AW310" i="31"/>
  <c r="BE311" i="31"/>
  <c r="AW311" i="31"/>
  <c r="BB330" i="31"/>
  <c r="AN304" i="31"/>
  <c r="BC311" i="31"/>
  <c r="BK330" i="31"/>
  <c r="BD318" i="31"/>
  <c r="AN320" i="31"/>
  <c r="BF333" i="31"/>
  <c r="AN330" i="31"/>
  <c r="AV321" i="31"/>
  <c r="BK305" i="31"/>
  <c r="BA307" i="31"/>
  <c r="AS327" i="31"/>
  <c r="AW323" i="31"/>
  <c r="AX320" i="31"/>
  <c r="AX311" i="31"/>
  <c r="BB313" i="31"/>
  <c r="BC338" i="31"/>
  <c r="BA302" i="31"/>
  <c r="AS323" i="31"/>
  <c r="BE310" i="31"/>
  <c r="BF326" i="31"/>
  <c r="BD338" i="31"/>
  <c r="BA310" i="31"/>
  <c r="AM337" i="31"/>
  <c r="BD335" i="31"/>
  <c r="BB319" i="31"/>
  <c r="AN310" i="31"/>
  <c r="AM318" i="31"/>
  <c r="AV327" i="31"/>
  <c r="BH332" i="31"/>
  <c r="BH337" i="31"/>
  <c r="BF330" i="31"/>
  <c r="BD336" i="31"/>
  <c r="BE300" i="31"/>
  <c r="BC315" i="31"/>
  <c r="AW300" i="31"/>
  <c r="BE302" i="31"/>
  <c r="BE322" i="31"/>
  <c r="BH300" i="31"/>
  <c r="BF303" i="31"/>
  <c r="AV314" i="31"/>
  <c r="BH325" i="31"/>
  <c r="AS338" i="31"/>
  <c r="AV332" i="31"/>
  <c r="AW317" i="31"/>
  <c r="BH322" i="31"/>
  <c r="BK317" i="31"/>
  <c r="BH333" i="31"/>
  <c r="AV334" i="31"/>
  <c r="BH327" i="31"/>
  <c r="BF337" i="31"/>
  <c r="BK302" i="31"/>
  <c r="BK311" i="31"/>
  <c r="AX309" i="31"/>
  <c r="BA304" i="31"/>
  <c r="BE309" i="31"/>
  <c r="AX333" i="31"/>
  <c r="BA337" i="31"/>
  <c r="BD307" i="31"/>
  <c r="AX331" i="31"/>
  <c r="BD328" i="31"/>
  <c r="AN326" i="31"/>
  <c r="BB314" i="31"/>
  <c r="BD330" i="31"/>
  <c r="BK316" i="31"/>
  <c r="BH335" i="31"/>
  <c r="AM320" i="31"/>
  <c r="BC321" i="31"/>
  <c r="BC337" i="31"/>
  <c r="BB300" i="31"/>
  <c r="AS309" i="31"/>
  <c r="BD337" i="31"/>
  <c r="BA314" i="31"/>
  <c r="AM310" i="31"/>
  <c r="BC327" i="31"/>
  <c r="BE326" i="31"/>
  <c r="BF307" i="31"/>
  <c r="BB321" i="31"/>
  <c r="AS319" i="31"/>
  <c r="BD320" i="31"/>
  <c r="BD317" i="31"/>
  <c r="AS337" i="31"/>
  <c r="AW301" i="31"/>
  <c r="BH320" i="31"/>
  <c r="AN334" i="31"/>
  <c r="AV300" i="31"/>
  <c r="BC336" i="31"/>
  <c r="AN331" i="31"/>
  <c r="BF338" i="31"/>
  <c r="AW318" i="31"/>
  <c r="AN315" i="31"/>
  <c r="AV328" i="31"/>
  <c r="AS310" i="31"/>
  <c r="BH326" i="31"/>
  <c r="BB316" i="31"/>
  <c r="AX316" i="31"/>
  <c r="BF319" i="31"/>
  <c r="BF315" i="31"/>
  <c r="BB335" i="31"/>
  <c r="BK315" i="31"/>
  <c r="BA322" i="31"/>
  <c r="AM328" i="31"/>
  <c r="AM327" i="31"/>
  <c r="BB328" i="31"/>
  <c r="BE301" i="31"/>
  <c r="BD310" i="31"/>
  <c r="BF311" i="31"/>
  <c r="AS317" i="31"/>
  <c r="AS314" i="31"/>
  <c r="BD300" i="31"/>
  <c r="BB317" i="31"/>
  <c r="AX306" i="31"/>
  <c r="AN328" i="31"/>
  <c r="BF306" i="31"/>
  <c r="BE338" i="31"/>
  <c r="BF314" i="31"/>
  <c r="AM316" i="31"/>
  <c r="AX325" i="31"/>
  <c r="AW334" i="31"/>
  <c r="BE306" i="31"/>
  <c r="BB322" i="31"/>
  <c r="BB304" i="31"/>
  <c r="BA303" i="31"/>
  <c r="AM301" i="31"/>
  <c r="AW336" i="31"/>
  <c r="BB306" i="31"/>
  <c r="AS335" i="31"/>
  <c r="AV316" i="31"/>
  <c r="BE332" i="31"/>
  <c r="BK304" i="31"/>
  <c r="BF304" i="31"/>
  <c r="BD314" i="31"/>
  <c r="AV315" i="31"/>
  <c r="AM303" i="31"/>
  <c r="AV323" i="31"/>
  <c r="BK310" i="31"/>
  <c r="BB331" i="31"/>
  <c r="BH336" i="31"/>
  <c r="AS326" i="31"/>
  <c r="AX323" i="31"/>
  <c r="AW307" i="31"/>
  <c r="AV326" i="31"/>
  <c r="AW304" i="31"/>
  <c r="AX310" i="31"/>
  <c r="AS313" i="31"/>
  <c r="AS320" i="31"/>
  <c r="BA321" i="31"/>
  <c r="AN323" i="31"/>
  <c r="BF305" i="31"/>
  <c r="AV307" i="31"/>
  <c r="BH315" i="31"/>
  <c r="BE317" i="31"/>
  <c r="BD331" i="31"/>
  <c r="BC326" i="31"/>
  <c r="AX302" i="31"/>
  <c r="BA318" i="31"/>
  <c r="AS300" i="31"/>
  <c r="BC332" i="31"/>
  <c r="AX328" i="31"/>
  <c r="AM317" i="31"/>
  <c r="AS322" i="31"/>
  <c r="AX318" i="31"/>
  <c r="BF327" i="31"/>
  <c r="AV325" i="31"/>
  <c r="AM323" i="31"/>
  <c r="AW320" i="31"/>
  <c r="AV306" i="31"/>
  <c r="BK321" i="31"/>
  <c r="AM304" i="31"/>
  <c r="AM319" i="31"/>
  <c r="BD327" i="31"/>
  <c r="BE315" i="31"/>
  <c r="BK337" i="31"/>
  <c r="BK300" i="31"/>
  <c r="BH305" i="31"/>
  <c r="BB337" i="31"/>
  <c r="BK314" i="31"/>
  <c r="BK318" i="31"/>
  <c r="AM331" i="31"/>
  <c r="BC316" i="31"/>
  <c r="AN301" i="31"/>
  <c r="AX334" i="31"/>
  <c r="AS311" i="31"/>
  <c r="BH307" i="31"/>
  <c r="BF321" i="31"/>
  <c r="BE323" i="31"/>
  <c r="AN333" i="31"/>
  <c r="BC319" i="31"/>
  <c r="AW305" i="31"/>
  <c r="BE335" i="31"/>
  <c r="BH331" i="31"/>
  <c r="AS301" i="31"/>
  <c r="AW332" i="31"/>
  <c r="AS334" i="31"/>
  <c r="BE316" i="31"/>
  <c r="AV320" i="31"/>
  <c r="BF334" i="31"/>
  <c r="AV331" i="31"/>
  <c r="BB315" i="31"/>
  <c r="AV313" i="31"/>
  <c r="AS305" i="31"/>
  <c r="AW302" i="31"/>
  <c r="AS331" i="31"/>
  <c r="AW331" i="31"/>
  <c r="AV310" i="31"/>
  <c r="BB307" i="31"/>
  <c r="AV309" i="31"/>
  <c r="BA334" i="31"/>
  <c r="BA332" i="31"/>
  <c r="BC302" i="31"/>
  <c r="AW335" i="31"/>
  <c r="BH302" i="31"/>
  <c r="AN322" i="31"/>
  <c r="AX322" i="31"/>
  <c r="BA333" i="31"/>
  <c r="AX330" i="31"/>
  <c r="AN338" i="31"/>
  <c r="AM321" i="31"/>
  <c r="BC313" i="31"/>
  <c r="AX317" i="31"/>
  <c r="BC335" i="31"/>
  <c r="AN325" i="31"/>
  <c r="AN321" i="31"/>
  <c r="AN306" i="31"/>
  <c r="BA331" i="31"/>
  <c r="BE319" i="31"/>
  <c r="BD323" i="31"/>
  <c r="BH306" i="31"/>
  <c r="BA319" i="31"/>
  <c r="AN305" i="31"/>
  <c r="BA315" i="31"/>
  <c r="BF310" i="31"/>
  <c r="AM338" i="31"/>
  <c r="BF320" i="31"/>
  <c r="AX338" i="31"/>
  <c r="AX327" i="31"/>
  <c r="AW319" i="31"/>
  <c r="BH314" i="31"/>
  <c r="BD304" i="31"/>
  <c r="BK303" i="31"/>
  <c r="BK313" i="31"/>
  <c r="AN332" i="31"/>
  <c r="AS321" i="31"/>
  <c r="BB301" i="31"/>
  <c r="AS328" i="31"/>
  <c r="BC330" i="31"/>
  <c r="BA338" i="31"/>
  <c r="AX332" i="31"/>
  <c r="AN317" i="31"/>
  <c r="AN303" i="31"/>
  <c r="AW328" i="31"/>
  <c r="BH304" i="31"/>
  <c r="AM326" i="31"/>
  <c r="AW306" i="31"/>
  <c r="BF301" i="31"/>
  <c r="BA330" i="31"/>
  <c r="BD313" i="31"/>
  <c r="BK334" i="31"/>
  <c r="BD316" i="31"/>
  <c r="AN302" i="31"/>
  <c r="AW333" i="31"/>
  <c r="BC301" i="31"/>
  <c r="BK338" i="31"/>
  <c r="AW316" i="31"/>
  <c r="AX336" i="31"/>
  <c r="BE313" i="31"/>
  <c r="AN314" i="31"/>
  <c r="BA311" i="31"/>
  <c r="AM311" i="31"/>
  <c r="BB326" i="31"/>
  <c r="AN311" i="31"/>
  <c r="BC333" i="31"/>
  <c r="BH318" i="31"/>
  <c r="BH319" i="31"/>
  <c r="AM332" i="31"/>
  <c r="BH330" i="31"/>
  <c r="BF302" i="31"/>
  <c r="BC310" i="31"/>
  <c r="BE320" i="31"/>
  <c r="AM313" i="31"/>
  <c r="AS325" i="31"/>
  <c r="AM306" i="31"/>
  <c r="BK336" i="31"/>
  <c r="AX303" i="31"/>
  <c r="AV319" i="31"/>
  <c r="BE303" i="31"/>
  <c r="BF325" i="31"/>
  <c r="BC314" i="31"/>
  <c r="AX307" i="31"/>
  <c r="BF336" i="31"/>
  <c r="AM336" i="31"/>
  <c r="BA328" i="31"/>
  <c r="AV338" i="31"/>
  <c r="BB336" i="31"/>
  <c r="BC306" i="31"/>
  <c r="BH316" i="31"/>
  <c r="AS306" i="31"/>
  <c r="AV311" i="31"/>
  <c r="BD322" i="31"/>
  <c r="BE328" i="31"/>
  <c r="AX304" i="31"/>
  <c r="BA335" i="31"/>
  <c r="AM330" i="31"/>
  <c r="AV305" i="31"/>
  <c r="BC318" i="31"/>
  <c r="BK309" i="31"/>
  <c r="BA305" i="31"/>
  <c r="BA309" i="31"/>
  <c r="AS299" i="31"/>
  <c r="BF299" i="31"/>
  <c r="BB299" i="31"/>
  <c r="AN299" i="31"/>
  <c r="BE299" i="31"/>
  <c r="BH299" i="31"/>
  <c r="BD299" i="31"/>
  <c r="BA299" i="31"/>
  <c r="AX299" i="31"/>
  <c r="AM299" i="31"/>
  <c r="AB10" i="31"/>
  <c r="BJ299" i="31" s="1"/>
  <c r="AA10" i="31"/>
  <c r="BI299" i="31" s="1"/>
  <c r="R10" i="31"/>
  <c r="AZ299" i="31" s="1"/>
  <c r="Q10" i="31"/>
  <c r="AY299" i="31" s="1"/>
  <c r="M10" i="31"/>
  <c r="AU299" i="31" s="1"/>
  <c r="L10" i="31"/>
  <c r="AT299" i="31" s="1"/>
  <c r="J10" i="31"/>
  <c r="AR299" i="31" s="1"/>
  <c r="I10" i="31"/>
  <c r="AQ299" i="31" s="1"/>
  <c r="H10" i="31"/>
  <c r="AP299" i="31" s="1"/>
  <c r="G10" i="31"/>
  <c r="AO299" i="31" s="1"/>
  <c r="BG73" i="31"/>
  <c r="BA106" i="31" s="1"/>
  <c r="L305" i="28" s="1"/>
  <c r="M305" i="28" s="1"/>
  <c r="BW75" i="31"/>
  <c r="BU108" i="31" s="1"/>
  <c r="Q333" i="28" s="1"/>
  <c r="R333" i="28" s="1"/>
  <c r="CA78" i="31"/>
  <c r="BX111" i="31" s="1"/>
  <c r="Q393" i="28" s="1"/>
  <c r="R393" i="28" s="1"/>
  <c r="BV76" i="31"/>
  <c r="BT109" i="31" s="1"/>
  <c r="Q351" i="28" s="1"/>
  <c r="R351" i="28" s="1"/>
  <c r="S69" i="31"/>
  <c r="P102" i="31" s="1"/>
  <c r="AC68" i="31"/>
  <c r="W101" i="31" s="1"/>
  <c r="CB58" i="31"/>
  <c r="BY91" i="31" s="1"/>
  <c r="Q14" i="28" s="1"/>
  <c r="R14" i="28" s="1"/>
  <c r="DO82" i="31"/>
  <c r="DI115" i="31" s="1"/>
  <c r="V476" i="28" s="1"/>
  <c r="W476" i="28" s="1"/>
  <c r="N59" i="31"/>
  <c r="L92" i="31" s="1"/>
  <c r="BS79" i="31"/>
  <c r="BT79" i="31"/>
  <c r="BR112" i="31" s="1"/>
  <c r="Q406" i="28" s="1"/>
  <c r="R406" i="28" s="1"/>
  <c r="BU79" i="31"/>
  <c r="BS112" i="31" s="1"/>
  <c r="Q407" i="28" s="1"/>
  <c r="R407" i="28" s="1"/>
  <c r="DK81" i="31"/>
  <c r="DF114" i="31" s="1"/>
  <c r="V454" i="28" s="1"/>
  <c r="W454" i="28" s="1"/>
  <c r="DI81" i="31"/>
  <c r="BV78" i="31"/>
  <c r="BT111" i="31" s="1"/>
  <c r="Q389" i="28" s="1"/>
  <c r="R389" i="28" s="1"/>
  <c r="BM58" i="31"/>
  <c r="BM91" i="31" s="1"/>
  <c r="Q2" i="28" s="1"/>
  <c r="R2" i="28" s="1"/>
  <c r="AW79" i="31"/>
  <c r="AT112" i="31" s="1"/>
  <c r="L412" i="28" s="1"/>
  <c r="M412" i="28" s="1"/>
  <c r="F81" i="31"/>
  <c r="AJ61" i="31"/>
  <c r="AN61" i="31"/>
  <c r="AM94" i="31" s="1"/>
  <c r="L63" i="28" s="1"/>
  <c r="M63" i="28" s="1"/>
  <c r="AL61" i="31"/>
  <c r="AK94" i="31" s="1"/>
  <c r="L61" i="28" s="1"/>
  <c r="M61" i="28" s="1"/>
  <c r="AM61" i="31"/>
  <c r="AL94" i="31" s="1"/>
  <c r="L62" i="28" s="1"/>
  <c r="M62" i="28" s="1"/>
  <c r="AK61" i="31"/>
  <c r="AJ94" i="31" s="1"/>
  <c r="L60" i="28" s="1"/>
  <c r="M60" i="28" s="1"/>
  <c r="CZ62" i="31"/>
  <c r="CX95" i="31" s="1"/>
  <c r="V85" i="28" s="1"/>
  <c r="W85" i="28" s="1"/>
  <c r="Y17" i="31"/>
  <c r="AC67" i="31"/>
  <c r="W100" i="31" s="1"/>
  <c r="CQ75" i="31"/>
  <c r="CQ108" i="31" s="1"/>
  <c r="V325" i="28" s="1"/>
  <c r="W325" i="28" s="1"/>
  <c r="DE69" i="31"/>
  <c r="DB102" i="31" s="1"/>
  <c r="V222" i="28" s="1"/>
  <c r="W222" i="28" s="1"/>
  <c r="BW63" i="31"/>
  <c r="BU96" i="31" s="1"/>
  <c r="Q105" i="28" s="1"/>
  <c r="R105" i="28" s="1"/>
  <c r="DH69" i="31"/>
  <c r="DE102" i="31" s="1"/>
  <c r="V225" i="28" s="1"/>
  <c r="W225" i="28" s="1"/>
  <c r="X62" i="31"/>
  <c r="F76" i="31"/>
  <c r="AR67" i="31"/>
  <c r="AP100" i="31" s="1"/>
  <c r="L180" i="28" s="1"/>
  <c r="M180" i="28" s="1"/>
  <c r="BE67" i="31"/>
  <c r="AY100" i="31" s="1"/>
  <c r="L189" i="28" s="1"/>
  <c r="M189" i="28" s="1"/>
  <c r="BD67" i="31"/>
  <c r="BF67" i="31"/>
  <c r="AZ100" i="31" s="1"/>
  <c r="L190" i="28" s="1"/>
  <c r="M190" i="28" s="1"/>
  <c r="CR65" i="31"/>
  <c r="AR79" i="31"/>
  <c r="AP112" i="31" s="1"/>
  <c r="L408" i="28" s="1"/>
  <c r="M408" i="28" s="1"/>
  <c r="AX58" i="31"/>
  <c r="AU91" i="31" s="1"/>
  <c r="L14" i="28" s="1"/>
  <c r="M14" i="28" s="1"/>
  <c r="DG82" i="31"/>
  <c r="DD115" i="31" s="1"/>
  <c r="V471" i="28" s="1"/>
  <c r="W471" i="28" s="1"/>
  <c r="P77" i="31"/>
  <c r="V76" i="31"/>
  <c r="S109" i="31" s="1"/>
  <c r="BM71" i="31"/>
  <c r="BM104" i="31" s="1"/>
  <c r="Q249" i="28" s="1"/>
  <c r="R249" i="28" s="1"/>
  <c r="BM75" i="31"/>
  <c r="BM108" i="31" s="1"/>
  <c r="Q325" i="28" s="1"/>
  <c r="R325" i="28" s="1"/>
  <c r="CQ63" i="31"/>
  <c r="CQ96" i="31" s="1"/>
  <c r="V97" i="28" s="1"/>
  <c r="W97" i="28" s="1"/>
  <c r="DO61" i="31"/>
  <c r="DI94" i="31" s="1"/>
  <c r="V77" i="28" s="1"/>
  <c r="W77" i="28" s="1"/>
  <c r="DO64" i="31"/>
  <c r="DI97" i="31" s="1"/>
  <c r="V134" i="28" s="1"/>
  <c r="W134" i="28" s="1"/>
  <c r="AI59" i="31"/>
  <c r="AI92" i="31" s="1"/>
  <c r="L21" i="28" s="1"/>
  <c r="M21" i="28" s="1"/>
  <c r="T58" i="31"/>
  <c r="Q91" i="31" s="1"/>
  <c r="AI81" i="31"/>
  <c r="AI114" i="31" s="1"/>
  <c r="L439" i="28" s="1"/>
  <c r="M439" i="28" s="1"/>
  <c r="CB73" i="31"/>
  <c r="BY106" i="31" s="1"/>
  <c r="Q299" i="28" s="1"/>
  <c r="R299" i="28" s="1"/>
  <c r="X60" i="31"/>
  <c r="AZ69" i="31"/>
  <c r="AW102" i="31" s="1"/>
  <c r="L225" i="28" s="1"/>
  <c r="M225" i="28" s="1"/>
  <c r="DI66" i="31"/>
  <c r="O75" i="31"/>
  <c r="M108" i="31" s="1"/>
  <c r="N81" i="31"/>
  <c r="L114" i="31" s="1"/>
  <c r="Y11" i="31"/>
  <c r="BG300" i="31" s="1"/>
  <c r="W59" i="31"/>
  <c r="Y30" i="31"/>
  <c r="BG319" i="31" s="1"/>
  <c r="U67" i="31"/>
  <c r="R100" i="31" s="1"/>
  <c r="AY76" i="31"/>
  <c r="AV109" i="31" s="1"/>
  <c r="L357" i="28" s="1"/>
  <c r="M357" i="28" s="1"/>
  <c r="DA62" i="31"/>
  <c r="CY95" i="31" s="1"/>
  <c r="V86" i="28" s="1"/>
  <c r="W86" i="28" s="1"/>
  <c r="P71" i="31"/>
  <c r="T61" i="31"/>
  <c r="Q94" i="31" s="1"/>
  <c r="CF78" i="31"/>
  <c r="P62" i="31"/>
  <c r="DD81" i="31"/>
  <c r="DA114" i="31" s="1"/>
  <c r="V449" i="28" s="1"/>
  <c r="W449" i="28" s="1"/>
  <c r="DC81" i="31"/>
  <c r="CZ114" i="31" s="1"/>
  <c r="V448" i="28" s="1"/>
  <c r="W448" i="28" s="1"/>
  <c r="DB81" i="31"/>
  <c r="DF73" i="31"/>
  <c r="DC106" i="31" s="1"/>
  <c r="V299" i="28" s="1"/>
  <c r="W299" i="28" s="1"/>
  <c r="DN69" i="31"/>
  <c r="DH102" i="31" s="1"/>
  <c r="V228" i="28" s="1"/>
  <c r="W228" i="28" s="1"/>
  <c r="DM69" i="31"/>
  <c r="DG102" i="31" s="1"/>
  <c r="V227" i="28" s="1"/>
  <c r="W227" i="28" s="1"/>
  <c r="DL69" i="31"/>
  <c r="DN81" i="31"/>
  <c r="DH114" i="31" s="1"/>
  <c r="V456" i="28" s="1"/>
  <c r="W456" i="28" s="1"/>
  <c r="DM81" i="31"/>
  <c r="DG114" i="31" s="1"/>
  <c r="V455" i="28" s="1"/>
  <c r="W455" i="28" s="1"/>
  <c r="DL81" i="31"/>
  <c r="DG80" i="31"/>
  <c r="DD113" i="31" s="1"/>
  <c r="V433" i="28" s="1"/>
  <c r="W433" i="28" s="1"/>
  <c r="DM77" i="31"/>
  <c r="DG110" i="31" s="1"/>
  <c r="V379" i="28" s="1"/>
  <c r="W379" i="28" s="1"/>
  <c r="DL77" i="31"/>
  <c r="DN77" i="31"/>
  <c r="DH110" i="31" s="1"/>
  <c r="V380" i="28" s="1"/>
  <c r="W380" i="28" s="1"/>
  <c r="T79" i="31"/>
  <c r="Q112" i="31" s="1"/>
  <c r="X63" i="31"/>
  <c r="Y22" i="31"/>
  <c r="BG311" i="31" s="1"/>
  <c r="AO80" i="31"/>
  <c r="AP80" i="31"/>
  <c r="AN113" i="31" s="1"/>
  <c r="L425" i="28" s="1"/>
  <c r="M425" i="28" s="1"/>
  <c r="AQ80" i="31"/>
  <c r="AO113" i="31" s="1"/>
  <c r="L426" i="28" s="1"/>
  <c r="M426" i="28" s="1"/>
  <c r="DA77" i="31"/>
  <c r="CY110" i="31" s="1"/>
  <c r="V371" i="28" s="1"/>
  <c r="W371" i="28" s="1"/>
  <c r="AO79" i="31"/>
  <c r="AQ79" i="31"/>
  <c r="AO112" i="31" s="1"/>
  <c r="L407" i="28" s="1"/>
  <c r="M407" i="28" s="1"/>
  <c r="AP79" i="31"/>
  <c r="AN112" i="31" s="1"/>
  <c r="L406" i="28" s="1"/>
  <c r="M406" i="28" s="1"/>
  <c r="BE77" i="31"/>
  <c r="AY110" i="31" s="1"/>
  <c r="L379" i="28" s="1"/>
  <c r="M379" i="28" s="1"/>
  <c r="BD77" i="31"/>
  <c r="BF77" i="31"/>
  <c r="AZ110" i="31" s="1"/>
  <c r="L380" i="28" s="1"/>
  <c r="M380" i="28" s="1"/>
  <c r="BT61" i="31"/>
  <c r="BR94" i="31" s="1"/>
  <c r="Q64" i="28" s="1"/>
  <c r="R64" i="28" s="1"/>
  <c r="BS61" i="31"/>
  <c r="BU61" i="31"/>
  <c r="BS94" i="31" s="1"/>
  <c r="Q65" i="28" s="1"/>
  <c r="R65" i="28" s="1"/>
  <c r="DH78" i="31"/>
  <c r="DE111" i="31" s="1"/>
  <c r="V396" i="28" s="1"/>
  <c r="W396" i="28" s="1"/>
  <c r="BG77" i="31"/>
  <c r="BA110" i="31" s="1"/>
  <c r="L381" i="28" s="1"/>
  <c r="M381" i="28" s="1"/>
  <c r="AS82" i="31"/>
  <c r="AQ115" i="31" s="1"/>
  <c r="L466" i="28" s="1"/>
  <c r="M466" i="28" s="1"/>
  <c r="U76" i="31"/>
  <c r="R109" i="31" s="1"/>
  <c r="AU76" i="31"/>
  <c r="AR109" i="31" s="1"/>
  <c r="L353" i="28" s="1"/>
  <c r="M353" i="28" s="1"/>
  <c r="AV76" i="31"/>
  <c r="AS109" i="31" s="1"/>
  <c r="L354" i="28" s="1"/>
  <c r="M354" i="28" s="1"/>
  <c r="AT76" i="31"/>
  <c r="CK71" i="31"/>
  <c r="CE104" i="31" s="1"/>
  <c r="Q267" i="28" s="1"/>
  <c r="R267" i="28" s="1"/>
  <c r="P81" i="31"/>
  <c r="AS72" i="31"/>
  <c r="AQ105" i="31" s="1"/>
  <c r="L276" i="28" s="1"/>
  <c r="M276" i="28" s="1"/>
  <c r="U77" i="31"/>
  <c r="R110" i="31" s="1"/>
  <c r="AR81" i="31"/>
  <c r="AP114" i="31" s="1"/>
  <c r="L446" i="28" s="1"/>
  <c r="M446" i="28" s="1"/>
  <c r="P82" i="31"/>
  <c r="AZ72" i="31"/>
  <c r="AW105" i="31" s="1"/>
  <c r="L282" i="28" s="1"/>
  <c r="M282" i="28" s="1"/>
  <c r="AW77" i="31"/>
  <c r="AT110" i="31" s="1"/>
  <c r="L374" i="28" s="1"/>
  <c r="M374" i="28" s="1"/>
  <c r="AO74" i="31"/>
  <c r="AQ74" i="31"/>
  <c r="AO107" i="31" s="1"/>
  <c r="L312" i="28" s="1"/>
  <c r="M312" i="28" s="1"/>
  <c r="AP74" i="31"/>
  <c r="AN107" i="31" s="1"/>
  <c r="L311" i="28" s="1"/>
  <c r="M311" i="28" s="1"/>
  <c r="BD78" i="31"/>
  <c r="BE78" i="31"/>
  <c r="AY111" i="31" s="1"/>
  <c r="L398" i="28" s="1"/>
  <c r="M398" i="28" s="1"/>
  <c r="BF78" i="31"/>
  <c r="AZ111" i="31" s="1"/>
  <c r="L399" i="28" s="1"/>
  <c r="M399" i="28" s="1"/>
  <c r="DO79" i="31"/>
  <c r="DI112" i="31" s="1"/>
  <c r="V419" i="28" s="1"/>
  <c r="W419" i="28" s="1"/>
  <c r="AY74" i="31"/>
  <c r="AV107" i="31" s="1"/>
  <c r="L319" i="28" s="1"/>
  <c r="M319" i="28" s="1"/>
  <c r="Z82" i="31"/>
  <c r="K71" i="31"/>
  <c r="CD72" i="31"/>
  <c r="CA105" i="31" s="1"/>
  <c r="Q282" i="28" s="1"/>
  <c r="R282" i="28" s="1"/>
  <c r="CC67" i="31"/>
  <c r="BZ100" i="31" s="1"/>
  <c r="Q186" i="28" s="1"/>
  <c r="R186" i="28" s="1"/>
  <c r="O69" i="31"/>
  <c r="M102" i="31" s="1"/>
  <c r="E78" i="31"/>
  <c r="E111" i="31" s="1"/>
  <c r="U60" i="31"/>
  <c r="R93" i="31" s="1"/>
  <c r="AX70" i="31"/>
  <c r="AU103" i="31" s="1"/>
  <c r="L242" i="28" s="1"/>
  <c r="M242" i="28" s="1"/>
  <c r="T71" i="31"/>
  <c r="Q104" i="31" s="1"/>
  <c r="DE60" i="31"/>
  <c r="DB93" i="31" s="1"/>
  <c r="V51" i="28" s="1"/>
  <c r="W51" i="28" s="1"/>
  <c r="BR81" i="31"/>
  <c r="BQ114" i="31" s="1"/>
  <c r="Q443" i="28" s="1"/>
  <c r="R443" i="28" s="1"/>
  <c r="BP81" i="31"/>
  <c r="BO114" i="31" s="1"/>
  <c r="Q441" i="28" s="1"/>
  <c r="R441" i="28" s="1"/>
  <c r="BN81" i="31"/>
  <c r="BO81" i="31"/>
  <c r="BN114" i="31" s="1"/>
  <c r="Q440" i="28" s="1"/>
  <c r="R440" i="28" s="1"/>
  <c r="BQ81" i="31"/>
  <c r="BP114" i="31" s="1"/>
  <c r="Q442" i="28" s="1"/>
  <c r="R442" i="28" s="1"/>
  <c r="BV81" i="31"/>
  <c r="BT114" i="31" s="1"/>
  <c r="Q446" i="28" s="1"/>
  <c r="R446" i="28" s="1"/>
  <c r="T59" i="31"/>
  <c r="Q92" i="31" s="1"/>
  <c r="DJ75" i="31"/>
  <c r="X77" i="31"/>
  <c r="DB78" i="31"/>
  <c r="DD78" i="31"/>
  <c r="DA111" i="31" s="1"/>
  <c r="V392" i="28" s="1"/>
  <c r="W392" i="28" s="1"/>
  <c r="DC78" i="31"/>
  <c r="CZ111" i="31" s="1"/>
  <c r="V391" i="28" s="1"/>
  <c r="W391" i="28" s="1"/>
  <c r="CB82" i="31"/>
  <c r="BY115" i="31" s="1"/>
  <c r="Q470" i="28" s="1"/>
  <c r="R470" i="28" s="1"/>
  <c r="CA60" i="31"/>
  <c r="BX93" i="31" s="1"/>
  <c r="Q51" i="28" s="1"/>
  <c r="R51" i="28" s="1"/>
  <c r="BB79" i="31"/>
  <c r="W62" i="31"/>
  <c r="Y14" i="31"/>
  <c r="BG303" i="31" s="1"/>
  <c r="O74" i="31"/>
  <c r="M107" i="31" s="1"/>
  <c r="CJ82" i="31"/>
  <c r="CD115" i="31" s="1"/>
  <c r="Q475" i="28" s="1"/>
  <c r="R475" i="28" s="1"/>
  <c r="CI82" i="31"/>
  <c r="CC115" i="31" s="1"/>
  <c r="Q474" i="28" s="1"/>
  <c r="R474" i="28" s="1"/>
  <c r="CH82" i="31"/>
  <c r="BN62" i="31"/>
  <c r="BR62" i="31"/>
  <c r="BQ95" i="31" s="1"/>
  <c r="Q82" i="28" s="1"/>
  <c r="R82" i="28" s="1"/>
  <c r="BP62" i="31"/>
  <c r="BO95" i="31" s="1"/>
  <c r="Q80" i="28" s="1"/>
  <c r="R80" i="28" s="1"/>
  <c r="BQ62" i="31"/>
  <c r="BP95" i="31" s="1"/>
  <c r="Q81" i="28" s="1"/>
  <c r="R81" i="28" s="1"/>
  <c r="BO62" i="31"/>
  <c r="BN95" i="31" s="1"/>
  <c r="Q79" i="28" s="1"/>
  <c r="R79" i="28" s="1"/>
  <c r="DH74" i="31"/>
  <c r="DE107" i="31" s="1"/>
  <c r="V320" i="28" s="1"/>
  <c r="W320" i="28" s="1"/>
  <c r="N74" i="31"/>
  <c r="L107" i="31" s="1"/>
  <c r="X81" i="31"/>
  <c r="AZ65" i="31"/>
  <c r="AW98" i="31" s="1"/>
  <c r="L149" i="28" s="1"/>
  <c r="M149" i="28" s="1"/>
  <c r="DF61" i="31"/>
  <c r="DC94" i="31" s="1"/>
  <c r="V71" i="28" s="1"/>
  <c r="W71" i="28" s="1"/>
  <c r="P70" i="31"/>
  <c r="BY64" i="31"/>
  <c r="BV97" i="31" s="1"/>
  <c r="Q125" i="28" s="1"/>
  <c r="R125" i="28" s="1"/>
  <c r="BZ64" i="31"/>
  <c r="BW97" i="31" s="1"/>
  <c r="Q126" i="28" s="1"/>
  <c r="R126" i="28" s="1"/>
  <c r="BX64" i="31"/>
  <c r="BB68" i="31"/>
  <c r="CK78" i="31"/>
  <c r="CE111" i="31" s="1"/>
  <c r="Q400" i="28" s="1"/>
  <c r="R400" i="28" s="1"/>
  <c r="AK64" i="31"/>
  <c r="AJ97" i="31" s="1"/>
  <c r="L117" i="28" s="1"/>
  <c r="M117" i="28" s="1"/>
  <c r="AN64" i="31"/>
  <c r="AM97" i="31" s="1"/>
  <c r="L120" i="28" s="1"/>
  <c r="M120" i="28" s="1"/>
  <c r="AM64" i="31"/>
  <c r="AL97" i="31" s="1"/>
  <c r="L119" i="28" s="1"/>
  <c r="M119" i="28" s="1"/>
  <c r="AJ64" i="31"/>
  <c r="AL64" i="31"/>
  <c r="AK97" i="31" s="1"/>
  <c r="L118" i="28" s="1"/>
  <c r="M118" i="28" s="1"/>
  <c r="DH79" i="31"/>
  <c r="DE112" i="31" s="1"/>
  <c r="V415" i="28" s="1"/>
  <c r="W415" i="28" s="1"/>
  <c r="DK68" i="31"/>
  <c r="DF101" i="31" s="1"/>
  <c r="V207" i="28" s="1"/>
  <c r="W207" i="28" s="1"/>
  <c r="DI68" i="31"/>
  <c r="BP60" i="31"/>
  <c r="BO93" i="31" s="1"/>
  <c r="Q42" i="28" s="1"/>
  <c r="R42" i="28" s="1"/>
  <c r="BO60" i="31"/>
  <c r="BN93" i="31" s="1"/>
  <c r="Q41" i="28" s="1"/>
  <c r="R41" i="28" s="1"/>
  <c r="BR60" i="31"/>
  <c r="BQ93" i="31" s="1"/>
  <c r="Q44" i="28" s="1"/>
  <c r="R44" i="28" s="1"/>
  <c r="BQ60" i="31"/>
  <c r="BP93" i="31" s="1"/>
  <c r="Q43" i="28" s="1"/>
  <c r="R43" i="28" s="1"/>
  <c r="BN60" i="31"/>
  <c r="CC82" i="31"/>
  <c r="BZ115" i="31" s="1"/>
  <c r="Q471" i="28" s="1"/>
  <c r="R471" i="28" s="1"/>
  <c r="AJ65" i="31"/>
  <c r="V81" i="31"/>
  <c r="S114" i="31" s="1"/>
  <c r="S76" i="31"/>
  <c r="P109" i="31" s="1"/>
  <c r="DF75" i="31"/>
  <c r="DC108" i="31" s="1"/>
  <c r="V337" i="28" s="1"/>
  <c r="W337" i="28" s="1"/>
  <c r="BT63" i="31"/>
  <c r="BR96" i="31" s="1"/>
  <c r="Q102" i="28" s="1"/>
  <c r="R102" i="28" s="1"/>
  <c r="BU63" i="31"/>
  <c r="BS96" i="31" s="1"/>
  <c r="Q103" i="28" s="1"/>
  <c r="R103" i="28" s="1"/>
  <c r="BS63" i="31"/>
  <c r="AC80" i="31"/>
  <c r="W113" i="31" s="1"/>
  <c r="DE73" i="31"/>
  <c r="DB106" i="31" s="1"/>
  <c r="V298" i="28" s="1"/>
  <c r="W298" i="28" s="1"/>
  <c r="N79" i="31"/>
  <c r="L112" i="31" s="1"/>
  <c r="AX65" i="31"/>
  <c r="AU98" i="31" s="1"/>
  <c r="L147" i="28" s="1"/>
  <c r="M147" i="28" s="1"/>
  <c r="DO60" i="31"/>
  <c r="DI93" i="31" s="1"/>
  <c r="V58" i="28" s="1"/>
  <c r="W58" i="28" s="1"/>
  <c r="CE76" i="31"/>
  <c r="AO72" i="31"/>
  <c r="BG72" i="31"/>
  <c r="BA105" i="31" s="1"/>
  <c r="L286" i="28" s="1"/>
  <c r="M286" i="28" s="1"/>
  <c r="BM64" i="31"/>
  <c r="BM97" i="31" s="1"/>
  <c r="Q116" i="28" s="1"/>
  <c r="R116" i="28" s="1"/>
  <c r="CC79" i="31"/>
  <c r="BZ112" i="31" s="1"/>
  <c r="Q414" i="28" s="1"/>
  <c r="R414" i="28" s="1"/>
  <c r="V80" i="31"/>
  <c r="S113" i="31" s="1"/>
  <c r="CT68" i="31"/>
  <c r="CS101" i="31" s="1"/>
  <c r="V194" i="28" s="1"/>
  <c r="W194" i="28" s="1"/>
  <c r="CS68" i="31"/>
  <c r="CR101" i="31" s="1"/>
  <c r="V193" i="28" s="1"/>
  <c r="W193" i="28" s="1"/>
  <c r="CV68" i="31"/>
  <c r="CU101" i="31" s="1"/>
  <c r="V196" i="28" s="1"/>
  <c r="W196" i="28" s="1"/>
  <c r="CU68" i="31"/>
  <c r="CT101" i="31" s="1"/>
  <c r="V195" i="28" s="1"/>
  <c r="W195" i="28" s="1"/>
  <c r="CR68" i="31"/>
  <c r="BV75" i="31"/>
  <c r="BT108" i="31" s="1"/>
  <c r="Q332" i="28" s="1"/>
  <c r="R332" i="28" s="1"/>
  <c r="AQ70" i="31"/>
  <c r="AO103" i="31" s="1"/>
  <c r="L236" i="28" s="1"/>
  <c r="M236" i="28" s="1"/>
  <c r="AO70" i="31"/>
  <c r="AP70" i="31"/>
  <c r="AN103" i="31" s="1"/>
  <c r="L235" i="28" s="1"/>
  <c r="M235" i="28" s="1"/>
  <c r="DC67" i="31"/>
  <c r="CZ100" i="31" s="1"/>
  <c r="V182" i="28" s="1"/>
  <c r="W182" i="28" s="1"/>
  <c r="DD67" i="31"/>
  <c r="DA100" i="31" s="1"/>
  <c r="V183" i="28" s="1"/>
  <c r="W183" i="28" s="1"/>
  <c r="DB67" i="31"/>
  <c r="P69" i="31"/>
  <c r="CZ63" i="31"/>
  <c r="CX96" i="31" s="1"/>
  <c r="V104" i="28" s="1"/>
  <c r="W104" i="28" s="1"/>
  <c r="AC79" i="31"/>
  <c r="W112" i="31" s="1"/>
  <c r="CQ67" i="31"/>
  <c r="CQ100" i="31" s="1"/>
  <c r="V173" i="28" s="1"/>
  <c r="W173" i="28" s="1"/>
  <c r="AI75" i="31"/>
  <c r="AI108" i="31" s="1"/>
  <c r="L325" i="28" s="1"/>
  <c r="M325" i="28" s="1"/>
  <c r="AP81" i="31"/>
  <c r="AN114" i="31" s="1"/>
  <c r="L444" i="28" s="1"/>
  <c r="M444" i="28" s="1"/>
  <c r="AO81" i="31"/>
  <c r="AQ81" i="31"/>
  <c r="AO114" i="31" s="1"/>
  <c r="L445" i="28" s="1"/>
  <c r="M445" i="28" s="1"/>
  <c r="AW69" i="31"/>
  <c r="AT102" i="31" s="1"/>
  <c r="L222" i="28" s="1"/>
  <c r="M222" i="28" s="1"/>
  <c r="W71" i="31"/>
  <c r="Y28" i="31"/>
  <c r="BG317" i="31" s="1"/>
  <c r="BM76" i="31"/>
  <c r="BM109" i="31" s="1"/>
  <c r="Q344" i="28" s="1"/>
  <c r="R344" i="28" s="1"/>
  <c r="AO68" i="31"/>
  <c r="AP68" i="31"/>
  <c r="AN101" i="31" s="1"/>
  <c r="L197" i="28" s="1"/>
  <c r="M197" i="28" s="1"/>
  <c r="AQ68" i="31"/>
  <c r="AO101" i="31" s="1"/>
  <c r="L198" i="28" s="1"/>
  <c r="M198" i="28" s="1"/>
  <c r="AC69" i="31"/>
  <c r="W102" i="31" s="1"/>
  <c r="AC71" i="31"/>
  <c r="W104" i="31" s="1"/>
  <c r="AI67" i="31"/>
  <c r="AI100" i="31" s="1"/>
  <c r="L173" i="28" s="1"/>
  <c r="M173" i="28" s="1"/>
  <c r="CG69" i="31"/>
  <c r="CB102" i="31" s="1"/>
  <c r="Q226" i="28" s="1"/>
  <c r="R226" i="28" s="1"/>
  <c r="CE69" i="31"/>
  <c r="DJ63" i="31"/>
  <c r="AO65" i="31"/>
  <c r="AY72" i="31"/>
  <c r="AV105" i="31" s="1"/>
  <c r="L281" i="28" s="1"/>
  <c r="M281" i="28" s="1"/>
  <c r="DA74" i="31"/>
  <c r="CY107" i="31" s="1"/>
  <c r="V314" i="28" s="1"/>
  <c r="W314" i="28" s="1"/>
  <c r="BW76" i="31"/>
  <c r="BU109" i="31" s="1"/>
  <c r="Q352" i="28" s="1"/>
  <c r="R352" i="28" s="1"/>
  <c r="DG74" i="31"/>
  <c r="DD107" i="31" s="1"/>
  <c r="V319" i="28" s="1"/>
  <c r="W319" i="28" s="1"/>
  <c r="DH68" i="31"/>
  <c r="DE101" i="31" s="1"/>
  <c r="V206" i="28" s="1"/>
  <c r="W206" i="28" s="1"/>
  <c r="CK74" i="31"/>
  <c r="CE107" i="31" s="1"/>
  <c r="Q324" i="28" s="1"/>
  <c r="R324" i="28" s="1"/>
  <c r="BS68" i="31"/>
  <c r="BU68" i="31"/>
  <c r="BS101" i="31" s="1"/>
  <c r="Q198" i="28" s="1"/>
  <c r="R198" i="28" s="1"/>
  <c r="BT68" i="31"/>
  <c r="BR101" i="31" s="1"/>
  <c r="Q197" i="28" s="1"/>
  <c r="R197" i="28" s="1"/>
  <c r="DO72" i="31"/>
  <c r="DI105" i="31" s="1"/>
  <c r="V286" i="28" s="1"/>
  <c r="W286" i="28" s="1"/>
  <c r="CA72" i="31"/>
  <c r="BX105" i="31" s="1"/>
  <c r="Q279" i="28" s="1"/>
  <c r="R279" i="28" s="1"/>
  <c r="DF66" i="31"/>
  <c r="DC99" i="31" s="1"/>
  <c r="V166" i="28" s="1"/>
  <c r="W166" i="28" s="1"/>
  <c r="DO67" i="31"/>
  <c r="DI100" i="31" s="1"/>
  <c r="V191" i="28" s="1"/>
  <c r="W191" i="28" s="1"/>
  <c r="Z77" i="31"/>
  <c r="BD65" i="31"/>
  <c r="S63" i="31"/>
  <c r="P96" i="31" s="1"/>
  <c r="CK75" i="31"/>
  <c r="CE108" i="31" s="1"/>
  <c r="Q343" i="28" s="1"/>
  <c r="R343" i="28" s="1"/>
  <c r="BW72" i="31"/>
  <c r="BU105" i="31" s="1"/>
  <c r="Q276" i="28" s="1"/>
  <c r="R276" i="28" s="1"/>
  <c r="BF59" i="31"/>
  <c r="AZ92" i="31" s="1"/>
  <c r="L38" i="28" s="1"/>
  <c r="M38" i="28" s="1"/>
  <c r="BE59" i="31"/>
  <c r="AY92" i="31" s="1"/>
  <c r="L37" i="28" s="1"/>
  <c r="M37" i="28" s="1"/>
  <c r="BD59" i="31"/>
  <c r="AQ82" i="31"/>
  <c r="AO115" i="31" s="1"/>
  <c r="L464" i="28" s="1"/>
  <c r="M464" i="28" s="1"/>
  <c r="AP82" i="31"/>
  <c r="AN115" i="31" s="1"/>
  <c r="L463" i="28" s="1"/>
  <c r="M463" i="28" s="1"/>
  <c r="AO82" i="31"/>
  <c r="S82" i="31"/>
  <c r="P115" i="31" s="1"/>
  <c r="BF69" i="31"/>
  <c r="AZ102" i="31" s="1"/>
  <c r="L228" i="28" s="1"/>
  <c r="M228" i="28" s="1"/>
  <c r="BE69" i="31"/>
  <c r="AY102" i="31" s="1"/>
  <c r="L227" i="28" s="1"/>
  <c r="M227" i="28" s="1"/>
  <c r="BD69" i="31"/>
  <c r="V71" i="31"/>
  <c r="S104" i="31" s="1"/>
  <c r="AR63" i="31"/>
  <c r="AP96" i="31" s="1"/>
  <c r="L104" i="28" s="1"/>
  <c r="M104" i="28" s="1"/>
  <c r="CE81" i="31"/>
  <c r="CG81" i="31"/>
  <c r="CB114" i="31" s="1"/>
  <c r="Q454" i="28" s="1"/>
  <c r="R454" i="28" s="1"/>
  <c r="Y20" i="31"/>
  <c r="BN65" i="31"/>
  <c r="AC61" i="31"/>
  <c r="W94" i="31" s="1"/>
  <c r="W78" i="31"/>
  <c r="Y45" i="31"/>
  <c r="BG334" i="31" s="1"/>
  <c r="Z74" i="31"/>
  <c r="CA79" i="31"/>
  <c r="BX112" i="31" s="1"/>
  <c r="Q412" i="28" s="1"/>
  <c r="R412" i="28" s="1"/>
  <c r="AS66" i="31"/>
  <c r="AQ99" i="31" s="1"/>
  <c r="L162" i="28" s="1"/>
  <c r="M162" i="28" s="1"/>
  <c r="DB64" i="31"/>
  <c r="DC64" i="31"/>
  <c r="CZ97" i="31" s="1"/>
  <c r="V125" i="28" s="1"/>
  <c r="W125" i="28" s="1"/>
  <c r="DD64" i="31"/>
  <c r="DA97" i="31" s="1"/>
  <c r="V126" i="28" s="1"/>
  <c r="W126" i="28" s="1"/>
  <c r="BC63" i="31"/>
  <c r="AX96" i="31" s="1"/>
  <c r="L112" i="28" s="1"/>
  <c r="M112" i="28" s="1"/>
  <c r="BA63" i="31"/>
  <c r="AX71" i="31"/>
  <c r="AU104" i="31" s="1"/>
  <c r="L261" i="28" s="1"/>
  <c r="M261" i="28" s="1"/>
  <c r="BY69" i="31"/>
  <c r="BV102" i="31" s="1"/>
  <c r="Q220" i="28" s="1"/>
  <c r="R220" i="28" s="1"/>
  <c r="BZ69" i="31"/>
  <c r="BW102" i="31" s="1"/>
  <c r="Q221" i="28" s="1"/>
  <c r="R221" i="28" s="1"/>
  <c r="BX69" i="31"/>
  <c r="DO70" i="31"/>
  <c r="DI103" i="31" s="1"/>
  <c r="V248" i="28" s="1"/>
  <c r="W248" i="28" s="1"/>
  <c r="DH60" i="31"/>
  <c r="DE93" i="31" s="1"/>
  <c r="V54" i="28" s="1"/>
  <c r="W54" i="28" s="1"/>
  <c r="T70" i="31"/>
  <c r="Q103" i="31" s="1"/>
  <c r="BM65" i="31"/>
  <c r="BM98" i="31" s="1"/>
  <c r="Q135" i="28" s="1"/>
  <c r="R135" i="28" s="1"/>
  <c r="CX67" i="31"/>
  <c r="CV100" i="31" s="1"/>
  <c r="V178" i="28" s="1"/>
  <c r="W178" i="28" s="1"/>
  <c r="CY67" i="31"/>
  <c r="CW100" i="31" s="1"/>
  <c r="V179" i="28" s="1"/>
  <c r="W179" i="28" s="1"/>
  <c r="CW67" i="31"/>
  <c r="CZ66" i="31"/>
  <c r="CX99" i="31" s="1"/>
  <c r="V161" i="28" s="1"/>
  <c r="W161" i="28" s="1"/>
  <c r="AJ80" i="31"/>
  <c r="AL80" i="31"/>
  <c r="AK113" i="31" s="1"/>
  <c r="L422" i="28" s="1"/>
  <c r="M422" i="28" s="1"/>
  <c r="AM80" i="31"/>
  <c r="AL113" i="31" s="1"/>
  <c r="L423" i="28" s="1"/>
  <c r="M423" i="28" s="1"/>
  <c r="AK80" i="31"/>
  <c r="AJ113" i="31" s="1"/>
  <c r="L421" i="28" s="1"/>
  <c r="M421" i="28" s="1"/>
  <c r="AN80" i="31"/>
  <c r="AM113" i="31" s="1"/>
  <c r="L424" i="28" s="1"/>
  <c r="M424" i="28" s="1"/>
  <c r="BD79" i="31"/>
  <c r="BF79" i="31"/>
  <c r="AZ112" i="31" s="1"/>
  <c r="L418" i="28" s="1"/>
  <c r="M418" i="28" s="1"/>
  <c r="BE79" i="31"/>
  <c r="AY112" i="31" s="1"/>
  <c r="L417" i="28" s="1"/>
  <c r="M417" i="28" s="1"/>
  <c r="Y39" i="31"/>
  <c r="BG328" i="31" s="1"/>
  <c r="N60" i="31"/>
  <c r="L93" i="31" s="1"/>
  <c r="AZ62" i="31"/>
  <c r="AW95" i="31" s="1"/>
  <c r="L92" i="28" s="1"/>
  <c r="M92" i="28" s="1"/>
  <c r="BB67" i="31"/>
  <c r="BW73" i="31"/>
  <c r="BU106" i="31" s="1"/>
  <c r="Q295" i="28" s="1"/>
  <c r="R295" i="28" s="1"/>
  <c r="BS66" i="31"/>
  <c r="CU61" i="31"/>
  <c r="CT94" i="31" s="1"/>
  <c r="V62" i="28" s="1"/>
  <c r="W62" i="28" s="1"/>
  <c r="CV61" i="31"/>
  <c r="CU94" i="31" s="1"/>
  <c r="V63" i="28" s="1"/>
  <c r="W63" i="28" s="1"/>
  <c r="CR61" i="31"/>
  <c r="CT61" i="31"/>
  <c r="CS94" i="31" s="1"/>
  <c r="V61" i="28" s="1"/>
  <c r="W61" i="28" s="1"/>
  <c r="CS61" i="31"/>
  <c r="CR94" i="31" s="1"/>
  <c r="V60" i="28" s="1"/>
  <c r="W60" i="28" s="1"/>
  <c r="CQ81" i="31"/>
  <c r="CQ114" i="31" s="1"/>
  <c r="V439" i="28" s="1"/>
  <c r="W439" i="28" s="1"/>
  <c r="N77" i="31"/>
  <c r="L110" i="31" s="1"/>
  <c r="AS75" i="31"/>
  <c r="AQ108" i="31" s="1"/>
  <c r="L333" i="28" s="1"/>
  <c r="M333" i="28" s="1"/>
  <c r="S64" i="31"/>
  <c r="P97" i="31" s="1"/>
  <c r="DH76" i="31"/>
  <c r="DE109" i="31" s="1"/>
  <c r="V358" i="28" s="1"/>
  <c r="W358" i="28" s="1"/>
  <c r="BM74" i="31"/>
  <c r="BM107" i="31" s="1"/>
  <c r="Q306" i="28" s="1"/>
  <c r="R306" i="28" s="1"/>
  <c r="BM61" i="31"/>
  <c r="BM94" i="31" s="1"/>
  <c r="Q59" i="28" s="1"/>
  <c r="R59" i="28" s="1"/>
  <c r="AX61" i="31"/>
  <c r="AU94" i="31" s="1"/>
  <c r="L71" i="28" s="1"/>
  <c r="M71" i="28" s="1"/>
  <c r="U63" i="31"/>
  <c r="R96" i="31" s="1"/>
  <c r="BW61" i="31"/>
  <c r="BU94" i="31" s="1"/>
  <c r="Q67" i="28" s="1"/>
  <c r="R67" i="28" s="1"/>
  <c r="BU78" i="31"/>
  <c r="BS111" i="31" s="1"/>
  <c r="Q388" i="28" s="1"/>
  <c r="R388" i="28" s="1"/>
  <c r="BT78" i="31"/>
  <c r="BR111" i="31" s="1"/>
  <c r="Q387" i="28" s="1"/>
  <c r="R387" i="28" s="1"/>
  <c r="BS78" i="31"/>
  <c r="DJ74" i="31"/>
  <c r="CQ70" i="31"/>
  <c r="CQ103" i="31" s="1"/>
  <c r="V230" i="28" s="1"/>
  <c r="W230" i="28" s="1"/>
  <c r="AQ78" i="31"/>
  <c r="AO111" i="31" s="1"/>
  <c r="L388" i="28" s="1"/>
  <c r="M388" i="28" s="1"/>
  <c r="AP78" i="31"/>
  <c r="AN111" i="31" s="1"/>
  <c r="L387" i="28" s="1"/>
  <c r="M387" i="28" s="1"/>
  <c r="AO78" i="31"/>
  <c r="BW77" i="31"/>
  <c r="BU110" i="31" s="1"/>
  <c r="Q371" i="28" s="1"/>
  <c r="R371" i="28" s="1"/>
  <c r="BS70" i="31"/>
  <c r="BU70" i="31"/>
  <c r="BS103" i="31" s="1"/>
  <c r="Q236" i="28" s="1"/>
  <c r="R236" i="28" s="1"/>
  <c r="BT70" i="31"/>
  <c r="BR103" i="31" s="1"/>
  <c r="Q235" i="28" s="1"/>
  <c r="R235" i="28" s="1"/>
  <c r="AS77" i="31"/>
  <c r="AQ110" i="31" s="1"/>
  <c r="L371" i="28" s="1"/>
  <c r="M371" i="28" s="1"/>
  <c r="DF76" i="31"/>
  <c r="DC109" i="31" s="1"/>
  <c r="V356" i="28" s="1"/>
  <c r="W356" i="28" s="1"/>
  <c r="AX79" i="31"/>
  <c r="AU112" i="31" s="1"/>
  <c r="L413" i="28" s="1"/>
  <c r="M413" i="28" s="1"/>
  <c r="BU75" i="31"/>
  <c r="BS108" i="31" s="1"/>
  <c r="Q331" i="28" s="1"/>
  <c r="R331" i="28" s="1"/>
  <c r="BS75" i="31"/>
  <c r="BT75" i="31"/>
  <c r="BR108" i="31" s="1"/>
  <c r="Q330" i="28" s="1"/>
  <c r="R330" i="28" s="1"/>
  <c r="CE71" i="31"/>
  <c r="CG71" i="31"/>
  <c r="CB104" i="31" s="1"/>
  <c r="Q264" i="28" s="1"/>
  <c r="R264" i="28" s="1"/>
  <c r="BQ77" i="31"/>
  <c r="BP110" i="31" s="1"/>
  <c r="Q366" i="28" s="1"/>
  <c r="R366" i="28" s="1"/>
  <c r="BP77" i="31"/>
  <c r="BO110" i="31" s="1"/>
  <c r="Q365" i="28" s="1"/>
  <c r="R365" i="28" s="1"/>
  <c r="BO77" i="31"/>
  <c r="BN110" i="31" s="1"/>
  <c r="Q364" i="28" s="1"/>
  <c r="R364" i="28" s="1"/>
  <c r="BR77" i="31"/>
  <c r="BQ110" i="31" s="1"/>
  <c r="Q367" i="28" s="1"/>
  <c r="R367" i="28" s="1"/>
  <c r="BN77" i="31"/>
  <c r="AS68" i="31"/>
  <c r="AQ101" i="31" s="1"/>
  <c r="L200" i="28" s="1"/>
  <c r="M200" i="28" s="1"/>
  <c r="DA71" i="31"/>
  <c r="CY104" i="31" s="1"/>
  <c r="V257" i="28" s="1"/>
  <c r="W257" i="28" s="1"/>
  <c r="AV64" i="31"/>
  <c r="AS97" i="31" s="1"/>
  <c r="L126" i="28" s="1"/>
  <c r="M126" i="28" s="1"/>
  <c r="AU64" i="31"/>
  <c r="AR97" i="31" s="1"/>
  <c r="L125" i="28" s="1"/>
  <c r="M125" i="28" s="1"/>
  <c r="AT64" i="31"/>
  <c r="X70" i="31"/>
  <c r="AX64" i="31"/>
  <c r="AU97" i="31" s="1"/>
  <c r="L128" i="28" s="1"/>
  <c r="M128" i="28" s="1"/>
  <c r="DE58" i="31"/>
  <c r="DB91" i="31" s="1"/>
  <c r="V13" i="28" s="1"/>
  <c r="W13" i="28" s="1"/>
  <c r="P68" i="31"/>
  <c r="K70" i="31"/>
  <c r="CZ74" i="31"/>
  <c r="CX107" i="31" s="1"/>
  <c r="V313" i="28" s="1"/>
  <c r="W313" i="28" s="1"/>
  <c r="CA65" i="31"/>
  <c r="BX98" i="31" s="1"/>
  <c r="Q146" i="28" s="1"/>
  <c r="R146" i="28" s="1"/>
  <c r="W80" i="31"/>
  <c r="Y47" i="31"/>
  <c r="BG336" i="31" s="1"/>
  <c r="DJ65" i="31"/>
  <c r="AC74" i="31"/>
  <c r="W107" i="31" s="1"/>
  <c r="DH81" i="31"/>
  <c r="DE114" i="31" s="1"/>
  <c r="V453" i="28" s="1"/>
  <c r="W453" i="28" s="1"/>
  <c r="CY60" i="31"/>
  <c r="CW93" i="31" s="1"/>
  <c r="V46" i="28" s="1"/>
  <c r="W46" i="28" s="1"/>
  <c r="CW60" i="31"/>
  <c r="CX60" i="31"/>
  <c r="CV93" i="31" s="1"/>
  <c r="V45" i="28" s="1"/>
  <c r="W45" i="28" s="1"/>
  <c r="CG77" i="31"/>
  <c r="CB110" i="31" s="1"/>
  <c r="Q378" i="28" s="1"/>
  <c r="R378" i="28" s="1"/>
  <c r="CE77" i="31"/>
  <c r="BX81" i="31"/>
  <c r="BZ81" i="31"/>
  <c r="BW114" i="31" s="1"/>
  <c r="Q449" i="28" s="1"/>
  <c r="R449" i="28" s="1"/>
  <c r="BY81" i="31"/>
  <c r="BV114" i="31" s="1"/>
  <c r="Q448" i="28" s="1"/>
  <c r="R448" i="28" s="1"/>
  <c r="AZ58" i="31"/>
  <c r="AW91" i="31" s="1"/>
  <c r="L16" i="28" s="1"/>
  <c r="M16" i="28" s="1"/>
  <c r="BV59" i="31"/>
  <c r="BT92" i="31" s="1"/>
  <c r="Q28" i="28" s="1"/>
  <c r="R28" i="28" s="1"/>
  <c r="AI80" i="31"/>
  <c r="AI113" i="31" s="1"/>
  <c r="L420" i="28" s="1"/>
  <c r="M420" i="28" s="1"/>
  <c r="BW71" i="31"/>
  <c r="BU104" i="31" s="1"/>
  <c r="Q257" i="28" s="1"/>
  <c r="R257" i="28" s="1"/>
  <c r="X61" i="31"/>
  <c r="CB71" i="31"/>
  <c r="BY104" i="31" s="1"/>
  <c r="Q261" i="28" s="1"/>
  <c r="R261" i="28" s="1"/>
  <c r="AK60" i="31"/>
  <c r="AJ93" i="31" s="1"/>
  <c r="L41" i="28" s="1"/>
  <c r="M41" i="28" s="1"/>
  <c r="AN60" i="31"/>
  <c r="AM93" i="31" s="1"/>
  <c r="L44" i="28" s="1"/>
  <c r="M44" i="28" s="1"/>
  <c r="AJ60" i="31"/>
  <c r="AM60" i="31"/>
  <c r="AL93" i="31" s="1"/>
  <c r="L43" i="28" s="1"/>
  <c r="M43" i="28" s="1"/>
  <c r="AL60" i="31"/>
  <c r="AK93" i="31" s="1"/>
  <c r="L42" i="28" s="1"/>
  <c r="M42" i="28" s="1"/>
  <c r="N63" i="31"/>
  <c r="L96" i="31" s="1"/>
  <c r="AR72" i="31"/>
  <c r="AP105" i="31" s="1"/>
  <c r="L275" i="28" s="1"/>
  <c r="M275" i="28" s="1"/>
  <c r="CZ67" i="31"/>
  <c r="CX100" i="31" s="1"/>
  <c r="V180" i="28" s="1"/>
  <c r="W180" i="28" s="1"/>
  <c r="DO65" i="31"/>
  <c r="DI98" i="31" s="1"/>
  <c r="V153" i="28" s="1"/>
  <c r="W153" i="28" s="1"/>
  <c r="AP71" i="31"/>
  <c r="AN104" i="31" s="1"/>
  <c r="L254" i="28" s="1"/>
  <c r="M254" i="28" s="1"/>
  <c r="AO71" i="31"/>
  <c r="AQ71" i="31"/>
  <c r="AO104" i="31" s="1"/>
  <c r="L255" i="28" s="1"/>
  <c r="M255" i="28" s="1"/>
  <c r="U81" i="31"/>
  <c r="R114" i="31" s="1"/>
  <c r="CC70" i="31"/>
  <c r="BZ103" i="31" s="1"/>
  <c r="Q243" i="28" s="1"/>
  <c r="R243" i="28" s="1"/>
  <c r="CC60" i="31"/>
  <c r="BZ93" i="31" s="1"/>
  <c r="Q53" i="28" s="1"/>
  <c r="R53" i="28" s="1"/>
  <c r="AZ82" i="31"/>
  <c r="AW115" i="31" s="1"/>
  <c r="L472" i="28" s="1"/>
  <c r="M472" i="28" s="1"/>
  <c r="F68" i="31"/>
  <c r="F79" i="31"/>
  <c r="CA73" i="31"/>
  <c r="BX106" i="31" s="1"/>
  <c r="Q298" i="28" s="1"/>
  <c r="R298" i="28" s="1"/>
  <c r="F71" i="31"/>
  <c r="O77" i="31"/>
  <c r="M110" i="31" s="1"/>
  <c r="BU69" i="31"/>
  <c r="BS102" i="31" s="1"/>
  <c r="Q217" i="28" s="1"/>
  <c r="R217" i="28" s="1"/>
  <c r="BS69" i="31"/>
  <c r="BT69" i="31"/>
  <c r="BR102" i="31" s="1"/>
  <c r="Q216" i="28" s="1"/>
  <c r="R216" i="28" s="1"/>
  <c r="CZ73" i="31"/>
  <c r="CX106" i="31" s="1"/>
  <c r="V294" i="28" s="1"/>
  <c r="W294" i="28" s="1"/>
  <c r="AN68" i="31"/>
  <c r="AM101" i="31" s="1"/>
  <c r="L196" i="28" s="1"/>
  <c r="M196" i="28" s="1"/>
  <c r="AJ68" i="31"/>
  <c r="AM68" i="31"/>
  <c r="AL101" i="31" s="1"/>
  <c r="L195" i="28" s="1"/>
  <c r="M195" i="28" s="1"/>
  <c r="AL68" i="31"/>
  <c r="AK101" i="31" s="1"/>
  <c r="L194" i="28" s="1"/>
  <c r="M194" i="28" s="1"/>
  <c r="AK68" i="31"/>
  <c r="AJ101" i="31" s="1"/>
  <c r="L193" i="28" s="1"/>
  <c r="M193" i="28" s="1"/>
  <c r="N80" i="31"/>
  <c r="L113" i="31" s="1"/>
  <c r="CF61" i="31"/>
  <c r="DO74" i="31"/>
  <c r="DI107" i="31" s="1"/>
  <c r="V324" i="28" s="1"/>
  <c r="W324" i="28" s="1"/>
  <c r="AY62" i="31"/>
  <c r="AV95" i="31" s="1"/>
  <c r="L91" i="28" s="1"/>
  <c r="M91" i="28" s="1"/>
  <c r="AU78" i="31"/>
  <c r="AR111" i="31" s="1"/>
  <c r="L391" i="28" s="1"/>
  <c r="M391" i="28" s="1"/>
  <c r="AV78" i="31"/>
  <c r="AS111" i="31" s="1"/>
  <c r="L392" i="28" s="1"/>
  <c r="M392" i="28" s="1"/>
  <c r="AT78" i="31"/>
  <c r="CF82" i="31"/>
  <c r="O78" i="31"/>
  <c r="M111" i="31" s="1"/>
  <c r="CK69" i="31"/>
  <c r="CE102" i="31" s="1"/>
  <c r="Q229" i="28" s="1"/>
  <c r="R229" i="28" s="1"/>
  <c r="BG82" i="31"/>
  <c r="BA115" i="31" s="1"/>
  <c r="L476" i="28" s="1"/>
  <c r="M476" i="28" s="1"/>
  <c r="CI60" i="31"/>
  <c r="CC93" i="31" s="1"/>
  <c r="Q56" i="28" s="1"/>
  <c r="R56" i="28" s="1"/>
  <c r="CH60" i="31"/>
  <c r="CJ60" i="31"/>
  <c r="CD93" i="31" s="1"/>
  <c r="Q57" i="28" s="1"/>
  <c r="R57" i="28" s="1"/>
  <c r="AM308" i="31"/>
  <c r="T75" i="31"/>
  <c r="Q108" i="31" s="1"/>
  <c r="T77" i="31"/>
  <c r="Q110" i="31" s="1"/>
  <c r="BM62" i="31"/>
  <c r="BM95" i="31" s="1"/>
  <c r="Q78" i="28" s="1"/>
  <c r="R78" i="28" s="1"/>
  <c r="E81" i="31"/>
  <c r="E114" i="31" s="1"/>
  <c r="CX69" i="31"/>
  <c r="CV102" i="31" s="1"/>
  <c r="V216" i="28" s="1"/>
  <c r="W216" i="28" s="1"/>
  <c r="CW69" i="31"/>
  <c r="CY69" i="31"/>
  <c r="CW102" i="31" s="1"/>
  <c r="V217" i="28" s="1"/>
  <c r="W217" i="28" s="1"/>
  <c r="DM75" i="31"/>
  <c r="DG108" i="31" s="1"/>
  <c r="V341" i="28" s="1"/>
  <c r="W341" i="28" s="1"/>
  <c r="DL75" i="31"/>
  <c r="DN75" i="31"/>
  <c r="DH108" i="31" s="1"/>
  <c r="V342" i="28" s="1"/>
  <c r="W342" i="28" s="1"/>
  <c r="BW67" i="31"/>
  <c r="BU100" i="31" s="1"/>
  <c r="Q181" i="28" s="1"/>
  <c r="R181" i="28" s="1"/>
  <c r="CU80" i="31"/>
  <c r="CT113" i="31" s="1"/>
  <c r="V423" i="28" s="1"/>
  <c r="W423" i="28" s="1"/>
  <c r="CT80" i="31"/>
  <c r="CS113" i="31" s="1"/>
  <c r="V422" i="28" s="1"/>
  <c r="W422" i="28" s="1"/>
  <c r="CS80" i="31"/>
  <c r="CR113" i="31" s="1"/>
  <c r="V421" i="28" s="1"/>
  <c r="W421" i="28" s="1"/>
  <c r="CR80" i="31"/>
  <c r="CV80" i="31"/>
  <c r="CU113" i="31" s="1"/>
  <c r="V424" i="28" s="1"/>
  <c r="W424" i="28" s="1"/>
  <c r="BV63" i="31"/>
  <c r="BT96" i="31" s="1"/>
  <c r="Q104" i="28" s="1"/>
  <c r="R104" i="28" s="1"/>
  <c r="F82" i="31"/>
  <c r="U69" i="31"/>
  <c r="R102" i="31" s="1"/>
  <c r="CW72" i="31"/>
  <c r="BX70" i="31"/>
  <c r="BZ70" i="31"/>
  <c r="BW103" i="31" s="1"/>
  <c r="Q240" i="28" s="1"/>
  <c r="R240" i="28" s="1"/>
  <c r="BY70" i="31"/>
  <c r="BV103" i="31" s="1"/>
  <c r="Q239" i="28" s="1"/>
  <c r="R239" i="28" s="1"/>
  <c r="X74" i="31"/>
  <c r="AT66" i="31"/>
  <c r="CK60" i="31"/>
  <c r="CE93" i="31" s="1"/>
  <c r="Q58" i="28" s="1"/>
  <c r="R58" i="28" s="1"/>
  <c r="CA74" i="31"/>
  <c r="BX107" i="31" s="1"/>
  <c r="Q317" i="28" s="1"/>
  <c r="R317" i="28" s="1"/>
  <c r="CZ80" i="31"/>
  <c r="CX113" i="31" s="1"/>
  <c r="V427" i="28" s="1"/>
  <c r="W427" i="28" s="1"/>
  <c r="AS59" i="31"/>
  <c r="AQ92" i="31" s="1"/>
  <c r="L29" i="28" s="1"/>
  <c r="M29" i="28" s="1"/>
  <c r="BT58" i="31"/>
  <c r="BR91" i="31" s="1"/>
  <c r="Q7" i="28" s="1"/>
  <c r="R7" i="28" s="1"/>
  <c r="BU58" i="31"/>
  <c r="BS91" i="31" s="1"/>
  <c r="Q8" i="28" s="1"/>
  <c r="R8" i="28" s="1"/>
  <c r="BS58" i="31"/>
  <c r="CB77" i="31"/>
  <c r="BY110" i="31" s="1"/>
  <c r="Q375" i="28" s="1"/>
  <c r="R375" i="28" s="1"/>
  <c r="Y48" i="31"/>
  <c r="BG337" i="31" s="1"/>
  <c r="W81" i="31"/>
  <c r="DE79" i="31"/>
  <c r="DB112" i="31" s="1"/>
  <c r="V412" i="28" s="1"/>
  <c r="W412" i="28" s="1"/>
  <c r="T82" i="31"/>
  <c r="Q115" i="31" s="1"/>
  <c r="CH79" i="31"/>
  <c r="CJ79" i="31"/>
  <c r="CD112" i="31" s="1"/>
  <c r="Q418" i="28" s="1"/>
  <c r="R418" i="28" s="1"/>
  <c r="CI79" i="31"/>
  <c r="CC112" i="31" s="1"/>
  <c r="Q417" i="28" s="1"/>
  <c r="R417" i="28" s="1"/>
  <c r="BG68" i="31"/>
  <c r="BA101" i="31" s="1"/>
  <c r="L210" i="28" s="1"/>
  <c r="M210" i="28" s="1"/>
  <c r="X71" i="31"/>
  <c r="CV81" i="31"/>
  <c r="CU114" i="31" s="1"/>
  <c r="V443" i="28" s="1"/>
  <c r="W443" i="28" s="1"/>
  <c r="CR81" i="31"/>
  <c r="CU81" i="31"/>
  <c r="CT114" i="31" s="1"/>
  <c r="V442" i="28" s="1"/>
  <c r="W442" i="28" s="1"/>
  <c r="CT81" i="31"/>
  <c r="CS114" i="31" s="1"/>
  <c r="V441" i="28" s="1"/>
  <c r="W441" i="28" s="1"/>
  <c r="CS81" i="31"/>
  <c r="CR114" i="31" s="1"/>
  <c r="V440" i="28" s="1"/>
  <c r="W440" i="28" s="1"/>
  <c r="AU58" i="31"/>
  <c r="AR91" i="31" s="1"/>
  <c r="L11" i="28" s="1"/>
  <c r="M11" i="28" s="1"/>
  <c r="AT58" i="31"/>
  <c r="AV58" i="31"/>
  <c r="AS91" i="31" s="1"/>
  <c r="L12" i="28" s="1"/>
  <c r="M12" i="28" s="1"/>
  <c r="CC63" i="31"/>
  <c r="BZ96" i="31" s="1"/>
  <c r="Q110" i="28" s="1"/>
  <c r="R110" i="28" s="1"/>
  <c r="DM82" i="31"/>
  <c r="DG115" i="31" s="1"/>
  <c r="V474" i="28" s="1"/>
  <c r="W474" i="28" s="1"/>
  <c r="DL82" i="31"/>
  <c r="DN82" i="31"/>
  <c r="DH115" i="31" s="1"/>
  <c r="V475" i="28" s="1"/>
  <c r="W475" i="28" s="1"/>
  <c r="DD82" i="31"/>
  <c r="DA115" i="31" s="1"/>
  <c r="V468" i="28" s="1"/>
  <c r="W468" i="28" s="1"/>
  <c r="DC82" i="31"/>
  <c r="CZ115" i="31" s="1"/>
  <c r="V467" i="28" s="1"/>
  <c r="W467" i="28" s="1"/>
  <c r="DB82" i="31"/>
  <c r="CG82" i="31"/>
  <c r="CB115" i="31" s="1"/>
  <c r="Q473" i="28" s="1"/>
  <c r="R473" i="28" s="1"/>
  <c r="CE82" i="31"/>
  <c r="Y46" i="31"/>
  <c r="BG335" i="31" s="1"/>
  <c r="W79" i="31"/>
  <c r="DA73" i="31"/>
  <c r="CY106" i="31" s="1"/>
  <c r="V295" i="28" s="1"/>
  <c r="W295" i="28" s="1"/>
  <c r="DD74" i="31"/>
  <c r="DA107" i="31" s="1"/>
  <c r="V316" i="28" s="1"/>
  <c r="W316" i="28" s="1"/>
  <c r="DB74" i="31"/>
  <c r="DC74" i="31"/>
  <c r="CZ107" i="31" s="1"/>
  <c r="V315" i="28" s="1"/>
  <c r="W315" i="28" s="1"/>
  <c r="AX68" i="31"/>
  <c r="AU101" i="31" s="1"/>
  <c r="L204" i="28" s="1"/>
  <c r="M204" i="28" s="1"/>
  <c r="K82" i="31"/>
  <c r="AY75" i="31"/>
  <c r="AV108" i="31" s="1"/>
  <c r="L338" i="28" s="1"/>
  <c r="M338" i="28" s="1"/>
  <c r="DA69" i="31"/>
  <c r="CY102" i="31" s="1"/>
  <c r="V219" i="28" s="1"/>
  <c r="W219" i="28" s="1"/>
  <c r="F58" i="31"/>
  <c r="BM69" i="31"/>
  <c r="BM102" i="31" s="1"/>
  <c r="Q211" i="28" s="1"/>
  <c r="R211" i="28" s="1"/>
  <c r="DL66" i="31"/>
  <c r="DE59" i="31"/>
  <c r="DB92" i="31" s="1"/>
  <c r="V32" i="28" s="1"/>
  <c r="W32" i="28" s="1"/>
  <c r="AR59" i="31"/>
  <c r="AP92" i="31" s="1"/>
  <c r="L28" i="28" s="1"/>
  <c r="M28" i="28" s="1"/>
  <c r="CK61" i="31"/>
  <c r="CE94" i="31" s="1"/>
  <c r="Q77" i="28" s="1"/>
  <c r="R77" i="28" s="1"/>
  <c r="CD66" i="31"/>
  <c r="CA99" i="31" s="1"/>
  <c r="Q168" i="28" s="1"/>
  <c r="R168" i="28" s="1"/>
  <c r="DA65" i="31"/>
  <c r="CY98" i="31" s="1"/>
  <c r="V143" i="28" s="1"/>
  <c r="W143" i="28" s="1"/>
  <c r="Y34" i="31"/>
  <c r="BG323" i="31" s="1"/>
  <c r="AC64" i="31"/>
  <c r="W97" i="31" s="1"/>
  <c r="DE76" i="31"/>
  <c r="DB109" i="31" s="1"/>
  <c r="V355" i="28" s="1"/>
  <c r="W355" i="28" s="1"/>
  <c r="P74" i="31"/>
  <c r="CQ64" i="31"/>
  <c r="CQ97" i="31" s="1"/>
  <c r="V116" i="28" s="1"/>
  <c r="W116" i="28" s="1"/>
  <c r="AI72" i="31"/>
  <c r="AI105" i="31" s="1"/>
  <c r="L268" i="28" s="1"/>
  <c r="M268" i="28" s="1"/>
  <c r="AS79" i="31"/>
  <c r="AQ112" i="31" s="1"/>
  <c r="L409" i="28" s="1"/>
  <c r="M409" i="28" s="1"/>
  <c r="BJ335" i="31"/>
  <c r="Z79" i="31"/>
  <c r="AZ63" i="31"/>
  <c r="AW96" i="31" s="1"/>
  <c r="L111" i="28" s="1"/>
  <c r="M111" i="28" s="1"/>
  <c r="DE64" i="31"/>
  <c r="DB97" i="31" s="1"/>
  <c r="V127" i="28" s="1"/>
  <c r="W127" i="28" s="1"/>
  <c r="BM78" i="31"/>
  <c r="BM111" i="31" s="1"/>
  <c r="Q382" i="28" s="1"/>
  <c r="R382" i="28" s="1"/>
  <c r="DJ61" i="31"/>
  <c r="E61" i="31"/>
  <c r="E94" i="31" s="1"/>
  <c r="CD76" i="31"/>
  <c r="CA109" i="31" s="1"/>
  <c r="Q358" i="28" s="1"/>
  <c r="R358" i="28" s="1"/>
  <c r="U68" i="31"/>
  <c r="R101" i="31" s="1"/>
  <c r="CC61" i="31"/>
  <c r="BZ94" i="31" s="1"/>
  <c r="Q72" i="28" s="1"/>
  <c r="R72" i="28" s="1"/>
  <c r="AS61" i="31"/>
  <c r="AQ94" i="31" s="1"/>
  <c r="L67" i="28" s="1"/>
  <c r="M67" i="28" s="1"/>
  <c r="BB62" i="31"/>
  <c r="T74" i="31"/>
  <c r="Q107" i="31" s="1"/>
  <c r="BB78" i="31"/>
  <c r="S59" i="31"/>
  <c r="P92" i="31" s="1"/>
  <c r="V78" i="31"/>
  <c r="S111" i="31" s="1"/>
  <c r="DI70" i="31"/>
  <c r="DK70" i="31"/>
  <c r="DF103" i="31" s="1"/>
  <c r="V245" i="28" s="1"/>
  <c r="W245" i="28" s="1"/>
  <c r="AX75" i="31"/>
  <c r="AU108" i="31" s="1"/>
  <c r="L337" i="28" s="1"/>
  <c r="M337" i="28" s="1"/>
  <c r="CX81" i="31"/>
  <c r="CV114" i="31" s="1"/>
  <c r="V444" i="28" s="1"/>
  <c r="W444" i="28" s="1"/>
  <c r="CY81" i="31"/>
  <c r="CW114" i="31" s="1"/>
  <c r="V445" i="28" s="1"/>
  <c r="W445" i="28" s="1"/>
  <c r="CW81" i="31"/>
  <c r="CB59" i="31"/>
  <c r="BY92" i="31" s="1"/>
  <c r="Q33" i="28" s="1"/>
  <c r="R33" i="28" s="1"/>
  <c r="AC76" i="31"/>
  <c r="W109" i="31" s="1"/>
  <c r="F61" i="31"/>
  <c r="DH59" i="31"/>
  <c r="DE92" i="31" s="1"/>
  <c r="V35" i="28" s="1"/>
  <c r="W35" i="28" s="1"/>
  <c r="Z68" i="31"/>
  <c r="CJ67" i="31"/>
  <c r="CD100" i="31" s="1"/>
  <c r="Q190" i="28" s="1"/>
  <c r="R190" i="28" s="1"/>
  <c r="CI67" i="31"/>
  <c r="CC100" i="31" s="1"/>
  <c r="Q189" i="28" s="1"/>
  <c r="R189" i="28" s="1"/>
  <c r="CH67" i="31"/>
  <c r="CX78" i="31"/>
  <c r="CV111" i="31" s="1"/>
  <c r="V387" i="28" s="1"/>
  <c r="W387" i="28" s="1"/>
  <c r="CW78" i="31"/>
  <c r="CY78" i="31"/>
  <c r="CW111" i="31" s="1"/>
  <c r="V388" i="28" s="1"/>
  <c r="W388" i="28" s="1"/>
  <c r="CG62" i="31"/>
  <c r="CB95" i="31" s="1"/>
  <c r="Q93" i="28" s="1"/>
  <c r="R93" i="28" s="1"/>
  <c r="CE62" i="31"/>
  <c r="BP74" i="31"/>
  <c r="BO107" i="31" s="1"/>
  <c r="Q308" i="28" s="1"/>
  <c r="R308" i="28" s="1"/>
  <c r="BO74" i="31"/>
  <c r="BN107" i="31" s="1"/>
  <c r="Q307" i="28" s="1"/>
  <c r="R307" i="28" s="1"/>
  <c r="BR74" i="31"/>
  <c r="BQ107" i="31" s="1"/>
  <c r="Q310" i="28" s="1"/>
  <c r="R310" i="28" s="1"/>
  <c r="BN74" i="31"/>
  <c r="BQ74" i="31"/>
  <c r="BP107" i="31" s="1"/>
  <c r="Q309" i="28" s="1"/>
  <c r="R309" i="28" s="1"/>
  <c r="S62" i="31"/>
  <c r="P95" i="31" s="1"/>
  <c r="CE79" i="31"/>
  <c r="CG79" i="31"/>
  <c r="CB112" i="31" s="1"/>
  <c r="Q416" i="28" s="1"/>
  <c r="R416" i="28" s="1"/>
  <c r="DB68" i="31"/>
  <c r="DC68" i="31"/>
  <c r="CZ101" i="31" s="1"/>
  <c r="V201" i="28" s="1"/>
  <c r="W201" i="28" s="1"/>
  <c r="DD68" i="31"/>
  <c r="DA101" i="31" s="1"/>
  <c r="V202" i="28" s="1"/>
  <c r="W202" i="28" s="1"/>
  <c r="CU62" i="31"/>
  <c r="CT95" i="31" s="1"/>
  <c r="V81" i="28" s="1"/>
  <c r="W81" i="28" s="1"/>
  <c r="CS62" i="31"/>
  <c r="CR95" i="31" s="1"/>
  <c r="V79" i="28" s="1"/>
  <c r="W79" i="28" s="1"/>
  <c r="CV62" i="31"/>
  <c r="CU95" i="31" s="1"/>
  <c r="V82" i="28" s="1"/>
  <c r="W82" i="28" s="1"/>
  <c r="CR62" i="31"/>
  <c r="CT62" i="31"/>
  <c r="CS95" i="31" s="1"/>
  <c r="V80" i="28" s="1"/>
  <c r="W80" i="28" s="1"/>
  <c r="CU76" i="31"/>
  <c r="CT109" i="31" s="1"/>
  <c r="V347" i="28" s="1"/>
  <c r="W347" i="28" s="1"/>
  <c r="CS76" i="31"/>
  <c r="CR109" i="31" s="1"/>
  <c r="V345" i="28" s="1"/>
  <c r="W345" i="28" s="1"/>
  <c r="CT76" i="31"/>
  <c r="CS109" i="31" s="1"/>
  <c r="V346" i="28" s="1"/>
  <c r="W346" i="28" s="1"/>
  <c r="CR76" i="31"/>
  <c r="CV76" i="31"/>
  <c r="CU109" i="31" s="1"/>
  <c r="V348" i="28" s="1"/>
  <c r="W348" i="28" s="1"/>
  <c r="DJ67" i="31"/>
  <c r="DH61" i="31"/>
  <c r="DE94" i="31" s="1"/>
  <c r="V73" i="28" s="1"/>
  <c r="W73" i="28" s="1"/>
  <c r="AX62" i="31"/>
  <c r="AU95" i="31" s="1"/>
  <c r="L90" i="28" s="1"/>
  <c r="M90" i="28" s="1"/>
  <c r="AW61" i="31"/>
  <c r="AT94" i="31" s="1"/>
  <c r="L70" i="28" s="1"/>
  <c r="M70" i="28" s="1"/>
  <c r="AX81" i="31"/>
  <c r="AU114" i="31" s="1"/>
  <c r="L451" i="28" s="1"/>
  <c r="M451" i="28" s="1"/>
  <c r="DO77" i="31"/>
  <c r="DI110" i="31" s="1"/>
  <c r="V381" i="28" s="1"/>
  <c r="W381" i="28" s="1"/>
  <c r="CQ74" i="31"/>
  <c r="CQ107" i="31" s="1"/>
  <c r="V306" i="28" s="1"/>
  <c r="W306" i="28" s="1"/>
  <c r="AZ78" i="31"/>
  <c r="AW111" i="31" s="1"/>
  <c r="L396" i="28" s="1"/>
  <c r="M396" i="28" s="1"/>
  <c r="BM82" i="31"/>
  <c r="BM115" i="31" s="1"/>
  <c r="Q458" i="28" s="1"/>
  <c r="R458" i="28" s="1"/>
  <c r="DE67" i="31"/>
  <c r="DB100" i="31" s="1"/>
  <c r="V184" i="28" s="1"/>
  <c r="W184" i="28" s="1"/>
  <c r="O61" i="31"/>
  <c r="M94" i="31" s="1"/>
  <c r="E62" i="31"/>
  <c r="E95" i="31" s="1"/>
  <c r="Y24" i="31"/>
  <c r="BG313" i="31" s="1"/>
  <c r="W67" i="31"/>
  <c r="CE68" i="31"/>
  <c r="CG68" i="31"/>
  <c r="CB101" i="31" s="1"/>
  <c r="Q207" i="28" s="1"/>
  <c r="R207" i="28" s="1"/>
  <c r="CQ78" i="31"/>
  <c r="CQ111" i="31" s="1"/>
  <c r="V382" i="28" s="1"/>
  <c r="W382" i="28" s="1"/>
  <c r="BV61" i="31"/>
  <c r="BT94" i="31" s="1"/>
  <c r="Q66" i="28" s="1"/>
  <c r="R66" i="28" s="1"/>
  <c r="Y32" i="31"/>
  <c r="BG321" i="31" s="1"/>
  <c r="CF75" i="31"/>
  <c r="AY60" i="31"/>
  <c r="AV93" i="31" s="1"/>
  <c r="L53" i="28" s="1"/>
  <c r="M53" i="28" s="1"/>
  <c r="U70" i="31"/>
  <c r="R103" i="31" s="1"/>
  <c r="BB80" i="31"/>
  <c r="BV74" i="31"/>
  <c r="BT107" i="31" s="1"/>
  <c r="Q313" i="28" s="1"/>
  <c r="R313" i="28" s="1"/>
  <c r="BP80" i="31"/>
  <c r="BO113" i="31" s="1"/>
  <c r="Q422" i="28" s="1"/>
  <c r="R422" i="28" s="1"/>
  <c r="BO80" i="31"/>
  <c r="BN113" i="31" s="1"/>
  <c r="Q421" i="28" s="1"/>
  <c r="R421" i="28" s="1"/>
  <c r="BR80" i="31"/>
  <c r="BQ113" i="31" s="1"/>
  <c r="Q424" i="28" s="1"/>
  <c r="R424" i="28" s="1"/>
  <c r="BN80" i="31"/>
  <c r="BQ80" i="31"/>
  <c r="BP113" i="31" s="1"/>
  <c r="Q423" i="28" s="1"/>
  <c r="R423" i="28" s="1"/>
  <c r="CK77" i="31"/>
  <c r="CE110" i="31" s="1"/>
  <c r="Q381" i="28" s="1"/>
  <c r="R381" i="28" s="1"/>
  <c r="AY79" i="31"/>
  <c r="AV112" i="31" s="1"/>
  <c r="L414" i="28" s="1"/>
  <c r="M414" i="28" s="1"/>
  <c r="K77" i="31"/>
  <c r="DD76" i="31"/>
  <c r="DA109" i="31" s="1"/>
  <c r="V354" i="28" s="1"/>
  <c r="W354" i="28" s="1"/>
  <c r="DC76" i="31"/>
  <c r="CZ109" i="31" s="1"/>
  <c r="V353" i="28" s="1"/>
  <c r="W353" i="28" s="1"/>
  <c r="DB76" i="31"/>
  <c r="CZ72" i="31"/>
  <c r="CX105" i="31" s="1"/>
  <c r="V275" i="28" s="1"/>
  <c r="W275" i="28" s="1"/>
  <c r="K79" i="31"/>
  <c r="DC59" i="31"/>
  <c r="CZ92" i="31" s="1"/>
  <c r="V30" i="28" s="1"/>
  <c r="W30" i="28" s="1"/>
  <c r="DD59" i="31"/>
  <c r="DA92" i="31" s="1"/>
  <c r="V31" i="28" s="1"/>
  <c r="W31" i="28" s="1"/>
  <c r="DB59" i="31"/>
  <c r="BD329" i="31"/>
  <c r="AX80" i="31"/>
  <c r="AU113" i="31" s="1"/>
  <c r="L432" i="28" s="1"/>
  <c r="M432" i="28" s="1"/>
  <c r="CZ75" i="31"/>
  <c r="CX108" i="31" s="1"/>
  <c r="V332" i="28" s="1"/>
  <c r="W332" i="28" s="1"/>
  <c r="CI81" i="31"/>
  <c r="CC114" i="31" s="1"/>
  <c r="Q455" i="28" s="1"/>
  <c r="R455" i="28" s="1"/>
  <c r="CH81" i="31"/>
  <c r="CJ81" i="31"/>
  <c r="CD114" i="31" s="1"/>
  <c r="Q456" i="28" s="1"/>
  <c r="R456" i="28" s="1"/>
  <c r="BB63" i="31"/>
  <c r="CC72" i="31"/>
  <c r="BZ105" i="31" s="1"/>
  <c r="Q281" i="28" s="1"/>
  <c r="R281" i="28" s="1"/>
  <c r="X78" i="31"/>
  <c r="V58" i="31"/>
  <c r="S91" i="31" s="1"/>
  <c r="DF74" i="31"/>
  <c r="DC107" i="31" s="1"/>
  <c r="V318" i="28" s="1"/>
  <c r="W318" i="28" s="1"/>
  <c r="DF81" i="31"/>
  <c r="DC114" i="31" s="1"/>
  <c r="V451" i="28" s="1"/>
  <c r="W451" i="28" s="1"/>
  <c r="BB65" i="31"/>
  <c r="CD63" i="31"/>
  <c r="CA96" i="31" s="1"/>
  <c r="Q111" i="28" s="1"/>
  <c r="R111" i="28" s="1"/>
  <c r="BX67" i="31"/>
  <c r="BZ67" i="31"/>
  <c r="BW100" i="31" s="1"/>
  <c r="Q183" i="28" s="1"/>
  <c r="R183" i="28" s="1"/>
  <c r="BY67" i="31"/>
  <c r="BV100" i="31" s="1"/>
  <c r="Q182" i="28" s="1"/>
  <c r="R182" i="28" s="1"/>
  <c r="AM312" i="31"/>
  <c r="BG80" i="31"/>
  <c r="BA113" i="31" s="1"/>
  <c r="L438" i="28" s="1"/>
  <c r="M438" i="28" s="1"/>
  <c r="CB79" i="31"/>
  <c r="BY112" i="31" s="1"/>
  <c r="Q413" i="28" s="1"/>
  <c r="R413" i="28" s="1"/>
  <c r="DJ77" i="31"/>
  <c r="CA58" i="31"/>
  <c r="BX91" i="31" s="1"/>
  <c r="Q13" i="28" s="1"/>
  <c r="R13" i="28" s="1"/>
  <c r="S74" i="31"/>
  <c r="P107" i="31" s="1"/>
  <c r="DK64" i="31"/>
  <c r="DF97" i="31" s="1"/>
  <c r="V131" i="28" s="1"/>
  <c r="W131" i="28" s="1"/>
  <c r="DI64" i="31"/>
  <c r="P67" i="31"/>
  <c r="BM81" i="31"/>
  <c r="BM114" i="31" s="1"/>
  <c r="Q439" i="28" s="1"/>
  <c r="R439" i="28" s="1"/>
  <c r="CY80" i="31"/>
  <c r="CW113" i="31" s="1"/>
  <c r="V426" i="28" s="1"/>
  <c r="W426" i="28" s="1"/>
  <c r="CX80" i="31"/>
  <c r="CV113" i="31" s="1"/>
  <c r="V425" i="28" s="1"/>
  <c r="W425" i="28" s="1"/>
  <c r="CW80" i="31"/>
  <c r="AR58" i="31"/>
  <c r="AP91" i="31" s="1"/>
  <c r="L9" i="28" s="1"/>
  <c r="M9" i="28" s="1"/>
  <c r="AR69" i="31"/>
  <c r="AP102" i="31" s="1"/>
  <c r="L218" i="28" s="1"/>
  <c r="M218" i="28" s="1"/>
  <c r="BW66" i="31"/>
  <c r="BU99" i="31" s="1"/>
  <c r="Q162" i="28" s="1"/>
  <c r="R162" i="28" s="1"/>
  <c r="X68" i="31"/>
  <c r="DF82" i="31"/>
  <c r="DC115" i="31" s="1"/>
  <c r="V470" i="28" s="1"/>
  <c r="W470" i="28" s="1"/>
  <c r="CA70" i="31"/>
  <c r="BX103" i="31" s="1"/>
  <c r="Q241" i="28" s="1"/>
  <c r="R241" i="28" s="1"/>
  <c r="BA64" i="31"/>
  <c r="CA67" i="31"/>
  <c r="BX100" i="31" s="1"/>
  <c r="Q184" i="28" s="1"/>
  <c r="R184" i="28" s="1"/>
  <c r="AS73" i="31"/>
  <c r="AQ106" i="31" s="1"/>
  <c r="L295" i="28" s="1"/>
  <c r="M295" i="28" s="1"/>
  <c r="DB70" i="31"/>
  <c r="DD70" i="31"/>
  <c r="DA103" i="31" s="1"/>
  <c r="V240" i="28" s="1"/>
  <c r="W240" i="28" s="1"/>
  <c r="DC70" i="31"/>
  <c r="CZ103" i="31" s="1"/>
  <c r="V239" i="28" s="1"/>
  <c r="W239" i="28" s="1"/>
  <c r="DN62" i="31"/>
  <c r="DH95" i="31" s="1"/>
  <c r="V95" i="28" s="1"/>
  <c r="W95" i="28" s="1"/>
  <c r="DL62" i="31"/>
  <c r="DM62" i="31"/>
  <c r="DG95" i="31" s="1"/>
  <c r="V94" i="28" s="1"/>
  <c r="W94" i="28" s="1"/>
  <c r="DK75" i="31"/>
  <c r="DF108" i="31" s="1"/>
  <c r="V340" i="28" s="1"/>
  <c r="W340" i="28" s="1"/>
  <c r="DI75" i="31"/>
  <c r="DJ81" i="31"/>
  <c r="DJ71" i="31"/>
  <c r="AC78" i="31"/>
  <c r="W111" i="31" s="1"/>
  <c r="BQ58" i="31"/>
  <c r="BP91" i="31" s="1"/>
  <c r="Q5" i="28" s="1"/>
  <c r="R5" i="28" s="1"/>
  <c r="BO58" i="31"/>
  <c r="BN91" i="31" s="1"/>
  <c r="Q3" i="28" s="1"/>
  <c r="R3" i="28" s="1"/>
  <c r="BR58" i="31"/>
  <c r="BQ91" i="31" s="1"/>
  <c r="Q6" i="28" s="1"/>
  <c r="R6" i="28" s="1"/>
  <c r="BP58" i="31"/>
  <c r="BO91" i="31" s="1"/>
  <c r="Q4" i="28" s="1"/>
  <c r="R4" i="28" s="1"/>
  <c r="BN58" i="31"/>
  <c r="AV70" i="31"/>
  <c r="AS103" i="31" s="1"/>
  <c r="L240" i="28" s="1"/>
  <c r="M240" i="28" s="1"/>
  <c r="AT70" i="31"/>
  <c r="AU70" i="31"/>
  <c r="AR103" i="31" s="1"/>
  <c r="L239" i="28" s="1"/>
  <c r="M239" i="28" s="1"/>
  <c r="CC81" i="31"/>
  <c r="BZ114" i="31" s="1"/>
  <c r="Q452" i="28" s="1"/>
  <c r="R452" i="28" s="1"/>
  <c r="DH77" i="31"/>
  <c r="DE110" i="31" s="1"/>
  <c r="V377" i="28" s="1"/>
  <c r="W377" i="28" s="1"/>
  <c r="BB81" i="31"/>
  <c r="U61" i="31"/>
  <c r="R94" i="31" s="1"/>
  <c r="CH76" i="31"/>
  <c r="CJ76" i="31"/>
  <c r="CD109" i="31" s="1"/>
  <c r="Q361" i="28" s="1"/>
  <c r="R361" i="28" s="1"/>
  <c r="CI76" i="31"/>
  <c r="CC109" i="31" s="1"/>
  <c r="Q360" i="28" s="1"/>
  <c r="R360" i="28" s="1"/>
  <c r="V60" i="31"/>
  <c r="S93" i="31" s="1"/>
  <c r="K78" i="31"/>
  <c r="DO62" i="31"/>
  <c r="DI95" i="31" s="1"/>
  <c r="V96" i="28" s="1"/>
  <c r="W96" i="28" s="1"/>
  <c r="AC75" i="31"/>
  <c r="W108" i="31" s="1"/>
  <c r="CF77" i="31"/>
  <c r="DF78" i="31"/>
  <c r="DC111" i="31" s="1"/>
  <c r="V394" i="28" s="1"/>
  <c r="W394" i="28" s="1"/>
  <c r="DC63" i="31"/>
  <c r="CZ96" i="31" s="1"/>
  <c r="V106" i="28" s="1"/>
  <c r="W106" i="28" s="1"/>
  <c r="DD63" i="31"/>
  <c r="DA96" i="31" s="1"/>
  <c r="V107" i="28" s="1"/>
  <c r="W107" i="28" s="1"/>
  <c r="DB63" i="31"/>
  <c r="AR73" i="31"/>
  <c r="AP106" i="31" s="1"/>
  <c r="L294" i="28" s="1"/>
  <c r="M294" i="28" s="1"/>
  <c r="N82" i="31"/>
  <c r="L115" i="31" s="1"/>
  <c r="F67" i="31"/>
  <c r="Y33" i="31"/>
  <c r="BG322" i="31" s="1"/>
  <c r="AL74" i="31"/>
  <c r="AK107" i="31" s="1"/>
  <c r="L308" i="28" s="1"/>
  <c r="M308" i="28" s="1"/>
  <c r="AN74" i="31"/>
  <c r="AM107" i="31" s="1"/>
  <c r="L310" i="28" s="1"/>
  <c r="M310" i="28" s="1"/>
  <c r="AM74" i="31"/>
  <c r="AL107" i="31" s="1"/>
  <c r="L309" i="28" s="1"/>
  <c r="M309" i="28" s="1"/>
  <c r="AK74" i="31"/>
  <c r="AJ107" i="31" s="1"/>
  <c r="L307" i="28" s="1"/>
  <c r="M307" i="28" s="1"/>
  <c r="AJ74" i="31"/>
  <c r="DI77" i="31"/>
  <c r="DK77" i="31"/>
  <c r="DF110" i="31" s="1"/>
  <c r="V378" i="28" s="1"/>
  <c r="W378" i="28" s="1"/>
  <c r="AI82" i="31"/>
  <c r="AI115" i="31" s="1"/>
  <c r="L458" i="28" s="1"/>
  <c r="M458" i="28" s="1"/>
  <c r="CT70" i="31"/>
  <c r="CS103" i="31" s="1"/>
  <c r="V232" i="28" s="1"/>
  <c r="W232" i="28" s="1"/>
  <c r="CS70" i="31"/>
  <c r="CR103" i="31" s="1"/>
  <c r="V231" i="28" s="1"/>
  <c r="W231" i="28" s="1"/>
  <c r="CU70" i="31"/>
  <c r="CT103" i="31" s="1"/>
  <c r="V233" i="28" s="1"/>
  <c r="W233" i="28" s="1"/>
  <c r="CV70" i="31"/>
  <c r="CU103" i="31" s="1"/>
  <c r="V234" i="28" s="1"/>
  <c r="W234" i="28" s="1"/>
  <c r="CR70" i="31"/>
  <c r="Y38" i="31"/>
  <c r="BG327" i="31" s="1"/>
  <c r="DA61" i="31"/>
  <c r="CY94" i="31" s="1"/>
  <c r="V67" i="28" s="1"/>
  <c r="W67" i="28" s="1"/>
  <c r="AW68" i="31"/>
  <c r="AT101" i="31" s="1"/>
  <c r="L203" i="28" s="1"/>
  <c r="M203" i="28" s="1"/>
  <c r="S71" i="31"/>
  <c r="P104" i="31" s="1"/>
  <c r="BS73" i="31"/>
  <c r="CV71" i="31"/>
  <c r="CU104" i="31" s="1"/>
  <c r="V253" i="28" s="1"/>
  <c r="W253" i="28" s="1"/>
  <c r="CT71" i="31"/>
  <c r="CS104" i="31" s="1"/>
  <c r="V251" i="28" s="1"/>
  <c r="W251" i="28" s="1"/>
  <c r="CS71" i="31"/>
  <c r="CR104" i="31" s="1"/>
  <c r="V250" i="28" s="1"/>
  <c r="W250" i="28" s="1"/>
  <c r="CU71" i="31"/>
  <c r="CT104" i="31" s="1"/>
  <c r="V252" i="28" s="1"/>
  <c r="W252" i="28" s="1"/>
  <c r="CR71" i="31"/>
  <c r="CI64" i="31"/>
  <c r="CC97" i="31" s="1"/>
  <c r="Q132" i="28" s="1"/>
  <c r="R132" i="28" s="1"/>
  <c r="CJ64" i="31"/>
  <c r="CD97" i="31" s="1"/>
  <c r="Q133" i="28" s="1"/>
  <c r="R133" i="28" s="1"/>
  <c r="CH64" i="31"/>
  <c r="CE59" i="31"/>
  <c r="CG59" i="31"/>
  <c r="CB92" i="31" s="1"/>
  <c r="Q36" i="28" s="1"/>
  <c r="R36" i="28" s="1"/>
  <c r="E77" i="31"/>
  <c r="E110" i="31" s="1"/>
  <c r="CF72" i="31"/>
  <c r="E69" i="31"/>
  <c r="E102" i="31" s="1"/>
  <c r="CE61" i="31"/>
  <c r="CG61" i="31"/>
  <c r="CB94" i="31" s="1"/>
  <c r="Q74" i="28" s="1"/>
  <c r="R74" i="28" s="1"/>
  <c r="N78" i="31"/>
  <c r="L111" i="31" s="1"/>
  <c r="V69" i="31"/>
  <c r="S102" i="31" s="1"/>
  <c r="BT74" i="31"/>
  <c r="BR107" i="31" s="1"/>
  <c r="Q311" i="28" s="1"/>
  <c r="R311" i="28" s="1"/>
  <c r="BS74" i="31"/>
  <c r="BU74" i="31"/>
  <c r="BS107" i="31" s="1"/>
  <c r="Q312" i="28" s="1"/>
  <c r="R312" i="28" s="1"/>
  <c r="E64" i="31"/>
  <c r="E97" i="31" s="1"/>
  <c r="AS74" i="31"/>
  <c r="AQ107" i="31" s="1"/>
  <c r="L314" i="28" s="1"/>
  <c r="M314" i="28" s="1"/>
  <c r="CB74" i="31"/>
  <c r="BY107" i="31" s="1"/>
  <c r="Q318" i="28" s="1"/>
  <c r="R318" i="28" s="1"/>
  <c r="AW63" i="31"/>
  <c r="AT96" i="31" s="1"/>
  <c r="L108" i="28" s="1"/>
  <c r="M108" i="28" s="1"/>
  <c r="AS70" i="31"/>
  <c r="AQ103" i="31" s="1"/>
  <c r="L238" i="28" s="1"/>
  <c r="M238" i="28" s="1"/>
  <c r="DE82" i="31"/>
  <c r="DB115" i="31" s="1"/>
  <c r="V469" i="28" s="1"/>
  <c r="W469" i="28" s="1"/>
  <c r="CH66" i="31"/>
  <c r="DF80" i="31"/>
  <c r="DC113" i="31" s="1"/>
  <c r="V432" i="28" s="1"/>
  <c r="W432" i="28" s="1"/>
  <c r="CQ76" i="31"/>
  <c r="CQ109" i="31" s="1"/>
  <c r="V344" i="28" s="1"/>
  <c r="W344" i="28" s="1"/>
  <c r="T78" i="31"/>
  <c r="Q111" i="31" s="1"/>
  <c r="AZ67" i="31"/>
  <c r="AW100" i="31" s="1"/>
  <c r="L187" i="28" s="1"/>
  <c r="M187" i="28" s="1"/>
  <c r="DJ68" i="31"/>
  <c r="CW62" i="31"/>
  <c r="CY62" i="31"/>
  <c r="CW95" i="31" s="1"/>
  <c r="V84" i="28" s="1"/>
  <c r="W84" i="28" s="1"/>
  <c r="CX62" i="31"/>
  <c r="CV95" i="31" s="1"/>
  <c r="V83" i="28" s="1"/>
  <c r="W83" i="28" s="1"/>
  <c r="DK61" i="31"/>
  <c r="DF94" i="31" s="1"/>
  <c r="V74" i="28" s="1"/>
  <c r="W74" i="28" s="1"/>
  <c r="DI61" i="31"/>
  <c r="CC76" i="31"/>
  <c r="BZ109" i="31" s="1"/>
  <c r="Q357" i="28" s="1"/>
  <c r="R357" i="28" s="1"/>
  <c r="DG75" i="31"/>
  <c r="DD108" i="31" s="1"/>
  <c r="V338" i="28" s="1"/>
  <c r="W338" i="28" s="1"/>
  <c r="AQ58" i="31"/>
  <c r="AO91" i="31" s="1"/>
  <c r="L8" i="28" s="1"/>
  <c r="M8" i="28" s="1"/>
  <c r="AP58" i="31"/>
  <c r="AN91" i="31" s="1"/>
  <c r="L7" i="28" s="1"/>
  <c r="M7" i="28" s="1"/>
  <c r="AO58" i="31"/>
  <c r="BM72" i="31"/>
  <c r="BM105" i="31" s="1"/>
  <c r="Q268" i="28" s="1"/>
  <c r="R268" i="28" s="1"/>
  <c r="BB77" i="31"/>
  <c r="T63" i="31"/>
  <c r="Q96" i="31" s="1"/>
  <c r="CH73" i="31"/>
  <c r="S68" i="31"/>
  <c r="P101" i="31" s="1"/>
  <c r="BG59" i="31"/>
  <c r="BA92" i="31" s="1"/>
  <c r="L39" i="28" s="1"/>
  <c r="M39" i="28" s="1"/>
  <c r="DF64" i="31"/>
  <c r="DC97" i="31" s="1"/>
  <c r="V128" i="28" s="1"/>
  <c r="W128" i="28" s="1"/>
  <c r="AC59" i="31"/>
  <c r="W92" i="31" s="1"/>
  <c r="U62" i="31"/>
  <c r="R95" i="31" s="1"/>
  <c r="CH69" i="31"/>
  <c r="CI69" i="31"/>
  <c r="CC102" i="31" s="1"/>
  <c r="Q227" i="28" s="1"/>
  <c r="R227" i="28" s="1"/>
  <c r="CJ69" i="31"/>
  <c r="CD102" i="31" s="1"/>
  <c r="Q228" i="28" s="1"/>
  <c r="R228" i="28" s="1"/>
  <c r="S67" i="31"/>
  <c r="P100" i="31" s="1"/>
  <c r="CH61" i="31"/>
  <c r="CJ61" i="31"/>
  <c r="CD94" i="31" s="1"/>
  <c r="Q76" i="28" s="1"/>
  <c r="R76" i="28" s="1"/>
  <c r="CI61" i="31"/>
  <c r="CC94" i="31" s="1"/>
  <c r="Q75" i="28" s="1"/>
  <c r="R75" i="28" s="1"/>
  <c r="AZ70" i="31"/>
  <c r="AW103" i="31" s="1"/>
  <c r="L244" i="28" s="1"/>
  <c r="M244" i="28" s="1"/>
  <c r="CB75" i="31"/>
  <c r="BY108" i="31" s="1"/>
  <c r="Q337" i="28" s="1"/>
  <c r="R337" i="28" s="1"/>
  <c r="E67" i="31"/>
  <c r="E100" i="31" s="1"/>
  <c r="AS58" i="31"/>
  <c r="AQ91" i="31" s="1"/>
  <c r="L10" i="28" s="1"/>
  <c r="M10" i="28" s="1"/>
  <c r="U71" i="31"/>
  <c r="R104" i="31" s="1"/>
  <c r="AJ66" i="31"/>
  <c r="CC73" i="31"/>
  <c r="BZ106" i="31" s="1"/>
  <c r="Q300" i="28" s="1"/>
  <c r="R300" i="28" s="1"/>
  <c r="DN61" i="31"/>
  <c r="DH94" i="31" s="1"/>
  <c r="V76" i="28" s="1"/>
  <c r="W76" i="28" s="1"/>
  <c r="DL61" i="31"/>
  <c r="DM61" i="31"/>
  <c r="DG94" i="31" s="1"/>
  <c r="V75" i="28" s="1"/>
  <c r="W75" i="28" s="1"/>
  <c r="Y37" i="31"/>
  <c r="BG326" i="31" s="1"/>
  <c r="E74" i="31"/>
  <c r="E107" i="31" s="1"/>
  <c r="BB60" i="31"/>
  <c r="CD61" i="31"/>
  <c r="CA94" i="31" s="1"/>
  <c r="Q73" i="28" s="1"/>
  <c r="R73" i="28" s="1"/>
  <c r="BX75" i="31"/>
  <c r="BZ75" i="31"/>
  <c r="BW108" i="31" s="1"/>
  <c r="Q335" i="28" s="1"/>
  <c r="R335" i="28" s="1"/>
  <c r="BY75" i="31"/>
  <c r="BV108" i="31" s="1"/>
  <c r="Q334" i="28" s="1"/>
  <c r="R334" i="28" s="1"/>
  <c r="BN63" i="31"/>
  <c r="BO63" i="31"/>
  <c r="BN96" i="31" s="1"/>
  <c r="Q98" i="28" s="1"/>
  <c r="R98" i="28" s="1"/>
  <c r="BP63" i="31"/>
  <c r="BO96" i="31" s="1"/>
  <c r="Q99" i="28" s="1"/>
  <c r="R99" i="28" s="1"/>
  <c r="BR63" i="31"/>
  <c r="BQ96" i="31" s="1"/>
  <c r="Q101" i="28" s="1"/>
  <c r="R101" i="28" s="1"/>
  <c r="BQ63" i="31"/>
  <c r="BP96" i="31" s="1"/>
  <c r="Q100" i="28" s="1"/>
  <c r="R100" i="28" s="1"/>
  <c r="CE66" i="31"/>
  <c r="AY71" i="31"/>
  <c r="AV104" i="31" s="1"/>
  <c r="L262" i="28" s="1"/>
  <c r="M262" i="28" s="1"/>
  <c r="AM76" i="31"/>
  <c r="AL109" i="31" s="1"/>
  <c r="L347" i="28" s="1"/>
  <c r="M347" i="28" s="1"/>
  <c r="AN76" i="31"/>
  <c r="AM109" i="31" s="1"/>
  <c r="L348" i="28" s="1"/>
  <c r="M348" i="28" s="1"/>
  <c r="AJ76" i="31"/>
  <c r="AL76" i="31"/>
  <c r="AK109" i="31" s="1"/>
  <c r="L346" i="28" s="1"/>
  <c r="M346" i="28" s="1"/>
  <c r="AK76" i="31"/>
  <c r="AJ109" i="31" s="1"/>
  <c r="L345" i="28" s="1"/>
  <c r="M345" i="28" s="1"/>
  <c r="U59" i="31"/>
  <c r="R92" i="31" s="1"/>
  <c r="AV67" i="31"/>
  <c r="AS100" i="31" s="1"/>
  <c r="L183" i="28" s="1"/>
  <c r="M183" i="28" s="1"/>
  <c r="AU67" i="31"/>
  <c r="AR100" i="31" s="1"/>
  <c r="L182" i="28" s="1"/>
  <c r="M182" i="28" s="1"/>
  <c r="AT67" i="31"/>
  <c r="BB69" i="31"/>
  <c r="BK324" i="31"/>
  <c r="CW65" i="31"/>
  <c r="K75" i="31"/>
  <c r="AQ61" i="31"/>
  <c r="AO94" i="31" s="1"/>
  <c r="L65" i="28" s="1"/>
  <c r="M65" i="28" s="1"/>
  <c r="AP61" i="31"/>
  <c r="AN94" i="31" s="1"/>
  <c r="L64" i="28" s="1"/>
  <c r="M64" i="28" s="1"/>
  <c r="AO61" i="31"/>
  <c r="BG81" i="31"/>
  <c r="BA114" i="31" s="1"/>
  <c r="L457" i="28" s="1"/>
  <c r="M457" i="28" s="1"/>
  <c r="T62" i="31"/>
  <c r="Q95" i="31" s="1"/>
  <c r="CY79" i="31"/>
  <c r="CW112" i="31" s="1"/>
  <c r="V407" i="28" s="1"/>
  <c r="W407" i="28" s="1"/>
  <c r="CW79" i="31"/>
  <c r="CX79" i="31"/>
  <c r="CV112" i="31" s="1"/>
  <c r="V406" i="28" s="1"/>
  <c r="W406" i="28" s="1"/>
  <c r="F63" i="31"/>
  <c r="K67" i="31"/>
  <c r="BW62" i="31"/>
  <c r="BU95" i="31" s="1"/>
  <c r="Q86" i="28" s="1"/>
  <c r="R86" i="28" s="1"/>
  <c r="DH70" i="31"/>
  <c r="DE103" i="31" s="1"/>
  <c r="V244" i="28" s="1"/>
  <c r="W244" i="28" s="1"/>
  <c r="CC78" i="31"/>
  <c r="BZ111" i="31" s="1"/>
  <c r="Q395" i="28" s="1"/>
  <c r="R395" i="28" s="1"/>
  <c r="DJ80" i="31"/>
  <c r="V68" i="31"/>
  <c r="S101" i="31" s="1"/>
  <c r="CQ80" i="31"/>
  <c r="CQ113" i="31" s="1"/>
  <c r="V420" i="28" s="1"/>
  <c r="W420" i="28" s="1"/>
  <c r="AC81" i="31"/>
  <c r="W114" i="31" s="1"/>
  <c r="AI64" i="31"/>
  <c r="AI97" i="31" s="1"/>
  <c r="L116" i="28" s="1"/>
  <c r="M116" i="28" s="1"/>
  <c r="AO73" i="31"/>
  <c r="AZ80" i="31"/>
  <c r="AW113" i="31" s="1"/>
  <c r="L434" i="28" s="1"/>
  <c r="M434" i="28" s="1"/>
  <c r="CF58" i="31"/>
  <c r="Y31" i="31"/>
  <c r="BG320" i="31" s="1"/>
  <c r="BU82" i="31"/>
  <c r="BS115" i="31" s="1"/>
  <c r="Q464" i="28" s="1"/>
  <c r="R464" i="28" s="1"/>
  <c r="BS82" i="31"/>
  <c r="BT82" i="31"/>
  <c r="BR115" i="31" s="1"/>
  <c r="Q463" i="28" s="1"/>
  <c r="R463" i="28" s="1"/>
  <c r="O62" i="31"/>
  <c r="M95" i="31" s="1"/>
  <c r="AW66" i="31"/>
  <c r="AT99" i="31" s="1"/>
  <c r="L165" i="28" s="1"/>
  <c r="M165" i="28" s="1"/>
  <c r="AX77" i="31"/>
  <c r="AU110" i="31" s="1"/>
  <c r="L375" i="28" s="1"/>
  <c r="M375" i="28" s="1"/>
  <c r="BZ71" i="31"/>
  <c r="BW104" i="31" s="1"/>
  <c r="Q259" i="28" s="1"/>
  <c r="R259" i="28" s="1"/>
  <c r="BY71" i="31"/>
  <c r="BV104" i="31" s="1"/>
  <c r="Q258" i="28" s="1"/>
  <c r="R258" i="28" s="1"/>
  <c r="BX71" i="31"/>
  <c r="BN66" i="31"/>
  <c r="CB66" i="31"/>
  <c r="BY99" i="31" s="1"/>
  <c r="Q166" i="28" s="1"/>
  <c r="R166" i="28" s="1"/>
  <c r="CG63" i="31"/>
  <c r="CB96" i="31" s="1"/>
  <c r="Q112" i="28" s="1"/>
  <c r="R112" i="28" s="1"/>
  <c r="CE63" i="31"/>
  <c r="DF60" i="31"/>
  <c r="DC93" i="31" s="1"/>
  <c r="V52" i="28" s="1"/>
  <c r="W52" i="28" s="1"/>
  <c r="DG67" i="31"/>
  <c r="DD100" i="31" s="1"/>
  <c r="V186" i="28" s="1"/>
  <c r="W186" i="28" s="1"/>
  <c r="AC62" i="31"/>
  <c r="W95" i="31" s="1"/>
  <c r="AW78" i="31"/>
  <c r="AT111" i="31" s="1"/>
  <c r="L393" i="28" s="1"/>
  <c r="M393" i="28" s="1"/>
  <c r="Z59" i="31"/>
  <c r="CD74" i="31"/>
  <c r="CA107" i="31" s="1"/>
  <c r="Q320" i="28" s="1"/>
  <c r="R320" i="28" s="1"/>
  <c r="BO61" i="31"/>
  <c r="BN94" i="31" s="1"/>
  <c r="Q60" i="28" s="1"/>
  <c r="R60" i="28" s="1"/>
  <c r="BN61" i="31"/>
  <c r="BR61" i="31"/>
  <c r="BQ94" i="31" s="1"/>
  <c r="Q63" i="28" s="1"/>
  <c r="R63" i="28" s="1"/>
  <c r="BQ61" i="31"/>
  <c r="BP94" i="31" s="1"/>
  <c r="Q62" i="28" s="1"/>
  <c r="R62" i="28" s="1"/>
  <c r="BP61" i="31"/>
  <c r="BO94" i="31" s="1"/>
  <c r="Q61" i="28" s="1"/>
  <c r="R61" i="28" s="1"/>
  <c r="O64" i="31"/>
  <c r="M97" i="31" s="1"/>
  <c r="AW71" i="31"/>
  <c r="AT104" i="31" s="1"/>
  <c r="L260" i="28" s="1"/>
  <c r="M260" i="28" s="1"/>
  <c r="CC77" i="31"/>
  <c r="BZ110" i="31" s="1"/>
  <c r="Q376" i="28" s="1"/>
  <c r="R376" i="28" s="1"/>
  <c r="CK82" i="31"/>
  <c r="CE115" i="31" s="1"/>
  <c r="Q476" i="28" s="1"/>
  <c r="R476" i="28" s="1"/>
  <c r="AT72" i="31"/>
  <c r="CC75" i="31"/>
  <c r="BZ108" i="31" s="1"/>
  <c r="Q338" i="28" s="1"/>
  <c r="R338" i="28" s="1"/>
  <c r="BU62" i="31"/>
  <c r="BS95" i="31" s="1"/>
  <c r="Q84" i="28" s="1"/>
  <c r="R84" i="28" s="1"/>
  <c r="BS62" i="31"/>
  <c r="BT62" i="31"/>
  <c r="BR95" i="31" s="1"/>
  <c r="Q83" i="28" s="1"/>
  <c r="R83" i="28" s="1"/>
  <c r="AM75" i="31"/>
  <c r="AL108" i="31" s="1"/>
  <c r="L328" i="28" s="1"/>
  <c r="M328" i="28" s="1"/>
  <c r="AL75" i="31"/>
  <c r="AK108" i="31" s="1"/>
  <c r="L327" i="28" s="1"/>
  <c r="M327" i="28" s="1"/>
  <c r="AN75" i="31"/>
  <c r="AM108" i="31" s="1"/>
  <c r="L329" i="28" s="1"/>
  <c r="M329" i="28" s="1"/>
  <c r="AK75" i="31"/>
  <c r="AJ108" i="31" s="1"/>
  <c r="L326" i="28" s="1"/>
  <c r="M326" i="28" s="1"/>
  <c r="AJ75" i="31"/>
  <c r="K60" i="31"/>
  <c r="CW68" i="31"/>
  <c r="CX68" i="31"/>
  <c r="CV101" i="31" s="1"/>
  <c r="V197" i="28" s="1"/>
  <c r="W197" i="28" s="1"/>
  <c r="CY68" i="31"/>
  <c r="CW101" i="31" s="1"/>
  <c r="V198" i="28" s="1"/>
  <c r="W198" i="28" s="1"/>
  <c r="CC66" i="31"/>
  <c r="BZ99" i="31" s="1"/>
  <c r="Q167" i="28" s="1"/>
  <c r="R167" i="28" s="1"/>
  <c r="CE74" i="31"/>
  <c r="CG74" i="31"/>
  <c r="CB107" i="31" s="1"/>
  <c r="Q321" i="28" s="1"/>
  <c r="R321" i="28" s="1"/>
  <c r="AM82" i="31"/>
  <c r="AL115" i="31" s="1"/>
  <c r="L461" i="28" s="1"/>
  <c r="M461" i="28" s="1"/>
  <c r="AJ82" i="31"/>
  <c r="AN82" i="31"/>
  <c r="AM115" i="31" s="1"/>
  <c r="L462" i="28" s="1"/>
  <c r="M462" i="28" s="1"/>
  <c r="AL82" i="31"/>
  <c r="AK115" i="31" s="1"/>
  <c r="L460" i="28" s="1"/>
  <c r="M460" i="28" s="1"/>
  <c r="AK82" i="31"/>
  <c r="AJ115" i="31" s="1"/>
  <c r="L459" i="28" s="1"/>
  <c r="M459" i="28" s="1"/>
  <c r="AS76" i="31"/>
  <c r="AQ109" i="31" s="1"/>
  <c r="L352" i="28" s="1"/>
  <c r="M352" i="28" s="1"/>
  <c r="AW64" i="31"/>
  <c r="AT97" i="31" s="1"/>
  <c r="L127" i="28" s="1"/>
  <c r="M127" i="28" s="1"/>
  <c r="DG78" i="31"/>
  <c r="DD111" i="31" s="1"/>
  <c r="V395" i="28" s="1"/>
  <c r="W395" i="28" s="1"/>
  <c r="O76" i="31"/>
  <c r="M109" i="31" s="1"/>
  <c r="U80" i="31"/>
  <c r="R113" i="31" s="1"/>
  <c r="DF70" i="31"/>
  <c r="DC103" i="31" s="1"/>
  <c r="V242" i="28" s="1"/>
  <c r="W242" i="28" s="1"/>
  <c r="CC71" i="31"/>
  <c r="BZ104" i="31" s="1"/>
  <c r="Q262" i="28" s="1"/>
  <c r="R262" i="28" s="1"/>
  <c r="K62" i="31"/>
  <c r="AT68" i="31"/>
  <c r="AV68" i="31"/>
  <c r="AS101" i="31" s="1"/>
  <c r="L202" i="28" s="1"/>
  <c r="M202" i="28" s="1"/>
  <c r="AU68" i="31"/>
  <c r="AR101" i="31" s="1"/>
  <c r="L201" i="28" s="1"/>
  <c r="M201" i="28" s="1"/>
  <c r="AI69" i="31"/>
  <c r="AI102" i="31" s="1"/>
  <c r="L211" i="28" s="1"/>
  <c r="M211" i="28" s="1"/>
  <c r="BG66" i="31"/>
  <c r="BA99" i="31" s="1"/>
  <c r="L172" i="28" s="1"/>
  <c r="M172" i="28" s="1"/>
  <c r="DA64" i="31"/>
  <c r="CY97" i="31" s="1"/>
  <c r="V124" i="28" s="1"/>
  <c r="W124" i="28" s="1"/>
  <c r="DJ64" i="31"/>
  <c r="DD60" i="31"/>
  <c r="DA93" i="31" s="1"/>
  <c r="V50" i="28" s="1"/>
  <c r="W50" i="28" s="1"/>
  <c r="DB60" i="31"/>
  <c r="DC60" i="31"/>
  <c r="CZ93" i="31" s="1"/>
  <c r="V49" i="28" s="1"/>
  <c r="W49" i="28" s="1"/>
  <c r="DG61" i="31"/>
  <c r="DD94" i="31" s="1"/>
  <c r="V72" i="28" s="1"/>
  <c r="W72" i="28" s="1"/>
  <c r="V70" i="31"/>
  <c r="S103" i="31" s="1"/>
  <c r="V61" i="31"/>
  <c r="S94" i="31" s="1"/>
  <c r="AY70" i="31"/>
  <c r="AV103" i="31" s="1"/>
  <c r="L243" i="28" s="1"/>
  <c r="M243" i="28" s="1"/>
  <c r="AI77" i="31"/>
  <c r="AI110" i="31" s="1"/>
  <c r="L363" i="28" s="1"/>
  <c r="M363" i="28" s="1"/>
  <c r="BB73" i="31"/>
  <c r="BD74" i="31"/>
  <c r="BF74" i="31"/>
  <c r="AZ107" i="31" s="1"/>
  <c r="L323" i="28" s="1"/>
  <c r="M323" i="28" s="1"/>
  <c r="BE74" i="31"/>
  <c r="AY107" i="31" s="1"/>
  <c r="L322" i="28" s="1"/>
  <c r="M322" i="28" s="1"/>
  <c r="W75" i="31"/>
  <c r="Y42" i="31"/>
  <c r="BG331" i="31" s="1"/>
  <c r="BV58" i="31"/>
  <c r="BT91" i="31" s="1"/>
  <c r="Q9" i="28" s="1"/>
  <c r="R9" i="28" s="1"/>
  <c r="S61" i="31"/>
  <c r="P94" i="31" s="1"/>
  <c r="CF73" i="31"/>
  <c r="AT65" i="31"/>
  <c r="AQ69" i="31"/>
  <c r="AO102" i="31" s="1"/>
  <c r="L217" i="28" s="1"/>
  <c r="M217" i="28" s="1"/>
  <c r="AP69" i="31"/>
  <c r="AN102" i="31" s="1"/>
  <c r="L216" i="28" s="1"/>
  <c r="M216" i="28" s="1"/>
  <c r="AO69" i="31"/>
  <c r="BM63" i="31"/>
  <c r="BM96" i="31" s="1"/>
  <c r="Q97" i="28" s="1"/>
  <c r="R97" i="28" s="1"/>
  <c r="BU77" i="31"/>
  <c r="BS110" i="31" s="1"/>
  <c r="Q369" i="28" s="1"/>
  <c r="R369" i="28" s="1"/>
  <c r="BS77" i="31"/>
  <c r="BT77" i="31"/>
  <c r="BR110" i="31" s="1"/>
  <c r="Q368" i="28" s="1"/>
  <c r="R368" i="28" s="1"/>
  <c r="BC82" i="31"/>
  <c r="AX115" i="31" s="1"/>
  <c r="L473" i="28" s="1"/>
  <c r="M473" i="28" s="1"/>
  <c r="BA82" i="31"/>
  <c r="DG64" i="31"/>
  <c r="DD97" i="31" s="1"/>
  <c r="V129" i="28" s="1"/>
  <c r="W129" i="28" s="1"/>
  <c r="DJ60" i="31"/>
  <c r="AZ73" i="31"/>
  <c r="AW106" i="31" s="1"/>
  <c r="L301" i="28" s="1"/>
  <c r="M301" i="28" s="1"/>
  <c r="AZ64" i="31"/>
  <c r="AW97" i="31" s="1"/>
  <c r="L130" i="28" s="1"/>
  <c r="M130" i="28" s="1"/>
  <c r="AX67" i="31"/>
  <c r="AU100" i="31" s="1"/>
  <c r="L185" i="28" s="1"/>
  <c r="M185" i="28" s="1"/>
  <c r="BC80" i="31"/>
  <c r="AX113" i="31" s="1"/>
  <c r="L435" i="28" s="1"/>
  <c r="M435" i="28" s="1"/>
  <c r="BA80" i="31"/>
  <c r="W69" i="31"/>
  <c r="Y26" i="31"/>
  <c r="BG315" i="31" s="1"/>
  <c r="N75" i="31"/>
  <c r="L108" i="31" s="1"/>
  <c r="T81" i="31"/>
  <c r="Q114" i="31" s="1"/>
  <c r="BX72" i="31"/>
  <c r="DJ76" i="31"/>
  <c r="N64" i="31"/>
  <c r="L97" i="31" s="1"/>
  <c r="CQ66" i="31"/>
  <c r="CQ99" i="31" s="1"/>
  <c r="V154" i="28" s="1"/>
  <c r="W154" i="28" s="1"/>
  <c r="W68" i="31"/>
  <c r="Y25" i="31"/>
  <c r="BG314" i="31" s="1"/>
  <c r="DJ69" i="31"/>
  <c r="DG63" i="31"/>
  <c r="DD96" i="31" s="1"/>
  <c r="V110" i="28" s="1"/>
  <c r="W110" i="28" s="1"/>
  <c r="DA63" i="31"/>
  <c r="CY96" i="31" s="1"/>
  <c r="V105" i="28" s="1"/>
  <c r="W105" i="28" s="1"/>
  <c r="CC68" i="31"/>
  <c r="BZ101" i="31" s="1"/>
  <c r="Q205" i="28" s="1"/>
  <c r="R205" i="28" s="1"/>
  <c r="K64" i="31"/>
  <c r="AY66" i="31"/>
  <c r="AV99" i="31" s="1"/>
  <c r="L167" i="28" s="1"/>
  <c r="M167" i="28" s="1"/>
  <c r="S70" i="31"/>
  <c r="P103" i="31" s="1"/>
  <c r="CF67" i="31"/>
  <c r="CZ79" i="31"/>
  <c r="CX112" i="31" s="1"/>
  <c r="V408" i="28" s="1"/>
  <c r="W408" i="28" s="1"/>
  <c r="CB80" i="31"/>
  <c r="BY113" i="31" s="1"/>
  <c r="Q432" i="28" s="1"/>
  <c r="R432" i="28" s="1"/>
  <c r="CQ60" i="31"/>
  <c r="CQ93" i="31" s="1"/>
  <c r="V40" i="28" s="1"/>
  <c r="W40" i="28" s="1"/>
  <c r="Z62" i="31"/>
  <c r="CR60" i="31"/>
  <c r="CV60" i="31"/>
  <c r="CU93" i="31" s="1"/>
  <c r="V44" i="28" s="1"/>
  <c r="W44" i="28" s="1"/>
  <c r="CT60" i="31"/>
  <c r="CS93" i="31" s="1"/>
  <c r="V42" i="28" s="1"/>
  <c r="W42" i="28" s="1"/>
  <c r="CU60" i="31"/>
  <c r="CT93" i="31" s="1"/>
  <c r="V43" i="28" s="1"/>
  <c r="W43" i="28" s="1"/>
  <c r="CS60" i="31"/>
  <c r="CR93" i="31" s="1"/>
  <c r="V41" i="28" s="1"/>
  <c r="W41" i="28" s="1"/>
  <c r="Z67" i="31"/>
  <c r="AV71" i="31"/>
  <c r="AS104" i="31" s="1"/>
  <c r="L259" i="28" s="1"/>
  <c r="M259" i="28" s="1"/>
  <c r="AU71" i="31"/>
  <c r="AR104" i="31" s="1"/>
  <c r="L258" i="28" s="1"/>
  <c r="M258" i="28" s="1"/>
  <c r="AT71" i="31"/>
  <c r="CA64" i="31"/>
  <c r="BX97" i="31" s="1"/>
  <c r="Q127" i="28" s="1"/>
  <c r="R127" i="28" s="1"/>
  <c r="P61" i="31"/>
  <c r="DG60" i="31"/>
  <c r="DD93" i="31" s="1"/>
  <c r="V53" i="28" s="1"/>
  <c r="W53" i="28" s="1"/>
  <c r="T64" i="31"/>
  <c r="Q97" i="31" s="1"/>
  <c r="F62" i="31"/>
  <c r="DO66" i="31"/>
  <c r="DI99" i="31" s="1"/>
  <c r="V172" i="28" s="1"/>
  <c r="W172" i="28" s="1"/>
  <c r="N70" i="31"/>
  <c r="L103" i="31" s="1"/>
  <c r="X76" i="31"/>
  <c r="AQ62" i="31"/>
  <c r="AO95" i="31" s="1"/>
  <c r="L84" i="28" s="1"/>
  <c r="M84" i="28" s="1"/>
  <c r="AP62" i="31"/>
  <c r="AN95" i="31" s="1"/>
  <c r="L83" i="28" s="1"/>
  <c r="M83" i="28" s="1"/>
  <c r="AO62" i="31"/>
  <c r="AY61" i="31"/>
  <c r="AV94" i="31" s="1"/>
  <c r="L72" i="28" s="1"/>
  <c r="M72" i="28" s="1"/>
  <c r="CX71" i="31"/>
  <c r="CV104" i="31" s="1"/>
  <c r="V254" i="28" s="1"/>
  <c r="W254" i="28" s="1"/>
  <c r="CW71" i="31"/>
  <c r="CY71" i="31"/>
  <c r="CW104" i="31" s="1"/>
  <c r="V255" i="28" s="1"/>
  <c r="W255" i="28" s="1"/>
  <c r="X64" i="31"/>
  <c r="BC60" i="31"/>
  <c r="AX93" i="31" s="1"/>
  <c r="L55" i="28" s="1"/>
  <c r="M55" i="28" s="1"/>
  <c r="BA60" i="31"/>
  <c r="AR80" i="31"/>
  <c r="AP113" i="31" s="1"/>
  <c r="L427" i="28" s="1"/>
  <c r="M427" i="28" s="1"/>
  <c r="AY59" i="31"/>
  <c r="AV92" i="31" s="1"/>
  <c r="L34" i="28" s="1"/>
  <c r="M34" i="28" s="1"/>
  <c r="V64" i="31"/>
  <c r="S97" i="31" s="1"/>
  <c r="AS64" i="31"/>
  <c r="AQ97" i="31" s="1"/>
  <c r="L124" i="28" s="1"/>
  <c r="M124" i="28" s="1"/>
  <c r="CK67" i="31"/>
  <c r="CE100" i="31" s="1"/>
  <c r="Q191" i="28" s="1"/>
  <c r="R191" i="28" s="1"/>
  <c r="BG76" i="31"/>
  <c r="BA109" i="31" s="1"/>
  <c r="L362" i="28" s="1"/>
  <c r="M362" i="28" s="1"/>
  <c r="AX82" i="31"/>
  <c r="AU115" i="31" s="1"/>
  <c r="L470" i="28" s="1"/>
  <c r="M470" i="28" s="1"/>
  <c r="E63" i="31"/>
  <c r="E96" i="31" s="1"/>
  <c r="CA63" i="31"/>
  <c r="BX96" i="31" s="1"/>
  <c r="Q108" i="28" s="1"/>
  <c r="R108" i="28" s="1"/>
  <c r="DE70" i="31"/>
  <c r="DB103" i="31" s="1"/>
  <c r="V241" i="28" s="1"/>
  <c r="W241" i="28" s="1"/>
  <c r="CZ70" i="31"/>
  <c r="CX103" i="31" s="1"/>
  <c r="V237" i="28" s="1"/>
  <c r="W237" i="28" s="1"/>
  <c r="K76" i="31"/>
  <c r="DH62" i="31"/>
  <c r="DE95" i="31" s="1"/>
  <c r="V92" i="28" s="1"/>
  <c r="W92" i="28" s="1"/>
  <c r="U82" i="31"/>
  <c r="R115" i="31" s="1"/>
  <c r="U78" i="31"/>
  <c r="R111" i="31" s="1"/>
  <c r="AZ66" i="31"/>
  <c r="AW99" i="31" s="1"/>
  <c r="L168" i="28" s="1"/>
  <c r="M168" i="28" s="1"/>
  <c r="BB82" i="31"/>
  <c r="BE61" i="31"/>
  <c r="AY94" i="31" s="1"/>
  <c r="L75" i="28" s="1"/>
  <c r="M75" i="28" s="1"/>
  <c r="BF61" i="31"/>
  <c r="AZ94" i="31" s="1"/>
  <c r="L76" i="28" s="1"/>
  <c r="M76" i="28" s="1"/>
  <c r="BD61" i="31"/>
  <c r="X67" i="31"/>
  <c r="BX76" i="31"/>
  <c r="BY76" i="31"/>
  <c r="BV109" i="31" s="1"/>
  <c r="Q353" i="28" s="1"/>
  <c r="R353" i="28" s="1"/>
  <c r="BZ76" i="31"/>
  <c r="BW109" i="31" s="1"/>
  <c r="Q354" i="28" s="1"/>
  <c r="R354" i="28" s="1"/>
  <c r="DH72" i="31"/>
  <c r="DE105" i="31" s="1"/>
  <c r="V282" i="28" s="1"/>
  <c r="W282" i="28" s="1"/>
  <c r="BF75" i="31"/>
  <c r="AZ108" i="31" s="1"/>
  <c r="L342" i="28" s="1"/>
  <c r="M342" i="28" s="1"/>
  <c r="BE75" i="31"/>
  <c r="AY108" i="31" s="1"/>
  <c r="L341" i="28" s="1"/>
  <c r="M341" i="28" s="1"/>
  <c r="BD75" i="31"/>
  <c r="AS60" i="31"/>
  <c r="AQ93" i="31" s="1"/>
  <c r="L48" i="28" s="1"/>
  <c r="M48" i="28" s="1"/>
  <c r="CE58" i="31"/>
  <c r="CG58" i="31"/>
  <c r="CB91" i="31" s="1"/>
  <c r="Q17" i="28" s="1"/>
  <c r="R17" i="28" s="1"/>
  <c r="BW59" i="31"/>
  <c r="BU92" i="31" s="1"/>
  <c r="Q29" i="28" s="1"/>
  <c r="R29" i="28" s="1"/>
  <c r="V75" i="31"/>
  <c r="S108" i="31" s="1"/>
  <c r="S78" i="31"/>
  <c r="P111" i="31" s="1"/>
  <c r="DL60" i="31"/>
  <c r="DM60" i="31"/>
  <c r="DG93" i="31" s="1"/>
  <c r="V56" i="28" s="1"/>
  <c r="W56" i="28" s="1"/>
  <c r="DN60" i="31"/>
  <c r="DH93" i="31" s="1"/>
  <c r="V57" i="28" s="1"/>
  <c r="W57" i="28" s="1"/>
  <c r="DE75" i="31"/>
  <c r="DB108" i="31" s="1"/>
  <c r="V336" i="28" s="1"/>
  <c r="W336" i="28" s="1"/>
  <c r="Y21" i="31"/>
  <c r="BG310" i="31" s="1"/>
  <c r="CJ63" i="31"/>
  <c r="CD96" i="31" s="1"/>
  <c r="Q114" i="28" s="1"/>
  <c r="R114" i="28" s="1"/>
  <c r="CI63" i="31"/>
  <c r="CC96" i="31" s="1"/>
  <c r="Q113" i="28" s="1"/>
  <c r="R113" i="28" s="1"/>
  <c r="CH63" i="31"/>
  <c r="CF66" i="31"/>
  <c r="BA73" i="31"/>
  <c r="DC58" i="31"/>
  <c r="CZ91" i="31" s="1"/>
  <c r="V11" i="28" s="1"/>
  <c r="W11" i="28" s="1"/>
  <c r="DB58" i="31"/>
  <c r="DD58" i="31"/>
  <c r="DA91" i="31" s="1"/>
  <c r="V12" i="28" s="1"/>
  <c r="W12" i="28" s="1"/>
  <c r="AS65" i="31"/>
  <c r="AQ98" i="31" s="1"/>
  <c r="L143" i="28" s="1"/>
  <c r="M143" i="28" s="1"/>
  <c r="S80" i="31"/>
  <c r="P113" i="31" s="1"/>
  <c r="DO80" i="31"/>
  <c r="DI113" i="31" s="1"/>
  <c r="V438" i="28" s="1"/>
  <c r="W438" i="28" s="1"/>
  <c r="K68" i="31"/>
  <c r="Z69" i="31"/>
  <c r="CA66" i="31"/>
  <c r="BX99" i="31" s="1"/>
  <c r="Q165" i="28" s="1"/>
  <c r="R165" i="28" s="1"/>
  <c r="CQ61" i="31"/>
  <c r="CQ94" i="31" s="1"/>
  <c r="V59" i="28" s="1"/>
  <c r="W59" i="28" s="1"/>
  <c r="F77" i="31"/>
  <c r="AT60" i="31"/>
  <c r="AV60" i="31"/>
  <c r="AS93" i="31" s="1"/>
  <c r="L50" i="28" s="1"/>
  <c r="M50" i="28" s="1"/>
  <c r="AU60" i="31"/>
  <c r="AR93" i="31" s="1"/>
  <c r="L49" i="28" s="1"/>
  <c r="M49" i="28" s="1"/>
  <c r="CK79" i="31"/>
  <c r="CE112" i="31" s="1"/>
  <c r="Q419" i="28" s="1"/>
  <c r="R419" i="28" s="1"/>
  <c r="CZ58" i="31"/>
  <c r="CX91" i="31" s="1"/>
  <c r="V9" i="28" s="1"/>
  <c r="W9" i="28" s="1"/>
  <c r="CZ77" i="31"/>
  <c r="CX110" i="31" s="1"/>
  <c r="V370" i="28" s="1"/>
  <c r="W370" i="28" s="1"/>
  <c r="CF60" i="31"/>
  <c r="DF58" i="31"/>
  <c r="DC91" i="31" s="1"/>
  <c r="V14" i="28" s="1"/>
  <c r="W14" i="28" s="1"/>
  <c r="E68" i="31"/>
  <c r="E101" i="31" s="1"/>
  <c r="BP67" i="31"/>
  <c r="BO100" i="31" s="1"/>
  <c r="Q175" i="28" s="1"/>
  <c r="R175" i="28" s="1"/>
  <c r="BO67" i="31"/>
  <c r="BN100" i="31" s="1"/>
  <c r="Q174" i="28" s="1"/>
  <c r="R174" i="28" s="1"/>
  <c r="BQ67" i="31"/>
  <c r="BP100" i="31" s="1"/>
  <c r="Q176" i="28" s="1"/>
  <c r="R176" i="28" s="1"/>
  <c r="BN67" i="31"/>
  <c r="BR67" i="31"/>
  <c r="BQ100" i="31" s="1"/>
  <c r="Q177" i="28" s="1"/>
  <c r="R177" i="28" s="1"/>
  <c r="DA82" i="31"/>
  <c r="CY115" i="31" s="1"/>
  <c r="V466" i="28" s="1"/>
  <c r="W466" i="28" s="1"/>
  <c r="DG59" i="31"/>
  <c r="DD92" i="31" s="1"/>
  <c r="V34" i="28" s="1"/>
  <c r="W34" i="28" s="1"/>
  <c r="DB77" i="31"/>
  <c r="DC77" i="31"/>
  <c r="CZ110" i="31" s="1"/>
  <c r="V372" i="28" s="1"/>
  <c r="W372" i="28" s="1"/>
  <c r="DD77" i="31"/>
  <c r="DA110" i="31" s="1"/>
  <c r="V373" i="28" s="1"/>
  <c r="W373" i="28" s="1"/>
  <c r="N68" i="31"/>
  <c r="L101" i="31" s="1"/>
  <c r="Z80" i="31"/>
  <c r="BV70" i="31"/>
  <c r="BT103" i="31" s="1"/>
  <c r="Q237" i="28" s="1"/>
  <c r="R237" i="28" s="1"/>
  <c r="DA78" i="31"/>
  <c r="CY111" i="31" s="1"/>
  <c r="V390" i="28" s="1"/>
  <c r="W390" i="28" s="1"/>
  <c r="AX73" i="31"/>
  <c r="AU106" i="31" s="1"/>
  <c r="L299" i="28" s="1"/>
  <c r="M299" i="28" s="1"/>
  <c r="DE81" i="31"/>
  <c r="DB114" i="31" s="1"/>
  <c r="V450" i="28" s="1"/>
  <c r="W450" i="28" s="1"/>
  <c r="CE75" i="31"/>
  <c r="CG75" i="31"/>
  <c r="CB108" i="31" s="1"/>
  <c r="Q340" i="28" s="1"/>
  <c r="R340" i="28" s="1"/>
  <c r="DA60" i="31"/>
  <c r="CY93" i="31" s="1"/>
  <c r="V48" i="28" s="1"/>
  <c r="W48" i="28" s="1"/>
  <c r="AU63" i="31"/>
  <c r="AR96" i="31" s="1"/>
  <c r="L106" i="28" s="1"/>
  <c r="M106" i="28" s="1"/>
  <c r="AT63" i="31"/>
  <c r="AV63" i="31"/>
  <c r="AS96" i="31" s="1"/>
  <c r="L107" i="28" s="1"/>
  <c r="M107" i="28" s="1"/>
  <c r="AS71" i="31"/>
  <c r="AQ104" i="31" s="1"/>
  <c r="L257" i="28" s="1"/>
  <c r="M257" i="28" s="1"/>
  <c r="CQ79" i="31"/>
  <c r="CQ112" i="31" s="1"/>
  <c r="V401" i="28" s="1"/>
  <c r="W401" i="28" s="1"/>
  <c r="CH72" i="31"/>
  <c r="O60" i="31"/>
  <c r="M93" i="31" s="1"/>
  <c r="DK67" i="31"/>
  <c r="DF100" i="31" s="1"/>
  <c r="V188" i="28" s="1"/>
  <c r="W188" i="28" s="1"/>
  <c r="DI67" i="31"/>
  <c r="CA77" i="31"/>
  <c r="BX110" i="31" s="1"/>
  <c r="Q374" i="28" s="1"/>
  <c r="R374" i="28" s="1"/>
  <c r="DA80" i="31"/>
  <c r="CY113" i="31" s="1"/>
  <c r="V428" i="28" s="1"/>
  <c r="W428" i="28" s="1"/>
  <c r="DJ70" i="31"/>
  <c r="DO71" i="31"/>
  <c r="DI104" i="31" s="1"/>
  <c r="V267" i="28" s="1"/>
  <c r="W267" i="28" s="1"/>
  <c r="N71" i="31"/>
  <c r="L104" i="31" s="1"/>
  <c r="AI68" i="31"/>
  <c r="AI101" i="31" s="1"/>
  <c r="L192" i="28" s="1"/>
  <c r="M192" i="28" s="1"/>
  <c r="BA79" i="31"/>
  <c r="BC79" i="31"/>
  <c r="AX112" i="31" s="1"/>
  <c r="L416" i="28" s="1"/>
  <c r="M416" i="28" s="1"/>
  <c r="CH59" i="31"/>
  <c r="CI59" i="31"/>
  <c r="CC92" i="31" s="1"/>
  <c r="Q37" i="28" s="1"/>
  <c r="R37" i="28" s="1"/>
  <c r="CJ59" i="31"/>
  <c r="CD92" i="31" s="1"/>
  <c r="Q38" i="28" s="1"/>
  <c r="R38" i="28" s="1"/>
  <c r="X75" i="31"/>
  <c r="AY64" i="31"/>
  <c r="AV97" i="31" s="1"/>
  <c r="L129" i="28" s="1"/>
  <c r="M129" i="28" s="1"/>
  <c r="P64" i="31"/>
  <c r="CQ82" i="31"/>
  <c r="CQ115" i="31" s="1"/>
  <c r="V458" i="28" s="1"/>
  <c r="W458" i="28" s="1"/>
  <c r="V62" i="31"/>
  <c r="S95" i="31" s="1"/>
  <c r="BZ77" i="31"/>
  <c r="BW110" i="31" s="1"/>
  <c r="Q373" i="28" s="1"/>
  <c r="R373" i="28" s="1"/>
  <c r="BX77" i="31"/>
  <c r="BY77" i="31"/>
  <c r="BV110" i="31" s="1"/>
  <c r="Q372" i="28" s="1"/>
  <c r="R372" i="28" s="1"/>
  <c r="DH82" i="31"/>
  <c r="DE115" i="31" s="1"/>
  <c r="V472" i="28" s="1"/>
  <c r="W472" i="28" s="1"/>
  <c r="X79" i="31"/>
  <c r="CW66" i="31"/>
  <c r="DA72" i="31"/>
  <c r="CY105" i="31" s="1"/>
  <c r="V276" i="28" s="1"/>
  <c r="W276" i="28" s="1"/>
  <c r="CT77" i="31"/>
  <c r="CS110" i="31" s="1"/>
  <c r="V365" i="28" s="1"/>
  <c r="W365" i="28" s="1"/>
  <c r="CS77" i="31"/>
  <c r="CR110" i="31" s="1"/>
  <c r="V364" i="28" s="1"/>
  <c r="W364" i="28" s="1"/>
  <c r="CV77" i="31"/>
  <c r="CU110" i="31" s="1"/>
  <c r="V367" i="28" s="1"/>
  <c r="W367" i="28" s="1"/>
  <c r="CR77" i="31"/>
  <c r="CU77" i="31"/>
  <c r="CT110" i="31" s="1"/>
  <c r="V366" i="28" s="1"/>
  <c r="W366" i="28" s="1"/>
  <c r="BD73" i="31"/>
  <c r="DE65" i="31"/>
  <c r="DB98" i="31" s="1"/>
  <c r="V146" i="28" s="1"/>
  <c r="W146" i="28" s="1"/>
  <c r="AW75" i="31"/>
  <c r="AT108" i="31" s="1"/>
  <c r="L336" i="28" s="1"/>
  <c r="M336" i="28" s="1"/>
  <c r="CQ72" i="31"/>
  <c r="CQ105" i="31" s="1"/>
  <c r="V268" i="28" s="1"/>
  <c r="W268" i="28" s="1"/>
  <c r="AL81" i="31"/>
  <c r="AK114" i="31" s="1"/>
  <c r="L441" i="28" s="1"/>
  <c r="M441" i="28" s="1"/>
  <c r="AN81" i="31"/>
  <c r="AM114" i="31" s="1"/>
  <c r="L443" i="28" s="1"/>
  <c r="M443" i="28" s="1"/>
  <c r="AK81" i="31"/>
  <c r="AJ114" i="31" s="1"/>
  <c r="L440" i="28" s="1"/>
  <c r="M440" i="28" s="1"/>
  <c r="AJ81" i="31"/>
  <c r="AM81" i="31"/>
  <c r="AL114" i="31" s="1"/>
  <c r="L442" i="28" s="1"/>
  <c r="M442" i="28" s="1"/>
  <c r="CA81" i="31"/>
  <c r="BX114" i="31" s="1"/>
  <c r="Q450" i="28" s="1"/>
  <c r="R450" i="28" s="1"/>
  <c r="DN67" i="31"/>
  <c r="DH100" i="31" s="1"/>
  <c r="V190" i="28" s="1"/>
  <c r="W190" i="28" s="1"/>
  <c r="DL67" i="31"/>
  <c r="DM67" i="31"/>
  <c r="DG100" i="31" s="1"/>
  <c r="V189" i="28" s="1"/>
  <c r="W189" i="28" s="1"/>
  <c r="DE71" i="31"/>
  <c r="DB104" i="31" s="1"/>
  <c r="V260" i="28" s="1"/>
  <c r="W260" i="28" s="1"/>
  <c r="AY67" i="31"/>
  <c r="AV100" i="31" s="1"/>
  <c r="L186" i="28" s="1"/>
  <c r="M186" i="28" s="1"/>
  <c r="S75" i="31"/>
  <c r="P108" i="31" s="1"/>
  <c r="AS62" i="31"/>
  <c r="AQ95" i="31" s="1"/>
  <c r="L86" i="28" s="1"/>
  <c r="M86" i="28" s="1"/>
  <c r="CE73" i="31"/>
  <c r="CB67" i="31"/>
  <c r="BY100" i="31" s="1"/>
  <c r="Q185" i="28" s="1"/>
  <c r="R185" i="28" s="1"/>
  <c r="BG79" i="31"/>
  <c r="BA112" i="31" s="1"/>
  <c r="L419" i="28" s="1"/>
  <c r="M419" i="28" s="1"/>
  <c r="CQ58" i="31"/>
  <c r="CQ91" i="31" s="1"/>
  <c r="V2" i="28" s="1"/>
  <c r="W2" i="28" s="1"/>
  <c r="BC81" i="31"/>
  <c r="AX114" i="31" s="1"/>
  <c r="L454" i="28" s="1"/>
  <c r="M454" i="28" s="1"/>
  <c r="BA81" i="31"/>
  <c r="V74" i="31"/>
  <c r="S107" i="31" s="1"/>
  <c r="AO66" i="31"/>
  <c r="CB81" i="31"/>
  <c r="BY114" i="31" s="1"/>
  <c r="Q451" i="28" s="1"/>
  <c r="R451" i="28" s="1"/>
  <c r="DJ79" i="31"/>
  <c r="AC60" i="31"/>
  <c r="W93" i="31" s="1"/>
  <c r="CC69" i="31"/>
  <c r="BZ102" i="31" s="1"/>
  <c r="Q224" i="28" s="1"/>
  <c r="R224" i="28" s="1"/>
  <c r="P58" i="31"/>
  <c r="DO78" i="31"/>
  <c r="DI111" i="31" s="1"/>
  <c r="V400" i="28" s="1"/>
  <c r="W400" i="28" s="1"/>
  <c r="N61" i="31"/>
  <c r="L94" i="31" s="1"/>
  <c r="AP60" i="31"/>
  <c r="AN93" i="31" s="1"/>
  <c r="L45" i="28" s="1"/>
  <c r="M45" i="28" s="1"/>
  <c r="AQ60" i="31"/>
  <c r="AO93" i="31" s="1"/>
  <c r="L46" i="28" s="1"/>
  <c r="M46" i="28" s="1"/>
  <c r="AO60" i="31"/>
  <c r="BG70" i="31"/>
  <c r="BA103" i="31" s="1"/>
  <c r="L248" i="28" s="1"/>
  <c r="M248" i="28" s="1"/>
  <c r="AR65" i="31"/>
  <c r="AP98" i="31" s="1"/>
  <c r="L142" i="28" s="1"/>
  <c r="M142" i="28" s="1"/>
  <c r="CF64" i="31"/>
  <c r="AZ59" i="31"/>
  <c r="AW92" i="31" s="1"/>
  <c r="L35" i="28" s="1"/>
  <c r="M35" i="28" s="1"/>
  <c r="AT73" i="31"/>
  <c r="CZ65" i="31"/>
  <c r="CX98" i="31" s="1"/>
  <c r="V142" i="28" s="1"/>
  <c r="W142" i="28" s="1"/>
  <c r="CF59" i="31"/>
  <c r="DN58" i="31"/>
  <c r="DH91" i="31" s="1"/>
  <c r="V19" i="28" s="1"/>
  <c r="W19" i="28" s="1"/>
  <c r="DL58" i="31"/>
  <c r="DM58" i="31"/>
  <c r="DG91" i="31" s="1"/>
  <c r="V18" i="28" s="1"/>
  <c r="W18" i="28" s="1"/>
  <c r="CE67" i="31"/>
  <c r="CG67" i="31"/>
  <c r="CB100" i="31" s="1"/>
  <c r="Q188" i="28" s="1"/>
  <c r="R188" i="28" s="1"/>
  <c r="CF68" i="31"/>
  <c r="DO68" i="31"/>
  <c r="DI101" i="31" s="1"/>
  <c r="V210" i="28" s="1"/>
  <c r="W210" i="28" s="1"/>
  <c r="N67" i="31"/>
  <c r="L100" i="31" s="1"/>
  <c r="AU59" i="31"/>
  <c r="AR92" i="31" s="1"/>
  <c r="L30" i="28" s="1"/>
  <c r="M30" i="28" s="1"/>
  <c r="AT59" i="31"/>
  <c r="AV59" i="31"/>
  <c r="AS92" i="31" s="1"/>
  <c r="L31" i="28" s="1"/>
  <c r="M31" i="28" s="1"/>
  <c r="CK65" i="31"/>
  <c r="CE98" i="31" s="1"/>
  <c r="Q153" i="28" s="1"/>
  <c r="R153" i="28" s="1"/>
  <c r="AW59" i="31"/>
  <c r="AT92" i="31" s="1"/>
  <c r="L32" i="28" s="1"/>
  <c r="M32" i="28" s="1"/>
  <c r="BG69" i="31"/>
  <c r="BA102" i="31" s="1"/>
  <c r="L229" i="28" s="1"/>
  <c r="M229" i="28" s="1"/>
  <c r="BW79" i="31"/>
  <c r="BU112" i="31" s="1"/>
  <c r="Q409" i="28" s="1"/>
  <c r="R409" i="28" s="1"/>
  <c r="CF63" i="31"/>
  <c r="BT60" i="31"/>
  <c r="BR93" i="31" s="1"/>
  <c r="Q45" i="28" s="1"/>
  <c r="R45" i="28" s="1"/>
  <c r="BU60" i="31"/>
  <c r="BS93" i="31" s="1"/>
  <c r="Q46" i="28" s="1"/>
  <c r="R46" i="28" s="1"/>
  <c r="BS60" i="31"/>
  <c r="BA62" i="31"/>
  <c r="BC62" i="31"/>
  <c r="AX95" i="31" s="1"/>
  <c r="L93" i="28" s="1"/>
  <c r="M93" i="28" s="1"/>
  <c r="CX74" i="31"/>
  <c r="CV107" i="31" s="1"/>
  <c r="V311" i="28" s="1"/>
  <c r="W311" i="28" s="1"/>
  <c r="CW74" i="31"/>
  <c r="CY74" i="31"/>
  <c r="CW107" i="31" s="1"/>
  <c r="V312" i="28" s="1"/>
  <c r="W312" i="28" s="1"/>
  <c r="N62" i="31"/>
  <c r="L95" i="31" s="1"/>
  <c r="BG65" i="31"/>
  <c r="BA98" i="31" s="1"/>
  <c r="L153" i="28" s="1"/>
  <c r="M153" i="28" s="1"/>
  <c r="DH58" i="31"/>
  <c r="DE91" i="31" s="1"/>
  <c r="V16" i="28" s="1"/>
  <c r="W16" i="28" s="1"/>
  <c r="BN69" i="31"/>
  <c r="BP69" i="31"/>
  <c r="BO102" i="31" s="1"/>
  <c r="Q213" i="28" s="1"/>
  <c r="R213" i="28" s="1"/>
  <c r="BO69" i="31"/>
  <c r="BN102" i="31" s="1"/>
  <c r="Q212" i="28" s="1"/>
  <c r="R212" i="28" s="1"/>
  <c r="BR69" i="31"/>
  <c r="BQ102" i="31" s="1"/>
  <c r="Q215" i="28" s="1"/>
  <c r="R215" i="28" s="1"/>
  <c r="BQ69" i="31"/>
  <c r="BP102" i="31" s="1"/>
  <c r="Q214" i="28" s="1"/>
  <c r="R214" i="28" s="1"/>
  <c r="CS64" i="31"/>
  <c r="CR97" i="31" s="1"/>
  <c r="V117" i="28" s="1"/>
  <c r="W117" i="28" s="1"/>
  <c r="CU64" i="31"/>
  <c r="CT97" i="31" s="1"/>
  <c r="V119" i="28" s="1"/>
  <c r="W119" i="28" s="1"/>
  <c r="CT64" i="31"/>
  <c r="CS97" i="31" s="1"/>
  <c r="V118" i="28" s="1"/>
  <c r="W118" i="28" s="1"/>
  <c r="CR64" i="31"/>
  <c r="CV64" i="31"/>
  <c r="CU97" i="31" s="1"/>
  <c r="V120" i="28" s="1"/>
  <c r="W120" i="28" s="1"/>
  <c r="AC82" i="31"/>
  <c r="W115" i="31" s="1"/>
  <c r="CT82" i="31"/>
  <c r="CS115" i="31" s="1"/>
  <c r="V460" i="28" s="1"/>
  <c r="W460" i="28" s="1"/>
  <c r="CR82" i="31"/>
  <c r="CS82" i="31"/>
  <c r="CR115" i="31" s="1"/>
  <c r="V459" i="28" s="1"/>
  <c r="W459" i="28" s="1"/>
  <c r="CU82" i="31"/>
  <c r="CT115" i="31" s="1"/>
  <c r="V461" i="28" s="1"/>
  <c r="W461" i="28" s="1"/>
  <c r="CV82" i="31"/>
  <c r="CU115" i="31" s="1"/>
  <c r="V462" i="28" s="1"/>
  <c r="W462" i="28" s="1"/>
  <c r="DJ82" i="31"/>
  <c r="DB80" i="31"/>
  <c r="DC80" i="31"/>
  <c r="CZ113" i="31" s="1"/>
  <c r="V429" i="28" s="1"/>
  <c r="W429" i="28" s="1"/>
  <c r="DD80" i="31"/>
  <c r="DA113" i="31" s="1"/>
  <c r="V430" i="28" s="1"/>
  <c r="W430" i="28" s="1"/>
  <c r="F75" i="31"/>
  <c r="BG74" i="31"/>
  <c r="BA107" i="31" s="1"/>
  <c r="L324" i="28" s="1"/>
  <c r="M324" i="28" s="1"/>
  <c r="Y27" i="31"/>
  <c r="BG316" i="31" s="1"/>
  <c r="W70" i="31"/>
  <c r="AY80" i="31"/>
  <c r="AV113" i="31" s="1"/>
  <c r="L433" i="28" s="1"/>
  <c r="M433" i="28" s="1"/>
  <c r="BX68" i="31"/>
  <c r="BZ68" i="31"/>
  <c r="BW101" i="31" s="1"/>
  <c r="Q202" i="28" s="1"/>
  <c r="R202" i="28" s="1"/>
  <c r="BY68" i="31"/>
  <c r="BV101" i="31" s="1"/>
  <c r="Q201" i="28" s="1"/>
  <c r="R201" i="28" s="1"/>
  <c r="DL68" i="31"/>
  <c r="DN68" i="31"/>
  <c r="DH101" i="31" s="1"/>
  <c r="V209" i="28" s="1"/>
  <c r="W209" i="28" s="1"/>
  <c r="DM68" i="31"/>
  <c r="DG101" i="31" s="1"/>
  <c r="V208" i="28" s="1"/>
  <c r="W208" i="28" s="1"/>
  <c r="AQ77" i="31"/>
  <c r="AO110" i="31" s="1"/>
  <c r="L369" i="28" s="1"/>
  <c r="M369" i="28" s="1"/>
  <c r="AO77" i="31"/>
  <c r="AP77" i="31"/>
  <c r="AN110" i="31" s="1"/>
  <c r="L368" i="28" s="1"/>
  <c r="M368" i="28" s="1"/>
  <c r="CW63" i="31"/>
  <c r="CX63" i="31"/>
  <c r="CV96" i="31" s="1"/>
  <c r="V102" i="28" s="1"/>
  <c r="W102" i="28" s="1"/>
  <c r="CY63" i="31"/>
  <c r="CW96" i="31" s="1"/>
  <c r="V103" i="28" s="1"/>
  <c r="W103" i="28" s="1"/>
  <c r="CI77" i="31"/>
  <c r="CC110" i="31" s="1"/>
  <c r="Q379" i="28" s="1"/>
  <c r="R379" i="28" s="1"/>
  <c r="CJ77" i="31"/>
  <c r="CD110" i="31" s="1"/>
  <c r="Q380" i="28" s="1"/>
  <c r="R380" i="28" s="1"/>
  <c r="CH77" i="31"/>
  <c r="X59" i="31"/>
  <c r="CZ81" i="31"/>
  <c r="CX114" i="31" s="1"/>
  <c r="V446" i="28" s="1"/>
  <c r="W446" i="28" s="1"/>
  <c r="CB78" i="31"/>
  <c r="BY111" i="31" s="1"/>
  <c r="Q394" i="28" s="1"/>
  <c r="R394" i="28" s="1"/>
  <c r="CK81" i="31"/>
  <c r="CE114" i="31" s="1"/>
  <c r="Q457" i="28" s="1"/>
  <c r="R457" i="28" s="1"/>
  <c r="BZ63" i="31"/>
  <c r="BW96" i="31" s="1"/>
  <c r="Q107" i="28" s="1"/>
  <c r="R107" i="28" s="1"/>
  <c r="BX63" i="31"/>
  <c r="BY63" i="31"/>
  <c r="BV96" i="31" s="1"/>
  <c r="Q106" i="28" s="1"/>
  <c r="R106" i="28" s="1"/>
  <c r="DD79" i="31"/>
  <c r="DA112" i="31" s="1"/>
  <c r="V411" i="28" s="1"/>
  <c r="W411" i="28" s="1"/>
  <c r="DC79" i="31"/>
  <c r="CZ112" i="31" s="1"/>
  <c r="V410" i="28" s="1"/>
  <c r="W410" i="28" s="1"/>
  <c r="DB79" i="31"/>
  <c r="CW58" i="31"/>
  <c r="CY58" i="31"/>
  <c r="CW91" i="31" s="1"/>
  <c r="V8" i="28" s="1"/>
  <c r="W8" i="28" s="1"/>
  <c r="CX58" i="31"/>
  <c r="CV91" i="31" s="1"/>
  <c r="V7" i="28" s="1"/>
  <c r="W7" i="28" s="1"/>
  <c r="CZ82" i="31"/>
  <c r="CX115" i="31" s="1"/>
  <c r="V465" i="28" s="1"/>
  <c r="W465" i="28" s="1"/>
  <c r="BD70" i="31"/>
  <c r="BF70" i="31"/>
  <c r="AZ103" i="31" s="1"/>
  <c r="L247" i="28" s="1"/>
  <c r="M247" i="28" s="1"/>
  <c r="BE70" i="31"/>
  <c r="AY103" i="31" s="1"/>
  <c r="L246" i="28" s="1"/>
  <c r="M246" i="28" s="1"/>
  <c r="DO63" i="31"/>
  <c r="DI96" i="31" s="1"/>
  <c r="V115" i="28" s="1"/>
  <c r="W115" i="28" s="1"/>
  <c r="BX62" i="31"/>
  <c r="BY62" i="31"/>
  <c r="BV95" i="31" s="1"/>
  <c r="Q87" i="28" s="1"/>
  <c r="R87" i="28" s="1"/>
  <c r="BZ62" i="31"/>
  <c r="BW95" i="31" s="1"/>
  <c r="Q88" i="28" s="1"/>
  <c r="R88" i="28" s="1"/>
  <c r="E79" i="31"/>
  <c r="E112" i="31" s="1"/>
  <c r="BZ79" i="31"/>
  <c r="BW112" i="31" s="1"/>
  <c r="Q411" i="28" s="1"/>
  <c r="R411" i="28" s="1"/>
  <c r="BX79" i="31"/>
  <c r="BY79" i="31"/>
  <c r="BV112" i="31" s="1"/>
  <c r="Q410" i="28" s="1"/>
  <c r="R410" i="28" s="1"/>
  <c r="DH75" i="31"/>
  <c r="DE108" i="31" s="1"/>
  <c r="V339" i="28" s="1"/>
  <c r="W339" i="28" s="1"/>
  <c r="DK69" i="31"/>
  <c r="DF102" i="31" s="1"/>
  <c r="V226" i="28" s="1"/>
  <c r="W226" i="28" s="1"/>
  <c r="DI69" i="31"/>
  <c r="AC63" i="31"/>
  <c r="W96" i="31" s="1"/>
  <c r="BF71" i="31"/>
  <c r="AZ104" i="31" s="1"/>
  <c r="L266" i="28" s="1"/>
  <c r="M266" i="28" s="1"/>
  <c r="BE71" i="31"/>
  <c r="AY104" i="31" s="1"/>
  <c r="L265" i="28" s="1"/>
  <c r="M265" i="28" s="1"/>
  <c r="BD71" i="31"/>
  <c r="F70" i="31"/>
  <c r="BF329" i="31"/>
  <c r="AY69" i="31"/>
  <c r="AV102" i="31" s="1"/>
  <c r="L224" i="28" s="1"/>
  <c r="M224" i="28" s="1"/>
  <c r="CB65" i="31"/>
  <c r="BY98" i="31" s="1"/>
  <c r="Q147" i="28" s="1"/>
  <c r="R147" i="28" s="1"/>
  <c r="AJ63" i="31"/>
  <c r="AM63" i="31"/>
  <c r="AL96" i="31" s="1"/>
  <c r="L100" i="28" s="1"/>
  <c r="M100" i="28" s="1"/>
  <c r="AK63" i="31"/>
  <c r="AJ96" i="31" s="1"/>
  <c r="L98" i="28" s="1"/>
  <c r="M98" i="28" s="1"/>
  <c r="AN63" i="31"/>
  <c r="AM96" i="31" s="1"/>
  <c r="L101" i="28" s="1"/>
  <c r="M101" i="28" s="1"/>
  <c r="AL63" i="31"/>
  <c r="AK96" i="31" s="1"/>
  <c r="L99" i="28" s="1"/>
  <c r="M99" i="28" s="1"/>
  <c r="DG68" i="31"/>
  <c r="DD101" i="31" s="1"/>
  <c r="V205" i="28" s="1"/>
  <c r="W205" i="28" s="1"/>
  <c r="O63" i="31"/>
  <c r="M96" i="31" s="1"/>
  <c r="CD67" i="31"/>
  <c r="CA100" i="31" s="1"/>
  <c r="Q187" i="28" s="1"/>
  <c r="R187" i="28" s="1"/>
  <c r="AR62" i="31"/>
  <c r="AP95" i="31" s="1"/>
  <c r="L85" i="28" s="1"/>
  <c r="M85" i="28" s="1"/>
  <c r="DA66" i="31"/>
  <c r="CY99" i="31" s="1"/>
  <c r="V162" i="28" s="1"/>
  <c r="W162" i="28" s="1"/>
  <c r="BW81" i="31"/>
  <c r="BU114" i="31" s="1"/>
  <c r="Q447" i="28" s="1"/>
  <c r="R447" i="28" s="1"/>
  <c r="AI71" i="31"/>
  <c r="AI104" i="31" s="1"/>
  <c r="L249" i="28" s="1"/>
  <c r="M249" i="28" s="1"/>
  <c r="DJ58" i="31"/>
  <c r="BO75" i="31"/>
  <c r="BN108" i="31" s="1"/>
  <c r="Q326" i="28" s="1"/>
  <c r="R326" i="28" s="1"/>
  <c r="BQ75" i="31"/>
  <c r="BP108" i="31" s="1"/>
  <c r="Q328" i="28" s="1"/>
  <c r="R328" i="28" s="1"/>
  <c r="BR75" i="31"/>
  <c r="BQ108" i="31" s="1"/>
  <c r="Q329" i="28" s="1"/>
  <c r="R329" i="28" s="1"/>
  <c r="BN75" i="31"/>
  <c r="BP75" i="31"/>
  <c r="BO108" i="31" s="1"/>
  <c r="Q327" i="28" s="1"/>
  <c r="R327" i="28" s="1"/>
  <c r="CD64" i="31"/>
  <c r="CA97" i="31" s="1"/>
  <c r="Q130" i="28" s="1"/>
  <c r="R130" i="28" s="1"/>
  <c r="P63" i="31"/>
  <c r="E75" i="31"/>
  <c r="E108" i="31" s="1"/>
  <c r="T80" i="31"/>
  <c r="Q113" i="31" s="1"/>
  <c r="CZ59" i="31"/>
  <c r="CX92" i="31" s="1"/>
  <c r="V28" i="28" s="1"/>
  <c r="W28" i="28" s="1"/>
  <c r="AT61" i="31"/>
  <c r="AU61" i="31"/>
  <c r="AR94" i="31" s="1"/>
  <c r="L68" i="28" s="1"/>
  <c r="M68" i="28" s="1"/>
  <c r="AV61" i="31"/>
  <c r="AS94" i="31" s="1"/>
  <c r="L69" i="28" s="1"/>
  <c r="M69" i="28" s="1"/>
  <c r="CB63" i="31"/>
  <c r="BY96" i="31" s="1"/>
  <c r="Q109" i="28" s="1"/>
  <c r="R109" i="28" s="1"/>
  <c r="CF70" i="31"/>
  <c r="CF81" i="31"/>
  <c r="CA82" i="31"/>
  <c r="BX115" i="31" s="1"/>
  <c r="Q469" i="28" s="1"/>
  <c r="R469" i="28" s="1"/>
  <c r="CZ61" i="31"/>
  <c r="CX94" i="31" s="1"/>
  <c r="V66" i="28" s="1"/>
  <c r="W66" i="28" s="1"/>
  <c r="CQ65" i="31"/>
  <c r="CQ98" i="31" s="1"/>
  <c r="V135" i="28" s="1"/>
  <c r="W135" i="28" s="1"/>
  <c r="CQ77" i="31"/>
  <c r="CQ110" i="31" s="1"/>
  <c r="V363" i="28" s="1"/>
  <c r="W363" i="28" s="1"/>
  <c r="AI62" i="31"/>
  <c r="AI95" i="31" s="1"/>
  <c r="L78" i="28" s="1"/>
  <c r="M78" i="28" s="1"/>
  <c r="BM68" i="31"/>
  <c r="BM101" i="31" s="1"/>
  <c r="Q192" i="28" s="1"/>
  <c r="R192" i="28" s="1"/>
  <c r="DA59" i="31"/>
  <c r="CY92" i="31" s="1"/>
  <c r="V29" i="28" s="1"/>
  <c r="W29" i="28" s="1"/>
  <c r="AM77" i="31"/>
  <c r="AL110" i="31" s="1"/>
  <c r="L366" i="28" s="1"/>
  <c r="M366" i="28" s="1"/>
  <c r="AK77" i="31"/>
  <c r="AJ110" i="31" s="1"/>
  <c r="L364" i="28" s="1"/>
  <c r="M364" i="28" s="1"/>
  <c r="AJ77" i="31"/>
  <c r="AN77" i="31"/>
  <c r="AM110" i="31" s="1"/>
  <c r="L367" i="28" s="1"/>
  <c r="M367" i="28" s="1"/>
  <c r="AL77" i="31"/>
  <c r="AK110" i="31" s="1"/>
  <c r="L365" i="28" s="1"/>
  <c r="M365" i="28" s="1"/>
  <c r="BP71" i="31"/>
  <c r="BO104" i="31" s="1"/>
  <c r="Q251" i="28" s="1"/>
  <c r="R251" i="28" s="1"/>
  <c r="BO71" i="31"/>
  <c r="BN104" i="31" s="1"/>
  <c r="Q250" i="28" s="1"/>
  <c r="R250" i="28" s="1"/>
  <c r="BR71" i="31"/>
  <c r="BQ104" i="31" s="1"/>
  <c r="Q253" i="28" s="1"/>
  <c r="R253" i="28" s="1"/>
  <c r="BN71" i="31"/>
  <c r="BQ71" i="31"/>
  <c r="BP104" i="31" s="1"/>
  <c r="Q252" i="28" s="1"/>
  <c r="R252" i="28" s="1"/>
  <c r="BV71" i="31"/>
  <c r="BT104" i="31" s="1"/>
  <c r="Q256" i="28" s="1"/>
  <c r="R256" i="28" s="1"/>
  <c r="AC77" i="31"/>
  <c r="W110" i="31" s="1"/>
  <c r="CJ68" i="31"/>
  <c r="CD101" i="31" s="1"/>
  <c r="Q209" i="28" s="1"/>
  <c r="R209" i="28" s="1"/>
  <c r="CI68" i="31"/>
  <c r="CC101" i="31" s="1"/>
  <c r="Q208" i="28" s="1"/>
  <c r="R208" i="28" s="1"/>
  <c r="CH68" i="31"/>
  <c r="AZ77" i="31"/>
  <c r="AW110" i="31" s="1"/>
  <c r="L377" i="28" s="1"/>
  <c r="M377" i="28" s="1"/>
  <c r="O71" i="31"/>
  <c r="M104" i="31" s="1"/>
  <c r="AY58" i="31"/>
  <c r="AV91" i="31" s="1"/>
  <c r="L15" i="28" s="1"/>
  <c r="M15" i="28" s="1"/>
  <c r="BB75" i="31"/>
  <c r="DB61" i="31"/>
  <c r="DD61" i="31"/>
  <c r="DA94" i="31" s="1"/>
  <c r="V69" i="28" s="1"/>
  <c r="W69" i="28" s="1"/>
  <c r="DC61" i="31"/>
  <c r="CZ94" i="31" s="1"/>
  <c r="V68" i="28" s="1"/>
  <c r="W68" i="28" s="1"/>
  <c r="BM79" i="31"/>
  <c r="BM112" i="31" s="1"/>
  <c r="Q401" i="28" s="1"/>
  <c r="R401" i="28" s="1"/>
  <c r="AY63" i="31"/>
  <c r="AV96" i="31" s="1"/>
  <c r="L110" i="28" s="1"/>
  <c r="M110" i="28" s="1"/>
  <c r="AR60" i="31"/>
  <c r="AP93" i="31" s="1"/>
  <c r="L47" i="28" s="1"/>
  <c r="M47" i="28" s="1"/>
  <c r="CW73" i="31"/>
  <c r="BM67" i="31"/>
  <c r="BM100" i="31" s="1"/>
  <c r="Q173" i="28" s="1"/>
  <c r="R173" i="28" s="1"/>
  <c r="CQ59" i="31"/>
  <c r="CQ92" i="31" s="1"/>
  <c r="V21" i="28" s="1"/>
  <c r="W21" i="28" s="1"/>
  <c r="X69" i="31"/>
  <c r="W82" i="31"/>
  <c r="Y49" i="31"/>
  <c r="BG338" i="31" s="1"/>
  <c r="BG61" i="31"/>
  <c r="BA94" i="31" s="1"/>
  <c r="L77" i="28" s="1"/>
  <c r="M77" i="28" s="1"/>
  <c r="CQ71" i="31"/>
  <c r="CQ104" i="31" s="1"/>
  <c r="V249" i="28" s="1"/>
  <c r="W249" i="28" s="1"/>
  <c r="CS67" i="31"/>
  <c r="CR100" i="31" s="1"/>
  <c r="V174" i="28" s="1"/>
  <c r="W174" i="28" s="1"/>
  <c r="CR67" i="31"/>
  <c r="CV67" i="31"/>
  <c r="CU100" i="31" s="1"/>
  <c r="V177" i="28" s="1"/>
  <c r="W177" i="28" s="1"/>
  <c r="CU67" i="31"/>
  <c r="CT100" i="31" s="1"/>
  <c r="V176" i="28" s="1"/>
  <c r="W176" i="28" s="1"/>
  <c r="CT67" i="31"/>
  <c r="CS100" i="31" s="1"/>
  <c r="V175" i="28" s="1"/>
  <c r="W175" i="28" s="1"/>
  <c r="AI63" i="31"/>
  <c r="AI96" i="31" s="1"/>
  <c r="L97" i="28" s="1"/>
  <c r="M97" i="28" s="1"/>
  <c r="BD72" i="31"/>
  <c r="DA81" i="31"/>
  <c r="CY114" i="31" s="1"/>
  <c r="V447" i="28" s="1"/>
  <c r="W447" i="28" s="1"/>
  <c r="BV77" i="31"/>
  <c r="BT110" i="31" s="1"/>
  <c r="Q370" i="28" s="1"/>
  <c r="R370" i="28" s="1"/>
  <c r="BV72" i="31"/>
  <c r="BT105" i="31" s="1"/>
  <c r="Q275" i="28" s="1"/>
  <c r="R275" i="28" s="1"/>
  <c r="F59" i="31"/>
  <c r="AI76" i="31"/>
  <c r="AI109" i="31" s="1"/>
  <c r="L344" i="28" s="1"/>
  <c r="M344" i="28" s="1"/>
  <c r="AR76" i="31"/>
  <c r="AP109" i="31" s="1"/>
  <c r="L351" i="28" s="1"/>
  <c r="M351" i="28" s="1"/>
  <c r="CJ75" i="31"/>
  <c r="CD108" i="31" s="1"/>
  <c r="Q342" i="28" s="1"/>
  <c r="R342" i="28" s="1"/>
  <c r="CH75" i="31"/>
  <c r="CI75" i="31"/>
  <c r="CC108" i="31" s="1"/>
  <c r="Q341" i="28" s="1"/>
  <c r="R341" i="28" s="1"/>
  <c r="AR78" i="31"/>
  <c r="AP111" i="31" s="1"/>
  <c r="L389" i="28" s="1"/>
  <c r="M389" i="28" s="1"/>
  <c r="BY59" i="31"/>
  <c r="BV92" i="31" s="1"/>
  <c r="Q30" i="28" s="1"/>
  <c r="R30" i="28" s="1"/>
  <c r="BX59" i="31"/>
  <c r="BZ59" i="31"/>
  <c r="BW92" i="31" s="1"/>
  <c r="Q31" i="28" s="1"/>
  <c r="R31" i="28" s="1"/>
  <c r="CA75" i="31"/>
  <c r="BX108" i="31" s="1"/>
  <c r="Q336" i="28" s="1"/>
  <c r="R336" i="28" s="1"/>
  <c r="CQ68" i="31"/>
  <c r="CQ101" i="31" s="1"/>
  <c r="V192" i="28" s="1"/>
  <c r="W192" i="28" s="1"/>
  <c r="DF59" i="31"/>
  <c r="DC92" i="31" s="1"/>
  <c r="V33" i="28" s="1"/>
  <c r="W33" i="28" s="1"/>
  <c r="BV66" i="31"/>
  <c r="BT99" i="31" s="1"/>
  <c r="Q161" i="28" s="1"/>
  <c r="R161" i="28" s="1"/>
  <c r="BV82" i="31"/>
  <c r="BT115" i="31" s="1"/>
  <c r="Q465" i="28" s="1"/>
  <c r="R465" i="28" s="1"/>
  <c r="DO81" i="31"/>
  <c r="DI114" i="31" s="1"/>
  <c r="V457" i="28" s="1"/>
  <c r="W457" i="28" s="1"/>
  <c r="AJ70" i="31"/>
  <c r="AL70" i="31"/>
  <c r="AK103" i="31" s="1"/>
  <c r="L232" i="28" s="1"/>
  <c r="M232" i="28" s="1"/>
  <c r="AN70" i="31"/>
  <c r="AM103" i="31" s="1"/>
  <c r="L234" i="28" s="1"/>
  <c r="M234" i="28" s="1"/>
  <c r="AM70" i="31"/>
  <c r="AL103" i="31" s="1"/>
  <c r="L233" i="28" s="1"/>
  <c r="M233" i="28" s="1"/>
  <c r="AK70" i="31"/>
  <c r="AJ103" i="31" s="1"/>
  <c r="L231" i="28" s="1"/>
  <c r="M231" i="28" s="1"/>
  <c r="AI79" i="31"/>
  <c r="AI112" i="31" s="1"/>
  <c r="L401" i="28" s="1"/>
  <c r="M401" i="28" s="1"/>
  <c r="CT75" i="31"/>
  <c r="CS108" i="31" s="1"/>
  <c r="V327" i="28" s="1"/>
  <c r="W327" i="28" s="1"/>
  <c r="CS75" i="31"/>
  <c r="CR108" i="31" s="1"/>
  <c r="V326" i="28" s="1"/>
  <c r="W326" i="28" s="1"/>
  <c r="CV75" i="31"/>
  <c r="CU108" i="31" s="1"/>
  <c r="V329" i="28" s="1"/>
  <c r="W329" i="28" s="1"/>
  <c r="CU75" i="31"/>
  <c r="CT108" i="31" s="1"/>
  <c r="V328" i="28" s="1"/>
  <c r="W328" i="28" s="1"/>
  <c r="CR75" i="31"/>
  <c r="BB76" i="31"/>
  <c r="BV62" i="31"/>
  <c r="BT95" i="31" s="1"/>
  <c r="Q85" i="28" s="1"/>
  <c r="R85" i="28" s="1"/>
  <c r="DA67" i="31"/>
  <c r="CY100" i="31" s="1"/>
  <c r="V181" i="28" s="1"/>
  <c r="W181" i="28" s="1"/>
  <c r="CR59" i="31"/>
  <c r="CT59" i="31"/>
  <c r="CS92" i="31" s="1"/>
  <c r="V23" i="28" s="1"/>
  <c r="W23" i="28" s="1"/>
  <c r="CS59" i="31"/>
  <c r="CR92" i="31" s="1"/>
  <c r="V22" i="28" s="1"/>
  <c r="W22" i="28" s="1"/>
  <c r="CU59" i="31"/>
  <c r="CT92" i="31" s="1"/>
  <c r="V24" i="28" s="1"/>
  <c r="W24" i="28" s="1"/>
  <c r="CV59" i="31"/>
  <c r="CU92" i="31" s="1"/>
  <c r="V25" i="28" s="1"/>
  <c r="W25" i="28" s="1"/>
  <c r="AZ79" i="31"/>
  <c r="AW112" i="31" s="1"/>
  <c r="L415" i="28" s="1"/>
  <c r="M415" i="28" s="1"/>
  <c r="CD65" i="31"/>
  <c r="CA98" i="31" s="1"/>
  <c r="Q149" i="28" s="1"/>
  <c r="R149" i="28" s="1"/>
  <c r="DI62" i="31"/>
  <c r="DK62" i="31"/>
  <c r="DF95" i="31" s="1"/>
  <c r="V93" i="28" s="1"/>
  <c r="W93" i="28" s="1"/>
  <c r="P60" i="31"/>
  <c r="BM59" i="31"/>
  <c r="BM92" i="31" s="1"/>
  <c r="Q21" i="28" s="1"/>
  <c r="R21" i="28" s="1"/>
  <c r="V67" i="31"/>
  <c r="S100" i="31" s="1"/>
  <c r="AZ74" i="31"/>
  <c r="AW107" i="31" s="1"/>
  <c r="L320" i="28" s="1"/>
  <c r="M320" i="28" s="1"/>
  <c r="AS63" i="31"/>
  <c r="AQ96" i="31" s="1"/>
  <c r="L105" i="28" s="1"/>
  <c r="M105" i="28" s="1"/>
  <c r="DK74" i="31"/>
  <c r="DF107" i="31" s="1"/>
  <c r="V321" i="28" s="1"/>
  <c r="W321" i="28" s="1"/>
  <c r="DI74" i="31"/>
  <c r="BW64" i="31"/>
  <c r="BU97" i="31" s="1"/>
  <c r="Q124" i="28" s="1"/>
  <c r="R124" i="28" s="1"/>
  <c r="AU74" i="31"/>
  <c r="AR107" i="31" s="1"/>
  <c r="L315" i="28" s="1"/>
  <c r="M315" i="28" s="1"/>
  <c r="AV74" i="31"/>
  <c r="AS107" i="31" s="1"/>
  <c r="L316" i="28" s="1"/>
  <c r="M316" i="28" s="1"/>
  <c r="AT74" i="31"/>
  <c r="BW74" i="31"/>
  <c r="BU107" i="31" s="1"/>
  <c r="Q314" i="28" s="1"/>
  <c r="R314" i="28" s="1"/>
  <c r="CH78" i="31"/>
  <c r="CJ78" i="31"/>
  <c r="CD111" i="31" s="1"/>
  <c r="Q399" i="28" s="1"/>
  <c r="R399" i="28" s="1"/>
  <c r="CI78" i="31"/>
  <c r="CC111" i="31" s="1"/>
  <c r="Q398" i="28" s="1"/>
  <c r="R398" i="28" s="1"/>
  <c r="CA61" i="31"/>
  <c r="BX94" i="31" s="1"/>
  <c r="Q70" i="28" s="1"/>
  <c r="R70" i="28" s="1"/>
  <c r="S58" i="31"/>
  <c r="P91" i="31" s="1"/>
  <c r="BC67" i="31"/>
  <c r="AX100" i="31" s="1"/>
  <c r="L188" i="28" s="1"/>
  <c r="M188" i="28" s="1"/>
  <c r="BA67" i="31"/>
  <c r="AU81" i="31"/>
  <c r="AR114" i="31" s="1"/>
  <c r="L448" i="28" s="1"/>
  <c r="M448" i="28" s="1"/>
  <c r="AT81" i="31"/>
  <c r="AV81" i="31"/>
  <c r="AS114" i="31" s="1"/>
  <c r="L449" i="28" s="1"/>
  <c r="M449" i="28" s="1"/>
  <c r="BM73" i="31"/>
  <c r="BM106" i="31" s="1"/>
  <c r="Q287" i="28" s="1"/>
  <c r="R287" i="28" s="1"/>
  <c r="DM80" i="31"/>
  <c r="DG113" i="31" s="1"/>
  <c r="V436" i="28" s="1"/>
  <c r="W436" i="28" s="1"/>
  <c r="DL80" i="31"/>
  <c r="DN80" i="31"/>
  <c r="DH113" i="31" s="1"/>
  <c r="V437" i="28" s="1"/>
  <c r="W437" i="28" s="1"/>
  <c r="AR66" i="31"/>
  <c r="AP99" i="31" s="1"/>
  <c r="L161" i="28" s="1"/>
  <c r="M161" i="28" s="1"/>
  <c r="CG60" i="31"/>
  <c r="CB93" i="31" s="1"/>
  <c r="Q55" i="28" s="1"/>
  <c r="R55" i="28" s="1"/>
  <c r="CE60" i="31"/>
  <c r="AR68" i="31"/>
  <c r="AP101" i="31" s="1"/>
  <c r="L199" i="28" s="1"/>
  <c r="M199" i="28" s="1"/>
  <c r="K81" i="31"/>
  <c r="Z75" i="31"/>
  <c r="X80" i="31"/>
  <c r="BR79" i="31"/>
  <c r="BQ112" i="31" s="1"/>
  <c r="Q405" i="28" s="1"/>
  <c r="R405" i="28" s="1"/>
  <c r="BQ79" i="31"/>
  <c r="BP112" i="31" s="1"/>
  <c r="Q404" i="28" s="1"/>
  <c r="R404" i="28" s="1"/>
  <c r="BO79" i="31"/>
  <c r="BN112" i="31" s="1"/>
  <c r="Q402" i="28" s="1"/>
  <c r="R402" i="28" s="1"/>
  <c r="BP79" i="31"/>
  <c r="BO112" i="31" s="1"/>
  <c r="Q403" i="28" s="1"/>
  <c r="R403" i="28" s="1"/>
  <c r="BN79" i="31"/>
  <c r="BD82" i="31"/>
  <c r="BE82" i="31"/>
  <c r="AY115" i="31" s="1"/>
  <c r="L474" i="28" s="1"/>
  <c r="M474" i="28" s="1"/>
  <c r="BF82" i="31"/>
  <c r="AZ115" i="31" s="1"/>
  <c r="L475" i="28" s="1"/>
  <c r="M475" i="28" s="1"/>
  <c r="AT75" i="31"/>
  <c r="AV75" i="31"/>
  <c r="AS108" i="31" s="1"/>
  <c r="L335" i="28" s="1"/>
  <c r="M335" i="28" s="1"/>
  <c r="AU75" i="31"/>
  <c r="AR108" i="31" s="1"/>
  <c r="L334" i="28" s="1"/>
  <c r="M334" i="28" s="1"/>
  <c r="CH58" i="31"/>
  <c r="CJ58" i="31"/>
  <c r="CD91" i="31" s="1"/>
  <c r="Q19" i="28" s="1"/>
  <c r="R19" i="28" s="1"/>
  <c r="CI58" i="31"/>
  <c r="CC91" i="31" s="1"/>
  <c r="Q18" i="28" s="1"/>
  <c r="R18" i="28" s="1"/>
  <c r="CE70" i="31"/>
  <c r="CG70" i="31"/>
  <c r="CB103" i="31" s="1"/>
  <c r="Q245" i="28" s="1"/>
  <c r="R245" i="28" s="1"/>
  <c r="AJ62" i="31"/>
  <c r="AL62" i="31"/>
  <c r="AK95" i="31" s="1"/>
  <c r="L80" i="28" s="1"/>
  <c r="M80" i="28" s="1"/>
  <c r="AN62" i="31"/>
  <c r="AM95" i="31" s="1"/>
  <c r="L82" i="28" s="1"/>
  <c r="M82" i="28" s="1"/>
  <c r="AM62" i="31"/>
  <c r="AL95" i="31" s="1"/>
  <c r="L81" i="28" s="1"/>
  <c r="M81" i="28" s="1"/>
  <c r="AK62" i="31"/>
  <c r="AJ95" i="31" s="1"/>
  <c r="L79" i="28" s="1"/>
  <c r="M79" i="28" s="1"/>
  <c r="AC70" i="31"/>
  <c r="W103" i="31" s="1"/>
  <c r="DE72" i="31"/>
  <c r="DB105" i="31" s="1"/>
  <c r="V279" i="28" s="1"/>
  <c r="W279" i="28" s="1"/>
  <c r="Z64" i="31"/>
  <c r="DI79" i="31"/>
  <c r="DK79" i="31"/>
  <c r="DF112" i="31" s="1"/>
  <c r="V416" i="28" s="1"/>
  <c r="W416" i="28" s="1"/>
  <c r="AV77" i="31"/>
  <c r="AS110" i="31" s="1"/>
  <c r="L373" i="28" s="1"/>
  <c r="M373" i="28" s="1"/>
  <c r="AU77" i="31"/>
  <c r="AR110" i="31" s="1"/>
  <c r="L372" i="28" s="1"/>
  <c r="M372" i="28" s="1"/>
  <c r="AT77" i="31"/>
  <c r="CZ78" i="31"/>
  <c r="CX111" i="31" s="1"/>
  <c r="V389" i="28" s="1"/>
  <c r="W389" i="28" s="1"/>
  <c r="AY77" i="31"/>
  <c r="AV110" i="31" s="1"/>
  <c r="L376" i="28" s="1"/>
  <c r="M376" i="28" s="1"/>
  <c r="DD62" i="31"/>
  <c r="DA95" i="31" s="1"/>
  <c r="V88" i="28" s="1"/>
  <c r="W88" i="28" s="1"/>
  <c r="DB62" i="31"/>
  <c r="DC62" i="31"/>
  <c r="CZ95" i="31" s="1"/>
  <c r="V87" i="28" s="1"/>
  <c r="W87" i="28" s="1"/>
  <c r="DB65" i="31"/>
  <c r="BX73" i="31"/>
  <c r="N69" i="31"/>
  <c r="L102" i="31" s="1"/>
  <c r="BC329" i="31"/>
  <c r="CR74" i="31"/>
  <c r="CS74" i="31"/>
  <c r="CR107" i="31" s="1"/>
  <c r="V307" i="28" s="1"/>
  <c r="W307" i="28" s="1"/>
  <c r="CV74" i="31"/>
  <c r="CU107" i="31" s="1"/>
  <c r="V310" i="28" s="1"/>
  <c r="W310" i="28" s="1"/>
  <c r="CU74" i="31"/>
  <c r="CT107" i="31" s="1"/>
  <c r="V309" i="28" s="1"/>
  <c r="W309" i="28" s="1"/>
  <c r="CT74" i="31"/>
  <c r="CS107" i="31" s="1"/>
  <c r="V308" i="28" s="1"/>
  <c r="W308" i="28" s="1"/>
  <c r="CH65" i="31"/>
  <c r="AW74" i="31"/>
  <c r="AT107" i="31" s="1"/>
  <c r="L317" i="28" s="1"/>
  <c r="M317" i="28" s="1"/>
  <c r="CK63" i="31"/>
  <c r="CE96" i="31" s="1"/>
  <c r="Q115" i="28" s="1"/>
  <c r="R115" i="28" s="1"/>
  <c r="BA66" i="31"/>
  <c r="AS78" i="31"/>
  <c r="AQ111" i="31" s="1"/>
  <c r="L390" i="28" s="1"/>
  <c r="M390" i="28" s="1"/>
  <c r="BM66" i="31"/>
  <c r="BM99" i="31" s="1"/>
  <c r="Q154" i="28" s="1"/>
  <c r="R154" i="28" s="1"/>
  <c r="AR64" i="31"/>
  <c r="AP97" i="31" s="1"/>
  <c r="L123" i="28" s="1"/>
  <c r="M123" i="28" s="1"/>
  <c r="DA68" i="31"/>
  <c r="CY101" i="31" s="1"/>
  <c r="V200" i="28" s="1"/>
  <c r="W200" i="28" s="1"/>
  <c r="DE80" i="31"/>
  <c r="DB113" i="31" s="1"/>
  <c r="V431" i="28" s="1"/>
  <c r="W431" i="28" s="1"/>
  <c r="Z60" i="31"/>
  <c r="BB61" i="31"/>
  <c r="DG69" i="31"/>
  <c r="DD102" i="31" s="1"/>
  <c r="V224" i="28" s="1"/>
  <c r="W224" i="28" s="1"/>
  <c r="DI63" i="31"/>
  <c r="DK63" i="31"/>
  <c r="DF96" i="31" s="1"/>
  <c r="V112" i="28" s="1"/>
  <c r="W112" i="28" s="1"/>
  <c r="BB70" i="31"/>
  <c r="BA58" i="31"/>
  <c r="CD60" i="31"/>
  <c r="CA93" i="31" s="1"/>
  <c r="Q54" i="28" s="1"/>
  <c r="R54" i="28" s="1"/>
  <c r="Y10" i="31"/>
  <c r="BG299" i="31" s="1"/>
  <c r="W58" i="31"/>
  <c r="AW58" i="31"/>
  <c r="AT91" i="31" s="1"/>
  <c r="L13" i="28" s="1"/>
  <c r="M13" i="28" s="1"/>
  <c r="BM77" i="31"/>
  <c r="BM110" i="31" s="1"/>
  <c r="Q363" i="28" s="1"/>
  <c r="R363" i="28" s="1"/>
  <c r="DA70" i="31"/>
  <c r="CY103" i="31" s="1"/>
  <c r="V238" i="28" s="1"/>
  <c r="W238" i="28" s="1"/>
  <c r="CD80" i="31"/>
  <c r="CA113" i="31" s="1"/>
  <c r="Q434" i="28" s="1"/>
  <c r="R434" i="28" s="1"/>
  <c r="BF76" i="31"/>
  <c r="AZ109" i="31" s="1"/>
  <c r="L361" i="28" s="1"/>
  <c r="M361" i="28" s="1"/>
  <c r="BE76" i="31"/>
  <c r="AY109" i="31" s="1"/>
  <c r="L360" i="28" s="1"/>
  <c r="M360" i="28" s="1"/>
  <c r="BD76" i="31"/>
  <c r="AI78" i="31"/>
  <c r="AI111" i="31" s="1"/>
  <c r="L382" i="28" s="1"/>
  <c r="M382" i="28" s="1"/>
  <c r="DO59" i="31"/>
  <c r="DI92" i="31" s="1"/>
  <c r="V39" i="28" s="1"/>
  <c r="W39" i="28" s="1"/>
  <c r="CK68" i="31"/>
  <c r="CE101" i="31" s="1"/>
  <c r="Q210" i="28" s="1"/>
  <c r="R210" i="28" s="1"/>
  <c r="CY75" i="31"/>
  <c r="CW108" i="31" s="1"/>
  <c r="V331" i="28" s="1"/>
  <c r="W331" i="28" s="1"/>
  <c r="CX75" i="31"/>
  <c r="CV108" i="31" s="1"/>
  <c r="V330" i="28" s="1"/>
  <c r="W330" i="28" s="1"/>
  <c r="CW75" i="31"/>
  <c r="Y44" i="31"/>
  <c r="BG333" i="31" s="1"/>
  <c r="W77" i="31"/>
  <c r="BY78" i="31"/>
  <c r="BV111" i="31" s="1"/>
  <c r="Q391" i="28" s="1"/>
  <c r="R391" i="28" s="1"/>
  <c r="BX78" i="31"/>
  <c r="BZ78" i="31"/>
  <c r="BW111" i="31" s="1"/>
  <c r="Q392" i="28" s="1"/>
  <c r="R392" i="28" s="1"/>
  <c r="DN76" i="31"/>
  <c r="DH109" i="31" s="1"/>
  <c r="V361" i="28" s="1"/>
  <c r="W361" i="28" s="1"/>
  <c r="DL76" i="31"/>
  <c r="DM76" i="31"/>
  <c r="DG109" i="31" s="1"/>
  <c r="V360" i="28" s="1"/>
  <c r="W360" i="28" s="1"/>
  <c r="CW82" i="31"/>
  <c r="CY82" i="31"/>
  <c r="CW115" i="31" s="1"/>
  <c r="V464" i="28" s="1"/>
  <c r="W464" i="28" s="1"/>
  <c r="CX82" i="31"/>
  <c r="CV115" i="31" s="1"/>
  <c r="V463" i="28" s="1"/>
  <c r="W463" i="28" s="1"/>
  <c r="AX74" i="31"/>
  <c r="AU107" i="31" s="1"/>
  <c r="L318" i="28" s="1"/>
  <c r="M318" i="28" s="1"/>
  <c r="BA68" i="31"/>
  <c r="BC68" i="31"/>
  <c r="AX101" i="31" s="1"/>
  <c r="L207" i="28" s="1"/>
  <c r="M207" i="28" s="1"/>
  <c r="DJ59" i="31"/>
  <c r="DE61" i="31"/>
  <c r="DB94" i="31" s="1"/>
  <c r="V70" i="28" s="1"/>
  <c r="W70" i="28" s="1"/>
  <c r="AY78" i="31"/>
  <c r="AV111" i="31" s="1"/>
  <c r="L395" i="28" s="1"/>
  <c r="M395" i="28" s="1"/>
  <c r="CV63" i="31"/>
  <c r="CU96" i="31" s="1"/>
  <c r="V101" i="28" s="1"/>
  <c r="W101" i="28" s="1"/>
  <c r="CT63" i="31"/>
  <c r="CS96" i="31" s="1"/>
  <c r="V99" i="28" s="1"/>
  <c r="W99" i="28" s="1"/>
  <c r="CR63" i="31"/>
  <c r="CS63" i="31"/>
  <c r="CR96" i="31" s="1"/>
  <c r="V98" i="28" s="1"/>
  <c r="W98" i="28" s="1"/>
  <c r="CU63" i="31"/>
  <c r="CT96" i="31" s="1"/>
  <c r="V100" i="28" s="1"/>
  <c r="W100" i="28" s="1"/>
  <c r="AY68" i="31"/>
  <c r="AV101" i="31" s="1"/>
  <c r="L205" i="28" s="1"/>
  <c r="M205" i="28" s="1"/>
  <c r="DJ78" i="31"/>
  <c r="Z61" i="31"/>
  <c r="O59" i="31"/>
  <c r="M92" i="31" s="1"/>
  <c r="Y18" i="31"/>
  <c r="BG307" i="31" s="1"/>
  <c r="CC58" i="31"/>
  <c r="BZ91" i="31" s="1"/>
  <c r="Q15" i="28" s="1"/>
  <c r="R15" i="28" s="1"/>
  <c r="AJ72" i="31"/>
  <c r="AM71" i="31"/>
  <c r="AL104" i="31" s="1"/>
  <c r="L252" i="28" s="1"/>
  <c r="M252" i="28" s="1"/>
  <c r="AJ71" i="31"/>
  <c r="AK71" i="31"/>
  <c r="AJ104" i="31" s="1"/>
  <c r="L250" i="28" s="1"/>
  <c r="M250" i="28" s="1"/>
  <c r="AL71" i="31"/>
  <c r="AK104" i="31" s="1"/>
  <c r="L251" i="28" s="1"/>
  <c r="M251" i="28" s="1"/>
  <c r="AN71" i="31"/>
  <c r="AM104" i="31" s="1"/>
  <c r="L253" i="28" s="1"/>
  <c r="M253" i="28" s="1"/>
  <c r="CY70" i="31"/>
  <c r="CW103" i="31" s="1"/>
  <c r="V236" i="28" s="1"/>
  <c r="W236" i="28" s="1"/>
  <c r="CW70" i="31"/>
  <c r="CX70" i="31"/>
  <c r="CV103" i="31" s="1"/>
  <c r="V235" i="28" s="1"/>
  <c r="W235" i="28" s="1"/>
  <c r="DN78" i="31"/>
  <c r="DH111" i="31" s="1"/>
  <c r="V399" i="28" s="1"/>
  <c r="W399" i="28" s="1"/>
  <c r="DM78" i="31"/>
  <c r="DG111" i="31" s="1"/>
  <c r="V398" i="28" s="1"/>
  <c r="W398" i="28" s="1"/>
  <c r="DL78" i="31"/>
  <c r="DI60" i="31"/>
  <c r="DK60" i="31"/>
  <c r="DF93" i="31" s="1"/>
  <c r="V55" i="28" s="1"/>
  <c r="W55" i="28" s="1"/>
  <c r="AS69" i="31"/>
  <c r="AQ102" i="31" s="1"/>
  <c r="L219" i="28" s="1"/>
  <c r="M219" i="28" s="1"/>
  <c r="CD62" i="31"/>
  <c r="CA95" i="31" s="1"/>
  <c r="Q92" i="28" s="1"/>
  <c r="R92" i="28" s="1"/>
  <c r="AM67" i="31"/>
  <c r="AL100" i="31" s="1"/>
  <c r="L176" i="28" s="1"/>
  <c r="M176" i="28" s="1"/>
  <c r="AN67" i="31"/>
  <c r="AM100" i="31" s="1"/>
  <c r="L177" i="28" s="1"/>
  <c r="M177" i="28" s="1"/>
  <c r="AK67" i="31"/>
  <c r="AJ100" i="31" s="1"/>
  <c r="L174" i="28" s="1"/>
  <c r="M174" i="28" s="1"/>
  <c r="AJ67" i="31"/>
  <c r="AL67" i="31"/>
  <c r="AK100" i="31" s="1"/>
  <c r="L175" i="28" s="1"/>
  <c r="M175" i="28" s="1"/>
  <c r="AW72" i="31"/>
  <c r="AT105" i="31" s="1"/>
  <c r="L279" i="28" s="1"/>
  <c r="M279" i="28" s="1"/>
  <c r="BA61" i="31"/>
  <c r="BC61" i="31"/>
  <c r="AX94" i="31" s="1"/>
  <c r="L74" i="28" s="1"/>
  <c r="M74" i="28" s="1"/>
  <c r="AI61" i="31"/>
  <c r="AI94" i="31" s="1"/>
  <c r="L59" i="28" s="1"/>
  <c r="M59" i="28" s="1"/>
  <c r="AP75" i="31"/>
  <c r="AN108" i="31" s="1"/>
  <c r="L330" i="28" s="1"/>
  <c r="M330" i="28" s="1"/>
  <c r="AO75" i="31"/>
  <c r="AQ75" i="31"/>
  <c r="AO108" i="31" s="1"/>
  <c r="L331" i="28" s="1"/>
  <c r="M331" i="28" s="1"/>
  <c r="CB64" i="31"/>
  <c r="BY97" i="31" s="1"/>
  <c r="Q128" i="28" s="1"/>
  <c r="R128" i="28" s="1"/>
  <c r="O82" i="31"/>
  <c r="M115" i="31" s="1"/>
  <c r="AQ59" i="31"/>
  <c r="AO92" i="31" s="1"/>
  <c r="L27" i="28" s="1"/>
  <c r="M27" i="28" s="1"/>
  <c r="AP59" i="31"/>
  <c r="AN92" i="31" s="1"/>
  <c r="L26" i="28" s="1"/>
  <c r="M26" i="28" s="1"/>
  <c r="AO59" i="31"/>
  <c r="Y12" i="31"/>
  <c r="BG301" i="31" s="1"/>
  <c r="W60" i="31"/>
  <c r="BA70" i="31"/>
  <c r="BC70" i="31"/>
  <c r="AX103" i="31" s="1"/>
  <c r="L245" i="28" s="1"/>
  <c r="M245" i="28" s="1"/>
  <c r="CE80" i="31"/>
  <c r="CG80" i="31"/>
  <c r="CB113" i="31" s="1"/>
  <c r="Q435" i="28" s="1"/>
  <c r="R435" i="28" s="1"/>
  <c r="CJ62" i="31"/>
  <c r="CD95" i="31" s="1"/>
  <c r="Q95" i="28" s="1"/>
  <c r="R95" i="28" s="1"/>
  <c r="CH62" i="31"/>
  <c r="CI62" i="31"/>
  <c r="CC95" i="31" s="1"/>
  <c r="Q94" i="28" s="1"/>
  <c r="R94" i="28" s="1"/>
  <c r="BC77" i="31"/>
  <c r="AX110" i="31" s="1"/>
  <c r="L378" i="28" s="1"/>
  <c r="M378" i="28" s="1"/>
  <c r="BA77" i="31"/>
  <c r="CD81" i="31"/>
  <c r="CA114" i="31" s="1"/>
  <c r="Q453" i="28" s="1"/>
  <c r="R453" i="28" s="1"/>
  <c r="Z78" i="31"/>
  <c r="DG58" i="31"/>
  <c r="DD91" i="31" s="1"/>
  <c r="V15" i="28" s="1"/>
  <c r="W15" i="28" s="1"/>
  <c r="AT79" i="31"/>
  <c r="AU79" i="31"/>
  <c r="AR112" i="31" s="1"/>
  <c r="L410" i="28" s="1"/>
  <c r="M410" i="28" s="1"/>
  <c r="AV79" i="31"/>
  <c r="AS112" i="31" s="1"/>
  <c r="L411" i="28" s="1"/>
  <c r="M411" i="28" s="1"/>
  <c r="Z63" i="31"/>
  <c r="F69" i="31"/>
  <c r="V63" i="31"/>
  <c r="S96" i="31" s="1"/>
  <c r="O80" i="31"/>
  <c r="M113" i="31" s="1"/>
  <c r="CD71" i="31"/>
  <c r="CA104" i="31" s="1"/>
  <c r="Q263" i="28" s="1"/>
  <c r="R263" i="28" s="1"/>
  <c r="DF63" i="31"/>
  <c r="DC96" i="31" s="1"/>
  <c r="V109" i="28" s="1"/>
  <c r="W109" i="28" s="1"/>
  <c r="AR74" i="31"/>
  <c r="AP107" i="31" s="1"/>
  <c r="L313" i="28" s="1"/>
  <c r="M313" i="28" s="1"/>
  <c r="BA76" i="31"/>
  <c r="BC76" i="31"/>
  <c r="AX109" i="31" s="1"/>
  <c r="L359" i="28" s="1"/>
  <c r="M359" i="28" s="1"/>
  <c r="CC74" i="31"/>
  <c r="BZ107" i="31" s="1"/>
  <c r="Q319" i="28" s="1"/>
  <c r="R319" i="28" s="1"/>
  <c r="P76" i="31"/>
  <c r="CD77" i="31"/>
  <c r="CA110" i="31" s="1"/>
  <c r="Q377" i="28" s="1"/>
  <c r="R377" i="28" s="1"/>
  <c r="BG71" i="31"/>
  <c r="BA104" i="31" s="1"/>
  <c r="L267" i="28" s="1"/>
  <c r="M267" i="28" s="1"/>
  <c r="CB69" i="31"/>
  <c r="BY102" i="31" s="1"/>
  <c r="Q223" i="28" s="1"/>
  <c r="R223" i="28" s="1"/>
  <c r="DH80" i="31"/>
  <c r="DE113" i="31" s="1"/>
  <c r="V434" i="28" s="1"/>
  <c r="W434" i="28" s="1"/>
  <c r="BC69" i="31"/>
  <c r="AX102" i="31" s="1"/>
  <c r="L226" i="28" s="1"/>
  <c r="M226" i="28" s="1"/>
  <c r="BA69" i="31"/>
  <c r="P78" i="31"/>
  <c r="AI73" i="31"/>
  <c r="AI106" i="31" s="1"/>
  <c r="L287" i="28" s="1"/>
  <c r="M287" i="28" s="1"/>
  <c r="DM63" i="31"/>
  <c r="DG96" i="31" s="1"/>
  <c r="V113" i="28" s="1"/>
  <c r="W113" i="28" s="1"/>
  <c r="DN63" i="31"/>
  <c r="DH96" i="31" s="1"/>
  <c r="V114" i="28" s="1"/>
  <c r="W114" i="28" s="1"/>
  <c r="DL63" i="31"/>
  <c r="DI76" i="31"/>
  <c r="DK76" i="31"/>
  <c r="DF109" i="31" s="1"/>
  <c r="V359" i="28" s="1"/>
  <c r="W359" i="28" s="1"/>
  <c r="CQ69" i="31"/>
  <c r="CQ102" i="31" s="1"/>
  <c r="V211" i="28" s="1"/>
  <c r="W211" i="28" s="1"/>
  <c r="AL79" i="31"/>
  <c r="AK112" i="31" s="1"/>
  <c r="L403" i="28" s="1"/>
  <c r="M403" i="28" s="1"/>
  <c r="AM79" i="31"/>
  <c r="AL112" i="31" s="1"/>
  <c r="L404" i="28" s="1"/>
  <c r="M404" i="28" s="1"/>
  <c r="AN79" i="31"/>
  <c r="AM112" i="31" s="1"/>
  <c r="L405" i="28" s="1"/>
  <c r="M405" i="28" s="1"/>
  <c r="AK79" i="31"/>
  <c r="AJ112" i="31" s="1"/>
  <c r="L402" i="28" s="1"/>
  <c r="M402" i="28" s="1"/>
  <c r="AJ79" i="31"/>
  <c r="DH67" i="31"/>
  <c r="DE100" i="31" s="1"/>
  <c r="V187" i="28" s="1"/>
  <c r="W187" i="28" s="1"/>
  <c r="CB68" i="31"/>
  <c r="BY101" i="31" s="1"/>
  <c r="Q204" i="28" s="1"/>
  <c r="R204" i="28" s="1"/>
  <c r="Z58" i="31"/>
  <c r="DA76" i="31"/>
  <c r="CY109" i="31" s="1"/>
  <c r="V352" i="28" s="1"/>
  <c r="W352" i="28" s="1"/>
  <c r="DG77" i="31"/>
  <c r="DD110" i="31" s="1"/>
  <c r="V376" i="28" s="1"/>
  <c r="W376" i="28" s="1"/>
  <c r="F74" i="31"/>
  <c r="AW81" i="31"/>
  <c r="AT114" i="31" s="1"/>
  <c r="L450" i="28" s="1"/>
  <c r="M450" i="28" s="1"/>
  <c r="CC65" i="31"/>
  <c r="BZ98" i="31" s="1"/>
  <c r="Q148" i="28" s="1"/>
  <c r="R148" i="28" s="1"/>
  <c r="BF64" i="31"/>
  <c r="AZ97" i="31" s="1"/>
  <c r="L133" i="28" s="1"/>
  <c r="M133" i="28" s="1"/>
  <c r="BE64" i="31"/>
  <c r="AY97" i="31" s="1"/>
  <c r="L132" i="28" s="1"/>
  <c r="M132" i="28" s="1"/>
  <c r="BD64" i="31"/>
  <c r="BN78" i="31"/>
  <c r="BQ78" i="31"/>
  <c r="BP111" i="31" s="1"/>
  <c r="Q385" i="28" s="1"/>
  <c r="R385" i="28" s="1"/>
  <c r="BP78" i="31"/>
  <c r="BO111" i="31" s="1"/>
  <c r="Q384" i="28" s="1"/>
  <c r="R384" i="28" s="1"/>
  <c r="BR78" i="31"/>
  <c r="BQ111" i="31" s="1"/>
  <c r="Q386" i="28" s="1"/>
  <c r="R386" i="28" s="1"/>
  <c r="BO78" i="31"/>
  <c r="BN111" i="31" s="1"/>
  <c r="Q383" i="28" s="1"/>
  <c r="R383" i="28" s="1"/>
  <c r="BV60" i="31"/>
  <c r="BT93" i="31" s="1"/>
  <c r="Q47" i="28" s="1"/>
  <c r="R47" i="28" s="1"/>
  <c r="Z70" i="31"/>
  <c r="BM70" i="31"/>
  <c r="BM103" i="31" s="1"/>
  <c r="Q230" i="28" s="1"/>
  <c r="R230" i="28" s="1"/>
  <c r="E58" i="31"/>
  <c r="E91" i="31" s="1"/>
  <c r="BW60" i="31"/>
  <c r="BU93" i="31" s="1"/>
  <c r="Q48" i="28" s="1"/>
  <c r="R48" i="28" s="1"/>
  <c r="AK58" i="31"/>
  <c r="AJ91" i="31" s="1"/>
  <c r="L3" i="28" s="1"/>
  <c r="M3" i="28" s="1"/>
  <c r="AN58" i="31"/>
  <c r="AM91" i="31" s="1"/>
  <c r="L6" i="28" s="1"/>
  <c r="M6" i="28" s="1"/>
  <c r="AJ58" i="31"/>
  <c r="AM58" i="31"/>
  <c r="AL91" i="31" s="1"/>
  <c r="L5" i="28" s="1"/>
  <c r="M5" i="28" s="1"/>
  <c r="AL58" i="31"/>
  <c r="AK91" i="31" s="1"/>
  <c r="L4" i="28" s="1"/>
  <c r="M4" i="28" s="1"/>
  <c r="CR72" i="31"/>
  <c r="DF72" i="31"/>
  <c r="DC105" i="31" s="1"/>
  <c r="V280" i="28" s="1"/>
  <c r="W280" i="28" s="1"/>
  <c r="AM324" i="31"/>
  <c r="BS76" i="31"/>
  <c r="BU76" i="31"/>
  <c r="BS109" i="31" s="1"/>
  <c r="Q350" i="28" s="1"/>
  <c r="R350" i="28" s="1"/>
  <c r="BT76" i="31"/>
  <c r="BR109" i="31" s="1"/>
  <c r="Q349" i="28" s="1"/>
  <c r="R349" i="28" s="1"/>
  <c r="BV79" i="31"/>
  <c r="BT112" i="31" s="1"/>
  <c r="Q408" i="28" s="1"/>
  <c r="R408" i="28" s="1"/>
  <c r="F78" i="31"/>
  <c r="BA65" i="31"/>
  <c r="AR70" i="31"/>
  <c r="AP103" i="31" s="1"/>
  <c r="L237" i="28" s="1"/>
  <c r="M237" i="28" s="1"/>
  <c r="AZ76" i="31"/>
  <c r="AW109" i="31" s="1"/>
  <c r="L358" i="28" s="1"/>
  <c r="M358" i="28" s="1"/>
  <c r="AZ81" i="31"/>
  <c r="AW114" i="31" s="1"/>
  <c r="L453" i="28" s="1"/>
  <c r="M453" i="28" s="1"/>
  <c r="W76" i="31"/>
  <c r="Y43" i="31"/>
  <c r="BG332" i="31" s="1"/>
  <c r="DL72" i="31"/>
  <c r="AX60" i="31"/>
  <c r="AU93" i="31" s="1"/>
  <c r="L52" i="28" s="1"/>
  <c r="M52" i="28" s="1"/>
  <c r="BX82" i="31"/>
  <c r="BZ82" i="31"/>
  <c r="BW115" i="31" s="1"/>
  <c r="Q468" i="28" s="1"/>
  <c r="R468" i="28" s="1"/>
  <c r="BY82" i="31"/>
  <c r="BV115" i="31" s="1"/>
  <c r="Q467" i="28" s="1"/>
  <c r="R467" i="28" s="1"/>
  <c r="CB61" i="31"/>
  <c r="BY94" i="31" s="1"/>
  <c r="Q71" i="28" s="1"/>
  <c r="R71" i="28" s="1"/>
  <c r="X82" i="31"/>
  <c r="DJ72" i="31"/>
  <c r="DF69" i="31"/>
  <c r="DC102" i="31" s="1"/>
  <c r="V223" i="28" s="1"/>
  <c r="W223" i="28" s="1"/>
  <c r="DM71" i="31"/>
  <c r="DG104" i="31" s="1"/>
  <c r="V265" i="28" s="1"/>
  <c r="W265" i="28" s="1"/>
  <c r="DN71" i="31"/>
  <c r="DH104" i="31" s="1"/>
  <c r="V266" i="28" s="1"/>
  <c r="W266" i="28" s="1"/>
  <c r="DL71" i="31"/>
  <c r="BB59" i="31"/>
  <c r="BX58" i="31"/>
  <c r="BY58" i="31"/>
  <c r="BV91" i="31" s="1"/>
  <c r="Q11" i="28" s="1"/>
  <c r="R11" i="28" s="1"/>
  <c r="BZ58" i="31"/>
  <c r="BW91" i="31" s="1"/>
  <c r="Q12" i="28" s="1"/>
  <c r="R12" i="28" s="1"/>
  <c r="BW68" i="31"/>
  <c r="BU101" i="31" s="1"/>
  <c r="Q200" i="28" s="1"/>
  <c r="R200" i="28" s="1"/>
  <c r="BW78" i="31"/>
  <c r="BU111" i="31" s="1"/>
  <c r="Q390" i="28" s="1"/>
  <c r="R390" i="28" s="1"/>
  <c r="AR75" i="31"/>
  <c r="AP108" i="31" s="1"/>
  <c r="L332" i="28" s="1"/>
  <c r="M332" i="28" s="1"/>
  <c r="AW82" i="31"/>
  <c r="AT115" i="31" s="1"/>
  <c r="L469" i="28" s="1"/>
  <c r="M469" i="28" s="1"/>
  <c r="K63" i="31"/>
  <c r="Z81" i="31"/>
  <c r="K80" i="31"/>
  <c r="CK66" i="31"/>
  <c r="CE99" i="31" s="1"/>
  <c r="Q172" i="28" s="1"/>
  <c r="R172" i="28" s="1"/>
  <c r="AI66" i="31"/>
  <c r="AI99" i="31" s="1"/>
  <c r="L154" i="28" s="1"/>
  <c r="M154" i="28" s="1"/>
  <c r="K69" i="31"/>
  <c r="S77" i="31"/>
  <c r="P110" i="31" s="1"/>
  <c r="CQ62" i="31"/>
  <c r="CQ95" i="31" s="1"/>
  <c r="V78" i="28" s="1"/>
  <c r="W78" i="28" s="1"/>
  <c r="DA75" i="31"/>
  <c r="CY108" i="31" s="1"/>
  <c r="V333" i="28" s="1"/>
  <c r="W333" i="28" s="1"/>
  <c r="BS80" i="31"/>
  <c r="BT80" i="31"/>
  <c r="BR113" i="31" s="1"/>
  <c r="Q425" i="28" s="1"/>
  <c r="R425" i="28" s="1"/>
  <c r="BU80" i="31"/>
  <c r="BS113" i="31" s="1"/>
  <c r="Q426" i="28" s="1"/>
  <c r="R426" i="28" s="1"/>
  <c r="CY61" i="31"/>
  <c r="CW94" i="31" s="1"/>
  <c r="V65" i="28" s="1"/>
  <c r="W65" i="28" s="1"/>
  <c r="CW61" i="31"/>
  <c r="CX61" i="31"/>
  <c r="CV94" i="31" s="1"/>
  <c r="V64" i="28" s="1"/>
  <c r="W64" i="28" s="1"/>
  <c r="AV80" i="31"/>
  <c r="AS113" i="31" s="1"/>
  <c r="L430" i="28" s="1"/>
  <c r="M430" i="28" s="1"/>
  <c r="AU80" i="31"/>
  <c r="AR113" i="31" s="1"/>
  <c r="L429" i="28" s="1"/>
  <c r="M429" i="28" s="1"/>
  <c r="AT80" i="31"/>
  <c r="U64" i="31"/>
  <c r="R97" i="31" s="1"/>
  <c r="CK58" i="31"/>
  <c r="CE91" i="31" s="1"/>
  <c r="Q20" i="28" s="1"/>
  <c r="R20" i="28" s="1"/>
  <c r="DG72" i="31"/>
  <c r="DD105" i="31" s="1"/>
  <c r="V281" i="28" s="1"/>
  <c r="W281" i="28" s="1"/>
  <c r="DE77" i="31"/>
  <c r="DB110" i="31" s="1"/>
  <c r="V374" i="28" s="1"/>
  <c r="W374" i="28" s="1"/>
  <c r="CZ76" i="31"/>
  <c r="CX109" i="31" s="1"/>
  <c r="V351" i="28" s="1"/>
  <c r="W351" i="28" s="1"/>
  <c r="CK76" i="31"/>
  <c r="CE109" i="31" s="1"/>
  <c r="Q362" i="28" s="1"/>
  <c r="R362" i="28" s="1"/>
  <c r="T67" i="31"/>
  <c r="Q100" i="31" s="1"/>
  <c r="BB74" i="31"/>
  <c r="CV58" i="31"/>
  <c r="CU91" i="31" s="1"/>
  <c r="V6" i="28" s="1"/>
  <c r="W6" i="28" s="1"/>
  <c r="CR58" i="31"/>
  <c r="CU58" i="31"/>
  <c r="CT91" i="31" s="1"/>
  <c r="V5" i="28" s="1"/>
  <c r="W5" i="28" s="1"/>
  <c r="CS58" i="31"/>
  <c r="CR91" i="31" s="1"/>
  <c r="V3" i="28" s="1"/>
  <c r="W3" i="28" s="1"/>
  <c r="CT58" i="31"/>
  <c r="CS91" i="31" s="1"/>
  <c r="V4" i="28" s="1"/>
  <c r="W4" i="28" s="1"/>
  <c r="Y29" i="31"/>
  <c r="F60" i="31"/>
  <c r="DC75" i="31"/>
  <c r="CZ108" i="31" s="1"/>
  <c r="V334" i="28" s="1"/>
  <c r="W334" i="28" s="1"/>
  <c r="DD75" i="31"/>
  <c r="DA108" i="31" s="1"/>
  <c r="V335" i="28" s="1"/>
  <c r="W335" i="28" s="1"/>
  <c r="DB75" i="31"/>
  <c r="DI80" i="31"/>
  <c r="DK80" i="31"/>
  <c r="DF113" i="31" s="1"/>
  <c r="V435" i="28" s="1"/>
  <c r="W435" i="28" s="1"/>
  <c r="BE62" i="31"/>
  <c r="AY95" i="31" s="1"/>
  <c r="L94" i="28" s="1"/>
  <c r="M94" i="28" s="1"/>
  <c r="BF62" i="31"/>
  <c r="AZ95" i="31" s="1"/>
  <c r="L95" i="28" s="1"/>
  <c r="M95" i="28" s="1"/>
  <c r="BD62" i="31"/>
  <c r="CS78" i="31"/>
  <c r="CR111" i="31" s="1"/>
  <c r="V383" i="28" s="1"/>
  <c r="W383" i="28" s="1"/>
  <c r="CU78" i="31"/>
  <c r="CT111" i="31" s="1"/>
  <c r="V385" i="28" s="1"/>
  <c r="W385" i="28" s="1"/>
  <c r="CR78" i="31"/>
  <c r="CV78" i="31"/>
  <c r="CU111" i="31" s="1"/>
  <c r="V386" i="28" s="1"/>
  <c r="W386" i="28" s="1"/>
  <c r="CT78" i="31"/>
  <c r="CS111" i="31" s="1"/>
  <c r="V384" i="28" s="1"/>
  <c r="W384" i="28" s="1"/>
  <c r="DH73" i="31"/>
  <c r="DE106" i="31" s="1"/>
  <c r="V301" i="28" s="1"/>
  <c r="W301" i="28" s="1"/>
  <c r="CJ71" i="31"/>
  <c r="CD104" i="31" s="1"/>
  <c r="Q266" i="28" s="1"/>
  <c r="R266" i="28" s="1"/>
  <c r="CH71" i="31"/>
  <c r="CI71" i="31"/>
  <c r="CC104" i="31" s="1"/>
  <c r="Q265" i="28" s="1"/>
  <c r="R265" i="28" s="1"/>
  <c r="AS80" i="31"/>
  <c r="AQ113" i="31" s="1"/>
  <c r="L428" i="28" s="1"/>
  <c r="M428" i="28" s="1"/>
  <c r="DK71" i="31"/>
  <c r="DF104" i="31" s="1"/>
  <c r="V264" i="28" s="1"/>
  <c r="W264" i="28" s="1"/>
  <c r="DI71" i="31"/>
  <c r="AR61" i="31"/>
  <c r="AP94" i="31" s="1"/>
  <c r="L66" i="28" s="1"/>
  <c r="M66" i="28" s="1"/>
  <c r="DF71" i="31"/>
  <c r="DC104" i="31" s="1"/>
  <c r="V261" i="28" s="1"/>
  <c r="W261" i="28" s="1"/>
  <c r="DB73" i="31"/>
  <c r="DE63" i="31"/>
  <c r="DB96" i="31" s="1"/>
  <c r="V108" i="28" s="1"/>
  <c r="W108" i="28" s="1"/>
  <c r="CZ60" i="31"/>
  <c r="CX93" i="31" s="1"/>
  <c r="V47" i="28" s="1"/>
  <c r="W47" i="28" s="1"/>
  <c r="BX66" i="31"/>
  <c r="CQ73" i="31"/>
  <c r="CQ106" i="31" s="1"/>
  <c r="V287" i="28" s="1"/>
  <c r="W287" i="28" s="1"/>
  <c r="DK82" i="31"/>
  <c r="DF115" i="31" s="1"/>
  <c r="V473" i="28" s="1"/>
  <c r="W473" i="28" s="1"/>
  <c r="DI82" i="31"/>
  <c r="AX63" i="31"/>
  <c r="AU96" i="31" s="1"/>
  <c r="L109" i="28" s="1"/>
  <c r="M109" i="28" s="1"/>
  <c r="DG66" i="31"/>
  <c r="DD99" i="31" s="1"/>
  <c r="V167" i="28" s="1"/>
  <c r="W167" i="28" s="1"/>
  <c r="BR76" i="31"/>
  <c r="BQ109" i="31" s="1"/>
  <c r="Q348" i="28" s="1"/>
  <c r="R348" i="28" s="1"/>
  <c r="BO76" i="31"/>
  <c r="BN109" i="31" s="1"/>
  <c r="Q345" i="28" s="1"/>
  <c r="R345" i="28" s="1"/>
  <c r="BP76" i="31"/>
  <c r="BO109" i="31" s="1"/>
  <c r="Q346" i="28" s="1"/>
  <c r="R346" i="28" s="1"/>
  <c r="BN76" i="31"/>
  <c r="BQ76" i="31"/>
  <c r="BP109" i="31" s="1"/>
  <c r="Q347" i="28" s="1"/>
  <c r="R347" i="28" s="1"/>
  <c r="BA59" i="31"/>
  <c r="BC59" i="31"/>
  <c r="AX92" i="31" s="1"/>
  <c r="L36" i="28" s="1"/>
  <c r="M36" i="28" s="1"/>
  <c r="AR71" i="31"/>
  <c r="AP104" i="31" s="1"/>
  <c r="L256" i="28" s="1"/>
  <c r="M256" i="28" s="1"/>
  <c r="AP64" i="31"/>
  <c r="AN97" i="31" s="1"/>
  <c r="L121" i="28" s="1"/>
  <c r="M121" i="28" s="1"/>
  <c r="AQ64" i="31"/>
  <c r="AO97" i="31" s="1"/>
  <c r="L122" i="28" s="1"/>
  <c r="M122" i="28" s="1"/>
  <c r="AO64" i="31"/>
  <c r="CZ64" i="31"/>
  <c r="CX97" i="31" s="1"/>
  <c r="V123" i="28" s="1"/>
  <c r="W123" i="28" s="1"/>
  <c r="BG75" i="31"/>
  <c r="BA108" i="31" s="1"/>
  <c r="L343" i="28" s="1"/>
  <c r="M343" i="28" s="1"/>
  <c r="AZ61" i="31"/>
  <c r="AW94" i="31" s="1"/>
  <c r="L73" i="28" s="1"/>
  <c r="M73" i="28" s="1"/>
  <c r="E70" i="31"/>
  <c r="E103" i="31" s="1"/>
  <c r="CG78" i="31"/>
  <c r="CB111" i="31" s="1"/>
  <c r="Q397" i="28" s="1"/>
  <c r="R397" i="28" s="1"/>
  <c r="CE78" i="31"/>
  <c r="BG60" i="31"/>
  <c r="BA93" i="31" s="1"/>
  <c r="L58" i="28" s="1"/>
  <c r="M58" i="28" s="1"/>
  <c r="DH65" i="31"/>
  <c r="DE98" i="31" s="1"/>
  <c r="V149" i="28" s="1"/>
  <c r="W149" i="28" s="1"/>
  <c r="AI70" i="31"/>
  <c r="AI103" i="31" s="1"/>
  <c r="L230" i="28" s="1"/>
  <c r="M230" i="28" s="1"/>
  <c r="AX59" i="31"/>
  <c r="AU92" i="31" s="1"/>
  <c r="L33" i="28" s="1"/>
  <c r="M33" i="28" s="1"/>
  <c r="DF62" i="31"/>
  <c r="DC95" i="31" s="1"/>
  <c r="V90" i="28" s="1"/>
  <c r="W90" i="28" s="1"/>
  <c r="DF77" i="31"/>
  <c r="DC110" i="31" s="1"/>
  <c r="V375" i="28" s="1"/>
  <c r="W375" i="28" s="1"/>
  <c r="BV68" i="31"/>
  <c r="BT101" i="31" s="1"/>
  <c r="Q199" i="28" s="1"/>
  <c r="R199" i="28" s="1"/>
  <c r="DG81" i="31"/>
  <c r="DD114" i="31" s="1"/>
  <c r="V452" i="28" s="1"/>
  <c r="W452" i="28" s="1"/>
  <c r="AL59" i="31"/>
  <c r="AK92" i="31" s="1"/>
  <c r="L23" i="28" s="1"/>
  <c r="M23" i="28" s="1"/>
  <c r="AN59" i="31"/>
  <c r="AM92" i="31" s="1"/>
  <c r="L25" i="28" s="1"/>
  <c r="M25" i="28" s="1"/>
  <c r="AM59" i="31"/>
  <c r="AL92" i="31" s="1"/>
  <c r="L24" i="28" s="1"/>
  <c r="M24" i="28" s="1"/>
  <c r="AK59" i="31"/>
  <c r="AJ92" i="31" s="1"/>
  <c r="L22" i="28" s="1"/>
  <c r="M22" i="28" s="1"/>
  <c r="AJ59" i="31"/>
  <c r="BG58" i="31"/>
  <c r="BA91" i="31" s="1"/>
  <c r="L20" i="28" s="1"/>
  <c r="M20" i="28" s="1"/>
  <c r="BZ74" i="31"/>
  <c r="BW107" i="31" s="1"/>
  <c r="Q316" i="28" s="1"/>
  <c r="R316" i="28" s="1"/>
  <c r="BY74" i="31"/>
  <c r="BV107" i="31" s="1"/>
  <c r="Q315" i="28" s="1"/>
  <c r="R315" i="28" s="1"/>
  <c r="BX74" i="31"/>
  <c r="BR70" i="31"/>
  <c r="BQ103" i="31" s="1"/>
  <c r="Q234" i="28" s="1"/>
  <c r="R234" i="28" s="1"/>
  <c r="BP70" i="31"/>
  <c r="BO103" i="31" s="1"/>
  <c r="Q232" i="28" s="1"/>
  <c r="R232" i="28" s="1"/>
  <c r="BN70" i="31"/>
  <c r="BO70" i="31"/>
  <c r="BN103" i="31" s="1"/>
  <c r="Q231" i="28" s="1"/>
  <c r="R231" i="28" s="1"/>
  <c r="BQ70" i="31"/>
  <c r="BP103" i="31" s="1"/>
  <c r="Q233" i="28" s="1"/>
  <c r="R233" i="28" s="1"/>
  <c r="AX69" i="31"/>
  <c r="AU102" i="31" s="1"/>
  <c r="L223" i="28" s="1"/>
  <c r="M223" i="28" s="1"/>
  <c r="AZ60" i="31"/>
  <c r="AW93" i="31" s="1"/>
  <c r="L54" i="28" s="1"/>
  <c r="M54" i="28" s="1"/>
  <c r="CZ68" i="31"/>
  <c r="CX101" i="31" s="1"/>
  <c r="V199" i="28" s="1"/>
  <c r="W199" i="28" s="1"/>
  <c r="BG67" i="31"/>
  <c r="BA100" i="31" s="1"/>
  <c r="L191" i="28" s="1"/>
  <c r="M191" i="28" s="1"/>
  <c r="AR82" i="31"/>
  <c r="AP115" i="31" s="1"/>
  <c r="L465" i="28" s="1"/>
  <c r="M465" i="28" s="1"/>
  <c r="DB66" i="31"/>
  <c r="BC78" i="31"/>
  <c r="AX111" i="31" s="1"/>
  <c r="L397" i="28" s="1"/>
  <c r="M397" i="28" s="1"/>
  <c r="BA78" i="31"/>
  <c r="BN72" i="31"/>
  <c r="T68" i="31"/>
  <c r="Q101" i="31" s="1"/>
  <c r="O70" i="31"/>
  <c r="M103" i="31" s="1"/>
  <c r="CA80" i="31"/>
  <c r="BX113" i="31" s="1"/>
  <c r="Q431" i="28" s="1"/>
  <c r="R431" i="28" s="1"/>
  <c r="DM74" i="31"/>
  <c r="DG107" i="31" s="1"/>
  <c r="V322" i="28" s="1"/>
  <c r="W322" i="28" s="1"/>
  <c r="DL74" i="31"/>
  <c r="DN74" i="31"/>
  <c r="DH107" i="31" s="1"/>
  <c r="V323" i="28" s="1"/>
  <c r="W323" i="28" s="1"/>
  <c r="Y16" i="31"/>
  <c r="BG305" i="31" s="1"/>
  <c r="W64" i="31"/>
  <c r="DE66" i="31"/>
  <c r="DB99" i="31" s="1"/>
  <c r="V165" i="28" s="1"/>
  <c r="W165" i="28" s="1"/>
  <c r="BC75" i="31"/>
  <c r="AX108" i="31" s="1"/>
  <c r="L340" i="28" s="1"/>
  <c r="M340" i="28" s="1"/>
  <c r="BA75" i="31"/>
  <c r="CY76" i="31"/>
  <c r="CW109" i="31" s="1"/>
  <c r="V350" i="28" s="1"/>
  <c r="W350" i="28" s="1"/>
  <c r="CW76" i="31"/>
  <c r="CX76" i="31"/>
  <c r="CV109" i="31" s="1"/>
  <c r="V349" i="28" s="1"/>
  <c r="W349" i="28" s="1"/>
  <c r="AZ71" i="31"/>
  <c r="AW104" i="31" s="1"/>
  <c r="L263" i="28" s="1"/>
  <c r="M263" i="28" s="1"/>
  <c r="DL65" i="31"/>
  <c r="CC62" i="31"/>
  <c r="BZ95" i="31" s="1"/>
  <c r="Q91" i="28" s="1"/>
  <c r="R91" i="28" s="1"/>
  <c r="AR77" i="31"/>
  <c r="AP110" i="31" s="1"/>
  <c r="L370" i="28" s="1"/>
  <c r="M370" i="28" s="1"/>
  <c r="CF69" i="31"/>
  <c r="AI65" i="31"/>
  <c r="AI98" i="31" s="1"/>
  <c r="L135" i="28" s="1"/>
  <c r="M135" i="28" s="1"/>
  <c r="DF67" i="31"/>
  <c r="DC100" i="31" s="1"/>
  <c r="V185" i="28" s="1"/>
  <c r="W185" i="28" s="1"/>
  <c r="CE64" i="31"/>
  <c r="CG64" i="31"/>
  <c r="CB97" i="31" s="1"/>
  <c r="Q131" i="28" s="1"/>
  <c r="R131" i="28" s="1"/>
  <c r="E59" i="31"/>
  <c r="E92" i="31" s="1"/>
  <c r="BW70" i="31"/>
  <c r="BU103" i="31" s="1"/>
  <c r="Q238" i="28" s="1"/>
  <c r="R238" i="28" s="1"/>
  <c r="BV67" i="31"/>
  <c r="BT100" i="31" s="1"/>
  <c r="Q180" i="28" s="1"/>
  <c r="R180" i="28" s="1"/>
  <c r="CA76" i="31"/>
  <c r="BX109" i="31" s="1"/>
  <c r="Q355" i="28" s="1"/>
  <c r="R355" i="28" s="1"/>
  <c r="CF62" i="31"/>
  <c r="T69" i="31"/>
  <c r="Q102" i="31" s="1"/>
  <c r="DJ62" i="31"/>
  <c r="BV69" i="31"/>
  <c r="BT102" i="31" s="1"/>
  <c r="Q218" i="28" s="1"/>
  <c r="R218" i="28" s="1"/>
  <c r="BE81" i="31"/>
  <c r="AY114" i="31" s="1"/>
  <c r="L455" i="28" s="1"/>
  <c r="M455" i="28" s="1"/>
  <c r="BD81" i="31"/>
  <c r="BF81" i="31"/>
  <c r="AZ114" i="31" s="1"/>
  <c r="L456" i="28" s="1"/>
  <c r="M456" i="28" s="1"/>
  <c r="BM80" i="31"/>
  <c r="BM113" i="31" s="1"/>
  <c r="Q420" i="28" s="1"/>
  <c r="R420" i="28" s="1"/>
  <c r="AY82" i="31"/>
  <c r="AV115" i="31" s="1"/>
  <c r="L471" i="28" s="1"/>
  <c r="M471" i="28" s="1"/>
  <c r="BS59" i="31"/>
  <c r="BT59" i="31"/>
  <c r="BR92" i="31" s="1"/>
  <c r="Q26" i="28" s="1"/>
  <c r="R26" i="28" s="1"/>
  <c r="BU59" i="31"/>
  <c r="BS92" i="31" s="1"/>
  <c r="Q27" i="28" s="1"/>
  <c r="R27" i="28" s="1"/>
  <c r="DN70" i="31"/>
  <c r="DH103" i="31" s="1"/>
  <c r="V247" i="28" s="1"/>
  <c r="W247" i="28" s="1"/>
  <c r="DL70" i="31"/>
  <c r="DM70" i="31"/>
  <c r="DG103" i="31" s="1"/>
  <c r="V246" i="28" s="1"/>
  <c r="W246" i="28" s="1"/>
  <c r="DM79" i="31"/>
  <c r="DG112" i="31" s="1"/>
  <c r="V417" i="28" s="1"/>
  <c r="W417" i="28" s="1"/>
  <c r="DL79" i="31"/>
  <c r="DN79" i="31"/>
  <c r="DH112" i="31" s="1"/>
  <c r="V418" i="28" s="1"/>
  <c r="W418" i="28" s="1"/>
  <c r="F64" i="31"/>
  <c r="BN73" i="31"/>
  <c r="CF65" i="31"/>
  <c r="AW62" i="31"/>
  <c r="AT95" i="31" s="1"/>
  <c r="L89" i="28" s="1"/>
  <c r="M89" i="28" s="1"/>
  <c r="K58" i="31"/>
  <c r="CZ71" i="31"/>
  <c r="CX104" i="31" s="1"/>
  <c r="V256" i="28" s="1"/>
  <c r="W256" i="28" s="1"/>
  <c r="BY60" i="31"/>
  <c r="BV93" i="31" s="1"/>
  <c r="Q49" i="28" s="1"/>
  <c r="R49" i="28" s="1"/>
  <c r="BX60" i="31"/>
  <c r="BZ60" i="31"/>
  <c r="BW93" i="31" s="1"/>
  <c r="Q50" i="28" s="1"/>
  <c r="R50" i="28" s="1"/>
  <c r="BB72" i="31"/>
  <c r="CZ69" i="31"/>
  <c r="CX102" i="31" s="1"/>
  <c r="V218" i="28" s="1"/>
  <c r="W218" i="28" s="1"/>
  <c r="DF68" i="31"/>
  <c r="DC101" i="31" s="1"/>
  <c r="V204" i="28" s="1"/>
  <c r="W204" i="28" s="1"/>
  <c r="Z76" i="31"/>
  <c r="U74" i="31"/>
  <c r="R107" i="31" s="1"/>
  <c r="CB76" i="31"/>
  <c r="BY109" i="31" s="1"/>
  <c r="Q356" i="28" s="1"/>
  <c r="R356" i="28" s="1"/>
  <c r="DI59" i="31"/>
  <c r="DK59" i="31"/>
  <c r="DF92" i="31" s="1"/>
  <c r="V36" i="28" s="1"/>
  <c r="W36" i="28" s="1"/>
  <c r="DI72" i="31"/>
  <c r="CC80" i="31"/>
  <c r="BZ113" i="31" s="1"/>
  <c r="Q433" i="28" s="1"/>
  <c r="R433" i="28" s="1"/>
  <c r="DE78" i="31"/>
  <c r="DB111" i="31" s="1"/>
  <c r="V393" i="28" s="1"/>
  <c r="W393" i="28" s="1"/>
  <c r="AZ68" i="31"/>
  <c r="AW101" i="31" s="1"/>
  <c r="L206" i="28" s="1"/>
  <c r="M206" i="28" s="1"/>
  <c r="CA71" i="31"/>
  <c r="BX104" i="31" s="1"/>
  <c r="Q260" i="28" s="1"/>
  <c r="R260" i="28" s="1"/>
  <c r="CT79" i="31"/>
  <c r="CS112" i="31" s="1"/>
  <c r="V403" i="28" s="1"/>
  <c r="W403" i="28" s="1"/>
  <c r="CS79" i="31"/>
  <c r="CR112" i="31" s="1"/>
  <c r="V402" i="28" s="1"/>
  <c r="W402" i="28" s="1"/>
  <c r="CR79" i="31"/>
  <c r="CV79" i="31"/>
  <c r="CU112" i="31" s="1"/>
  <c r="V405" i="28" s="1"/>
  <c r="W405" i="28" s="1"/>
  <c r="CU79" i="31"/>
  <c r="CT112" i="31" s="1"/>
  <c r="V404" i="28" s="1"/>
  <c r="W404" i="28" s="1"/>
  <c r="DO69" i="31"/>
  <c r="DI102" i="31" s="1"/>
  <c r="V229" i="28" s="1"/>
  <c r="W229" i="28" s="1"/>
  <c r="AS81" i="31"/>
  <c r="AQ114" i="31" s="1"/>
  <c r="L447" i="28" s="1"/>
  <c r="M447" i="28" s="1"/>
  <c r="CR66" i="31"/>
  <c r="V77" i="31"/>
  <c r="S110" i="31" s="1"/>
  <c r="BG64" i="31"/>
  <c r="BA97" i="31" s="1"/>
  <c r="L134" i="28" s="1"/>
  <c r="M134" i="28" s="1"/>
  <c r="T60" i="31"/>
  <c r="Q93" i="31" s="1"/>
  <c r="BP59" i="31"/>
  <c r="BO92" i="31" s="1"/>
  <c r="Q23" i="28" s="1"/>
  <c r="R23" i="28" s="1"/>
  <c r="BO59" i="31"/>
  <c r="BN92" i="31" s="1"/>
  <c r="Q22" i="28" s="1"/>
  <c r="R22" i="28" s="1"/>
  <c r="BN59" i="31"/>
  <c r="BR59" i="31"/>
  <c r="BQ92" i="31" s="1"/>
  <c r="Q25" i="28" s="1"/>
  <c r="R25" i="28" s="1"/>
  <c r="BQ59" i="31"/>
  <c r="BP92" i="31" s="1"/>
  <c r="Q24" i="28" s="1"/>
  <c r="R24" i="28" s="1"/>
  <c r="AX72" i="31"/>
  <c r="AU105" i="31" s="1"/>
  <c r="L280" i="28" s="1"/>
  <c r="M280" i="28" s="1"/>
  <c r="DG76" i="31"/>
  <c r="DD109" i="31" s="1"/>
  <c r="V357" i="28" s="1"/>
  <c r="W357" i="28" s="1"/>
  <c r="DG70" i="31"/>
  <c r="DD103" i="31" s="1"/>
  <c r="V243" i="28" s="1"/>
  <c r="W243" i="28" s="1"/>
  <c r="DH63" i="31"/>
  <c r="DE96" i="31" s="1"/>
  <c r="V111" i="28" s="1"/>
  <c r="W111" i="28" s="1"/>
  <c r="AU82" i="31"/>
  <c r="AR115" i="31" s="1"/>
  <c r="L467" i="28" s="1"/>
  <c r="M467" i="28" s="1"/>
  <c r="AT82" i="31"/>
  <c r="AV82" i="31"/>
  <c r="AS115" i="31" s="1"/>
  <c r="L468" i="28" s="1"/>
  <c r="M468" i="28" s="1"/>
  <c r="BV80" i="31"/>
  <c r="BT113" i="31" s="1"/>
  <c r="Q427" i="28" s="1"/>
  <c r="R427" i="28" s="1"/>
  <c r="K61" i="31"/>
  <c r="U75" i="31"/>
  <c r="R108" i="31" s="1"/>
  <c r="CK73" i="31"/>
  <c r="CE106" i="31" s="1"/>
  <c r="Q305" i="28" s="1"/>
  <c r="R305" i="28" s="1"/>
  <c r="DK78" i="31"/>
  <c r="DF111" i="31" s="1"/>
  <c r="V397" i="28" s="1"/>
  <c r="W397" i="28" s="1"/>
  <c r="DI78" i="31"/>
  <c r="DG62" i="31"/>
  <c r="DD95" i="31" s="1"/>
  <c r="V91" i="28" s="1"/>
  <c r="W91" i="28" s="1"/>
  <c r="DL73" i="31"/>
  <c r="P79" i="31"/>
  <c r="O79" i="31"/>
  <c r="M112" i="31" s="1"/>
  <c r="CA68" i="31"/>
  <c r="BX101" i="31" s="1"/>
  <c r="Q203" i="28" s="1"/>
  <c r="R203" i="28" s="1"/>
  <c r="DE62" i="31"/>
  <c r="DB95" i="31" s="1"/>
  <c r="V89" i="28" s="1"/>
  <c r="W89" i="28" s="1"/>
  <c r="E80" i="31"/>
  <c r="E113" i="31" s="1"/>
  <c r="AP63" i="31"/>
  <c r="AN96" i="31" s="1"/>
  <c r="L102" i="28" s="1"/>
  <c r="M102" i="28" s="1"/>
  <c r="AO63" i="31"/>
  <c r="AQ63" i="31"/>
  <c r="AO96" i="31" s="1"/>
  <c r="L103" i="28" s="1"/>
  <c r="M103" i="28" s="1"/>
  <c r="BR64" i="31"/>
  <c r="BQ97" i="31" s="1"/>
  <c r="Q120" i="28" s="1"/>
  <c r="R120" i="28" s="1"/>
  <c r="BQ64" i="31"/>
  <c r="BP97" i="31" s="1"/>
  <c r="Q119" i="28" s="1"/>
  <c r="R119" i="28" s="1"/>
  <c r="BO64" i="31"/>
  <c r="BN97" i="31" s="1"/>
  <c r="Q117" i="28" s="1"/>
  <c r="R117" i="28" s="1"/>
  <c r="BN64" i="31"/>
  <c r="BP64" i="31"/>
  <c r="BO97" i="31" s="1"/>
  <c r="Q118" i="28" s="1"/>
  <c r="R118" i="28" s="1"/>
  <c r="E60" i="31"/>
  <c r="E93" i="31" s="1"/>
  <c r="V82" i="31"/>
  <c r="S115" i="31" s="1"/>
  <c r="CK64" i="31"/>
  <c r="CE97" i="31" s="1"/>
  <c r="Q134" i="28" s="1"/>
  <c r="R134" i="28" s="1"/>
  <c r="CB62" i="31"/>
  <c r="BY95" i="31" s="1"/>
  <c r="Q90" i="28" s="1"/>
  <c r="R90" i="28" s="1"/>
  <c r="DH64" i="31"/>
  <c r="DE97" i="31" s="1"/>
  <c r="V130" i="28" s="1"/>
  <c r="W130" i="28" s="1"/>
  <c r="AY65" i="31"/>
  <c r="AV98" i="31" s="1"/>
  <c r="L148" i="28" s="1"/>
  <c r="M148" i="28" s="1"/>
  <c r="V79" i="31"/>
  <c r="S112" i="31" s="1"/>
  <c r="AW80" i="31"/>
  <c r="AT113" i="31" s="1"/>
  <c r="L431" i="28" s="1"/>
  <c r="M431" i="28" s="1"/>
  <c r="DH71" i="31"/>
  <c r="DE104" i="31" s="1"/>
  <c r="V263" i="28" s="1"/>
  <c r="W263" i="28" s="1"/>
  <c r="CW64" i="31"/>
  <c r="CX64" i="31"/>
  <c r="CV97" i="31" s="1"/>
  <c r="V121" i="28" s="1"/>
  <c r="W121" i="28" s="1"/>
  <c r="CY64" i="31"/>
  <c r="CW97" i="31" s="1"/>
  <c r="V122" i="28" s="1"/>
  <c r="W122" i="28" s="1"/>
  <c r="DO73" i="31"/>
  <c r="DI106" i="31" s="1"/>
  <c r="V305" i="28" s="1"/>
  <c r="W305" i="28" s="1"/>
  <c r="N76" i="31"/>
  <c r="L109" i="31" s="1"/>
  <c r="DO58" i="31"/>
  <c r="DI91" i="31" s="1"/>
  <c r="V20" i="28" s="1"/>
  <c r="W20" i="28" s="1"/>
  <c r="BF60" i="31"/>
  <c r="AZ93" i="31" s="1"/>
  <c r="L57" i="28" s="1"/>
  <c r="M57" i="28" s="1"/>
  <c r="BE60" i="31"/>
  <c r="AY93" i="31" s="1"/>
  <c r="L56" i="28" s="1"/>
  <c r="M56" i="28" s="1"/>
  <c r="BD60" i="31"/>
  <c r="BZ61" i="31"/>
  <c r="BW94" i="31" s="1"/>
  <c r="Q69" i="28" s="1"/>
  <c r="R69" i="28" s="1"/>
  <c r="BY61" i="31"/>
  <c r="BV94" i="31" s="1"/>
  <c r="Q68" i="28" s="1"/>
  <c r="R68" i="28" s="1"/>
  <c r="BX61" i="31"/>
  <c r="CD82" i="31"/>
  <c r="CA115" i="31" s="1"/>
  <c r="Q472" i="28" s="1"/>
  <c r="R472" i="28" s="1"/>
  <c r="S79" i="31"/>
  <c r="P112" i="31" s="1"/>
  <c r="AW65" i="31"/>
  <c r="AT98" i="31" s="1"/>
  <c r="L146" i="28" s="1"/>
  <c r="M146" i="28" s="1"/>
  <c r="CF80" i="31"/>
  <c r="CJ70" i="31"/>
  <c r="CD103" i="31" s="1"/>
  <c r="Q247" i="28" s="1"/>
  <c r="R247" i="28" s="1"/>
  <c r="CI70" i="31"/>
  <c r="CC103" i="31" s="1"/>
  <c r="Q246" i="28" s="1"/>
  <c r="R246" i="28" s="1"/>
  <c r="CH70" i="31"/>
  <c r="V59" i="31"/>
  <c r="S92" i="31" s="1"/>
  <c r="Y15" i="31"/>
  <c r="BG304" i="31" s="1"/>
  <c r="W63" i="31"/>
  <c r="AW60" i="31"/>
  <c r="AT93" i="31" s="1"/>
  <c r="L51" i="28" s="1"/>
  <c r="M51" i="28" s="1"/>
  <c r="CF74" i="31"/>
  <c r="P75" i="31"/>
  <c r="F80" i="31"/>
  <c r="S60" i="31"/>
  <c r="P93" i="31" s="1"/>
  <c r="DG79" i="31"/>
  <c r="DD112" i="31" s="1"/>
  <c r="V414" i="28" s="1"/>
  <c r="W414" i="28" s="1"/>
  <c r="CC59" i="31"/>
  <c r="BZ92" i="31" s="1"/>
  <c r="Q34" i="28" s="1"/>
  <c r="R34" i="28" s="1"/>
  <c r="BM60" i="31"/>
  <c r="BM93" i="31" s="1"/>
  <c r="Q40" i="28" s="1"/>
  <c r="R40" i="28" s="1"/>
  <c r="CB70" i="31"/>
  <c r="BY103" i="31" s="1"/>
  <c r="Q242" i="28" s="1"/>
  <c r="R242" i="28" s="1"/>
  <c r="BB66" i="31"/>
  <c r="DK58" i="31"/>
  <c r="DF91" i="31" s="1"/>
  <c r="V17" i="28" s="1"/>
  <c r="W17" i="28" s="1"/>
  <c r="DI58" i="31"/>
  <c r="CB60" i="31"/>
  <c r="BY93" i="31" s="1"/>
  <c r="Q52" i="28" s="1"/>
  <c r="R52" i="28" s="1"/>
  <c r="Y41" i="31"/>
  <c r="BG330" i="31" s="1"/>
  <c r="W74" i="31"/>
  <c r="CF79" i="31"/>
  <c r="DO76" i="31"/>
  <c r="DI109" i="31" s="1"/>
  <c r="V362" i="28" s="1"/>
  <c r="W362" i="28" s="1"/>
  <c r="AY73" i="31"/>
  <c r="AV106" i="31" s="1"/>
  <c r="L300" i="28" s="1"/>
  <c r="M300" i="28" s="1"/>
  <c r="AM69" i="31"/>
  <c r="AL102" i="31" s="1"/>
  <c r="L214" i="28" s="1"/>
  <c r="M214" i="28" s="1"/>
  <c r="AN69" i="31"/>
  <c r="AM102" i="31" s="1"/>
  <c r="L215" i="28" s="1"/>
  <c r="M215" i="28" s="1"/>
  <c r="AJ69" i="31"/>
  <c r="AK69" i="31"/>
  <c r="AJ102" i="31" s="1"/>
  <c r="L212" i="28" s="1"/>
  <c r="M212" i="28" s="1"/>
  <c r="AL69" i="31"/>
  <c r="AK102" i="31" s="1"/>
  <c r="L213" i="28" s="1"/>
  <c r="M213" i="28" s="1"/>
  <c r="W61" i="31"/>
  <c r="Y13" i="31"/>
  <c r="BG302" i="31" s="1"/>
  <c r="AS67" i="31"/>
  <c r="AQ100" i="31" s="1"/>
  <c r="L181" i="28" s="1"/>
  <c r="M181" i="28" s="1"/>
  <c r="BW82" i="31"/>
  <c r="BU115" i="31" s="1"/>
  <c r="Q466" i="28" s="1"/>
  <c r="R466" i="28" s="1"/>
  <c r="BN68" i="31"/>
  <c r="BQ68" i="31"/>
  <c r="BP101" i="31" s="1"/>
  <c r="Q195" i="28" s="1"/>
  <c r="R195" i="28" s="1"/>
  <c r="BO68" i="31"/>
  <c r="BN101" i="31" s="1"/>
  <c r="Q193" i="28" s="1"/>
  <c r="R193" i="28" s="1"/>
  <c r="BR68" i="31"/>
  <c r="BQ101" i="31" s="1"/>
  <c r="Q196" i="28" s="1"/>
  <c r="R196" i="28" s="1"/>
  <c r="BP68" i="31"/>
  <c r="BO101" i="31" s="1"/>
  <c r="Q194" i="28" s="1"/>
  <c r="R194" i="28" s="1"/>
  <c r="AW67" i="31"/>
  <c r="AT100" i="31" s="1"/>
  <c r="L184" i="28" s="1"/>
  <c r="M184" i="28" s="1"/>
  <c r="AO67" i="31"/>
  <c r="AQ67" i="31"/>
  <c r="AO100" i="31" s="1"/>
  <c r="L179" i="28" s="1"/>
  <c r="M179" i="28" s="1"/>
  <c r="AP67" i="31"/>
  <c r="AN100" i="31" s="1"/>
  <c r="L178" i="28" s="1"/>
  <c r="M178" i="28" s="1"/>
  <c r="CD69" i="31"/>
  <c r="CA102" i="31" s="1"/>
  <c r="Q225" i="28" s="1"/>
  <c r="R225" i="28" s="1"/>
  <c r="DG65" i="31"/>
  <c r="DD98" i="31" s="1"/>
  <c r="V148" i="28" s="1"/>
  <c r="W148" i="28" s="1"/>
  <c r="CE72" i="31"/>
  <c r="DB72" i="31"/>
  <c r="BU81" i="31"/>
  <c r="BS114" i="31" s="1"/>
  <c r="Q445" i="28" s="1"/>
  <c r="R445" i="28" s="1"/>
  <c r="BT81" i="31"/>
  <c r="BR114" i="31" s="1"/>
  <c r="Q444" i="28" s="1"/>
  <c r="R444" i="28" s="1"/>
  <c r="BS81" i="31"/>
  <c r="E76" i="31"/>
  <c r="E109" i="31" s="1"/>
  <c r="DM64" i="31"/>
  <c r="DG97" i="31" s="1"/>
  <c r="V132" i="28" s="1"/>
  <c r="W132" i="28" s="1"/>
  <c r="DL64" i="31"/>
  <c r="DN64" i="31"/>
  <c r="DH97" i="31" s="1"/>
  <c r="V133" i="28" s="1"/>
  <c r="W133" i="28" s="1"/>
  <c r="BW65" i="31"/>
  <c r="BU98" i="31" s="1"/>
  <c r="Q143" i="28" s="1"/>
  <c r="R143" i="28" s="1"/>
  <c r="E71" i="31"/>
  <c r="E104" i="31" s="1"/>
  <c r="CD58" i="31"/>
  <c r="CA91" i="31" s="1"/>
  <c r="Q16" i="28" s="1"/>
  <c r="R16" i="28" s="1"/>
  <c r="DD69" i="31"/>
  <c r="DA102" i="31" s="1"/>
  <c r="V221" i="28" s="1"/>
  <c r="W221" i="28" s="1"/>
  <c r="DC69" i="31"/>
  <c r="CZ102" i="31" s="1"/>
  <c r="V220" i="28" s="1"/>
  <c r="W220" i="28" s="1"/>
  <c r="DB69" i="31"/>
  <c r="S81" i="31"/>
  <c r="P114" i="31" s="1"/>
  <c r="CE65" i="31"/>
  <c r="CD78" i="31"/>
  <c r="CA111" i="31" s="1"/>
  <c r="Q396" i="28" s="1"/>
  <c r="R396" i="28" s="1"/>
  <c r="CK70" i="31"/>
  <c r="CE103" i="31" s="1"/>
  <c r="Q248" i="28" s="1"/>
  <c r="R248" i="28" s="1"/>
  <c r="K74" i="31"/>
  <c r="CF71" i="31"/>
  <c r="BX65" i="31"/>
  <c r="E82" i="31"/>
  <c r="E115" i="31" s="1"/>
  <c r="DE74" i="31"/>
  <c r="DB107" i="31" s="1"/>
  <c r="V317" i="28" s="1"/>
  <c r="W317" i="28" s="1"/>
  <c r="CK80" i="31"/>
  <c r="CE113" i="31" s="1"/>
  <c r="Q438" i="28" s="1"/>
  <c r="R438" i="28" s="1"/>
  <c r="K59" i="31"/>
  <c r="CD68" i="31"/>
  <c r="CA101" i="31" s="1"/>
  <c r="Q206" i="28" s="1"/>
  <c r="R206" i="28" s="1"/>
  <c r="CY77" i="31"/>
  <c r="CW110" i="31" s="1"/>
  <c r="V369" i="28" s="1"/>
  <c r="W369" i="28" s="1"/>
  <c r="CW77" i="31"/>
  <c r="CX77" i="31"/>
  <c r="CV110" i="31" s="1"/>
  <c r="V368" i="28" s="1"/>
  <c r="W368" i="28" s="1"/>
  <c r="BW80" i="31"/>
  <c r="BU113" i="31" s="1"/>
  <c r="Q428" i="28" s="1"/>
  <c r="R428" i="28" s="1"/>
  <c r="AI74" i="31"/>
  <c r="AI107" i="31" s="1"/>
  <c r="L306" i="28" s="1"/>
  <c r="M306" i="28" s="1"/>
  <c r="BW69" i="31"/>
  <c r="BU102" i="31" s="1"/>
  <c r="Q219" i="28" s="1"/>
  <c r="R219" i="28" s="1"/>
  <c r="CA62" i="31"/>
  <c r="BX95" i="31" s="1"/>
  <c r="Q89" i="28" s="1"/>
  <c r="R89" i="28" s="1"/>
  <c r="BC71" i="31"/>
  <c r="AX104" i="31" s="1"/>
  <c r="L264" i="28" s="1"/>
  <c r="M264" i="28" s="1"/>
  <c r="BA71" i="31"/>
  <c r="BB71" i="31"/>
  <c r="U79" i="31"/>
  <c r="R112" i="31" s="1"/>
  <c r="BF68" i="31"/>
  <c r="AZ101" i="31" s="1"/>
  <c r="L209" i="28" s="1"/>
  <c r="M209" i="28" s="1"/>
  <c r="BD68" i="31"/>
  <c r="BE68" i="31"/>
  <c r="AY101" i="31" s="1"/>
  <c r="L208" i="28" s="1"/>
  <c r="M208" i="28" s="1"/>
  <c r="CT69" i="31"/>
  <c r="CS102" i="31" s="1"/>
  <c r="V213" i="28" s="1"/>
  <c r="W213" i="28" s="1"/>
  <c r="CS69" i="31"/>
  <c r="CR102" i="31" s="1"/>
  <c r="V212" i="28" s="1"/>
  <c r="W212" i="28" s="1"/>
  <c r="CU69" i="31"/>
  <c r="CT102" i="31" s="1"/>
  <c r="V214" i="28" s="1"/>
  <c r="W214" i="28" s="1"/>
  <c r="CV69" i="31"/>
  <c r="CU102" i="31" s="1"/>
  <c r="V215" i="28" s="1"/>
  <c r="W215" i="28" s="1"/>
  <c r="CR69" i="31"/>
  <c r="DO75" i="31"/>
  <c r="DI108" i="31" s="1"/>
  <c r="V343" i="28" s="1"/>
  <c r="W343" i="28" s="1"/>
  <c r="P80" i="31"/>
  <c r="AW76" i="31"/>
  <c r="AT109" i="31" s="1"/>
  <c r="L355" i="28" s="1"/>
  <c r="M355" i="28" s="1"/>
  <c r="CD73" i="31"/>
  <c r="CA106" i="31" s="1"/>
  <c r="Q301" i="28" s="1"/>
  <c r="R301" i="28" s="1"/>
  <c r="BV65" i="31"/>
  <c r="BT98" i="31" s="1"/>
  <c r="Q142" i="28" s="1"/>
  <c r="R142" i="28" s="1"/>
  <c r="BQ82" i="31"/>
  <c r="BP115" i="31" s="1"/>
  <c r="Q461" i="28" s="1"/>
  <c r="R461" i="28" s="1"/>
  <c r="BN82" i="31"/>
  <c r="BR82" i="31"/>
  <c r="BQ115" i="31" s="1"/>
  <c r="Q462" i="28" s="1"/>
  <c r="R462" i="28" s="1"/>
  <c r="BP82" i="31"/>
  <c r="BO115" i="31" s="1"/>
  <c r="Q460" i="28" s="1"/>
  <c r="R460" i="28" s="1"/>
  <c r="BO82" i="31"/>
  <c r="BN115" i="31" s="1"/>
  <c r="Q459" i="28" s="1"/>
  <c r="R459" i="28" s="1"/>
  <c r="DA79" i="31"/>
  <c r="CY112" i="31" s="1"/>
  <c r="V409" i="28" s="1"/>
  <c r="W409" i="28" s="1"/>
  <c r="X58" i="31"/>
  <c r="CB72" i="31"/>
  <c r="BY105" i="31" s="1"/>
  <c r="Q280" i="28" s="1"/>
  <c r="R280" i="28" s="1"/>
  <c r="DG73" i="31"/>
  <c r="DD106" i="31" s="1"/>
  <c r="V300" i="28" s="1"/>
  <c r="W300" i="28" s="1"/>
  <c r="BD66" i="31"/>
  <c r="AX76" i="31"/>
  <c r="AU109" i="31" s="1"/>
  <c r="L356" i="28" s="1"/>
  <c r="M356" i="28" s="1"/>
  <c r="DB71" i="31"/>
  <c r="DC71" i="31"/>
  <c r="CZ104" i="31" s="1"/>
  <c r="V258" i="28" s="1"/>
  <c r="W258" i="28" s="1"/>
  <c r="DD71" i="31"/>
  <c r="DA104" i="31" s="1"/>
  <c r="V259" i="28" s="1"/>
  <c r="W259" i="28" s="1"/>
  <c r="BG62" i="31"/>
  <c r="BA95" i="31" s="1"/>
  <c r="L96" i="28" s="1"/>
  <c r="M96" i="28" s="1"/>
  <c r="AI60" i="31"/>
  <c r="AI93" i="31" s="1"/>
  <c r="L40" i="28" s="1"/>
  <c r="M40" i="28" s="1"/>
  <c r="DE68" i="31"/>
  <c r="DB101" i="31" s="1"/>
  <c r="V203" i="28" s="1"/>
  <c r="W203" i="28" s="1"/>
  <c r="BG63" i="31"/>
  <c r="BA96" i="31" s="1"/>
  <c r="L115" i="28" s="1"/>
  <c r="M115" i="28" s="1"/>
  <c r="DF79" i="31"/>
  <c r="DC112" i="31" s="1"/>
  <c r="V413" i="28" s="1"/>
  <c r="W413" i="28" s="1"/>
  <c r="AW73" i="31"/>
  <c r="AT106" i="31" s="1"/>
  <c r="L298" i="28" s="1"/>
  <c r="M298" i="28" s="1"/>
  <c r="CH74" i="31"/>
  <c r="CI74" i="31"/>
  <c r="CC107" i="31" s="1"/>
  <c r="Q322" i="28" s="1"/>
  <c r="R322" i="28" s="1"/>
  <c r="CJ74" i="31"/>
  <c r="CD107" i="31" s="1"/>
  <c r="Q323" i="28" s="1"/>
  <c r="R323" i="28" s="1"/>
  <c r="AU69" i="31"/>
  <c r="AR102" i="31" s="1"/>
  <c r="L220" i="28" s="1"/>
  <c r="M220" i="28" s="1"/>
  <c r="AV69" i="31"/>
  <c r="AS102" i="31" s="1"/>
  <c r="L221" i="28" s="1"/>
  <c r="M221" i="28" s="1"/>
  <c r="AT69" i="31"/>
  <c r="CK59" i="31"/>
  <c r="CE92" i="31" s="1"/>
  <c r="Q39" i="28" s="1"/>
  <c r="R39" i="28" s="1"/>
  <c r="BA74" i="31"/>
  <c r="BC74" i="31"/>
  <c r="AX107" i="31" s="1"/>
  <c r="L321" i="28" s="1"/>
  <c r="M321" i="28" s="1"/>
  <c r="AU62" i="31"/>
  <c r="AR95" i="31" s="1"/>
  <c r="L87" i="28" s="1"/>
  <c r="M87" i="28" s="1"/>
  <c r="AV62" i="31"/>
  <c r="AS95" i="31" s="1"/>
  <c r="L88" i="28" s="1"/>
  <c r="M88" i="28" s="1"/>
  <c r="AT62" i="31"/>
  <c r="CD70" i="31"/>
  <c r="CA103" i="31" s="1"/>
  <c r="Q244" i="28" s="1"/>
  <c r="R244" i="28" s="1"/>
  <c r="DF65" i="31"/>
  <c r="DC98" i="31" s="1"/>
  <c r="V147" i="28" s="1"/>
  <c r="W147" i="28" s="1"/>
  <c r="E128" i="32"/>
  <c r="F112" i="32"/>
  <c r="E130" i="32"/>
  <c r="F114" i="32"/>
  <c r="E120" i="32"/>
  <c r="F104" i="32"/>
  <c r="E142" i="32"/>
  <c r="F126" i="32"/>
  <c r="E123" i="32"/>
  <c r="F107" i="32"/>
  <c r="E138" i="32"/>
  <c r="F122" i="32"/>
  <c r="E121" i="32"/>
  <c r="F105" i="32"/>
  <c r="E125" i="32"/>
  <c r="F109" i="32"/>
  <c r="E134" i="32"/>
  <c r="F118" i="32"/>
  <c r="E119" i="32"/>
  <c r="F103" i="32"/>
  <c r="E115" i="32"/>
  <c r="F99" i="32"/>
  <c r="E124" i="32"/>
  <c r="F108" i="32"/>
  <c r="E117" i="32"/>
  <c r="F101" i="32"/>
  <c r="E127" i="32"/>
  <c r="F111" i="32"/>
  <c r="E116" i="32"/>
  <c r="F100" i="32"/>
  <c r="E129" i="32"/>
  <c r="F113" i="32"/>
  <c r="E121" i="24"/>
  <c r="G121" i="24" s="1"/>
  <c r="H121" i="24" s="1"/>
  <c r="F105" i="24"/>
  <c r="E124" i="24"/>
  <c r="G124" i="24" s="1"/>
  <c r="H124" i="24" s="1"/>
  <c r="F108" i="24"/>
  <c r="E130" i="24"/>
  <c r="F114" i="24"/>
  <c r="E117" i="24"/>
  <c r="G117" i="24" s="1"/>
  <c r="H117" i="24" s="1"/>
  <c r="F101" i="24"/>
  <c r="E115" i="24"/>
  <c r="G115" i="24" s="1"/>
  <c r="H115" i="24" s="1"/>
  <c r="F99" i="24"/>
  <c r="E119" i="24"/>
  <c r="G119" i="24" s="1"/>
  <c r="H119" i="24" s="1"/>
  <c r="F103" i="24"/>
  <c r="E138" i="24"/>
  <c r="F122" i="24"/>
  <c r="E125" i="24"/>
  <c r="G125" i="24" s="1"/>
  <c r="H125" i="24" s="1"/>
  <c r="F109" i="24"/>
  <c r="E129" i="24"/>
  <c r="G129" i="24" s="1"/>
  <c r="H129" i="24" s="1"/>
  <c r="F113" i="24"/>
  <c r="E123" i="24"/>
  <c r="G123" i="24" s="1"/>
  <c r="H123" i="24" s="1"/>
  <c r="F107" i="24"/>
  <c r="E127" i="24"/>
  <c r="G127" i="24" s="1"/>
  <c r="H127" i="24" s="1"/>
  <c r="F111" i="24"/>
  <c r="E134" i="24"/>
  <c r="F118" i="24"/>
  <c r="E142" i="24"/>
  <c r="F126" i="24"/>
  <c r="E128" i="24"/>
  <c r="G128" i="24" s="1"/>
  <c r="H128" i="24" s="1"/>
  <c r="F112" i="24"/>
  <c r="E116" i="24"/>
  <c r="G116" i="24" s="1"/>
  <c r="H116" i="24" s="1"/>
  <c r="F100" i="24"/>
  <c r="E120" i="24"/>
  <c r="G120" i="24" s="1"/>
  <c r="H120" i="24" s="1"/>
  <c r="F104" i="24"/>
  <c r="U41" i="28"/>
  <c r="U40" i="28"/>
  <c r="U39" i="28"/>
  <c r="U38" i="28"/>
  <c r="U37" i="28"/>
  <c r="U36" i="28"/>
  <c r="U35" i="28"/>
  <c r="U34" i="28"/>
  <c r="U33" i="28"/>
  <c r="U32" i="28"/>
  <c r="U31" i="28"/>
  <c r="U30" i="28"/>
  <c r="U29" i="28"/>
  <c r="U28" i="28"/>
  <c r="U27" i="28"/>
  <c r="U26" i="28"/>
  <c r="U25" i="28"/>
  <c r="U24" i="28"/>
  <c r="U23" i="28"/>
  <c r="U22" i="28"/>
  <c r="U21" i="28"/>
  <c r="U20" i="28"/>
  <c r="U19" i="28"/>
  <c r="U18" i="28"/>
  <c r="U17" i="28"/>
  <c r="U16" i="28"/>
  <c r="U15" i="28"/>
  <c r="U14" i="28"/>
  <c r="U13" i="28"/>
  <c r="U12" i="28"/>
  <c r="U11" i="28"/>
  <c r="U10" i="28"/>
  <c r="U9" i="28"/>
  <c r="U8" i="28"/>
  <c r="U7" i="28"/>
  <c r="U6" i="28"/>
  <c r="U5" i="28"/>
  <c r="U4" i="28"/>
  <c r="U3" i="28"/>
  <c r="U2" i="28"/>
  <c r="P41" i="28"/>
  <c r="P40" i="28"/>
  <c r="P39" i="28"/>
  <c r="P38" i="28"/>
  <c r="P37" i="28"/>
  <c r="P36" i="28"/>
  <c r="P35" i="28"/>
  <c r="P34" i="28"/>
  <c r="P33" i="28"/>
  <c r="P32" i="28"/>
  <c r="P31" i="28"/>
  <c r="P30" i="28"/>
  <c r="P29" i="28"/>
  <c r="P28" i="28"/>
  <c r="P27" i="28"/>
  <c r="P26" i="28"/>
  <c r="P25" i="28"/>
  <c r="P24" i="28"/>
  <c r="P23" i="28"/>
  <c r="P22" i="28"/>
  <c r="P21" i="28"/>
  <c r="P20" i="28"/>
  <c r="P19" i="28"/>
  <c r="P18" i="28"/>
  <c r="P17" i="28"/>
  <c r="P16" i="28"/>
  <c r="P15" i="28"/>
  <c r="P14" i="28"/>
  <c r="P13" i="28"/>
  <c r="P12" i="28"/>
  <c r="P11" i="28"/>
  <c r="P10" i="28"/>
  <c r="P9" i="28"/>
  <c r="P8" i="28"/>
  <c r="P7" i="28"/>
  <c r="P6" i="28"/>
  <c r="P5" i="28"/>
  <c r="P4" i="28"/>
  <c r="P3" i="28"/>
  <c r="P2" i="28"/>
  <c r="K41" i="28"/>
  <c r="K40" i="28"/>
  <c r="K39" i="28"/>
  <c r="K38" i="28"/>
  <c r="K37" i="28"/>
  <c r="K36" i="28"/>
  <c r="K35" i="28"/>
  <c r="K34" i="28"/>
  <c r="K33" i="28"/>
  <c r="K32" i="28"/>
  <c r="K31" i="28"/>
  <c r="K30" i="28"/>
  <c r="K29" i="28"/>
  <c r="K28" i="28"/>
  <c r="K27" i="28"/>
  <c r="K26" i="28"/>
  <c r="K25" i="28"/>
  <c r="K24" i="28"/>
  <c r="K23" i="28"/>
  <c r="K22" i="28"/>
  <c r="K21" i="28"/>
  <c r="K20" i="28"/>
  <c r="K19" i="28"/>
  <c r="K18" i="28"/>
  <c r="K17" i="28"/>
  <c r="K16" i="28"/>
  <c r="K15" i="28"/>
  <c r="K14" i="28"/>
  <c r="K13" i="28"/>
  <c r="K12" i="28"/>
  <c r="K11" i="28"/>
  <c r="K10" i="28"/>
  <c r="K9" i="28"/>
  <c r="K8" i="28"/>
  <c r="K7" i="28"/>
  <c r="K6" i="28"/>
  <c r="K5" i="28"/>
  <c r="K4" i="28"/>
  <c r="K3" i="28"/>
  <c r="K2" i="28"/>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C17" i="19"/>
  <c r="D20" i="19"/>
  <c r="O31" i="19"/>
  <c r="O48" i="31"/>
  <c r="P29" i="19"/>
  <c r="N22" i="19"/>
  <c r="G22" i="19"/>
  <c r="H7" i="19"/>
  <c r="F33" i="19"/>
  <c r="H18" i="19"/>
  <c r="D27" i="19"/>
  <c r="N26" i="19"/>
  <c r="J30" i="19"/>
  <c r="L29" i="19"/>
  <c r="D10" i="19"/>
  <c r="I13" i="19"/>
  <c r="E17" i="19"/>
  <c r="P10" i="19"/>
  <c r="J23" i="19"/>
  <c r="F28" i="19"/>
  <c r="M16" i="19"/>
  <c r="O19" i="19"/>
  <c r="C20" i="19"/>
  <c r="N27" i="19"/>
  <c r="H6" i="19"/>
  <c r="N33" i="19"/>
  <c r="K16" i="19"/>
  <c r="C23" i="19"/>
  <c r="N10" i="31"/>
  <c r="N11" i="19"/>
  <c r="P28" i="19"/>
  <c r="I19" i="19"/>
  <c r="G18" i="19"/>
  <c r="J31" i="19"/>
  <c r="F10" i="19"/>
  <c r="O23" i="19"/>
  <c r="D26" i="19"/>
  <c r="O16" i="19"/>
  <c r="E7" i="19"/>
  <c r="P19" i="19"/>
  <c r="H33" i="19"/>
  <c r="O10" i="19"/>
  <c r="H32" i="19"/>
  <c r="L7" i="19"/>
  <c r="I31" i="19"/>
  <c r="M33" i="19"/>
  <c r="O11" i="19"/>
  <c r="N33" i="31"/>
  <c r="O33" i="19"/>
  <c r="E29" i="19"/>
  <c r="K10" i="19"/>
  <c r="C28" i="19"/>
  <c r="D13" i="19"/>
  <c r="J22" i="19"/>
  <c r="D18" i="19"/>
  <c r="O18" i="19"/>
  <c r="N29" i="19"/>
  <c r="P33" i="19"/>
  <c r="K30" i="19"/>
  <c r="C21" i="19"/>
  <c r="G10" i="19"/>
  <c r="F11" i="19"/>
  <c r="N17" i="19"/>
  <c r="F26" i="19"/>
  <c r="E11" i="19"/>
  <c r="H21" i="19"/>
  <c r="N30" i="19"/>
  <c r="L20" i="19"/>
  <c r="S31" i="31"/>
  <c r="L19" i="19"/>
  <c r="L16" i="19"/>
  <c r="U10" i="31"/>
  <c r="G33" i="19"/>
  <c r="C31" i="19"/>
  <c r="F31" i="19"/>
  <c r="M32" i="19"/>
  <c r="I21" i="19"/>
  <c r="K19" i="19"/>
  <c r="H17" i="19"/>
  <c r="F7" i="19"/>
  <c r="J29" i="19"/>
  <c r="G6" i="19"/>
  <c r="H22" i="19"/>
  <c r="C27" i="19"/>
  <c r="F13" i="19"/>
  <c r="I10" i="19"/>
  <c r="G27" i="19"/>
  <c r="M11" i="19"/>
  <c r="N31" i="19"/>
  <c r="O28" i="19"/>
  <c r="G16" i="19"/>
  <c r="K20" i="19"/>
  <c r="J16" i="19"/>
  <c r="N23" i="19"/>
  <c r="M20" i="19"/>
  <c r="F12" i="19"/>
  <c r="C9" i="19"/>
  <c r="I20" i="19"/>
  <c r="G28" i="19"/>
  <c r="H28" i="19"/>
  <c r="C30" i="19"/>
  <c r="J7" i="19"/>
  <c r="F29" i="19"/>
  <c r="E28" i="19"/>
  <c r="P18" i="19"/>
  <c r="L9" i="19"/>
  <c r="E27" i="19"/>
  <c r="L11" i="19"/>
  <c r="M29" i="19"/>
  <c r="H16" i="19"/>
  <c r="K17" i="19"/>
  <c r="P11" i="31"/>
  <c r="L26" i="19"/>
  <c r="C33" i="19"/>
  <c r="F21" i="19"/>
  <c r="E23" i="19"/>
  <c r="D29" i="19"/>
  <c r="L8" i="19"/>
  <c r="C32" i="19"/>
  <c r="O32" i="19"/>
  <c r="O7" i="19"/>
  <c r="N8" i="19"/>
  <c r="P26" i="19"/>
  <c r="K23" i="19"/>
  <c r="D9" i="19"/>
  <c r="D6" i="19"/>
  <c r="M9" i="19"/>
  <c r="C8" i="19"/>
  <c r="L27" i="19"/>
  <c r="E22" i="19"/>
  <c r="J13" i="19"/>
  <c r="E33" i="19"/>
  <c r="O22" i="19"/>
  <c r="O25" i="31"/>
  <c r="O12" i="19"/>
  <c r="I22" i="19"/>
  <c r="N19" i="19"/>
  <c r="G17" i="19"/>
  <c r="AC18" i="31"/>
  <c r="M10" i="19"/>
  <c r="M22" i="19"/>
  <c r="M6" i="19"/>
  <c r="J18" i="19"/>
  <c r="M28" i="19"/>
  <c r="K28" i="19"/>
  <c r="C29" i="19"/>
  <c r="E13" i="19"/>
  <c r="D8" i="19"/>
  <c r="D21" i="19"/>
  <c r="P13" i="19"/>
  <c r="K27" i="19"/>
  <c r="H30" i="19"/>
  <c r="F18" i="19"/>
  <c r="M27" i="19"/>
  <c r="G23" i="19"/>
  <c r="M30" i="19"/>
  <c r="J11" i="19"/>
  <c r="L30" i="19"/>
  <c r="H20" i="19"/>
  <c r="F6" i="19"/>
  <c r="U34" i="31"/>
  <c r="J21" i="19"/>
  <c r="O24" i="31"/>
  <c r="O10" i="31"/>
  <c r="C19" i="19"/>
  <c r="P16" i="19"/>
  <c r="I12" i="19"/>
  <c r="C18" i="19"/>
  <c r="L22" i="19"/>
  <c r="H31" i="19"/>
  <c r="K8" i="19"/>
  <c r="D16" i="19"/>
  <c r="M7" i="19"/>
  <c r="O13" i="19"/>
  <c r="J33" i="19"/>
  <c r="G32" i="19"/>
  <c r="E10" i="19"/>
  <c r="C10" i="19"/>
  <c r="D12" i="19"/>
  <c r="D28" i="19"/>
  <c r="L10" i="19"/>
  <c r="E20" i="19"/>
  <c r="O21" i="19"/>
  <c r="P17" i="19"/>
  <c r="L28" i="19"/>
  <c r="F20" i="19"/>
  <c r="L13" i="19"/>
  <c r="F30" i="19"/>
  <c r="E8" i="19"/>
  <c r="J20" i="19"/>
  <c r="S36" i="31"/>
  <c r="G9" i="19"/>
  <c r="E32" i="19"/>
  <c r="H23" i="19"/>
  <c r="G31" i="19"/>
  <c r="P7" i="19"/>
  <c r="J19" i="19"/>
  <c r="J26" i="19"/>
  <c r="K6" i="19"/>
  <c r="I26" i="19"/>
  <c r="N9" i="19"/>
  <c r="H11" i="19"/>
  <c r="F8" i="19"/>
  <c r="H12" i="19"/>
  <c r="N12" i="19"/>
  <c r="L21" i="19"/>
  <c r="F32" i="19"/>
  <c r="G7" i="19"/>
  <c r="D30" i="19"/>
  <c r="L12" i="19"/>
  <c r="C11" i="19"/>
  <c r="C12" i="19"/>
  <c r="C13" i="19"/>
  <c r="O26" i="19"/>
  <c r="P27" i="19"/>
  <c r="V17" i="31"/>
  <c r="I29" i="19"/>
  <c r="G13" i="19"/>
  <c r="I16" i="19"/>
  <c r="F17" i="19"/>
  <c r="P20" i="19"/>
  <c r="P12" i="19"/>
  <c r="K13" i="19"/>
  <c r="E21" i="19"/>
  <c r="M26" i="19"/>
  <c r="E12" i="19"/>
  <c r="I7" i="19"/>
  <c r="P9" i="19"/>
  <c r="J28" i="19"/>
  <c r="K18" i="19"/>
  <c r="N21" i="19"/>
  <c r="D23" i="19"/>
  <c r="H19" i="19"/>
  <c r="N32" i="19"/>
  <c r="K32" i="19"/>
  <c r="G21" i="19"/>
  <c r="AC10" i="31"/>
  <c r="L31" i="19"/>
  <c r="G8" i="19"/>
  <c r="H8" i="19"/>
  <c r="C6" i="19"/>
  <c r="C16" i="19"/>
  <c r="K31" i="19"/>
  <c r="H9" i="19"/>
  <c r="G19" i="19"/>
  <c r="K21" i="19"/>
  <c r="F16" i="19"/>
  <c r="J10" i="19"/>
  <c r="P22" i="19"/>
  <c r="M23" i="19"/>
  <c r="D22" i="19"/>
  <c r="K9" i="19"/>
  <c r="L6" i="19"/>
  <c r="I32" i="19"/>
  <c r="J32" i="19"/>
  <c r="I23" i="19"/>
  <c r="O30" i="19"/>
  <c r="F9" i="19"/>
  <c r="M12" i="19"/>
  <c r="E9" i="19"/>
  <c r="D32" i="19"/>
  <c r="P23" i="19"/>
  <c r="E30" i="19"/>
  <c r="L23" i="19"/>
  <c r="L32" i="19"/>
  <c r="M13" i="19"/>
  <c r="C22" i="19"/>
  <c r="J9" i="19"/>
  <c r="E6" i="19"/>
  <c r="G12" i="19"/>
  <c r="J6" i="19"/>
  <c r="G11" i="19"/>
  <c r="I8" i="19"/>
  <c r="I11" i="19"/>
  <c r="N6" i="19"/>
  <c r="O29" i="19"/>
  <c r="D11" i="19"/>
  <c r="L33" i="19"/>
  <c r="O27" i="19"/>
  <c r="F22" i="19"/>
  <c r="T43" i="31"/>
  <c r="N10" i="19"/>
  <c r="E18" i="19"/>
  <c r="J17" i="19"/>
  <c r="O9" i="19"/>
  <c r="N13" i="19"/>
  <c r="E16" i="19"/>
  <c r="O20" i="19"/>
  <c r="G26" i="19"/>
  <c r="M18" i="19"/>
  <c r="D7" i="19"/>
  <c r="D33" i="19"/>
  <c r="K33" i="19"/>
  <c r="H29" i="19"/>
  <c r="O8" i="19"/>
  <c r="W36" i="31"/>
  <c r="H26" i="19"/>
  <c r="N28" i="19"/>
  <c r="H27" i="19"/>
  <c r="J27" i="19"/>
  <c r="P30" i="19"/>
  <c r="E19" i="19"/>
  <c r="M31" i="19"/>
  <c r="I9" i="19"/>
  <c r="K26" i="19"/>
  <c r="I28" i="19"/>
  <c r="I27" i="19"/>
  <c r="M17" i="19"/>
  <c r="C7" i="19"/>
  <c r="D19" i="19"/>
  <c r="F27" i="19"/>
  <c r="J12" i="19"/>
  <c r="P11" i="19"/>
  <c r="F19" i="19"/>
  <c r="I6" i="19"/>
  <c r="G20" i="19"/>
  <c r="P32" i="19"/>
  <c r="N18" i="19"/>
  <c r="K11" i="19"/>
  <c r="D17" i="19"/>
  <c r="I30" i="19"/>
  <c r="P8" i="19"/>
  <c r="Z28" i="31"/>
  <c r="K12" i="19"/>
  <c r="P31" i="19"/>
  <c r="M8" i="19"/>
  <c r="H13" i="19"/>
  <c r="I33" i="19"/>
  <c r="L17" i="19"/>
  <c r="M21" i="19"/>
  <c r="C26" i="19"/>
  <c r="G29" i="19"/>
  <c r="I17" i="19"/>
  <c r="O6" i="19"/>
  <c r="P6" i="19"/>
  <c r="N20" i="19"/>
  <c r="I18" i="19"/>
  <c r="N7" i="19"/>
  <c r="D31" i="19"/>
  <c r="K7" i="19"/>
  <c r="N16" i="19"/>
  <c r="G30" i="19"/>
  <c r="H10" i="19"/>
  <c r="E26" i="19"/>
  <c r="P21" i="19"/>
  <c r="E31" i="19"/>
  <c r="F23" i="19"/>
  <c r="K29" i="19"/>
  <c r="L18" i="19"/>
  <c r="M19" i="19"/>
  <c r="J8" i="19"/>
  <c r="O17" i="19"/>
  <c r="G19" i="31" l="1"/>
  <c r="AO308" i="31" s="1"/>
  <c r="F138" i="24"/>
  <c r="G138" i="24"/>
  <c r="H138" i="24" s="1"/>
  <c r="F130" i="24"/>
  <c r="G130" i="24"/>
  <c r="H130" i="24" s="1"/>
  <c r="F142" i="24"/>
  <c r="G142" i="24"/>
  <c r="H142" i="24" s="1"/>
  <c r="F134" i="24"/>
  <c r="G134" i="24"/>
  <c r="H134" i="24" s="1"/>
  <c r="R35" i="31"/>
  <c r="AZ324" i="31" s="1"/>
  <c r="S40" i="31"/>
  <c r="W40" i="31"/>
  <c r="R40" i="31"/>
  <c r="AZ329" i="31" s="1"/>
  <c r="Q40" i="31"/>
  <c r="AY329" i="31" s="1"/>
  <c r="AB40" i="31"/>
  <c r="BJ329" i="31" s="1"/>
  <c r="AA40" i="31"/>
  <c r="BI329" i="31" s="1"/>
  <c r="M40" i="31"/>
  <c r="AU329" i="31" s="1"/>
  <c r="L40" i="31"/>
  <c r="AT329" i="31" s="1"/>
  <c r="AO325" i="31"/>
  <c r="AQ325" i="31"/>
  <c r="AP325" i="31"/>
  <c r="AZ325" i="31"/>
  <c r="AR325" i="31"/>
  <c r="AY325" i="31"/>
  <c r="BJ325" i="31"/>
  <c r="AT325" i="31"/>
  <c r="BI325" i="31"/>
  <c r="AU325" i="31"/>
  <c r="N35" i="31"/>
  <c r="AV324" i="31" s="1"/>
  <c r="U35" i="31"/>
  <c r="BC324" i="31" s="1"/>
  <c r="S35" i="31"/>
  <c r="BA324" i="31" s="1"/>
  <c r="I35" i="31"/>
  <c r="AQ324" i="31" s="1"/>
  <c r="Q35" i="31"/>
  <c r="AY324" i="31" s="1"/>
  <c r="H19" i="31"/>
  <c r="AP308" i="31" s="1"/>
  <c r="H35" i="31"/>
  <c r="AP324" i="31" s="1"/>
  <c r="J35" i="31"/>
  <c r="AR324" i="31" s="1"/>
  <c r="G35" i="31"/>
  <c r="AO324" i="31" s="1"/>
  <c r="Y35" i="31"/>
  <c r="BG324" i="31" s="1"/>
  <c r="AB35" i="31"/>
  <c r="BJ324" i="31" s="1"/>
  <c r="AQ318" i="31"/>
  <c r="AA35" i="31"/>
  <c r="BI324" i="31" s="1"/>
  <c r="L35" i="31"/>
  <c r="AT324" i="31" s="1"/>
  <c r="AY318" i="31"/>
  <c r="M35" i="31"/>
  <c r="AU324" i="31" s="1"/>
  <c r="AP318" i="31"/>
  <c r="AZ318" i="31"/>
  <c r="AO318" i="31"/>
  <c r="BG318" i="31"/>
  <c r="L23" i="31"/>
  <c r="AT312" i="31" s="1"/>
  <c r="AR318" i="31"/>
  <c r="AT318" i="31"/>
  <c r="AB23" i="31"/>
  <c r="BJ312" i="31" s="1"/>
  <c r="AU318" i="31"/>
  <c r="H23" i="31"/>
  <c r="AP312" i="31" s="1"/>
  <c r="M23" i="31"/>
  <c r="AU312" i="31" s="1"/>
  <c r="R23" i="31"/>
  <c r="AZ312" i="31" s="1"/>
  <c r="I23" i="31"/>
  <c r="AQ312" i="31" s="1"/>
  <c r="Q23" i="31"/>
  <c r="AY312" i="31" s="1"/>
  <c r="Y23" i="31"/>
  <c r="BG312" i="31" s="1"/>
  <c r="G23" i="31"/>
  <c r="AO312" i="31" s="1"/>
  <c r="J23" i="31"/>
  <c r="AR312" i="31" s="1"/>
  <c r="AA23" i="31"/>
  <c r="BI312" i="31" s="1"/>
  <c r="AB19" i="31"/>
  <c r="BJ308" i="31" s="1"/>
  <c r="M19" i="31"/>
  <c r="AU308" i="31" s="1"/>
  <c r="R19" i="31"/>
  <c r="AZ308" i="31" s="1"/>
  <c r="AQ309" i="31"/>
  <c r="L19" i="31"/>
  <c r="AT308" i="31" s="1"/>
  <c r="AT309" i="31"/>
  <c r="AO309" i="31"/>
  <c r="BJ309" i="31"/>
  <c r="BG309" i="31"/>
  <c r="I19" i="31"/>
  <c r="AQ308" i="31" s="1"/>
  <c r="AC19" i="31"/>
  <c r="BK308" i="31" s="1"/>
  <c r="V19" i="31"/>
  <c r="Y19" i="31"/>
  <c r="BG308" i="31" s="1"/>
  <c r="AA19" i="31"/>
  <c r="Q19" i="31"/>
  <c r="AY308" i="31" s="1"/>
  <c r="AR308" i="31"/>
  <c r="BG306" i="31"/>
  <c r="AR306" i="31"/>
  <c r="AQ306" i="31"/>
  <c r="AP306" i="31"/>
  <c r="BJ306" i="31"/>
  <c r="AO306" i="31"/>
  <c r="AT306" i="31"/>
  <c r="AY306" i="31"/>
  <c r="AA28" i="31"/>
  <c r="BI317" i="31" s="1"/>
  <c r="AB28" i="31"/>
  <c r="BJ317" i="31" s="1"/>
  <c r="BI306" i="31"/>
  <c r="BH312" i="31"/>
  <c r="BH324" i="31"/>
  <c r="BH308" i="31"/>
  <c r="BH329" i="31"/>
  <c r="Q11" i="31"/>
  <c r="AY300" i="31" s="1"/>
  <c r="R11" i="31"/>
  <c r="AZ300" i="31" s="1"/>
  <c r="AB58" i="31"/>
  <c r="V91" i="31" s="1"/>
  <c r="G19" i="28" s="1"/>
  <c r="H19" i="28" s="1"/>
  <c r="AX312" i="31"/>
  <c r="AX324" i="31"/>
  <c r="AX308" i="31"/>
  <c r="AX329" i="31"/>
  <c r="AS312" i="31"/>
  <c r="AS329" i="31"/>
  <c r="AS324" i="31"/>
  <c r="AS308" i="31"/>
  <c r="G38" i="31"/>
  <c r="AO327" i="31" s="1"/>
  <c r="H38" i="31"/>
  <c r="AP327" i="31" s="1"/>
  <c r="I38" i="31"/>
  <c r="AQ327" i="31" s="1"/>
  <c r="J38" i="31"/>
  <c r="AR327" i="31" s="1"/>
  <c r="AR309" i="31"/>
  <c r="AP309" i="31"/>
  <c r="AN308" i="31"/>
  <c r="AN324" i="31"/>
  <c r="AN312" i="31"/>
  <c r="BB332" i="31"/>
  <c r="AV322" i="31"/>
  <c r="BC323" i="31"/>
  <c r="AW337" i="31"/>
  <c r="AM325" i="31"/>
  <c r="AN327" i="31"/>
  <c r="BA320" i="31"/>
  <c r="AX300" i="31"/>
  <c r="AW314" i="31"/>
  <c r="BA325" i="31"/>
  <c r="BE325" i="31"/>
  <c r="BK307" i="31"/>
  <c r="BD306" i="31"/>
  <c r="BH317" i="31"/>
  <c r="AW313" i="31"/>
  <c r="AA58" i="31"/>
  <c r="U91" i="31" s="1"/>
  <c r="G18" i="28" s="1"/>
  <c r="H18" i="28" s="1"/>
  <c r="Q58" i="31"/>
  <c r="N91" i="31" s="1"/>
  <c r="G11" i="28" s="1"/>
  <c r="H11" i="28" s="1"/>
  <c r="BC299" i="31"/>
  <c r="AV299" i="31"/>
  <c r="AW299" i="31"/>
  <c r="BK299" i="31"/>
  <c r="M58" i="31"/>
  <c r="K91" i="31" s="1"/>
  <c r="G8" i="28" s="1"/>
  <c r="H8" i="28" s="1"/>
  <c r="L80" i="31"/>
  <c r="J113" i="31" s="1"/>
  <c r="G425" i="28" s="1"/>
  <c r="H425" i="28" s="1"/>
  <c r="G62" i="31"/>
  <c r="F95" i="31" s="1"/>
  <c r="G79" i="28" s="1"/>
  <c r="H79" i="28" s="1"/>
  <c r="AB62" i="31"/>
  <c r="V95" i="31" s="1"/>
  <c r="G95" i="28" s="1"/>
  <c r="H95" i="28" s="1"/>
  <c r="Y69" i="31"/>
  <c r="T102" i="31" s="1"/>
  <c r="G226" i="28" s="1"/>
  <c r="H226" i="28" s="1"/>
  <c r="Y81" i="31"/>
  <c r="T114" i="31" s="1"/>
  <c r="G454" i="28" s="1"/>
  <c r="H454" i="28" s="1"/>
  <c r="G68" i="31"/>
  <c r="F101" i="31" s="1"/>
  <c r="G193" i="28" s="1"/>
  <c r="H193" i="28" s="1"/>
  <c r="K72" i="31"/>
  <c r="Q79" i="31"/>
  <c r="N112" i="31" s="1"/>
  <c r="G410" i="28" s="1"/>
  <c r="H410" i="28" s="1"/>
  <c r="G64" i="31"/>
  <c r="F97" i="31" s="1"/>
  <c r="G117" i="28" s="1"/>
  <c r="H117" i="28" s="1"/>
  <c r="H60" i="31"/>
  <c r="G93" i="31" s="1"/>
  <c r="G42" i="28" s="1"/>
  <c r="H42" i="28" s="1"/>
  <c r="Y76" i="31"/>
  <c r="T109" i="31" s="1"/>
  <c r="G359" i="28" s="1"/>
  <c r="H359" i="28" s="1"/>
  <c r="H78" i="31"/>
  <c r="G111" i="31" s="1"/>
  <c r="G384" i="28" s="1"/>
  <c r="H384" i="28" s="1"/>
  <c r="AB61" i="31"/>
  <c r="V94" i="31" s="1"/>
  <c r="G76" i="28" s="1"/>
  <c r="H76" i="28" s="1"/>
  <c r="AA75" i="31"/>
  <c r="U108" i="31" s="1"/>
  <c r="G341" i="28" s="1"/>
  <c r="H341" i="28" s="1"/>
  <c r="K65" i="31"/>
  <c r="G59" i="31"/>
  <c r="F92" i="31" s="1"/>
  <c r="G22" i="28" s="1"/>
  <c r="H22" i="28" s="1"/>
  <c r="AC73" i="31"/>
  <c r="W106" i="31" s="1"/>
  <c r="G305" i="28" s="1"/>
  <c r="H305" i="28" s="1"/>
  <c r="J77" i="31"/>
  <c r="I110" i="31" s="1"/>
  <c r="G367" i="28" s="1"/>
  <c r="H367" i="28" s="1"/>
  <c r="L68" i="31"/>
  <c r="J101" i="31" s="1"/>
  <c r="G197" i="28" s="1"/>
  <c r="H197" i="28" s="1"/>
  <c r="L64" i="31"/>
  <c r="J97" i="31" s="1"/>
  <c r="G121" i="28" s="1"/>
  <c r="H121" i="28" s="1"/>
  <c r="N66" i="31"/>
  <c r="L99" i="31" s="1"/>
  <c r="G161" i="28" s="1"/>
  <c r="H161" i="28" s="1"/>
  <c r="L75" i="31"/>
  <c r="J108" i="31" s="1"/>
  <c r="G330" i="28" s="1"/>
  <c r="H330" i="28" s="1"/>
  <c r="J67" i="31"/>
  <c r="I100" i="31" s="1"/>
  <c r="G177" i="28" s="1"/>
  <c r="H177" i="28" s="1"/>
  <c r="L79" i="31"/>
  <c r="J112" i="31" s="1"/>
  <c r="G406" i="28" s="1"/>
  <c r="H406" i="28" s="1"/>
  <c r="M77" i="31"/>
  <c r="K110" i="31" s="1"/>
  <c r="G369" i="28" s="1"/>
  <c r="H369" i="28" s="1"/>
  <c r="H61" i="31"/>
  <c r="G94" i="31" s="1"/>
  <c r="G61" i="28" s="1"/>
  <c r="H61" i="28" s="1"/>
  <c r="Q74" i="31"/>
  <c r="N107" i="31" s="1"/>
  <c r="G315" i="28" s="1"/>
  <c r="H315" i="28" s="1"/>
  <c r="J79" i="31"/>
  <c r="I112" i="31" s="1"/>
  <c r="G405" i="28" s="1"/>
  <c r="H405" i="28" s="1"/>
  <c r="J68" i="31"/>
  <c r="I101" i="31" s="1"/>
  <c r="G196" i="28" s="1"/>
  <c r="H196" i="28" s="1"/>
  <c r="R68" i="31"/>
  <c r="O101" i="31" s="1"/>
  <c r="G202" i="28" s="1"/>
  <c r="H202" i="28" s="1"/>
  <c r="V72" i="31"/>
  <c r="S105" i="31" s="1"/>
  <c r="G282" i="28" s="1"/>
  <c r="H282" i="28" s="1"/>
  <c r="Q69" i="31"/>
  <c r="N102" i="31" s="1"/>
  <c r="G220" i="28" s="1"/>
  <c r="H220" i="28" s="1"/>
  <c r="R70" i="31"/>
  <c r="O103" i="31" s="1"/>
  <c r="G240" i="28" s="1"/>
  <c r="H240" i="28" s="1"/>
  <c r="L71" i="31"/>
  <c r="J104" i="31" s="1"/>
  <c r="G254" i="28" s="1"/>
  <c r="H254" i="28" s="1"/>
  <c r="X72" i="31"/>
  <c r="R62" i="31"/>
  <c r="O95" i="31" s="1"/>
  <c r="G88" i="28" s="1"/>
  <c r="H88" i="28" s="1"/>
  <c r="W65" i="31"/>
  <c r="G58" i="31"/>
  <c r="F91" i="31" s="1"/>
  <c r="G3" i="28" s="1"/>
  <c r="H3" i="28" s="1"/>
  <c r="V66" i="31"/>
  <c r="S99" i="31" s="1"/>
  <c r="G168" i="28" s="1"/>
  <c r="H168" i="28" s="1"/>
  <c r="L62" i="31"/>
  <c r="J95" i="31" s="1"/>
  <c r="G83" i="28" s="1"/>
  <c r="H83" i="28" s="1"/>
  <c r="M75" i="31"/>
  <c r="K108" i="31" s="1"/>
  <c r="G331" i="28" s="1"/>
  <c r="H331" i="28" s="1"/>
  <c r="H67" i="31"/>
  <c r="G100" i="31" s="1"/>
  <c r="G175" i="28" s="1"/>
  <c r="H175" i="28" s="1"/>
  <c r="Q67" i="31"/>
  <c r="N100" i="31" s="1"/>
  <c r="G182" i="28" s="1"/>
  <c r="H182" i="28" s="1"/>
  <c r="AB79" i="31"/>
  <c r="V112" i="31" s="1"/>
  <c r="G418" i="28" s="1"/>
  <c r="H418" i="28" s="1"/>
  <c r="Q82" i="31"/>
  <c r="N115" i="31" s="1"/>
  <c r="G467" i="28" s="1"/>
  <c r="H467" i="28" s="1"/>
  <c r="R80" i="31"/>
  <c r="O113" i="31" s="1"/>
  <c r="G430" i="28" s="1"/>
  <c r="H430" i="28" s="1"/>
  <c r="L59" i="31"/>
  <c r="J92" i="31" s="1"/>
  <c r="G26" i="28" s="1"/>
  <c r="H26" i="28" s="1"/>
  <c r="G80" i="31"/>
  <c r="F113" i="31" s="1"/>
  <c r="G421" i="28" s="1"/>
  <c r="H421" i="28" s="1"/>
  <c r="L61" i="31"/>
  <c r="J94" i="31" s="1"/>
  <c r="G64" i="28" s="1"/>
  <c r="H64" i="28" s="1"/>
  <c r="W72" i="31"/>
  <c r="M69" i="31"/>
  <c r="K102" i="31" s="1"/>
  <c r="G217" i="28" s="1"/>
  <c r="H217" i="28" s="1"/>
  <c r="G78" i="31"/>
  <c r="F111" i="31" s="1"/>
  <c r="G383" i="28" s="1"/>
  <c r="H383" i="28" s="1"/>
  <c r="E72" i="31"/>
  <c r="E105" i="31" s="1"/>
  <c r="G268" i="28" s="1"/>
  <c r="H268" i="28" s="1"/>
  <c r="R76" i="31"/>
  <c r="O109" i="31" s="1"/>
  <c r="G354" i="28" s="1"/>
  <c r="H354" i="28" s="1"/>
  <c r="AB63" i="31"/>
  <c r="V96" i="31" s="1"/>
  <c r="G114" i="28" s="1"/>
  <c r="H114" i="28" s="1"/>
  <c r="AB78" i="31"/>
  <c r="V111" i="31" s="1"/>
  <c r="G399" i="28" s="1"/>
  <c r="H399" i="28" s="1"/>
  <c r="Y60" i="31"/>
  <c r="T93" i="31" s="1"/>
  <c r="G55" i="28" s="1"/>
  <c r="H55" i="28" s="1"/>
  <c r="AA61" i="31"/>
  <c r="U94" i="31" s="1"/>
  <c r="G75" i="28" s="1"/>
  <c r="H75" i="28" s="1"/>
  <c r="AA64" i="31"/>
  <c r="U97" i="31" s="1"/>
  <c r="G132" i="28" s="1"/>
  <c r="H132" i="28" s="1"/>
  <c r="AB75" i="31"/>
  <c r="V108" i="31" s="1"/>
  <c r="G342" i="28" s="1"/>
  <c r="H342" i="28" s="1"/>
  <c r="R60" i="31"/>
  <c r="O93" i="31" s="1"/>
  <c r="G50" i="28" s="1"/>
  <c r="H50" i="28" s="1"/>
  <c r="J59" i="31"/>
  <c r="I92" i="31" s="1"/>
  <c r="G25" i="28" s="1"/>
  <c r="H25" i="28" s="1"/>
  <c r="R63" i="31"/>
  <c r="O96" i="31" s="1"/>
  <c r="G107" i="28" s="1"/>
  <c r="H107" i="28" s="1"/>
  <c r="Y70" i="31"/>
  <c r="T103" i="31" s="1"/>
  <c r="G245" i="28" s="1"/>
  <c r="H245" i="28" s="1"/>
  <c r="R58" i="31"/>
  <c r="O91" i="31" s="1"/>
  <c r="G12" i="28" s="1"/>
  <c r="H12" i="28" s="1"/>
  <c r="R64" i="31"/>
  <c r="O97" i="31" s="1"/>
  <c r="G126" i="28" s="1"/>
  <c r="H126" i="28" s="1"/>
  <c r="AA80" i="31"/>
  <c r="U113" i="31" s="1"/>
  <c r="G436" i="28" s="1"/>
  <c r="H436" i="28" s="1"/>
  <c r="J62" i="31"/>
  <c r="I95" i="31" s="1"/>
  <c r="G82" i="28" s="1"/>
  <c r="H82" i="28" s="1"/>
  <c r="AC66" i="31"/>
  <c r="W99" i="31" s="1"/>
  <c r="G172" i="28" s="1"/>
  <c r="H172" i="28" s="1"/>
  <c r="AB59" i="31"/>
  <c r="V92" i="31" s="1"/>
  <c r="G38" i="28" s="1"/>
  <c r="H38" i="28" s="1"/>
  <c r="H63" i="31"/>
  <c r="G96" i="31" s="1"/>
  <c r="G99" i="28" s="1"/>
  <c r="H99" i="28" s="1"/>
  <c r="I67" i="31"/>
  <c r="H100" i="31" s="1"/>
  <c r="G176" i="28" s="1"/>
  <c r="H176" i="28" s="1"/>
  <c r="J61" i="31"/>
  <c r="I94" i="31" s="1"/>
  <c r="G63" i="28" s="1"/>
  <c r="H63" i="28" s="1"/>
  <c r="M82" i="31"/>
  <c r="K115" i="31" s="1"/>
  <c r="G464" i="28" s="1"/>
  <c r="H464" i="28" s="1"/>
  <c r="H82" i="31"/>
  <c r="G115" i="31" s="1"/>
  <c r="G460" i="28" s="1"/>
  <c r="H460" i="28" s="1"/>
  <c r="E65" i="31"/>
  <c r="E98" i="31" s="1"/>
  <c r="G135" i="28" s="1"/>
  <c r="H135" i="28" s="1"/>
  <c r="G71" i="31"/>
  <c r="F104" i="31" s="1"/>
  <c r="G250" i="28" s="1"/>
  <c r="H250" i="28" s="1"/>
  <c r="AB77" i="31"/>
  <c r="V110" i="31" s="1"/>
  <c r="G380" i="28" s="1"/>
  <c r="H380" i="28" s="1"/>
  <c r="R69" i="31"/>
  <c r="O102" i="31" s="1"/>
  <c r="G221" i="28" s="1"/>
  <c r="H221" i="28" s="1"/>
  <c r="M71" i="31"/>
  <c r="K104" i="31" s="1"/>
  <c r="G255" i="28" s="1"/>
  <c r="H255" i="28" s="1"/>
  <c r="R81" i="31"/>
  <c r="O114" i="31" s="1"/>
  <c r="G449" i="28" s="1"/>
  <c r="H449" i="28" s="1"/>
  <c r="U65" i="31"/>
  <c r="R98" i="31" s="1"/>
  <c r="G148" i="28" s="1"/>
  <c r="H148" i="28" s="1"/>
  <c r="Q62" i="31"/>
  <c r="N95" i="31" s="1"/>
  <c r="G87" i="28" s="1"/>
  <c r="H87" i="28" s="1"/>
  <c r="X66" i="31"/>
  <c r="G81" i="31"/>
  <c r="F114" i="31" s="1"/>
  <c r="G440" i="28" s="1"/>
  <c r="H440" i="28" s="1"/>
  <c r="H58" i="31"/>
  <c r="G91" i="31" s="1"/>
  <c r="G4" i="28" s="1"/>
  <c r="H4" i="28" s="1"/>
  <c r="R75" i="31"/>
  <c r="O108" i="31" s="1"/>
  <c r="G335" i="28" s="1"/>
  <c r="H335" i="28" s="1"/>
  <c r="M68" i="31"/>
  <c r="K101" i="31" s="1"/>
  <c r="G198" i="28" s="1"/>
  <c r="H198" i="28" s="1"/>
  <c r="Q61" i="31"/>
  <c r="N94" i="31" s="1"/>
  <c r="G68" i="28" s="1"/>
  <c r="H68" i="28" s="1"/>
  <c r="AB67" i="31"/>
  <c r="V100" i="31" s="1"/>
  <c r="G190" i="28" s="1"/>
  <c r="H190" i="28" s="1"/>
  <c r="M64" i="31"/>
  <c r="K97" i="31" s="1"/>
  <c r="G122" i="28" s="1"/>
  <c r="H122" i="28" s="1"/>
  <c r="L67" i="31"/>
  <c r="J100" i="31" s="1"/>
  <c r="G178" i="28" s="1"/>
  <c r="H178" i="28" s="1"/>
  <c r="M78" i="31"/>
  <c r="K111" i="31" s="1"/>
  <c r="G388" i="28" s="1"/>
  <c r="H388" i="28" s="1"/>
  <c r="V73" i="31"/>
  <c r="S106" i="31" s="1"/>
  <c r="G301" i="28" s="1"/>
  <c r="H301" i="28" s="1"/>
  <c r="M79" i="31"/>
  <c r="K112" i="31" s="1"/>
  <c r="G407" i="28" s="1"/>
  <c r="H407" i="28" s="1"/>
  <c r="R74" i="31"/>
  <c r="O107" i="31" s="1"/>
  <c r="G316" i="28" s="1"/>
  <c r="H316" i="28" s="1"/>
  <c r="Y80" i="31"/>
  <c r="T113" i="31" s="1"/>
  <c r="G435" i="28" s="1"/>
  <c r="H435" i="28" s="1"/>
  <c r="Q68" i="31"/>
  <c r="N101" i="31" s="1"/>
  <c r="G201" i="28" s="1"/>
  <c r="H201" i="28" s="1"/>
  <c r="W66" i="31"/>
  <c r="M59" i="31"/>
  <c r="K92" i="31" s="1"/>
  <c r="G27" i="28" s="1"/>
  <c r="H27" i="28" s="1"/>
  <c r="J80" i="31"/>
  <c r="I113" i="31" s="1"/>
  <c r="G424" i="28" s="1"/>
  <c r="H424" i="28" s="1"/>
  <c r="O65" i="31"/>
  <c r="M98" i="31" s="1"/>
  <c r="G143" i="28" s="1"/>
  <c r="H143" i="28" s="1"/>
  <c r="S66" i="31"/>
  <c r="P99" i="31" s="1"/>
  <c r="G165" i="28" s="1"/>
  <c r="H165" i="28" s="1"/>
  <c r="J64" i="31"/>
  <c r="I97" i="31" s="1"/>
  <c r="G120" i="28" s="1"/>
  <c r="H120" i="28" s="1"/>
  <c r="L69" i="31"/>
  <c r="J102" i="31" s="1"/>
  <c r="G216" i="28" s="1"/>
  <c r="H216" i="28" s="1"/>
  <c r="J78" i="31"/>
  <c r="I111" i="31" s="1"/>
  <c r="G386" i="28" s="1"/>
  <c r="H386" i="28" s="1"/>
  <c r="AB70" i="31"/>
  <c r="V103" i="31" s="1"/>
  <c r="G247" i="28" s="1"/>
  <c r="H247" i="28" s="1"/>
  <c r="G69" i="31"/>
  <c r="F102" i="31" s="1"/>
  <c r="G212" i="28" s="1"/>
  <c r="H212" i="28" s="1"/>
  <c r="AA63" i="31"/>
  <c r="U96" i="31" s="1"/>
  <c r="G113" i="28" s="1"/>
  <c r="H113" i="28" s="1"/>
  <c r="AA78" i="31"/>
  <c r="U111" i="31" s="1"/>
  <c r="G398" i="28" s="1"/>
  <c r="H398" i="28" s="1"/>
  <c r="U66" i="31"/>
  <c r="R99" i="31" s="1"/>
  <c r="G167" i="28" s="1"/>
  <c r="H167" i="28" s="1"/>
  <c r="Z65" i="31"/>
  <c r="AB64" i="31"/>
  <c r="V97" i="31" s="1"/>
  <c r="G133" i="28" s="1"/>
  <c r="H133" i="28" s="1"/>
  <c r="M81" i="31"/>
  <c r="K114" i="31" s="1"/>
  <c r="G445" i="28" s="1"/>
  <c r="H445" i="28" s="1"/>
  <c r="Q60" i="31"/>
  <c r="N93" i="31" s="1"/>
  <c r="G49" i="28" s="1"/>
  <c r="H49" i="28" s="1"/>
  <c r="I59" i="31"/>
  <c r="H92" i="31" s="1"/>
  <c r="G24" i="28" s="1"/>
  <c r="H24" i="28" s="1"/>
  <c r="Q63" i="31"/>
  <c r="N96" i="31" s="1"/>
  <c r="G106" i="28" s="1"/>
  <c r="H106" i="28" s="1"/>
  <c r="AB80" i="31"/>
  <c r="V113" i="31" s="1"/>
  <c r="G437" i="28" s="1"/>
  <c r="H437" i="28" s="1"/>
  <c r="M76" i="31"/>
  <c r="K109" i="31" s="1"/>
  <c r="G350" i="28" s="1"/>
  <c r="H350" i="28" s="1"/>
  <c r="N65" i="31"/>
  <c r="L98" i="31" s="1"/>
  <c r="G142" i="28" s="1"/>
  <c r="H142" i="28" s="1"/>
  <c r="X65" i="31"/>
  <c r="AA59" i="31"/>
  <c r="U92" i="31" s="1"/>
  <c r="G37" i="28" s="1"/>
  <c r="H37" i="28" s="1"/>
  <c r="G63" i="31"/>
  <c r="F96" i="31" s="1"/>
  <c r="G98" i="28" s="1"/>
  <c r="H98" i="28" s="1"/>
  <c r="G67" i="31"/>
  <c r="F100" i="31" s="1"/>
  <c r="G174" i="28" s="1"/>
  <c r="H174" i="28" s="1"/>
  <c r="L77" i="31"/>
  <c r="J110" i="31" s="1"/>
  <c r="G368" i="28" s="1"/>
  <c r="H368" i="28" s="1"/>
  <c r="F65" i="31"/>
  <c r="Y67" i="31"/>
  <c r="T100" i="31" s="1"/>
  <c r="G188" i="28" s="1"/>
  <c r="H188" i="28" s="1"/>
  <c r="Y79" i="31"/>
  <c r="T112" i="31" s="1"/>
  <c r="G416" i="28" s="1"/>
  <c r="H416" i="28" s="1"/>
  <c r="J71" i="31"/>
  <c r="I104" i="31" s="1"/>
  <c r="G253" i="28" s="1"/>
  <c r="H253" i="28" s="1"/>
  <c r="I79" i="31"/>
  <c r="H112" i="31" s="1"/>
  <c r="G404" i="28" s="1"/>
  <c r="H404" i="28" s="1"/>
  <c r="AA77" i="31"/>
  <c r="U110" i="31" s="1"/>
  <c r="G379" i="28" s="1"/>
  <c r="H379" i="28" s="1"/>
  <c r="AB82" i="31"/>
  <c r="V115" i="31" s="1"/>
  <c r="G475" i="28" s="1"/>
  <c r="H475" i="28" s="1"/>
  <c r="Q81" i="31"/>
  <c r="N114" i="31" s="1"/>
  <c r="G448" i="28" s="1"/>
  <c r="H448" i="28" s="1"/>
  <c r="R77" i="31"/>
  <c r="O110" i="31" s="1"/>
  <c r="G373" i="28" s="1"/>
  <c r="H373" i="28" s="1"/>
  <c r="H76" i="31"/>
  <c r="G109" i="31" s="1"/>
  <c r="G346" i="28" s="1"/>
  <c r="H346" i="28" s="1"/>
  <c r="I58" i="31"/>
  <c r="H91" i="31" s="1"/>
  <c r="G5" i="28" s="1"/>
  <c r="H5" i="28" s="1"/>
  <c r="H64" i="31"/>
  <c r="G97" i="31" s="1"/>
  <c r="G118" i="28" s="1"/>
  <c r="H118" i="28" s="1"/>
  <c r="I78" i="31"/>
  <c r="H111" i="31" s="1"/>
  <c r="G385" i="28" s="1"/>
  <c r="H385" i="28" s="1"/>
  <c r="Q78" i="31"/>
  <c r="N111" i="31" s="1"/>
  <c r="G391" i="28" s="1"/>
  <c r="H391" i="28" s="1"/>
  <c r="Q76" i="31"/>
  <c r="N109" i="31" s="1"/>
  <c r="G353" i="28" s="1"/>
  <c r="H353" i="28" s="1"/>
  <c r="Q71" i="31"/>
  <c r="N104" i="31" s="1"/>
  <c r="G258" i="28" s="1"/>
  <c r="H258" i="28" s="1"/>
  <c r="Q80" i="31"/>
  <c r="N113" i="31" s="1"/>
  <c r="G429" i="28" s="1"/>
  <c r="H429" i="28" s="1"/>
  <c r="Y61" i="31"/>
  <c r="T94" i="31" s="1"/>
  <c r="G74" i="28" s="1"/>
  <c r="H74" i="28" s="1"/>
  <c r="I80" i="31"/>
  <c r="H113" i="31" s="1"/>
  <c r="G423" i="28" s="1"/>
  <c r="H423" i="28" s="1"/>
  <c r="M61" i="31"/>
  <c r="K94" i="31" s="1"/>
  <c r="G65" i="28" s="1"/>
  <c r="H65" i="28" s="1"/>
  <c r="I64" i="31"/>
  <c r="H97" i="31" s="1"/>
  <c r="G119" i="28" s="1"/>
  <c r="H119" i="28" s="1"/>
  <c r="AB81" i="31"/>
  <c r="V114" i="31" s="1"/>
  <c r="G456" i="28" s="1"/>
  <c r="H456" i="28" s="1"/>
  <c r="AA70" i="31"/>
  <c r="U103" i="31" s="1"/>
  <c r="G246" i="28" s="1"/>
  <c r="H246" i="28" s="1"/>
  <c r="J74" i="31"/>
  <c r="I107" i="31" s="1"/>
  <c r="G310" i="28" s="1"/>
  <c r="H310" i="28" s="1"/>
  <c r="AB60" i="31"/>
  <c r="V93" i="31" s="1"/>
  <c r="G57" i="28" s="1"/>
  <c r="H57" i="28" s="1"/>
  <c r="Y82" i="31"/>
  <c r="T115" i="31" s="1"/>
  <c r="G473" i="28" s="1"/>
  <c r="H473" i="28" s="1"/>
  <c r="H70" i="31"/>
  <c r="G103" i="31" s="1"/>
  <c r="G232" i="28" s="1"/>
  <c r="H232" i="28" s="1"/>
  <c r="I75" i="31"/>
  <c r="H108" i="31" s="1"/>
  <c r="G328" i="28" s="1"/>
  <c r="H328" i="28" s="1"/>
  <c r="Q64" i="31"/>
  <c r="N97" i="31" s="1"/>
  <c r="G125" i="28" s="1"/>
  <c r="H125" i="28" s="1"/>
  <c r="K73" i="31"/>
  <c r="AB69" i="31"/>
  <c r="V102" i="31" s="1"/>
  <c r="G228" i="28" s="1"/>
  <c r="H228" i="28" s="1"/>
  <c r="L76" i="31"/>
  <c r="J109" i="31" s="1"/>
  <c r="G349" i="28" s="1"/>
  <c r="H349" i="28" s="1"/>
  <c r="L60" i="31"/>
  <c r="J93" i="31" s="1"/>
  <c r="G45" i="28" s="1"/>
  <c r="H45" i="28" s="1"/>
  <c r="Z73" i="31"/>
  <c r="J63" i="31"/>
  <c r="I96" i="31" s="1"/>
  <c r="G101" i="28" s="1"/>
  <c r="H101" i="28" s="1"/>
  <c r="I61" i="31"/>
  <c r="H94" i="31" s="1"/>
  <c r="G62" i="28" s="1"/>
  <c r="H62" i="28" s="1"/>
  <c r="L82" i="31"/>
  <c r="J115" i="31" s="1"/>
  <c r="G463" i="28" s="1"/>
  <c r="H463" i="28" s="1"/>
  <c r="Z66" i="31"/>
  <c r="J82" i="31"/>
  <c r="I115" i="31" s="1"/>
  <c r="G462" i="28" s="1"/>
  <c r="H462" i="28" s="1"/>
  <c r="G79" i="31"/>
  <c r="F112" i="31" s="1"/>
  <c r="G402" i="28" s="1"/>
  <c r="H402" i="28" s="1"/>
  <c r="T72" i="31"/>
  <c r="Q105" i="31" s="1"/>
  <c r="G280" i="28" s="1"/>
  <c r="H280" i="28" s="1"/>
  <c r="AA74" i="31"/>
  <c r="U107" i="31" s="1"/>
  <c r="G322" i="28" s="1"/>
  <c r="H322" i="28" s="1"/>
  <c r="P73" i="31"/>
  <c r="F72" i="31"/>
  <c r="AA82" i="31"/>
  <c r="U115" i="31" s="1"/>
  <c r="G474" i="28" s="1"/>
  <c r="H474" i="28" s="1"/>
  <c r="Q77" i="31"/>
  <c r="N110" i="31" s="1"/>
  <c r="G372" i="28" s="1"/>
  <c r="H372" i="28" s="1"/>
  <c r="I76" i="31"/>
  <c r="H109" i="31" s="1"/>
  <c r="G347" i="28" s="1"/>
  <c r="H347" i="28" s="1"/>
  <c r="J81" i="31"/>
  <c r="I114" i="31" s="1"/>
  <c r="G443" i="28" s="1"/>
  <c r="H443" i="28" s="1"/>
  <c r="J58" i="31"/>
  <c r="I91" i="31" s="1"/>
  <c r="G6" i="28" s="1"/>
  <c r="H6" i="28" s="1"/>
  <c r="K66" i="31"/>
  <c r="G70" i="31"/>
  <c r="F103" i="31" s="1"/>
  <c r="G231" i="28" s="1"/>
  <c r="H231" i="28" s="1"/>
  <c r="I77" i="31"/>
  <c r="H110" i="31" s="1"/>
  <c r="G366" i="28" s="1"/>
  <c r="H366" i="28" s="1"/>
  <c r="AA69" i="31"/>
  <c r="U102" i="31" s="1"/>
  <c r="G227" i="28" s="1"/>
  <c r="H227" i="28" s="1"/>
  <c r="P72" i="31"/>
  <c r="Y75" i="31"/>
  <c r="T108" i="31" s="1"/>
  <c r="G340" i="28" s="1"/>
  <c r="H340" i="28" s="1"/>
  <c r="I63" i="31"/>
  <c r="H96" i="31" s="1"/>
  <c r="G100" i="28" s="1"/>
  <c r="H100" i="28" s="1"/>
  <c r="AC72" i="31"/>
  <c r="W105" i="31" s="1"/>
  <c r="G286" i="28" s="1"/>
  <c r="H286" i="28" s="1"/>
  <c r="T65" i="31"/>
  <c r="Q98" i="31" s="1"/>
  <c r="G147" i="28" s="1"/>
  <c r="H147" i="28" s="1"/>
  <c r="S65" i="31"/>
  <c r="P98" i="31" s="1"/>
  <c r="G146" i="28" s="1"/>
  <c r="H146" i="28" s="1"/>
  <c r="AA68" i="31"/>
  <c r="U101" i="31" s="1"/>
  <c r="G208" i="28" s="1"/>
  <c r="H208" i="28" s="1"/>
  <c r="G61" i="31"/>
  <c r="F94" i="31" s="1"/>
  <c r="G60" i="28" s="1"/>
  <c r="H60" i="28" s="1"/>
  <c r="P66" i="31"/>
  <c r="G82" i="31"/>
  <c r="F115" i="31" s="1"/>
  <c r="G459" i="28" s="1"/>
  <c r="H459" i="28" s="1"/>
  <c r="I71" i="31"/>
  <c r="H104" i="31" s="1"/>
  <c r="G252" i="28" s="1"/>
  <c r="H252" i="28" s="1"/>
  <c r="H79" i="31"/>
  <c r="G112" i="31" s="1"/>
  <c r="G403" i="28" s="1"/>
  <c r="H403" i="28" s="1"/>
  <c r="M70" i="31"/>
  <c r="K103" i="31" s="1"/>
  <c r="G236" i="28" s="1"/>
  <c r="H236" i="28" s="1"/>
  <c r="Y62" i="31"/>
  <c r="T95" i="31" s="1"/>
  <c r="G93" i="28" s="1"/>
  <c r="H93" i="28" s="1"/>
  <c r="J76" i="31"/>
  <c r="I109" i="31" s="1"/>
  <c r="G348" i="28" s="1"/>
  <c r="H348" i="28" s="1"/>
  <c r="I81" i="31"/>
  <c r="H114" i="31" s="1"/>
  <c r="G442" i="28" s="1"/>
  <c r="H442" i="28" s="1"/>
  <c r="L58" i="31"/>
  <c r="J91" i="31" s="1"/>
  <c r="G7" i="28" s="1"/>
  <c r="H7" i="28" s="1"/>
  <c r="X73" i="31"/>
  <c r="L81" i="31"/>
  <c r="J114" i="31" s="1"/>
  <c r="G444" i="28" s="1"/>
  <c r="H444" i="28" s="1"/>
  <c r="H75" i="31"/>
  <c r="G108" i="31" s="1"/>
  <c r="G327" i="28" s="1"/>
  <c r="H327" i="28" s="1"/>
  <c r="O72" i="31"/>
  <c r="M105" i="31" s="1"/>
  <c r="G276" i="28" s="1"/>
  <c r="H276" i="28" s="1"/>
  <c r="L74" i="31"/>
  <c r="J107" i="31" s="1"/>
  <c r="G311" i="28" s="1"/>
  <c r="H311" i="28" s="1"/>
  <c r="Z72" i="31"/>
  <c r="Q75" i="31"/>
  <c r="N108" i="31" s="1"/>
  <c r="G334" i="28" s="1"/>
  <c r="H334" i="28" s="1"/>
  <c r="AB76" i="31"/>
  <c r="V109" i="31" s="1"/>
  <c r="G361" i="28" s="1"/>
  <c r="H361" i="28" s="1"/>
  <c r="Y64" i="31"/>
  <c r="T97" i="31" s="1"/>
  <c r="G131" i="28" s="1"/>
  <c r="H131" i="28" s="1"/>
  <c r="G60" i="31"/>
  <c r="F93" i="31" s="1"/>
  <c r="G41" i="28" s="1"/>
  <c r="H41" i="28" s="1"/>
  <c r="L63" i="31"/>
  <c r="J96" i="31" s="1"/>
  <c r="G102" i="28" s="1"/>
  <c r="H102" i="28" s="1"/>
  <c r="T66" i="31"/>
  <c r="Q99" i="31" s="1"/>
  <c r="G166" i="28" s="1"/>
  <c r="H166" i="28" s="1"/>
  <c r="G74" i="31"/>
  <c r="F107" i="31" s="1"/>
  <c r="G307" i="28" s="1"/>
  <c r="H307" i="28" s="1"/>
  <c r="H69" i="31"/>
  <c r="G102" i="31" s="1"/>
  <c r="G213" i="28" s="1"/>
  <c r="H213" i="28" s="1"/>
  <c r="Y58" i="31"/>
  <c r="T91" i="31" s="1"/>
  <c r="G17" i="28" s="1"/>
  <c r="H17" i="28" s="1"/>
  <c r="AA60" i="31"/>
  <c r="U93" i="31" s="1"/>
  <c r="G56" i="28" s="1"/>
  <c r="H56" i="28" s="1"/>
  <c r="U73" i="31"/>
  <c r="R106" i="31" s="1"/>
  <c r="G300" i="28" s="1"/>
  <c r="H300" i="28" s="1"/>
  <c r="J70" i="31"/>
  <c r="I103" i="31" s="1"/>
  <c r="G234" i="28" s="1"/>
  <c r="H234" i="28" s="1"/>
  <c r="G75" i="31"/>
  <c r="F108" i="31" s="1"/>
  <c r="G326" i="28" s="1"/>
  <c r="H326" i="28" s="1"/>
  <c r="H77" i="31"/>
  <c r="G110" i="31" s="1"/>
  <c r="G365" i="28" s="1"/>
  <c r="H365" i="28" s="1"/>
  <c r="I62" i="31"/>
  <c r="H95" i="31" s="1"/>
  <c r="G81" i="28" s="1"/>
  <c r="H81" i="28" s="1"/>
  <c r="M60" i="31"/>
  <c r="K93" i="31" s="1"/>
  <c r="G46" i="28" s="1"/>
  <c r="H46" i="28" s="1"/>
  <c r="L78" i="31"/>
  <c r="J111" i="31" s="1"/>
  <c r="G387" i="28" s="1"/>
  <c r="H387" i="28" s="1"/>
  <c r="E66" i="31"/>
  <c r="E99" i="31" s="1"/>
  <c r="G154" i="28" s="1"/>
  <c r="H154" i="28" s="1"/>
  <c r="AB68" i="31"/>
  <c r="V101" i="31" s="1"/>
  <c r="G209" i="28" s="1"/>
  <c r="H209" i="28" s="1"/>
  <c r="AA79" i="31"/>
  <c r="U112" i="31" s="1"/>
  <c r="G417" i="28" s="1"/>
  <c r="H417" i="28" s="1"/>
  <c r="I82" i="31"/>
  <c r="H115" i="31" s="1"/>
  <c r="G461" i="28" s="1"/>
  <c r="H461" i="28" s="1"/>
  <c r="H71" i="31"/>
  <c r="G104" i="31" s="1"/>
  <c r="G251" i="28" s="1"/>
  <c r="H251" i="28" s="1"/>
  <c r="I68" i="31"/>
  <c r="H101" i="31" s="1"/>
  <c r="G195" i="28" s="1"/>
  <c r="H195" i="28" s="1"/>
  <c r="L70" i="31"/>
  <c r="J103" i="31" s="1"/>
  <c r="G235" i="28" s="1"/>
  <c r="H235" i="28" s="1"/>
  <c r="AB74" i="31"/>
  <c r="V107" i="31" s="1"/>
  <c r="G323" i="28" s="1"/>
  <c r="H323" i="28" s="1"/>
  <c r="Y59" i="31"/>
  <c r="T92" i="31" s="1"/>
  <c r="G36" i="28" s="1"/>
  <c r="H36" i="28" s="1"/>
  <c r="G76" i="31"/>
  <c r="F109" i="31" s="1"/>
  <c r="G345" i="28" s="1"/>
  <c r="H345" i="28" s="1"/>
  <c r="H81" i="31"/>
  <c r="G114" i="31" s="1"/>
  <c r="G441" i="28" s="1"/>
  <c r="H441" i="28" s="1"/>
  <c r="I60" i="31"/>
  <c r="H93" i="31" s="1"/>
  <c r="G43" i="28" s="1"/>
  <c r="H43" i="28" s="1"/>
  <c r="H80" i="31"/>
  <c r="G113" i="31" s="1"/>
  <c r="G422" i="28" s="1"/>
  <c r="H422" i="28" s="1"/>
  <c r="Y63" i="31"/>
  <c r="T96" i="31" s="1"/>
  <c r="G112" i="28" s="1"/>
  <c r="H112" i="28" s="1"/>
  <c r="AA76" i="31"/>
  <c r="U109" i="31" s="1"/>
  <c r="G360" i="28" s="1"/>
  <c r="H360" i="28" s="1"/>
  <c r="AA81" i="31"/>
  <c r="U114" i="31" s="1"/>
  <c r="G455" i="28" s="1"/>
  <c r="H455" i="28" s="1"/>
  <c r="I74" i="31"/>
  <c r="H107" i="31" s="1"/>
  <c r="G309" i="28" s="1"/>
  <c r="H309" i="28" s="1"/>
  <c r="I69" i="31"/>
  <c r="H102" i="31" s="1"/>
  <c r="G214" i="28" s="1"/>
  <c r="H214" i="28" s="1"/>
  <c r="H59" i="31"/>
  <c r="G92" i="31" s="1"/>
  <c r="G23" i="28" s="1"/>
  <c r="H23" i="28" s="1"/>
  <c r="O66" i="31"/>
  <c r="M99" i="31" s="1"/>
  <c r="G162" i="28" s="1"/>
  <c r="H162" i="28" s="1"/>
  <c r="M74" i="31"/>
  <c r="K107" i="31" s="1"/>
  <c r="G312" i="28" s="1"/>
  <c r="H312" i="28" s="1"/>
  <c r="Y74" i="31"/>
  <c r="T107" i="31" s="1"/>
  <c r="G321" i="28" s="1"/>
  <c r="H321" i="28" s="1"/>
  <c r="R79" i="31"/>
  <c r="O112" i="31" s="1"/>
  <c r="G411" i="28" s="1"/>
  <c r="H411" i="28" s="1"/>
  <c r="N73" i="31"/>
  <c r="L106" i="31" s="1"/>
  <c r="G294" i="28" s="1"/>
  <c r="H294" i="28" s="1"/>
  <c r="J60" i="31"/>
  <c r="I93" i="31" s="1"/>
  <c r="G44" i="28" s="1"/>
  <c r="H44" i="28" s="1"/>
  <c r="M80" i="31"/>
  <c r="K113" i="31" s="1"/>
  <c r="G426" i="28" s="1"/>
  <c r="H426" i="28" s="1"/>
  <c r="M63" i="31"/>
  <c r="K96" i="31" s="1"/>
  <c r="G103" i="28" s="1"/>
  <c r="H103" i="28" s="1"/>
  <c r="H74" i="31"/>
  <c r="G107" i="31" s="1"/>
  <c r="G308" i="28" s="1"/>
  <c r="H308" i="28" s="1"/>
  <c r="R78" i="31"/>
  <c r="O111" i="31" s="1"/>
  <c r="G392" i="28" s="1"/>
  <c r="H392" i="28" s="1"/>
  <c r="J69" i="31"/>
  <c r="I102" i="31" s="1"/>
  <c r="G215" i="28" s="1"/>
  <c r="H215" i="28" s="1"/>
  <c r="Y77" i="31"/>
  <c r="T110" i="31" s="1"/>
  <c r="G378" i="28" s="1"/>
  <c r="H378" i="28" s="1"/>
  <c r="I70" i="31"/>
  <c r="H103" i="31" s="1"/>
  <c r="G233" i="28" s="1"/>
  <c r="H233" i="28" s="1"/>
  <c r="J75" i="31"/>
  <c r="I108" i="31" s="1"/>
  <c r="G329" i="28" s="1"/>
  <c r="H329" i="28" s="1"/>
  <c r="G77" i="31"/>
  <c r="F110" i="31" s="1"/>
  <c r="G364" i="28" s="1"/>
  <c r="H364" i="28" s="1"/>
  <c r="H62" i="31"/>
  <c r="G95" i="31" s="1"/>
  <c r="G80" i="28" s="1"/>
  <c r="H80" i="28" s="1"/>
  <c r="R61" i="31"/>
  <c r="O94" i="31" s="1"/>
  <c r="G69" i="28" s="1"/>
  <c r="H69" i="28" s="1"/>
  <c r="AA67" i="31"/>
  <c r="U100" i="31" s="1"/>
  <c r="G189" i="28" s="1"/>
  <c r="H189" i="28" s="1"/>
  <c r="AA62" i="31"/>
  <c r="U95" i="31" s="1"/>
  <c r="G94" i="28" s="1"/>
  <c r="H94" i="28" s="1"/>
  <c r="Y68" i="31"/>
  <c r="T101" i="31" s="1"/>
  <c r="G207" i="28" s="1"/>
  <c r="H207" i="28" s="1"/>
  <c r="O73" i="31"/>
  <c r="M106" i="31" s="1"/>
  <c r="G295" i="28" s="1"/>
  <c r="H295" i="28" s="1"/>
  <c r="M62" i="31"/>
  <c r="K95" i="31" s="1"/>
  <c r="G84" i="28" s="1"/>
  <c r="H84" i="28" s="1"/>
  <c r="M67" i="31"/>
  <c r="K100" i="31" s="1"/>
  <c r="G179" i="28" s="1"/>
  <c r="H179" i="28" s="1"/>
  <c r="F66" i="31"/>
  <c r="P65" i="31"/>
  <c r="R67" i="31"/>
  <c r="O100" i="31" s="1"/>
  <c r="G183" i="28" s="1"/>
  <c r="H183" i="28" s="1"/>
  <c r="H68" i="31"/>
  <c r="G101" i="31" s="1"/>
  <c r="G194" i="28" s="1"/>
  <c r="H194" i="28" s="1"/>
  <c r="T73" i="31"/>
  <c r="Q106" i="31" s="1"/>
  <c r="G299" i="28" s="1"/>
  <c r="H299" i="28" s="1"/>
  <c r="Y78" i="31"/>
  <c r="T111" i="31" s="1"/>
  <c r="G397" i="28" s="1"/>
  <c r="H397" i="28" s="1"/>
  <c r="Y71" i="31"/>
  <c r="T104" i="31" s="1"/>
  <c r="G264" i="28" s="1"/>
  <c r="H264" i="28" s="1"/>
  <c r="Q70" i="31"/>
  <c r="N103" i="31" s="1"/>
  <c r="G239" i="28" s="1"/>
  <c r="H239" i="28" s="1"/>
  <c r="R82" i="31"/>
  <c r="O115" i="31" s="1"/>
  <c r="G468" i="28" s="1"/>
  <c r="H468" i="28" s="1"/>
  <c r="R71" i="31"/>
  <c r="O104" i="31" s="1"/>
  <c r="G259" i="28" s="1"/>
  <c r="H259" i="28" s="1"/>
  <c r="CG65" i="31"/>
  <c r="CB98" i="31" s="1"/>
  <c r="Q150" i="28" s="1"/>
  <c r="R150" i="28" s="1"/>
  <c r="BI308" i="31"/>
  <c r="AN65" i="31"/>
  <c r="AM98" i="31" s="1"/>
  <c r="L139" i="28" s="1"/>
  <c r="M139" i="28" s="1"/>
  <c r="CK72" i="31"/>
  <c r="CE105" i="31" s="1"/>
  <c r="Q286" i="28" s="1"/>
  <c r="R286" i="28" s="1"/>
  <c r="BD308" i="31"/>
  <c r="BG78" i="31"/>
  <c r="BA111" i="31" s="1"/>
  <c r="L400" i="28" s="1"/>
  <c r="M400" i="28" s="1"/>
  <c r="BB64" i="31"/>
  <c r="BC64" i="31"/>
  <c r="AX97" i="31" s="1"/>
  <c r="L131" i="28" s="1"/>
  <c r="M131" i="28" s="1"/>
  <c r="CY59" i="31"/>
  <c r="CW92" i="31" s="1"/>
  <c r="V27" i="28" s="1"/>
  <c r="W27" i="28" s="1"/>
  <c r="CX59" i="31"/>
  <c r="CV92" i="31" s="1"/>
  <c r="V26" i="28" s="1"/>
  <c r="W26" i="28" s="1"/>
  <c r="CW59" i="31"/>
  <c r="AN73" i="31"/>
  <c r="AM106" i="31" s="1"/>
  <c r="L291" i="28" s="1"/>
  <c r="M291" i="28" s="1"/>
  <c r="AM73" i="31"/>
  <c r="AL106" i="31" s="1"/>
  <c r="L290" i="28" s="1"/>
  <c r="M290" i="28" s="1"/>
  <c r="AL73" i="31"/>
  <c r="AK106" i="31" s="1"/>
  <c r="L289" i="28" s="1"/>
  <c r="M289" i="28" s="1"/>
  <c r="AJ73" i="31"/>
  <c r="AK73" i="31"/>
  <c r="AJ106" i="31" s="1"/>
  <c r="L288" i="28" s="1"/>
  <c r="M288" i="28" s="1"/>
  <c r="BB58" i="31"/>
  <c r="BC58" i="31"/>
  <c r="AX91" i="31" s="1"/>
  <c r="L17" i="28" s="1"/>
  <c r="M17" i="28" s="1"/>
  <c r="BA72" i="31"/>
  <c r="BC72" i="31"/>
  <c r="AX105" i="31" s="1"/>
  <c r="L283" i="28" s="1"/>
  <c r="M283" i="28" s="1"/>
  <c r="BV64" i="31"/>
  <c r="BT97" i="31" s="1"/>
  <c r="Q123" i="28" s="1"/>
  <c r="R123" i="28" s="1"/>
  <c r="DL59" i="31"/>
  <c r="DN59" i="31"/>
  <c r="DH92" i="31" s="1"/>
  <c r="V38" i="28" s="1"/>
  <c r="W38" i="28" s="1"/>
  <c r="DM59" i="31"/>
  <c r="DG92" i="31" s="1"/>
  <c r="V37" i="28" s="1"/>
  <c r="W37" i="28" s="1"/>
  <c r="O58" i="31"/>
  <c r="M91" i="31" s="1"/>
  <c r="G10" i="28" s="1"/>
  <c r="H10" i="28" s="1"/>
  <c r="U58" i="31"/>
  <c r="R91" i="31" s="1"/>
  <c r="G15" i="28" s="1"/>
  <c r="H15" i="28" s="1"/>
  <c r="BS64" i="31"/>
  <c r="BT64" i="31"/>
  <c r="BR97" i="31" s="1"/>
  <c r="Q121" i="28" s="1"/>
  <c r="R121" i="28" s="1"/>
  <c r="BU64" i="31"/>
  <c r="BS97" i="31" s="1"/>
  <c r="Q122" i="28" s="1"/>
  <c r="R122" i="28" s="1"/>
  <c r="DJ66" i="31"/>
  <c r="DK66" i="31"/>
  <c r="DF99" i="31" s="1"/>
  <c r="V169" i="28" s="1"/>
  <c r="W169" i="28" s="1"/>
  <c r="CD75" i="31"/>
  <c r="CA108" i="31" s="1"/>
  <c r="Q339" i="28" s="1"/>
  <c r="R339" i="28" s="1"/>
  <c r="AJ78" i="31"/>
  <c r="AN78" i="31"/>
  <c r="AM111" i="31" s="1"/>
  <c r="L386" i="28" s="1"/>
  <c r="M386" i="28" s="1"/>
  <c r="AM78" i="31"/>
  <c r="AL111" i="31" s="1"/>
  <c r="L385" i="28" s="1"/>
  <c r="M385" i="28" s="1"/>
  <c r="AK78" i="31"/>
  <c r="AJ111" i="31" s="1"/>
  <c r="L383" i="28" s="1"/>
  <c r="M383" i="28" s="1"/>
  <c r="AL78" i="31"/>
  <c r="AK111" i="31" s="1"/>
  <c r="L384" i="28" s="1"/>
  <c r="M384" i="28" s="1"/>
  <c r="AX66" i="31"/>
  <c r="AU99" i="31" s="1"/>
  <c r="L166" i="28" s="1"/>
  <c r="M166" i="28" s="1"/>
  <c r="AC58" i="31"/>
  <c r="W91" i="31" s="1"/>
  <c r="G20" i="28" s="1"/>
  <c r="H20" i="28" s="1"/>
  <c r="O81" i="31"/>
  <c r="M114" i="31" s="1"/>
  <c r="G447" i="28" s="1"/>
  <c r="H447" i="28" s="1"/>
  <c r="CF76" i="31"/>
  <c r="CG76" i="31"/>
  <c r="CB109" i="31" s="1"/>
  <c r="Q359" i="28" s="1"/>
  <c r="R359" i="28" s="1"/>
  <c r="CV73" i="31"/>
  <c r="CU106" i="31" s="1"/>
  <c r="V291" i="28" s="1"/>
  <c r="W291" i="28" s="1"/>
  <c r="CT73" i="31"/>
  <c r="CS106" i="31" s="1"/>
  <c r="V289" i="28" s="1"/>
  <c r="W289" i="28" s="1"/>
  <c r="CR73" i="31"/>
  <c r="CS73" i="31"/>
  <c r="CR106" i="31" s="1"/>
  <c r="V288" i="28" s="1"/>
  <c r="W288" i="28" s="1"/>
  <c r="CU73" i="31"/>
  <c r="CT106" i="31" s="1"/>
  <c r="V290" i="28" s="1"/>
  <c r="W290" i="28" s="1"/>
  <c r="BA329" i="31"/>
  <c r="CA69" i="31"/>
  <c r="BX102" i="31" s="1"/>
  <c r="Q222" i="28" s="1"/>
  <c r="R222" i="28" s="1"/>
  <c r="Z71" i="31"/>
  <c r="T76" i="31"/>
  <c r="Q109" i="31" s="1"/>
  <c r="G356" i="28" s="1"/>
  <c r="H356" i="28" s="1"/>
  <c r="BW58" i="31"/>
  <c r="BU91" i="31" s="1"/>
  <c r="Q10" i="28" s="1"/>
  <c r="R10" i="28" s="1"/>
  <c r="BU72" i="31"/>
  <c r="BS105" i="31" s="1"/>
  <c r="Q274" i="28" s="1"/>
  <c r="R274" i="28" s="1"/>
  <c r="BS72" i="31"/>
  <c r="BT72" i="31"/>
  <c r="BR105" i="31" s="1"/>
  <c r="Q273" i="28" s="1"/>
  <c r="R273" i="28" s="1"/>
  <c r="CH80" i="31"/>
  <c r="CI80" i="31"/>
  <c r="CC113" i="31" s="1"/>
  <c r="Q436" i="28" s="1"/>
  <c r="R436" i="28" s="1"/>
  <c r="CJ80" i="31"/>
  <c r="CD113" i="31" s="1"/>
  <c r="Q437" i="28" s="1"/>
  <c r="R437" i="28" s="1"/>
  <c r="P59" i="31"/>
  <c r="BE329" i="31"/>
  <c r="Y36" i="31"/>
  <c r="Y40" i="31" s="1"/>
  <c r="DK65" i="31"/>
  <c r="DF98" i="31" s="1"/>
  <c r="V150" i="28" s="1"/>
  <c r="W150" i="28" s="1"/>
  <c r="DI65" i="31"/>
  <c r="O67" i="31"/>
  <c r="M100" i="31" s="1"/>
  <c r="G181" i="28" s="1"/>
  <c r="H181" i="28" s="1"/>
  <c r="AI58" i="31"/>
  <c r="AI91" i="31" s="1"/>
  <c r="L2" i="28" s="1"/>
  <c r="M2" i="28" s="1"/>
  <c r="BZ80" i="31"/>
  <c r="BW113" i="31" s="1"/>
  <c r="Q430" i="28" s="1"/>
  <c r="R430" i="28" s="1"/>
  <c r="BX80" i="31"/>
  <c r="BY80" i="31"/>
  <c r="BV113" i="31" s="1"/>
  <c r="Q429" i="28" s="1"/>
  <c r="R429" i="28" s="1"/>
  <c r="DH66" i="31"/>
  <c r="DE99" i="31" s="1"/>
  <c r="V168" i="28" s="1"/>
  <c r="W168" i="28" s="1"/>
  <c r="N58" i="31"/>
  <c r="L91" i="31" s="1"/>
  <c r="G9" i="28" s="1"/>
  <c r="H9" i="28" s="1"/>
  <c r="DI73" i="31"/>
  <c r="DA58" i="31"/>
  <c r="CY91" i="31" s="1"/>
  <c r="V10" i="28" s="1"/>
  <c r="W10" i="28" s="1"/>
  <c r="O68" i="31"/>
  <c r="M101" i="31" s="1"/>
  <c r="G200" i="28" s="1"/>
  <c r="H200" i="28" s="1"/>
  <c r="AY81" i="31"/>
  <c r="AV114" i="31" s="1"/>
  <c r="L452" i="28" s="1"/>
  <c r="M452" i="28" s="1"/>
  <c r="BT71" i="31"/>
  <c r="BR104" i="31" s="1"/>
  <c r="Q254" i="28" s="1"/>
  <c r="R254" i="28" s="1"/>
  <c r="BU71" i="31"/>
  <c r="BS104" i="31" s="1"/>
  <c r="Q255" i="28" s="1"/>
  <c r="R255" i="28" s="1"/>
  <c r="BS71" i="31"/>
  <c r="CD79" i="31"/>
  <c r="CA112" i="31" s="1"/>
  <c r="Q415" i="28" s="1"/>
  <c r="R415" i="28" s="1"/>
  <c r="BV73" i="31"/>
  <c r="BT106" i="31" s="1"/>
  <c r="Q294" i="28" s="1"/>
  <c r="R294" i="28" s="1"/>
  <c r="CD59" i="31"/>
  <c r="CA92" i="31" s="1"/>
  <c r="Q35" i="28" s="1"/>
  <c r="R35" i="28" s="1"/>
  <c r="DJ73" i="31"/>
  <c r="BS65" i="31"/>
  <c r="BU65" i="31"/>
  <c r="BS98" i="31" s="1"/>
  <c r="Q141" i="28" s="1"/>
  <c r="R141" i="28" s="1"/>
  <c r="BT65" i="31"/>
  <c r="BR98" i="31" s="1"/>
  <c r="Q140" i="28" s="1"/>
  <c r="R140" i="28" s="1"/>
  <c r="AM329" i="31"/>
  <c r="AP76" i="31"/>
  <c r="AN109" i="31" s="1"/>
  <c r="L349" i="28" s="1"/>
  <c r="M349" i="28" s="1"/>
  <c r="AQ76" i="31"/>
  <c r="AO109" i="31" s="1"/>
  <c r="L350" i="28" s="1"/>
  <c r="M350" i="28" s="1"/>
  <c r="AO76" i="31"/>
  <c r="CV65" i="31"/>
  <c r="CU98" i="31" s="1"/>
  <c r="V139" i="28" s="1"/>
  <c r="W139" i="28" s="1"/>
  <c r="CT65" i="31"/>
  <c r="CS98" i="31" s="1"/>
  <c r="V137" i="28" s="1"/>
  <c r="W137" i="28" s="1"/>
  <c r="CJ65" i="31"/>
  <c r="CD98" i="31" s="1"/>
  <c r="Q152" i="28" s="1"/>
  <c r="R152" i="28" s="1"/>
  <c r="G427" i="28"/>
  <c r="H427" i="28" s="1"/>
  <c r="G414" i="28"/>
  <c r="H414" i="28" s="1"/>
  <c r="G458" i="28"/>
  <c r="H458" i="28" s="1"/>
  <c r="G415" i="28"/>
  <c r="H415" i="28" s="1"/>
  <c r="G52" i="28"/>
  <c r="H52" i="28" s="1"/>
  <c r="G21" i="28"/>
  <c r="H21" i="28" s="1"/>
  <c r="G325" i="28"/>
  <c r="H325" i="28" s="1"/>
  <c r="G58" i="28"/>
  <c r="H58" i="28" s="1"/>
  <c r="G320" i="28"/>
  <c r="H320" i="28" s="1"/>
  <c r="G199" i="28"/>
  <c r="H199" i="28" s="1"/>
  <c r="G332" i="28"/>
  <c r="H332" i="28" s="1"/>
  <c r="G262" i="28"/>
  <c r="H262" i="28" s="1"/>
  <c r="G317" i="28"/>
  <c r="H317" i="28" s="1"/>
  <c r="G396" i="28"/>
  <c r="H396" i="28" s="1"/>
  <c r="G134" i="28"/>
  <c r="H134" i="28" s="1"/>
  <c r="G452" i="28"/>
  <c r="H452" i="28" s="1"/>
  <c r="G324" i="28"/>
  <c r="H324" i="28" s="1"/>
  <c r="G370" i="28"/>
  <c r="H370" i="28" s="1"/>
  <c r="G47" i="28"/>
  <c r="H47" i="28" s="1"/>
  <c r="G242" i="28"/>
  <c r="H242" i="28" s="1"/>
  <c r="G434" i="28"/>
  <c r="H434" i="28" s="1"/>
  <c r="G355" i="28"/>
  <c r="H355" i="28" s="1"/>
  <c r="G313" i="28"/>
  <c r="H313" i="28" s="1"/>
  <c r="G382" i="28"/>
  <c r="H382" i="28" s="1"/>
  <c r="G358" i="28"/>
  <c r="H358" i="28" s="1"/>
  <c r="G34" i="28"/>
  <c r="H34" i="28" s="1"/>
  <c r="G32" i="28"/>
  <c r="H32" i="28" s="1"/>
  <c r="G337" i="28"/>
  <c r="H337" i="28" s="1"/>
  <c r="G357" i="28"/>
  <c r="H357" i="28" s="1"/>
  <c r="G186" i="28"/>
  <c r="H186" i="28" s="1"/>
  <c r="G51" i="28"/>
  <c r="H51" i="28" s="1"/>
  <c r="G377" i="28"/>
  <c r="H377" i="28" s="1"/>
  <c r="G319" i="28"/>
  <c r="H319" i="28" s="1"/>
  <c r="G66" i="28"/>
  <c r="H66" i="28" s="1"/>
  <c r="G339" i="28"/>
  <c r="H339" i="28" s="1"/>
  <c r="G352" i="28"/>
  <c r="H352" i="28" s="1"/>
  <c r="G173" i="28"/>
  <c r="H173" i="28" s="1"/>
  <c r="G91" i="28"/>
  <c r="H91" i="28" s="1"/>
  <c r="G394" i="28"/>
  <c r="H394" i="28" s="1"/>
  <c r="G211" i="28"/>
  <c r="H211" i="28" s="1"/>
  <c r="G465" i="28"/>
  <c r="H465" i="28" s="1"/>
  <c r="G54" i="28"/>
  <c r="H54" i="28" s="1"/>
  <c r="G72" i="28"/>
  <c r="H72" i="28" s="1"/>
  <c r="G78" i="28"/>
  <c r="H78" i="28" s="1"/>
  <c r="G371" i="28"/>
  <c r="H371" i="28" s="1"/>
  <c r="G104" i="28"/>
  <c r="H104" i="28" s="1"/>
  <c r="G110" i="28"/>
  <c r="H110" i="28" s="1"/>
  <c r="G229" i="28"/>
  <c r="H229" i="28" s="1"/>
  <c r="G33" i="28"/>
  <c r="H33" i="28" s="1"/>
  <c r="G210" i="28"/>
  <c r="H210" i="28" s="1"/>
  <c r="G420" i="28"/>
  <c r="H420" i="28" s="1"/>
  <c r="G124" i="28"/>
  <c r="H124" i="28" s="1"/>
  <c r="G400" i="28"/>
  <c r="H400" i="28" s="1"/>
  <c r="G205" i="28"/>
  <c r="H205" i="28" s="1"/>
  <c r="G238" i="28"/>
  <c r="H238" i="28" s="1"/>
  <c r="G374" i="28"/>
  <c r="H374" i="28" s="1"/>
  <c r="G466" i="28"/>
  <c r="H466" i="28" s="1"/>
  <c r="G218" i="28"/>
  <c r="H218" i="28" s="1"/>
  <c r="G336" i="28"/>
  <c r="H336" i="28" s="1"/>
  <c r="G92" i="28"/>
  <c r="H92" i="28" s="1"/>
  <c r="G123" i="28"/>
  <c r="H123" i="28" s="1"/>
  <c r="G457" i="28"/>
  <c r="H457" i="28" s="1"/>
  <c r="G39" i="28"/>
  <c r="H39" i="28" s="1"/>
  <c r="G203" i="28"/>
  <c r="H203" i="28" s="1"/>
  <c r="G225" i="28"/>
  <c r="H225" i="28" s="1"/>
  <c r="G260" i="28"/>
  <c r="H260" i="28" s="1"/>
  <c r="G243" i="28"/>
  <c r="H243" i="28" s="1"/>
  <c r="G67" i="28"/>
  <c r="H67" i="28" s="1"/>
  <c r="G59" i="28"/>
  <c r="H59" i="28" s="1"/>
  <c r="G263" i="28"/>
  <c r="H263" i="28" s="1"/>
  <c r="G108" i="28"/>
  <c r="H108" i="28" s="1"/>
  <c r="G419" i="28"/>
  <c r="H419" i="28" s="1"/>
  <c r="G438" i="28"/>
  <c r="H438" i="28" s="1"/>
  <c r="G71" i="28"/>
  <c r="H71" i="28" s="1"/>
  <c r="G222" i="28"/>
  <c r="H222" i="28" s="1"/>
  <c r="G97" i="28"/>
  <c r="H97" i="28" s="1"/>
  <c r="G412" i="28"/>
  <c r="H412" i="28" s="1"/>
  <c r="G409" i="28"/>
  <c r="H409" i="28" s="1"/>
  <c r="G223" i="28"/>
  <c r="H223" i="28" s="1"/>
  <c r="G204" i="28"/>
  <c r="H204" i="28" s="1"/>
  <c r="G248" i="28"/>
  <c r="H248" i="28" s="1"/>
  <c r="G105" i="28"/>
  <c r="H105" i="28" s="1"/>
  <c r="G401" i="28"/>
  <c r="H401" i="28" s="1"/>
  <c r="G476" i="28"/>
  <c r="H476" i="28" s="1"/>
  <c r="G180" i="28"/>
  <c r="H180" i="28" s="1"/>
  <c r="G395" i="28"/>
  <c r="H395" i="28" s="1"/>
  <c r="G70" i="28"/>
  <c r="H70" i="28" s="1"/>
  <c r="G73" i="28"/>
  <c r="H73" i="28" s="1"/>
  <c r="G86" i="28"/>
  <c r="H86" i="28" s="1"/>
  <c r="G306" i="28"/>
  <c r="H306" i="28" s="1"/>
  <c r="G439" i="28"/>
  <c r="H439" i="28" s="1"/>
  <c r="G393" i="28"/>
  <c r="H393" i="28" s="1"/>
  <c r="G90" i="28"/>
  <c r="H90" i="28" s="1"/>
  <c r="G390" i="28"/>
  <c r="H390" i="28" s="1"/>
  <c r="G453" i="28"/>
  <c r="H453" i="28" s="1"/>
  <c r="G450" i="28"/>
  <c r="H450" i="28" s="1"/>
  <c r="G249" i="28"/>
  <c r="H249" i="28" s="1"/>
  <c r="G472" i="28"/>
  <c r="H472" i="28" s="1"/>
  <c r="G29" i="28"/>
  <c r="H29" i="28" s="1"/>
  <c r="G187" i="28"/>
  <c r="H187" i="28" s="1"/>
  <c r="G115" i="28"/>
  <c r="H115" i="28" s="1"/>
  <c r="G192" i="28"/>
  <c r="H192" i="28" s="1"/>
  <c r="G431" i="28"/>
  <c r="H431" i="28" s="1"/>
  <c r="G471" i="28"/>
  <c r="H471" i="28" s="1"/>
  <c r="G237" i="28"/>
  <c r="H237" i="28" s="1"/>
  <c r="G451" i="28"/>
  <c r="H451" i="28" s="1"/>
  <c r="G244" i="28"/>
  <c r="H244" i="28" s="1"/>
  <c r="G206" i="28"/>
  <c r="H206" i="28" s="1"/>
  <c r="G363" i="28"/>
  <c r="H363" i="28" s="1"/>
  <c r="G343" i="28"/>
  <c r="H343" i="28" s="1"/>
  <c r="G318" i="28"/>
  <c r="H318" i="28" s="1"/>
  <c r="G470" i="28"/>
  <c r="H470" i="28" s="1"/>
  <c r="G127" i="28"/>
  <c r="H127" i="28" s="1"/>
  <c r="G77" i="28"/>
  <c r="H77" i="28" s="1"/>
  <c r="G261" i="28"/>
  <c r="H261" i="28" s="1"/>
  <c r="G413" i="28"/>
  <c r="H413" i="28" s="1"/>
  <c r="G446" i="28"/>
  <c r="H446" i="28" s="1"/>
  <c r="G35" i="28"/>
  <c r="H35" i="28" s="1"/>
  <c r="G351" i="28"/>
  <c r="H351" i="28" s="1"/>
  <c r="G224" i="28"/>
  <c r="H224" i="28" s="1"/>
  <c r="G267" i="28"/>
  <c r="H267" i="28" s="1"/>
  <c r="G376" i="28"/>
  <c r="H376" i="28" s="1"/>
  <c r="G344" i="28"/>
  <c r="H344" i="28" s="1"/>
  <c r="G40" i="28"/>
  <c r="H40" i="28" s="1"/>
  <c r="G230" i="28"/>
  <c r="H230" i="28" s="1"/>
  <c r="G428" i="28"/>
  <c r="H428" i="28" s="1"/>
  <c r="G381" i="28"/>
  <c r="H381" i="28" s="1"/>
  <c r="G48" i="28"/>
  <c r="H48" i="28" s="1"/>
  <c r="G128" i="28"/>
  <c r="H128" i="28" s="1"/>
  <c r="G184" i="28"/>
  <c r="H184" i="28" s="1"/>
  <c r="G362" i="28"/>
  <c r="H362" i="28" s="1"/>
  <c r="G375" i="28"/>
  <c r="H375" i="28" s="1"/>
  <c r="G333" i="28"/>
  <c r="H333" i="28" s="1"/>
  <c r="G191" i="28"/>
  <c r="H191" i="28" s="1"/>
  <c r="G433" i="28"/>
  <c r="H433" i="28" s="1"/>
  <c r="G96" i="28"/>
  <c r="H96" i="28" s="1"/>
  <c r="G408" i="28"/>
  <c r="H408" i="28" s="1"/>
  <c r="G219" i="28"/>
  <c r="H219" i="28" s="1"/>
  <c r="G338" i="28"/>
  <c r="H338" i="28" s="1"/>
  <c r="G185" i="28"/>
  <c r="H185" i="28" s="1"/>
  <c r="G129" i="28"/>
  <c r="H129" i="28" s="1"/>
  <c r="G111" i="28"/>
  <c r="H111" i="28" s="1"/>
  <c r="G257" i="28"/>
  <c r="H257" i="28" s="1"/>
  <c r="G432" i="28"/>
  <c r="H432" i="28" s="1"/>
  <c r="G85" i="28"/>
  <c r="H85" i="28" s="1"/>
  <c r="G256" i="28"/>
  <c r="H256" i="28" s="1"/>
  <c r="G130" i="28"/>
  <c r="H130" i="28" s="1"/>
  <c r="G241" i="28"/>
  <c r="H241" i="28" s="1"/>
  <c r="G109" i="28"/>
  <c r="H109" i="28" s="1"/>
  <c r="G116" i="28"/>
  <c r="H116" i="28" s="1"/>
  <c r="G389" i="28"/>
  <c r="H389" i="28" s="1"/>
  <c r="G89" i="28"/>
  <c r="H89" i="28" s="1"/>
  <c r="G469" i="28"/>
  <c r="H469" i="28" s="1"/>
  <c r="G314" i="28"/>
  <c r="H314" i="28" s="1"/>
  <c r="G53" i="28"/>
  <c r="H53" i="28" s="1"/>
  <c r="G28" i="28"/>
  <c r="H28" i="28" s="1"/>
  <c r="G14" i="28"/>
  <c r="H14" i="28" s="1"/>
  <c r="G16" i="28"/>
  <c r="H16" i="28" s="1"/>
  <c r="G13" i="28"/>
  <c r="H13" i="28" s="1"/>
  <c r="G2" i="28"/>
  <c r="H2" i="28" s="1"/>
  <c r="CI65" i="31"/>
  <c r="CC98" i="31" s="1"/>
  <c r="Q151" i="28" s="1"/>
  <c r="R151" i="28" s="1"/>
  <c r="BZ66" i="31"/>
  <c r="BW99" i="31" s="1"/>
  <c r="Q164" i="28" s="1"/>
  <c r="R164" i="28" s="1"/>
  <c r="BT66" i="31"/>
  <c r="BR99" i="31" s="1"/>
  <c r="Q159" i="28" s="1"/>
  <c r="R159" i="28" s="1"/>
  <c r="BF65" i="31"/>
  <c r="AZ98" i="31" s="1"/>
  <c r="L152" i="28" s="1"/>
  <c r="M152" i="28" s="1"/>
  <c r="AU65" i="31"/>
  <c r="AR98" i="31" s="1"/>
  <c r="L144" i="28" s="1"/>
  <c r="M144" i="28" s="1"/>
  <c r="AP65" i="31"/>
  <c r="AN98" i="31" s="1"/>
  <c r="L140" i="28" s="1"/>
  <c r="M140" i="28" s="1"/>
  <c r="CU65" i="31"/>
  <c r="CT98" i="31" s="1"/>
  <c r="V138" i="28" s="1"/>
  <c r="W138" i="28" s="1"/>
  <c r="DM73" i="31"/>
  <c r="DG106" i="31" s="1"/>
  <c r="V303" i="28" s="1"/>
  <c r="W303" i="28" s="1"/>
  <c r="BE73" i="31"/>
  <c r="AY106" i="31" s="1"/>
  <c r="L303" i="28" s="1"/>
  <c r="M303" i="28" s="1"/>
  <c r="CY65" i="31"/>
  <c r="CW98" i="31" s="1"/>
  <c r="V141" i="28" s="1"/>
  <c r="W141" i="28" s="1"/>
  <c r="BC66" i="31"/>
  <c r="AX99" i="31" s="1"/>
  <c r="L169" i="28" s="1"/>
  <c r="M169" i="28" s="1"/>
  <c r="AV65" i="31"/>
  <c r="AS98" i="31" s="1"/>
  <c r="L145" i="28" s="1"/>
  <c r="M145" i="28" s="1"/>
  <c r="AL65" i="31"/>
  <c r="AK98" i="31" s="1"/>
  <c r="L137" i="28" s="1"/>
  <c r="M137" i="28" s="1"/>
  <c r="BZ65" i="31"/>
  <c r="BW98" i="31" s="1"/>
  <c r="Q145" i="28" s="1"/>
  <c r="R145" i="28" s="1"/>
  <c r="AK66" i="31"/>
  <c r="AJ99" i="31" s="1"/>
  <c r="L155" i="28" s="1"/>
  <c r="M155" i="28" s="1"/>
  <c r="CT66" i="31"/>
  <c r="CS99" i="31" s="1"/>
  <c r="V156" i="28" s="1"/>
  <c r="W156" i="28" s="1"/>
  <c r="DM66" i="31"/>
  <c r="DG99" i="31" s="1"/>
  <c r="V170" i="28" s="1"/>
  <c r="W170" i="28" s="1"/>
  <c r="AQ66" i="31"/>
  <c r="AO99" i="31" s="1"/>
  <c r="L160" i="28" s="1"/>
  <c r="M160" i="28" s="1"/>
  <c r="CS65" i="31"/>
  <c r="CR98" i="31" s="1"/>
  <c r="V136" i="28" s="1"/>
  <c r="W136" i="28" s="1"/>
  <c r="AM66" i="31"/>
  <c r="AL99" i="31" s="1"/>
  <c r="L157" i="28" s="1"/>
  <c r="M157" i="28" s="1"/>
  <c r="DD66" i="31"/>
  <c r="DA99" i="31" s="1"/>
  <c r="V164" i="28" s="1"/>
  <c r="W164" i="28" s="1"/>
  <c r="BY66" i="31"/>
  <c r="BV99" i="31" s="1"/>
  <c r="Q163" i="28" s="1"/>
  <c r="R163" i="28" s="1"/>
  <c r="CS72" i="31"/>
  <c r="CR105" i="31" s="1"/>
  <c r="V269" i="28" s="1"/>
  <c r="W269" i="28" s="1"/>
  <c r="DN65" i="31"/>
  <c r="DH98" i="31" s="1"/>
  <c r="V152" i="28" s="1"/>
  <c r="W152" i="28" s="1"/>
  <c r="DD65" i="31"/>
  <c r="DA98" i="31" s="1"/>
  <c r="V145" i="28" s="1"/>
  <c r="W145" i="28" s="1"/>
  <c r="BP65" i="31"/>
  <c r="BO98" i="31" s="1"/>
  <c r="Q137" i="28" s="1"/>
  <c r="R137" i="28" s="1"/>
  <c r="BU73" i="31"/>
  <c r="BS106" i="31" s="1"/>
  <c r="Q293" i="28" s="1"/>
  <c r="R293" i="28" s="1"/>
  <c r="BO66" i="31"/>
  <c r="BN99" i="31" s="1"/>
  <c r="Q155" i="28" s="1"/>
  <c r="R155" i="28" s="1"/>
  <c r="BU66" i="31"/>
  <c r="BS99" i="31" s="1"/>
  <c r="Q160" i="28" s="1"/>
  <c r="R160" i="28" s="1"/>
  <c r="CJ73" i="31"/>
  <c r="CD106" i="31" s="1"/>
  <c r="Q304" i="28" s="1"/>
  <c r="R304" i="28" s="1"/>
  <c r="BY65" i="31"/>
  <c r="BV98" i="31" s="1"/>
  <c r="Q144" i="28" s="1"/>
  <c r="R144" i="28" s="1"/>
  <c r="AL66" i="31"/>
  <c r="AK99" i="31" s="1"/>
  <c r="L156" i="28" s="1"/>
  <c r="M156" i="28" s="1"/>
  <c r="CY66" i="31"/>
  <c r="CW99" i="31" s="1"/>
  <c r="V160" i="28" s="1"/>
  <c r="W160" i="28" s="1"/>
  <c r="BR66" i="31"/>
  <c r="BQ99" i="31" s="1"/>
  <c r="Q158" i="28" s="1"/>
  <c r="R158" i="28" s="1"/>
  <c r="AP73" i="31"/>
  <c r="AN106" i="31" s="1"/>
  <c r="L292" i="28" s="1"/>
  <c r="M292" i="28" s="1"/>
  <c r="AL72" i="31"/>
  <c r="AK105" i="31" s="1"/>
  <c r="L270" i="28" s="1"/>
  <c r="M270" i="28" s="1"/>
  <c r="AN66" i="31"/>
  <c r="AM99" i="31" s="1"/>
  <c r="L158" i="28" s="1"/>
  <c r="M158" i="28" s="1"/>
  <c r="CY72" i="31"/>
  <c r="CW105" i="31" s="1"/>
  <c r="V274" i="28" s="1"/>
  <c r="W274" i="28" s="1"/>
  <c r="BY72" i="31"/>
  <c r="BV105" i="31" s="1"/>
  <c r="Q277" i="28" s="1"/>
  <c r="R277" i="28" s="1"/>
  <c r="DN72" i="31"/>
  <c r="DH105" i="31" s="1"/>
  <c r="V285" i="28" s="1"/>
  <c r="W285" i="28" s="1"/>
  <c r="BF73" i="31"/>
  <c r="AZ106" i="31" s="1"/>
  <c r="L304" i="28" s="1"/>
  <c r="M304" i="28" s="1"/>
  <c r="BQ66" i="31"/>
  <c r="BP99" i="31" s="1"/>
  <c r="Q157" i="28" s="1"/>
  <c r="R157" i="28" s="1"/>
  <c r="CG73" i="31"/>
  <c r="CB106" i="31" s="1"/>
  <c r="Q302" i="28" s="1"/>
  <c r="R302" i="28" s="1"/>
  <c r="DD73" i="31"/>
  <c r="DA106" i="31" s="1"/>
  <c r="V297" i="28" s="1"/>
  <c r="W297" i="28" s="1"/>
  <c r="DC66" i="31"/>
  <c r="CZ99" i="31" s="1"/>
  <c r="V163" i="28" s="1"/>
  <c r="W163" i="28" s="1"/>
  <c r="CX66" i="31"/>
  <c r="CV99" i="31" s="1"/>
  <c r="V159" i="28" s="1"/>
  <c r="W159" i="28" s="1"/>
  <c r="BZ72" i="31"/>
  <c r="BW105" i="31" s="1"/>
  <c r="Q278" i="28" s="1"/>
  <c r="R278" i="28" s="1"/>
  <c r="BC65" i="31"/>
  <c r="AX98" i="31" s="1"/>
  <c r="L150" i="28" s="1"/>
  <c r="M150" i="28" s="1"/>
  <c r="AP66" i="31"/>
  <c r="AN99" i="31" s="1"/>
  <c r="L159" i="28" s="1"/>
  <c r="M159" i="28" s="1"/>
  <c r="DM65" i="31"/>
  <c r="DG98" i="31" s="1"/>
  <c r="V151" i="28" s="1"/>
  <c r="W151" i="28" s="1"/>
  <c r="BO65" i="31"/>
  <c r="BN98" i="31" s="1"/>
  <c r="Q136" i="28" s="1"/>
  <c r="R136" i="28" s="1"/>
  <c r="AQ65" i="31"/>
  <c r="AO98" i="31" s="1"/>
  <c r="L141" i="28" s="1"/>
  <c r="M141" i="28" s="1"/>
  <c r="AK65" i="31"/>
  <c r="AJ98" i="31" s="1"/>
  <c r="L136" i="28" s="1"/>
  <c r="M136" i="28" s="1"/>
  <c r="AK72" i="31"/>
  <c r="AJ105" i="31" s="1"/>
  <c r="L269" i="28" s="1"/>
  <c r="M269" i="28" s="1"/>
  <c r="BF66" i="31"/>
  <c r="AZ99" i="31" s="1"/>
  <c r="L171" i="28" s="1"/>
  <c r="M171" i="28" s="1"/>
  <c r="CX72" i="31"/>
  <c r="CV105" i="31" s="1"/>
  <c r="V273" i="28" s="1"/>
  <c r="W273" i="28" s="1"/>
  <c r="CI66" i="31"/>
  <c r="CC99" i="31" s="1"/>
  <c r="Q170" i="28" s="1"/>
  <c r="R170" i="28" s="1"/>
  <c r="CX65" i="31"/>
  <c r="CV98" i="31" s="1"/>
  <c r="V140" i="28" s="1"/>
  <c r="W140" i="28" s="1"/>
  <c r="AU72" i="31"/>
  <c r="AR105" i="31" s="1"/>
  <c r="L277" i="28" s="1"/>
  <c r="M277" i="28" s="1"/>
  <c r="AN72" i="31"/>
  <c r="AM105" i="31" s="1"/>
  <c r="L272" i="28" s="1"/>
  <c r="M272" i="28" s="1"/>
  <c r="AV66" i="31"/>
  <c r="AS99" i="31" s="1"/>
  <c r="L164" i="28" s="1"/>
  <c r="M164" i="28" s="1"/>
  <c r="BR65" i="31"/>
  <c r="BQ98" i="31" s="1"/>
  <c r="Q139" i="28" s="1"/>
  <c r="R139" i="28" s="1"/>
  <c r="BR73" i="31"/>
  <c r="BQ106" i="31" s="1"/>
  <c r="Q291" i="28" s="1"/>
  <c r="R291" i="28" s="1"/>
  <c r="AQ73" i="31"/>
  <c r="AO106" i="31" s="1"/>
  <c r="L293" i="28" s="1"/>
  <c r="M293" i="28" s="1"/>
  <c r="CS66" i="31"/>
  <c r="CR99" i="31" s="1"/>
  <c r="V155" i="28" s="1"/>
  <c r="W155" i="28" s="1"/>
  <c r="CJ66" i="31"/>
  <c r="CD99" i="31" s="1"/>
  <c r="Q171" i="28" s="1"/>
  <c r="R171" i="28" s="1"/>
  <c r="BO73" i="31"/>
  <c r="BN106" i="31" s="1"/>
  <c r="Q288" i="28" s="1"/>
  <c r="R288" i="28" s="1"/>
  <c r="BQ73" i="31"/>
  <c r="BP106" i="31" s="1"/>
  <c r="Q290" i="28" s="1"/>
  <c r="R290" i="28" s="1"/>
  <c r="BE66" i="31"/>
  <c r="AY99" i="31" s="1"/>
  <c r="L170" i="28" s="1"/>
  <c r="M170" i="28" s="1"/>
  <c r="CV66" i="31"/>
  <c r="CU99" i="31" s="1"/>
  <c r="V158" i="28" s="1"/>
  <c r="W158" i="28" s="1"/>
  <c r="CY73" i="31"/>
  <c r="CW106" i="31" s="1"/>
  <c r="V293" i="28" s="1"/>
  <c r="W293" i="28" s="1"/>
  <c r="BC73" i="31"/>
  <c r="AX106" i="31" s="1"/>
  <c r="L302" i="28" s="1"/>
  <c r="M302" i="28" s="1"/>
  <c r="AV73" i="31"/>
  <c r="AS106" i="31" s="1"/>
  <c r="L297" i="28" s="1"/>
  <c r="M297" i="28" s="1"/>
  <c r="BQ72" i="31"/>
  <c r="BP105" i="31" s="1"/>
  <c r="Q271" i="28" s="1"/>
  <c r="R271" i="28" s="1"/>
  <c r="DC72" i="31"/>
  <c r="CZ105" i="31" s="1"/>
  <c r="V277" i="28" s="1"/>
  <c r="W277" i="28" s="1"/>
  <c r="CX73" i="31"/>
  <c r="CV106" i="31" s="1"/>
  <c r="V292" i="28" s="1"/>
  <c r="W292" i="28" s="1"/>
  <c r="CG66" i="31"/>
  <c r="CB99" i="31" s="1"/>
  <c r="Q169" i="28" s="1"/>
  <c r="R169" i="28" s="1"/>
  <c r="AP72" i="31"/>
  <c r="AN105" i="31" s="1"/>
  <c r="L273" i="28" s="1"/>
  <c r="M273" i="28" s="1"/>
  <c r="DN73" i="31"/>
  <c r="DH106" i="31" s="1"/>
  <c r="V304" i="28" s="1"/>
  <c r="W304" i="28" s="1"/>
  <c r="CU66" i="31"/>
  <c r="CT99" i="31" s="1"/>
  <c r="V157" i="28" s="1"/>
  <c r="W157" i="28" s="1"/>
  <c r="DK72" i="31"/>
  <c r="DF105" i="31" s="1"/>
  <c r="V283" i="28" s="1"/>
  <c r="W283" i="28" s="1"/>
  <c r="DC73" i="31"/>
  <c r="CZ106" i="31" s="1"/>
  <c r="V296" i="28" s="1"/>
  <c r="W296" i="28" s="1"/>
  <c r="DC65" i="31"/>
  <c r="CZ98" i="31" s="1"/>
  <c r="V144" i="28" s="1"/>
  <c r="W144" i="28" s="1"/>
  <c r="AU73" i="31"/>
  <c r="AR106" i="31" s="1"/>
  <c r="L296" i="28" s="1"/>
  <c r="M296" i="28" s="1"/>
  <c r="BP73" i="31"/>
  <c r="BO106" i="31" s="1"/>
  <c r="Q289" i="28" s="1"/>
  <c r="R289" i="28" s="1"/>
  <c r="DD72" i="31"/>
  <c r="DA105" i="31" s="1"/>
  <c r="V278" i="28" s="1"/>
  <c r="W278" i="28" s="1"/>
  <c r="CI72" i="31"/>
  <c r="CC105" i="31" s="1"/>
  <c r="Q284" i="28" s="1"/>
  <c r="R284" i="28" s="1"/>
  <c r="BT73" i="31"/>
  <c r="BR106" i="31" s="1"/>
  <c r="Q292" i="28" s="1"/>
  <c r="R292" i="28" s="1"/>
  <c r="AM72" i="31"/>
  <c r="AL105" i="31" s="1"/>
  <c r="L271" i="28" s="1"/>
  <c r="M271" i="28" s="1"/>
  <c r="AU66" i="31"/>
  <c r="AR99" i="31" s="1"/>
  <c r="L163" i="28" s="1"/>
  <c r="M163" i="28" s="1"/>
  <c r="CV72" i="31"/>
  <c r="CU105" i="31" s="1"/>
  <c r="V272" i="28" s="1"/>
  <c r="W272" i="28" s="1"/>
  <c r="BQ65" i="31"/>
  <c r="BP98" i="31" s="1"/>
  <c r="Q138" i="28" s="1"/>
  <c r="R138" i="28" s="1"/>
  <c r="BZ73" i="31"/>
  <c r="BW106" i="31" s="1"/>
  <c r="Q297" i="28" s="1"/>
  <c r="R297" i="28" s="1"/>
  <c r="AQ72" i="31"/>
  <c r="AO105" i="31" s="1"/>
  <c r="L274" i="28" s="1"/>
  <c r="M274" i="28" s="1"/>
  <c r="BP66" i="31"/>
  <c r="BO99" i="31" s="1"/>
  <c r="Q156" i="28" s="1"/>
  <c r="R156" i="28" s="1"/>
  <c r="AV72" i="31"/>
  <c r="AS105" i="31" s="1"/>
  <c r="L278" i="28" s="1"/>
  <c r="M278" i="28" s="1"/>
  <c r="DN66" i="31"/>
  <c r="DH99" i="31" s="1"/>
  <c r="V171" i="28" s="1"/>
  <c r="W171" i="28" s="1"/>
  <c r="DM72" i="31"/>
  <c r="DG105" i="31" s="1"/>
  <c r="V284" i="28" s="1"/>
  <c r="W284" i="28" s="1"/>
  <c r="CT72" i="31"/>
  <c r="CS105" i="31" s="1"/>
  <c r="V270" i="28" s="1"/>
  <c r="W270" i="28" s="1"/>
  <c r="BP72" i="31"/>
  <c r="BO105" i="31" s="1"/>
  <c r="Q270" i="28" s="1"/>
  <c r="R270" i="28" s="1"/>
  <c r="CG72" i="31"/>
  <c r="CB105" i="31" s="1"/>
  <c r="Q283" i="28" s="1"/>
  <c r="R283" i="28" s="1"/>
  <c r="BR72" i="31"/>
  <c r="BQ105" i="31" s="1"/>
  <c r="Q272" i="28" s="1"/>
  <c r="R272" i="28" s="1"/>
  <c r="BE72" i="31"/>
  <c r="AY105" i="31" s="1"/>
  <c r="L284" i="28" s="1"/>
  <c r="M284" i="28" s="1"/>
  <c r="BY73" i="31"/>
  <c r="BV106" i="31" s="1"/>
  <c r="Q296" i="28" s="1"/>
  <c r="R296" i="28" s="1"/>
  <c r="BO72" i="31"/>
  <c r="BN105" i="31" s="1"/>
  <c r="Q269" i="28" s="1"/>
  <c r="R269" i="28" s="1"/>
  <c r="BF72" i="31"/>
  <c r="AZ105" i="31" s="1"/>
  <c r="L285" i="28" s="1"/>
  <c r="M285" i="28" s="1"/>
  <c r="CU72" i="31"/>
  <c r="CT105" i="31" s="1"/>
  <c r="V271" i="28" s="1"/>
  <c r="W271" i="28" s="1"/>
  <c r="CI73" i="31"/>
  <c r="CC106" i="31" s="1"/>
  <c r="Q303" i="28" s="1"/>
  <c r="R303" i="28" s="1"/>
  <c r="CJ72" i="31"/>
  <c r="CD105" i="31" s="1"/>
  <c r="Q285" i="28" s="1"/>
  <c r="R285" i="28" s="1"/>
  <c r="AM65" i="31"/>
  <c r="AL98" i="31" s="1"/>
  <c r="L138" i="28" s="1"/>
  <c r="M138" i="28" s="1"/>
  <c r="BE65" i="31"/>
  <c r="AY98" i="31" s="1"/>
  <c r="L151" i="28" s="1"/>
  <c r="M151" i="28" s="1"/>
  <c r="E145" i="32"/>
  <c r="F129" i="32"/>
  <c r="E140" i="32"/>
  <c r="F124" i="32"/>
  <c r="E141" i="32"/>
  <c r="F125" i="32"/>
  <c r="E158" i="32"/>
  <c r="F142" i="32"/>
  <c r="E132" i="32"/>
  <c r="F116" i="32"/>
  <c r="E131" i="32"/>
  <c r="F115" i="32"/>
  <c r="E137" i="32"/>
  <c r="F121" i="32"/>
  <c r="E136" i="32"/>
  <c r="F120" i="32"/>
  <c r="E143" i="32"/>
  <c r="F127" i="32"/>
  <c r="E135" i="32"/>
  <c r="F119" i="32"/>
  <c r="E154" i="32"/>
  <c r="F138" i="32"/>
  <c r="E146" i="32"/>
  <c r="F130" i="32"/>
  <c r="E133" i="32"/>
  <c r="F117" i="32"/>
  <c r="E150" i="32"/>
  <c r="F134" i="32"/>
  <c r="E139" i="32"/>
  <c r="F123" i="32"/>
  <c r="E144" i="32"/>
  <c r="F128" i="32"/>
  <c r="E136" i="24"/>
  <c r="F120" i="24"/>
  <c r="E141" i="24"/>
  <c r="F125" i="24"/>
  <c r="E133" i="24"/>
  <c r="F117" i="24"/>
  <c r="E132" i="24"/>
  <c r="F116" i="24"/>
  <c r="E143" i="24"/>
  <c r="F127" i="24"/>
  <c r="E144" i="24"/>
  <c r="F128" i="24"/>
  <c r="E139" i="24"/>
  <c r="F123" i="24"/>
  <c r="E135" i="24"/>
  <c r="F119" i="24"/>
  <c r="E140" i="24"/>
  <c r="F124" i="24"/>
  <c r="E145" i="24"/>
  <c r="F129" i="24"/>
  <c r="E131" i="24"/>
  <c r="F115" i="24"/>
  <c r="E137" i="24"/>
  <c r="F121" i="24"/>
  <c r="K22" i="19"/>
  <c r="F140" i="24" l="1"/>
  <c r="G140" i="24"/>
  <c r="H140" i="24" s="1"/>
  <c r="F143" i="24"/>
  <c r="G143" i="24"/>
  <c r="H143" i="24" s="1"/>
  <c r="F136" i="24"/>
  <c r="G136" i="24"/>
  <c r="H136" i="24" s="1"/>
  <c r="F137" i="24"/>
  <c r="G137" i="24"/>
  <c r="H137" i="24" s="1"/>
  <c r="F135" i="24"/>
  <c r="G135" i="24"/>
  <c r="H135" i="24" s="1"/>
  <c r="F132" i="24"/>
  <c r="G132" i="24"/>
  <c r="H132" i="24" s="1"/>
  <c r="F131" i="24"/>
  <c r="G131" i="24"/>
  <c r="H131" i="24" s="1"/>
  <c r="F139" i="24"/>
  <c r="G139" i="24"/>
  <c r="H139" i="24" s="1"/>
  <c r="F133" i="24"/>
  <c r="G133" i="24"/>
  <c r="H133" i="24" s="1"/>
  <c r="F145" i="24"/>
  <c r="G145" i="24"/>
  <c r="H145" i="24" s="1"/>
  <c r="F144" i="24"/>
  <c r="G144" i="24"/>
  <c r="H144" i="24" s="1"/>
  <c r="F141" i="24"/>
  <c r="G141" i="24"/>
  <c r="H141" i="24" s="1"/>
  <c r="I40" i="31"/>
  <c r="AQ329" i="31" s="1"/>
  <c r="G40" i="31"/>
  <c r="AO329" i="31" s="1"/>
  <c r="J40" i="31"/>
  <c r="AR329" i="31" s="1"/>
  <c r="H40" i="31"/>
  <c r="AP329" i="31" s="1"/>
  <c r="BG325" i="31"/>
  <c r="AN329" i="31"/>
  <c r="R72" i="31"/>
  <c r="O105" i="31" s="1"/>
  <c r="G278" i="28" s="1"/>
  <c r="H278" i="28" s="1"/>
  <c r="Y66" i="31"/>
  <c r="T99" i="31" s="1"/>
  <c r="G169" i="28" s="1"/>
  <c r="H169" i="28" s="1"/>
  <c r="Q65" i="31"/>
  <c r="N98" i="31" s="1"/>
  <c r="G144" i="28" s="1"/>
  <c r="H144" i="28" s="1"/>
  <c r="Y65" i="31"/>
  <c r="T98" i="31" s="1"/>
  <c r="G150" i="28" s="1"/>
  <c r="H150" i="28" s="1"/>
  <c r="F73" i="31"/>
  <c r="Q59" i="31"/>
  <c r="N92" i="31" s="1"/>
  <c r="G30" i="28" s="1"/>
  <c r="H30" i="28" s="1"/>
  <c r="G72" i="31"/>
  <c r="F105" i="31" s="1"/>
  <c r="G269" i="28" s="1"/>
  <c r="H269" i="28" s="1"/>
  <c r="J72" i="31"/>
  <c r="I105" i="31" s="1"/>
  <c r="G272" i="28" s="1"/>
  <c r="H272" i="28" s="1"/>
  <c r="AB71" i="31"/>
  <c r="V104" i="31" s="1"/>
  <c r="G266" i="28" s="1"/>
  <c r="H266" i="28" s="1"/>
  <c r="L65" i="31"/>
  <c r="J98" i="31" s="1"/>
  <c r="G140" i="28" s="1"/>
  <c r="H140" i="28" s="1"/>
  <c r="R73" i="31"/>
  <c r="O106" i="31" s="1"/>
  <c r="G297" i="28" s="1"/>
  <c r="H297" i="28" s="1"/>
  <c r="G65" i="31"/>
  <c r="F98" i="31" s="1"/>
  <c r="G136" i="28" s="1"/>
  <c r="H136" i="28" s="1"/>
  <c r="M72" i="31"/>
  <c r="K105" i="31" s="1"/>
  <c r="G274" i="28" s="1"/>
  <c r="H274" i="28" s="1"/>
  <c r="H72" i="31"/>
  <c r="G105" i="31" s="1"/>
  <c r="G270" i="28" s="1"/>
  <c r="H270" i="28" s="1"/>
  <c r="L73" i="31"/>
  <c r="J106" i="31" s="1"/>
  <c r="G292" i="28" s="1"/>
  <c r="H292" i="28" s="1"/>
  <c r="J66" i="31"/>
  <c r="I99" i="31" s="1"/>
  <c r="G158" i="28" s="1"/>
  <c r="H158" i="28" s="1"/>
  <c r="J65" i="31"/>
  <c r="I98" i="31" s="1"/>
  <c r="G139" i="28" s="1"/>
  <c r="H139" i="28" s="1"/>
  <c r="AB66" i="31"/>
  <c r="V99" i="31" s="1"/>
  <c r="G171" i="28" s="1"/>
  <c r="H171" i="28" s="1"/>
  <c r="M65" i="31"/>
  <c r="K98" i="31" s="1"/>
  <c r="G141" i="28" s="1"/>
  <c r="H141" i="28" s="1"/>
  <c r="G66" i="31"/>
  <c r="F99" i="31" s="1"/>
  <c r="G155" i="28" s="1"/>
  <c r="H155" i="28" s="1"/>
  <c r="AA71" i="31"/>
  <c r="U104" i="31" s="1"/>
  <c r="G265" i="28" s="1"/>
  <c r="H265" i="28" s="1"/>
  <c r="V65" i="31"/>
  <c r="S98" i="31" s="1"/>
  <c r="G149" i="28" s="1"/>
  <c r="H149" i="28" s="1"/>
  <c r="Q73" i="31"/>
  <c r="N106" i="31" s="1"/>
  <c r="I72" i="31"/>
  <c r="H105" i="31" s="1"/>
  <c r="G271" i="28" s="1"/>
  <c r="H271" i="28" s="1"/>
  <c r="H65" i="31"/>
  <c r="G98" i="31" s="1"/>
  <c r="G137" i="28" s="1"/>
  <c r="H137" i="28" s="1"/>
  <c r="I65" i="31"/>
  <c r="H98" i="31" s="1"/>
  <c r="G138" i="28" s="1"/>
  <c r="H138" i="28" s="1"/>
  <c r="R59" i="31"/>
  <c r="O92" i="31" s="1"/>
  <c r="G31" i="28" s="1"/>
  <c r="H31" i="28" s="1"/>
  <c r="R65" i="31"/>
  <c r="O98" i="31" s="1"/>
  <c r="G145" i="28" s="1"/>
  <c r="H145" i="28" s="1"/>
  <c r="Q66" i="31"/>
  <c r="N99" i="31" s="1"/>
  <c r="G163" i="28" s="1"/>
  <c r="H163" i="28" s="1"/>
  <c r="AB72" i="31"/>
  <c r="V105" i="31" s="1"/>
  <c r="G285" i="28" s="1"/>
  <c r="H285" i="28" s="1"/>
  <c r="M73" i="31"/>
  <c r="K106" i="31" s="1"/>
  <c r="G293" i="28" s="1"/>
  <c r="H293" i="28" s="1"/>
  <c r="Q72" i="31"/>
  <c r="N105" i="31" s="1"/>
  <c r="G277" i="28" s="1"/>
  <c r="H277" i="28" s="1"/>
  <c r="I66" i="31"/>
  <c r="H99" i="31" s="1"/>
  <c r="G157" i="28" s="1"/>
  <c r="H157" i="28" s="1"/>
  <c r="AB73" i="31"/>
  <c r="V106" i="31" s="1"/>
  <c r="G304" i="28" s="1"/>
  <c r="H304" i="28" s="1"/>
  <c r="L66" i="31"/>
  <c r="J99" i="31" s="1"/>
  <c r="G159" i="28" s="1"/>
  <c r="H159" i="28" s="1"/>
  <c r="R66" i="31"/>
  <c r="O99" i="31" s="1"/>
  <c r="G164" i="28" s="1"/>
  <c r="H164" i="28" s="1"/>
  <c r="E73" i="31"/>
  <c r="E106" i="31" s="1"/>
  <c r="G287" i="28" s="1"/>
  <c r="H287" i="28" s="1"/>
  <c r="BG329" i="31"/>
  <c r="U72" i="31"/>
  <c r="R105" i="31" s="1"/>
  <c r="G281" i="28" s="1"/>
  <c r="H281" i="28" s="1"/>
  <c r="N72" i="31"/>
  <c r="L105" i="31" s="1"/>
  <c r="G275" i="28" s="1"/>
  <c r="H275" i="28" s="1"/>
  <c r="AA65" i="31"/>
  <c r="U98" i="31" s="1"/>
  <c r="G151" i="28" s="1"/>
  <c r="H151" i="28" s="1"/>
  <c r="M66" i="31"/>
  <c r="K99" i="31" s="1"/>
  <c r="G160" i="28" s="1"/>
  <c r="H160" i="28" s="1"/>
  <c r="H66" i="31"/>
  <c r="G99" i="31" s="1"/>
  <c r="G156" i="28" s="1"/>
  <c r="H156" i="28" s="1"/>
  <c r="L72" i="31"/>
  <c r="J105" i="31" s="1"/>
  <c r="G273" i="28" s="1"/>
  <c r="H273" i="28" s="1"/>
  <c r="AA72" i="31"/>
  <c r="U105" i="31" s="1"/>
  <c r="G284" i="28" s="1"/>
  <c r="H284" i="28" s="1"/>
  <c r="AA66" i="31"/>
  <c r="U99" i="31" s="1"/>
  <c r="G170" i="28" s="1"/>
  <c r="H170" i="28" s="1"/>
  <c r="AB65" i="31"/>
  <c r="V98" i="31" s="1"/>
  <c r="G152" i="28" s="1"/>
  <c r="H152" i="28" s="1"/>
  <c r="Y72" i="31"/>
  <c r="T105" i="31" s="1"/>
  <c r="AA73" i="31"/>
  <c r="U106" i="31" s="1"/>
  <c r="G303" i="28" s="1"/>
  <c r="H303" i="28" s="1"/>
  <c r="AC65" i="31"/>
  <c r="W98" i="31" s="1"/>
  <c r="G153" i="28" s="1"/>
  <c r="H153" i="28" s="1"/>
  <c r="W73" i="31"/>
  <c r="S73" i="31"/>
  <c r="P106" i="31" s="1"/>
  <c r="G298" i="28" s="1"/>
  <c r="H298" i="28" s="1"/>
  <c r="S72" i="31"/>
  <c r="P105" i="31" s="1"/>
  <c r="G279" i="28" s="1"/>
  <c r="H279" i="28" s="1"/>
  <c r="DK73" i="31"/>
  <c r="DF106" i="31" s="1"/>
  <c r="V302" i="28" s="1"/>
  <c r="W302" i="28" s="1"/>
  <c r="G296" i="28"/>
  <c r="H296" i="28" s="1"/>
  <c r="G283" i="28"/>
  <c r="H283" i="28" s="1"/>
  <c r="E159" i="32"/>
  <c r="F143" i="32"/>
  <c r="E148" i="32"/>
  <c r="F132" i="32"/>
  <c r="E160" i="32"/>
  <c r="F144" i="32"/>
  <c r="E162" i="32"/>
  <c r="F146" i="32"/>
  <c r="E152" i="32"/>
  <c r="F136" i="32"/>
  <c r="E174" i="32"/>
  <c r="F158" i="32"/>
  <c r="E170" i="32"/>
  <c r="F154" i="32"/>
  <c r="E155" i="32"/>
  <c r="F139" i="32"/>
  <c r="E153" i="32"/>
  <c r="F137" i="32"/>
  <c r="E157" i="32"/>
  <c r="F141" i="32"/>
  <c r="E166" i="32"/>
  <c r="F150" i="32"/>
  <c r="E151" i="32"/>
  <c r="F135" i="32"/>
  <c r="E147" i="32"/>
  <c r="F131" i="32"/>
  <c r="E156" i="32"/>
  <c r="F140" i="32"/>
  <c r="E149" i="32"/>
  <c r="F133" i="32"/>
  <c r="E161" i="32"/>
  <c r="F145" i="32"/>
  <c r="J73" i="31" l="1"/>
  <c r="I106" i="31" s="1"/>
  <c r="G291" i="28" s="1"/>
  <c r="H291" i="28" s="1"/>
  <c r="H73" i="31"/>
  <c r="G106" i="31" s="1"/>
  <c r="G289" i="28" s="1"/>
  <c r="H289" i="28" s="1"/>
  <c r="G73" i="31"/>
  <c r="F106" i="31" s="1"/>
  <c r="G288" i="28" s="1"/>
  <c r="H288" i="28" s="1"/>
  <c r="Y73" i="31"/>
  <c r="T106" i="31" s="1"/>
  <c r="G302" i="28" s="1"/>
  <c r="H302" i="28" s="1"/>
  <c r="I73" i="31"/>
  <c r="H106" i="31" s="1"/>
  <c r="G290" i="28" s="1"/>
  <c r="H290" i="28" s="1"/>
  <c r="E172" i="32"/>
  <c r="F156" i="32"/>
  <c r="E190" i="32"/>
  <c r="F174" i="32"/>
  <c r="E164" i="32"/>
  <c r="F148" i="32"/>
  <c r="E163" i="32"/>
  <c r="F147" i="32"/>
  <c r="E177" i="32"/>
  <c r="F161" i="32"/>
  <c r="E167" i="32"/>
  <c r="F151" i="32"/>
  <c r="E171" i="32"/>
  <c r="F155" i="32"/>
  <c r="E178" i="32"/>
  <c r="F162" i="32"/>
  <c r="E173" i="32"/>
  <c r="F157" i="32"/>
  <c r="E168" i="32"/>
  <c r="F152" i="32"/>
  <c r="E169" i="32"/>
  <c r="F153" i="32"/>
  <c r="E175" i="32"/>
  <c r="F159" i="32"/>
  <c r="E165" i="32"/>
  <c r="F149" i="32"/>
  <c r="E182" i="32"/>
  <c r="F166" i="32"/>
  <c r="E186" i="32"/>
  <c r="F170" i="32"/>
  <c r="E176" i="32"/>
  <c r="F160" i="32"/>
  <c r="E198" i="32" l="1"/>
  <c r="F182" i="32"/>
  <c r="E192" i="32"/>
  <c r="F176" i="32"/>
  <c r="E191" i="32"/>
  <c r="F175" i="32"/>
  <c r="E194" i="32"/>
  <c r="F178" i="32"/>
  <c r="E179" i="32"/>
  <c r="F163" i="32"/>
  <c r="E184" i="32"/>
  <c r="F168" i="32"/>
  <c r="E183" i="32"/>
  <c r="F167" i="32"/>
  <c r="E206" i="32"/>
  <c r="F190" i="32"/>
  <c r="E181" i="32"/>
  <c r="F165" i="32"/>
  <c r="E189" i="32"/>
  <c r="F173" i="32"/>
  <c r="E193" i="32"/>
  <c r="F177" i="32"/>
  <c r="E188" i="32"/>
  <c r="F172" i="32"/>
  <c r="E202" i="32"/>
  <c r="F186" i="32"/>
  <c r="E185" i="32"/>
  <c r="F169" i="32"/>
  <c r="E187" i="32"/>
  <c r="F171" i="32"/>
  <c r="E180" i="32"/>
  <c r="F164" i="32"/>
  <c r="E197" i="32" l="1"/>
  <c r="F181" i="32"/>
  <c r="E195" i="32"/>
  <c r="F179" i="32"/>
  <c r="E196" i="32"/>
  <c r="F180" i="32"/>
  <c r="E204" i="32"/>
  <c r="F188" i="32"/>
  <c r="E222" i="32"/>
  <c r="F206" i="32"/>
  <c r="E210" i="32"/>
  <c r="F194" i="32"/>
  <c r="E205" i="32"/>
  <c r="F189" i="32"/>
  <c r="E201" i="32"/>
  <c r="F185" i="32"/>
  <c r="E200" i="32"/>
  <c r="F184" i="32"/>
  <c r="E208" i="32"/>
  <c r="F192" i="32"/>
  <c r="E218" i="32"/>
  <c r="F202" i="32"/>
  <c r="E214" i="32"/>
  <c r="F198" i="32"/>
  <c r="E203" i="32"/>
  <c r="F187" i="32"/>
  <c r="E209" i="32"/>
  <c r="F193" i="32"/>
  <c r="E199" i="32"/>
  <c r="F183" i="32"/>
  <c r="E207" i="32"/>
  <c r="F191" i="32"/>
  <c r="E223" i="32" l="1"/>
  <c r="F207" i="32"/>
  <c r="E230" i="32"/>
  <c r="F214" i="32"/>
  <c r="E217" i="32"/>
  <c r="F201" i="32"/>
  <c r="E220" i="32"/>
  <c r="F204" i="32"/>
  <c r="E215" i="32"/>
  <c r="F199" i="32"/>
  <c r="E212" i="32"/>
  <c r="F196" i="32"/>
  <c r="E234" i="32"/>
  <c r="F218" i="32"/>
  <c r="E225" i="32"/>
  <c r="F209" i="32"/>
  <c r="E224" i="32"/>
  <c r="F208" i="32"/>
  <c r="E226" i="32"/>
  <c r="F210" i="32"/>
  <c r="E211" i="32"/>
  <c r="F195" i="32"/>
  <c r="E221" i="32"/>
  <c r="F205" i="32"/>
  <c r="E219" i="32"/>
  <c r="F203" i="32"/>
  <c r="E216" i="32"/>
  <c r="F200" i="32"/>
  <c r="E238" i="32"/>
  <c r="F222" i="32"/>
  <c r="E213" i="32"/>
  <c r="F197" i="32"/>
  <c r="E239" i="32" l="1"/>
  <c r="F223" i="32"/>
  <c r="E229" i="32"/>
  <c r="F213" i="32"/>
  <c r="E237" i="32"/>
  <c r="F221" i="32"/>
  <c r="E241" i="32"/>
  <c r="F225" i="32"/>
  <c r="E236" i="32"/>
  <c r="F220" i="32"/>
  <c r="E254" i="32"/>
  <c r="F238" i="32"/>
  <c r="E235" i="32"/>
  <c r="F219" i="32"/>
  <c r="E231" i="32"/>
  <c r="F215" i="32"/>
  <c r="E242" i="32"/>
  <c r="F226" i="32"/>
  <c r="E228" i="32"/>
  <c r="F212" i="32"/>
  <c r="E246" i="32"/>
  <c r="F230" i="32"/>
  <c r="E240" i="32"/>
  <c r="F224" i="32"/>
  <c r="E227" i="32"/>
  <c r="F211" i="32"/>
  <c r="E250" i="32"/>
  <c r="F234" i="32"/>
  <c r="E233" i="32"/>
  <c r="F217" i="32"/>
  <c r="E232" i="32"/>
  <c r="F216" i="32"/>
  <c r="E243" i="32" l="1"/>
  <c r="F227" i="32"/>
  <c r="E248" i="32"/>
  <c r="F232" i="32"/>
  <c r="E256" i="32"/>
  <c r="F240" i="32"/>
  <c r="E247" i="32"/>
  <c r="F231" i="32"/>
  <c r="E257" i="32"/>
  <c r="F241" i="32"/>
  <c r="E255" i="32"/>
  <c r="F239" i="32"/>
  <c r="E258" i="32"/>
  <c r="F242" i="32"/>
  <c r="E252" i="32"/>
  <c r="F236" i="32"/>
  <c r="E249" i="32"/>
  <c r="F233" i="32"/>
  <c r="E262" i="32"/>
  <c r="F246" i="32"/>
  <c r="E251" i="32"/>
  <c r="F235" i="32"/>
  <c r="E253" i="32"/>
  <c r="F237" i="32"/>
  <c r="E266" i="32"/>
  <c r="F250" i="32"/>
  <c r="E244" i="32"/>
  <c r="F228" i="32"/>
  <c r="E270" i="32"/>
  <c r="F254" i="32"/>
  <c r="E245" i="32"/>
  <c r="F229" i="32"/>
  <c r="E261" i="32" l="1"/>
  <c r="F245" i="32"/>
  <c r="E269" i="32"/>
  <c r="F253" i="32"/>
  <c r="E268" i="32"/>
  <c r="F252" i="32"/>
  <c r="E263" i="32"/>
  <c r="F247" i="32"/>
  <c r="E259" i="32"/>
  <c r="F243" i="32"/>
  <c r="E265" i="32"/>
  <c r="F249" i="32"/>
  <c r="E282" i="32"/>
  <c r="F266" i="32"/>
  <c r="E273" i="32"/>
  <c r="F257" i="32"/>
  <c r="E286" i="32"/>
  <c r="F270" i="32"/>
  <c r="E267" i="32"/>
  <c r="F251" i="32"/>
  <c r="E274" i="32"/>
  <c r="F258" i="32"/>
  <c r="E272" i="32"/>
  <c r="F256" i="32"/>
  <c r="E260" i="32"/>
  <c r="F244" i="32"/>
  <c r="E278" i="32"/>
  <c r="F262" i="32"/>
  <c r="E271" i="32"/>
  <c r="F255" i="32"/>
  <c r="E264" i="32"/>
  <c r="F248" i="32"/>
  <c r="E280" i="32" l="1"/>
  <c r="F264" i="32"/>
  <c r="E288" i="32"/>
  <c r="F272" i="32"/>
  <c r="E289" i="32"/>
  <c r="F273" i="32"/>
  <c r="E279" i="32"/>
  <c r="F263" i="32"/>
  <c r="E287" i="32"/>
  <c r="F271" i="32"/>
  <c r="E290" i="32"/>
  <c r="F290" i="32" s="1"/>
  <c r="F274" i="32"/>
  <c r="E298" i="32"/>
  <c r="F298" i="32" s="1"/>
  <c r="F282" i="32"/>
  <c r="E284" i="32"/>
  <c r="F268" i="32"/>
  <c r="E294" i="32"/>
  <c r="F294" i="32" s="1"/>
  <c r="F278" i="32"/>
  <c r="E283" i="32"/>
  <c r="F267" i="32"/>
  <c r="E281" i="32"/>
  <c r="F265" i="32"/>
  <c r="E285" i="32"/>
  <c r="F269" i="32"/>
  <c r="E276" i="32"/>
  <c r="F260" i="32"/>
  <c r="E302" i="32"/>
  <c r="F302" i="32" s="1"/>
  <c r="F286" i="32"/>
  <c r="E275" i="32"/>
  <c r="F259" i="32"/>
  <c r="E277" i="32"/>
  <c r="F261" i="32"/>
  <c r="E293" i="32" l="1"/>
  <c r="F293" i="32" s="1"/>
  <c r="F277" i="32"/>
  <c r="E301" i="32"/>
  <c r="F301" i="32" s="1"/>
  <c r="F285" i="32"/>
  <c r="E300" i="32"/>
  <c r="F300" i="32" s="1"/>
  <c r="F284" i="32"/>
  <c r="E295" i="32"/>
  <c r="F295" i="32" s="1"/>
  <c r="F279" i="32"/>
  <c r="E292" i="32"/>
  <c r="F292" i="32" s="1"/>
  <c r="F276" i="32"/>
  <c r="E303" i="32"/>
  <c r="F303" i="32" s="1"/>
  <c r="F287" i="32"/>
  <c r="E296" i="32"/>
  <c r="F296" i="32" s="1"/>
  <c r="F280" i="32"/>
  <c r="E291" i="32"/>
  <c r="F291" i="32" s="1"/>
  <c r="F275" i="32"/>
  <c r="E297" i="32"/>
  <c r="F297" i="32" s="1"/>
  <c r="F281" i="32"/>
  <c r="E305" i="32"/>
  <c r="F305" i="32" s="1"/>
  <c r="F289" i="32"/>
  <c r="E299" i="32"/>
  <c r="F299" i="32" s="1"/>
  <c r="F283" i="32"/>
  <c r="E304" i="32"/>
  <c r="F304" i="32" s="1"/>
  <c r="F288" i="32"/>
</calcChain>
</file>

<file path=xl/comments1.xml><?xml version="1.0" encoding="utf-8"?>
<comments xmlns="http://schemas.openxmlformats.org/spreadsheetml/2006/main">
  <authors>
    <author>Walker Linus</author>
  </authors>
  <commentList>
    <comment ref="D1" authorId="0" shapeId="0">
      <text>
        <r>
          <rPr>
            <b/>
            <sz val="9"/>
            <color indexed="81"/>
            <rFont val="Segoe UI"/>
            <family val="2"/>
          </rPr>
          <t>Walker Linus:</t>
        </r>
        <r>
          <rPr>
            <sz val="9"/>
            <color indexed="81"/>
            <rFont val="Segoe UI"/>
            <family val="2"/>
          </rPr>
          <t xml:space="preserve">
ID des Brennstoffes aus DB_BST</t>
        </r>
      </text>
    </comment>
    <comment ref="E1" authorId="0" shapeId="0">
      <text>
        <r>
          <rPr>
            <b/>
            <sz val="9"/>
            <color indexed="81"/>
            <rFont val="Segoe UI"/>
            <family val="2"/>
          </rPr>
          <t>Walker Linus:</t>
        </r>
        <r>
          <rPr>
            <sz val="9"/>
            <color indexed="81"/>
            <rFont val="Segoe UI"/>
            <family val="2"/>
          </rPr>
          <t xml:space="preserve">
Verhältnis totalOPEX zu CAPEX</t>
        </r>
      </text>
    </comment>
    <comment ref="L1" authorId="0" shapeId="0">
      <text>
        <r>
          <rPr>
            <b/>
            <sz val="9"/>
            <color indexed="81"/>
            <rFont val="Segoe UI"/>
            <family val="2"/>
          </rPr>
          <t>Walker Linus:</t>
        </r>
        <r>
          <rPr>
            <sz val="9"/>
            <color indexed="81"/>
            <rFont val="Segoe UI"/>
            <family val="2"/>
          </rPr>
          <t xml:space="preserve">
CAPEX zu Zeitpunkt 1 (datetime 1)</t>
        </r>
      </text>
    </comment>
    <comment ref="N1" authorId="0" shapeId="0">
      <text>
        <r>
          <rPr>
            <b/>
            <sz val="9"/>
            <color indexed="81"/>
            <rFont val="Segoe UI"/>
            <family val="2"/>
          </rPr>
          <t>Walker Linus:</t>
        </r>
        <r>
          <rPr>
            <sz val="9"/>
            <color indexed="81"/>
            <rFont val="Segoe UI"/>
            <family val="2"/>
          </rPr>
          <t xml:space="preserve">
Total OPEX beinhaltet fixe und variable OPEX (bei datetime 1)</t>
        </r>
      </text>
    </comment>
    <comment ref="R1" authorId="0" shapeId="0">
      <text>
        <r>
          <rPr>
            <b/>
            <sz val="9"/>
            <color indexed="81"/>
            <rFont val="Segoe UI"/>
            <family val="2"/>
          </rPr>
          <t>Walker Linus:</t>
        </r>
        <r>
          <rPr>
            <sz val="9"/>
            <color indexed="81"/>
            <rFont val="Segoe UI"/>
            <family val="2"/>
          </rPr>
          <t xml:space="preserve">
CAPEX zu Zeitpunkt 2 (datetime 2)</t>
        </r>
      </text>
    </comment>
    <comment ref="T1" authorId="0" shapeId="0">
      <text>
        <r>
          <rPr>
            <b/>
            <sz val="9"/>
            <color indexed="81"/>
            <rFont val="Segoe UI"/>
            <family val="2"/>
          </rPr>
          <t>Walker Linus:</t>
        </r>
        <r>
          <rPr>
            <sz val="9"/>
            <color indexed="81"/>
            <rFont val="Segoe UI"/>
            <family val="2"/>
          </rPr>
          <t xml:space="preserve">
Total OPEX beinhaltet fixe und variable OPEX (bei datetime 2)</t>
        </r>
      </text>
    </comment>
    <comment ref="AC1" authorId="0" shapeId="0">
      <text>
        <r>
          <rPr>
            <b/>
            <sz val="9"/>
            <color indexed="81"/>
            <rFont val="Segoe UI"/>
            <family val="2"/>
          </rPr>
          <t>Walker Linus:</t>
        </r>
        <r>
          <rPr>
            <sz val="9"/>
            <color indexed="81"/>
            <rFont val="Segoe UI"/>
            <family val="2"/>
          </rPr>
          <t xml:space="preserve">
Skaliert zu Varopex 1 wie Totalopex2 zu Totalopex1 (aufgrund fehlender Varopex Daten für die Zukunft)</t>
        </r>
      </text>
    </comment>
    <comment ref="B18" authorId="0" shapeId="0">
      <text>
        <r>
          <rPr>
            <b/>
            <sz val="9"/>
            <color indexed="81"/>
            <rFont val="Segoe UI"/>
            <family val="2"/>
          </rPr>
          <t>Walker Linus:</t>
        </r>
        <r>
          <rPr>
            <sz val="9"/>
            <color indexed="81"/>
            <rFont val="Segoe UI"/>
            <family val="2"/>
          </rPr>
          <t xml:space="preserve">
Aufgrund fehlender Quellen wurden Werte eines Steinkohlekraftwerks angenommen</t>
        </r>
      </text>
    </comment>
    <comment ref="B19" authorId="0" shapeId="0">
      <text>
        <r>
          <rPr>
            <b/>
            <sz val="9"/>
            <color indexed="81"/>
            <rFont val="Segoe UI"/>
            <family val="2"/>
          </rPr>
          <t>Walker Linus:</t>
        </r>
        <r>
          <rPr>
            <sz val="9"/>
            <color indexed="81"/>
            <rFont val="Segoe UI"/>
            <family val="2"/>
          </rPr>
          <t xml:space="preserve">
Aufgrund fehlender Quellen wurden Werte eines Biomassekraftwerks angenommen</t>
        </r>
      </text>
    </comment>
    <comment ref="B20" authorId="0" shapeId="0">
      <text>
        <r>
          <rPr>
            <b/>
            <sz val="9"/>
            <color indexed="81"/>
            <rFont val="Segoe UI"/>
            <family val="2"/>
          </rPr>
          <t>Walker Linus:</t>
        </r>
        <r>
          <rPr>
            <sz val="9"/>
            <color indexed="81"/>
            <rFont val="Segoe UI"/>
            <family val="2"/>
          </rPr>
          <t xml:space="preserve">
Aufgrund fehlender Quellen wurden Werte eines Steinkohlekraftwerks angenommen</t>
        </r>
      </text>
    </comment>
  </commentList>
</comments>
</file>

<file path=xl/comments2.xml><?xml version="1.0" encoding="utf-8"?>
<comments xmlns="http://schemas.openxmlformats.org/spreadsheetml/2006/main">
  <authors>
    <author>Walker Linus</author>
  </authors>
  <commentList>
    <comment ref="B1" authorId="0" shapeId="0">
      <text>
        <r>
          <rPr>
            <b/>
            <sz val="9"/>
            <color indexed="81"/>
            <rFont val="Segoe UI"/>
            <family val="2"/>
          </rPr>
          <t>Walker Linus:</t>
        </r>
        <r>
          <rPr>
            <sz val="9"/>
            <color indexed="81"/>
            <rFont val="Segoe UI"/>
            <family val="2"/>
          </rPr>
          <t xml:space="preserve">
Entspricht der id des Kraftwerkstypsin DB_KWT</t>
        </r>
      </text>
    </comment>
  </commentList>
</comments>
</file>

<file path=xl/comments3.xml><?xml version="1.0" encoding="utf-8"?>
<comments xmlns="http://schemas.openxmlformats.org/spreadsheetml/2006/main">
  <authors>
    <author>Walker Linus</author>
  </authors>
  <commentList>
    <comment ref="B1" authorId="0" shapeId="0">
      <text>
        <r>
          <rPr>
            <b/>
            <sz val="9"/>
            <color indexed="81"/>
            <rFont val="Segoe UI"/>
            <family val="2"/>
          </rPr>
          <t xml:space="preserve">Walker Linus:
</t>
        </r>
        <r>
          <rPr>
            <sz val="9"/>
            <color indexed="81"/>
            <rFont val="Segoe UI"/>
            <family val="2"/>
          </rPr>
          <t>Entspricht der ID des Brennstoffs in DB_BST</t>
        </r>
      </text>
    </comment>
  </commentList>
</comments>
</file>

<file path=xl/sharedStrings.xml><?xml version="1.0" encoding="utf-8"?>
<sst xmlns="http://schemas.openxmlformats.org/spreadsheetml/2006/main" count="2531" uniqueCount="462">
  <si>
    <t>Scenario</t>
  </si>
  <si>
    <t>Biofuels</t>
  </si>
  <si>
    <t>Gas</t>
  </si>
  <si>
    <t>Hard coal</t>
  </si>
  <si>
    <t>Lignite</t>
  </si>
  <si>
    <t>Nuclear</t>
  </si>
  <si>
    <t>Oil</t>
  </si>
  <si>
    <t>Hydro-run</t>
  </si>
  <si>
    <t>Hydro-pump</t>
  </si>
  <si>
    <t>Other RES</t>
  </si>
  <si>
    <t>Solar-thermal</t>
  </si>
  <si>
    <t>Wind-
on-shore</t>
  </si>
  <si>
    <t>Solar-
PV</t>
  </si>
  <si>
    <t>Wind-
off-shore</t>
  </si>
  <si>
    <t>DG 2030</t>
  </si>
  <si>
    <t>AL</t>
  </si>
  <si>
    <t>AT</t>
  </si>
  <si>
    <t>BA</t>
  </si>
  <si>
    <t>BE</t>
  </si>
  <si>
    <t>BG</t>
  </si>
  <si>
    <t>CH</t>
  </si>
  <si>
    <t>CY</t>
  </si>
  <si>
    <t>CZ</t>
  </si>
  <si>
    <t>DEKF</t>
  </si>
  <si>
    <t>DE</t>
  </si>
  <si>
    <t>DKe</t>
  </si>
  <si>
    <t>DKKF</t>
  </si>
  <si>
    <t>DKw</t>
  </si>
  <si>
    <t>EE</t>
  </si>
  <si>
    <t>ES</t>
  </si>
  <si>
    <t>FI</t>
  </si>
  <si>
    <t>FR</t>
  </si>
  <si>
    <t>GB</t>
  </si>
  <si>
    <t>GR</t>
  </si>
  <si>
    <t>HR</t>
  </si>
  <si>
    <t>HU</t>
  </si>
  <si>
    <t>IE</t>
  </si>
  <si>
    <t>IS</t>
  </si>
  <si>
    <t>ITcn</t>
  </si>
  <si>
    <t>ITcs</t>
  </si>
  <si>
    <t>ITn</t>
  </si>
  <si>
    <t>ITsar</t>
  </si>
  <si>
    <t>ITsic</t>
  </si>
  <si>
    <t>ITs</t>
  </si>
  <si>
    <t>LT</t>
  </si>
  <si>
    <t>LUb</t>
  </si>
  <si>
    <t>LUf</t>
  </si>
  <si>
    <t>LUg</t>
  </si>
  <si>
    <t>LUv</t>
  </si>
  <si>
    <t>LV</t>
  </si>
  <si>
    <t>ME</t>
  </si>
  <si>
    <t>MK</t>
  </si>
  <si>
    <t>MT</t>
  </si>
  <si>
    <t>NI</t>
  </si>
  <si>
    <t>NL</t>
  </si>
  <si>
    <t>NOm</t>
  </si>
  <si>
    <t>NOn</t>
  </si>
  <si>
    <t>NOs</t>
  </si>
  <si>
    <t>PL</t>
  </si>
  <si>
    <t>PT</t>
  </si>
  <si>
    <t>RO</t>
  </si>
  <si>
    <t>RS</t>
  </si>
  <si>
    <t>SE1</t>
  </si>
  <si>
    <t>SE2</t>
  </si>
  <si>
    <t>SE3</t>
  </si>
  <si>
    <t>SE4</t>
  </si>
  <si>
    <t>SI</t>
  </si>
  <si>
    <t>SK</t>
  </si>
  <si>
    <t>TR</t>
  </si>
  <si>
    <t>DG 2040</t>
  </si>
  <si>
    <t>EUCO 2030</t>
  </si>
  <si>
    <t>DEkf</t>
  </si>
  <si>
    <t>DKkf</t>
  </si>
  <si>
    <t>GCA 2040</t>
  </si>
  <si>
    <t>DKE</t>
  </si>
  <si>
    <t>DKW</t>
  </si>
  <si>
    <t>ITCN</t>
  </si>
  <si>
    <t>ITCS</t>
  </si>
  <si>
    <t>ITN</t>
  </si>
  <si>
    <t>ITSAR</t>
  </si>
  <si>
    <t>ITSIC</t>
  </si>
  <si>
    <t>ITS</t>
  </si>
  <si>
    <t>LUB</t>
  </si>
  <si>
    <t>LUF</t>
  </si>
  <si>
    <t>LUG</t>
  </si>
  <si>
    <t>LUV</t>
  </si>
  <si>
    <t>NOM</t>
  </si>
  <si>
    <t>NON</t>
  </si>
  <si>
    <t>NOS</t>
  </si>
  <si>
    <t>ST 2030</t>
  </si>
  <si>
    <t>ST 2040</t>
  </si>
  <si>
    <t>Market Node</t>
  </si>
  <si>
    <t>BE 2025</t>
  </si>
  <si>
    <t>BE 2020</t>
  </si>
  <si>
    <t>Hydro-turbine</t>
  </si>
  <si>
    <t>Albania</t>
  </si>
  <si>
    <t>Austria</t>
  </si>
  <si>
    <t>Bosnia-Herzegovina</t>
  </si>
  <si>
    <t>Belgium</t>
  </si>
  <si>
    <t>Bulgaria</t>
  </si>
  <si>
    <t>Switzerland</t>
  </si>
  <si>
    <t>Cyprus</t>
  </si>
  <si>
    <t>Czech Republic</t>
  </si>
  <si>
    <t>Germany</t>
  </si>
  <si>
    <t>Denmark</t>
  </si>
  <si>
    <t>Estonia</t>
  </si>
  <si>
    <t>Spain</t>
  </si>
  <si>
    <t>Finland</t>
  </si>
  <si>
    <t>France</t>
  </si>
  <si>
    <t>Great Britain</t>
  </si>
  <si>
    <t>Greece</t>
  </si>
  <si>
    <t>Croatia</t>
  </si>
  <si>
    <t>Hungary</t>
  </si>
  <si>
    <t>Ireland</t>
  </si>
  <si>
    <t>Iceland</t>
  </si>
  <si>
    <t>Italy</t>
  </si>
  <si>
    <t>Lithuania</t>
  </si>
  <si>
    <t>Luxembourg</t>
  </si>
  <si>
    <t>Latvia</t>
  </si>
  <si>
    <t>Montenegro</t>
  </si>
  <si>
    <t>FYR of Macedonia</t>
  </si>
  <si>
    <t>Malta</t>
  </si>
  <si>
    <t>GB Northern Ireland</t>
  </si>
  <si>
    <t>The Netherlands</t>
  </si>
  <si>
    <t>Norway</t>
  </si>
  <si>
    <t>Poland</t>
  </si>
  <si>
    <t>Portugal</t>
  </si>
  <si>
    <t>Romania</t>
  </si>
  <si>
    <t>Serbia</t>
  </si>
  <si>
    <t>Sweden</t>
  </si>
  <si>
    <t>Slovenia</t>
  </si>
  <si>
    <t>Slovak Republic</t>
  </si>
  <si>
    <t>Republic of Turkey</t>
  </si>
  <si>
    <t>Country</t>
  </si>
  <si>
    <t>Installed Capacity (MW)</t>
  </si>
  <si>
    <t>Is in UCTE?</t>
  </si>
  <si>
    <t>LU</t>
  </si>
  <si>
    <t>Usage in SPG</t>
  </si>
  <si>
    <t>Explenation</t>
  </si>
  <si>
    <t>Name in SPG</t>
  </si>
  <si>
    <t>-</t>
  </si>
  <si>
    <t>Biomasse</t>
  </si>
  <si>
    <t>Braunkohle</t>
  </si>
  <si>
    <t>Nuklear</t>
  </si>
  <si>
    <t>Other non-RES</t>
  </si>
  <si>
    <t>non renewable energy source</t>
  </si>
  <si>
    <t>renewable energy source</t>
  </si>
  <si>
    <t>Steinkohle</t>
  </si>
  <si>
    <t>PV</t>
  </si>
  <si>
    <t>insignificant, add to PV</t>
  </si>
  <si>
    <t>Wind offshore</t>
  </si>
  <si>
    <t>Öl</t>
  </si>
  <si>
    <t>Laufwasser</t>
  </si>
  <si>
    <t>Speicherwasser</t>
  </si>
  <si>
    <t>GT absicherung</t>
  </si>
  <si>
    <t>GT peak</t>
  </si>
  <si>
    <t>Steinkohle alt</t>
  </si>
  <si>
    <t>Steinkohle neu</t>
  </si>
  <si>
    <t>Braunkohle alt</t>
  </si>
  <si>
    <t>Braunkohle neu</t>
  </si>
  <si>
    <t>Wind onshore stark</t>
  </si>
  <si>
    <t>Wind onshore schwach</t>
  </si>
  <si>
    <t>Biomassenkraftwerk</t>
  </si>
  <si>
    <t>id</t>
  </si>
  <si>
    <t>fk_brennstofftyp</t>
  </si>
  <si>
    <t>long</t>
  </si>
  <si>
    <t>lat</t>
  </si>
  <si>
    <t>datetime</t>
  </si>
  <si>
    <t>bezeichnung</t>
  </si>
  <si>
    <t>Erdgas</t>
  </si>
  <si>
    <t>Kernbrennstoff</t>
  </si>
  <si>
    <t>None</t>
  </si>
  <si>
    <t>fk_kraftwerkstyp</t>
  </si>
  <si>
    <t>datetime_1</t>
  </si>
  <si>
    <t>datetime_2</t>
  </si>
  <si>
    <t>datetime_3</t>
  </si>
  <si>
    <t>datetime_4</t>
  </si>
  <si>
    <t>Biomassekraftwerk</t>
  </si>
  <si>
    <t>Braunkohlekraftwerk</t>
  </si>
  <si>
    <t>alt</t>
  </si>
  <si>
    <t>neu</t>
  </si>
  <si>
    <t>Gasturbine</t>
  </si>
  <si>
    <t>absicherung</t>
  </si>
  <si>
    <t>peak</t>
  </si>
  <si>
    <t>Gaskombikraftwerk</t>
  </si>
  <si>
    <t>Kernkraftwerk</t>
  </si>
  <si>
    <t>Laufwasserkraftwerk</t>
  </si>
  <si>
    <t>Photovoltaik</t>
  </si>
  <si>
    <t>Speicherwasserkraftwerk</t>
  </si>
  <si>
    <t>Steinkohlekraftwerk</t>
  </si>
  <si>
    <t>Windturbine</t>
  </si>
  <si>
    <t>offshore</t>
  </si>
  <si>
    <t>onshore schwachwind</t>
  </si>
  <si>
    <t>onshore starkwind</t>
  </si>
  <si>
    <t>spez_info</t>
  </si>
  <si>
    <t>wirkungsgrad</t>
  </si>
  <si>
    <t>bezeichnung_subtyp</t>
  </si>
  <si>
    <t>Oelkraftwerk</t>
  </si>
  <si>
    <t>RES</t>
  </si>
  <si>
    <t>non RES</t>
  </si>
  <si>
    <t>p_typisch [MW]</t>
  </si>
  <si>
    <t>ISO3 Code</t>
  </si>
  <si>
    <t>ALB</t>
  </si>
  <si>
    <t>BEL</t>
  </si>
  <si>
    <t>CYP</t>
  </si>
  <si>
    <t>CZE</t>
  </si>
  <si>
    <t>FIN</t>
  </si>
  <si>
    <t>FRA</t>
  </si>
  <si>
    <t>HUN</t>
  </si>
  <si>
    <t>BIH</t>
  </si>
  <si>
    <t>BGR</t>
  </si>
  <si>
    <t>CHE</t>
  </si>
  <si>
    <t>LVA</t>
  </si>
  <si>
    <t>AUT</t>
  </si>
  <si>
    <t>POL</t>
  </si>
  <si>
    <t>DNK</t>
  </si>
  <si>
    <t>EST</t>
  </si>
  <si>
    <t>GRC</t>
  </si>
  <si>
    <t>HRV</t>
  </si>
  <si>
    <t>IRL</t>
  </si>
  <si>
    <t>ISL</t>
  </si>
  <si>
    <t>ITA</t>
  </si>
  <si>
    <t>LTU</t>
  </si>
  <si>
    <t>LUX</t>
  </si>
  <si>
    <t>MNE</t>
  </si>
  <si>
    <t>MKD</t>
  </si>
  <si>
    <t>MLT</t>
  </si>
  <si>
    <t>NLD</t>
  </si>
  <si>
    <t>NOR</t>
  </si>
  <si>
    <t>PRT</t>
  </si>
  <si>
    <t>ROU</t>
  </si>
  <si>
    <t>SRB</t>
  </si>
  <si>
    <t>SWE</t>
  </si>
  <si>
    <t>SVN</t>
  </si>
  <si>
    <t>SVK</t>
  </si>
  <si>
    <t>TUR</t>
  </si>
  <si>
    <t>DEU</t>
  </si>
  <si>
    <t>ESP</t>
  </si>
  <si>
    <t>GBR</t>
  </si>
  <si>
    <t/>
  </si>
  <si>
    <t>Weitere non-RES</t>
  </si>
  <si>
    <t>Weitere RES</t>
  </si>
  <si>
    <t>oil mean</t>
  </si>
  <si>
    <t>Weitere</t>
  </si>
  <si>
    <t>Weitere nonRES</t>
  </si>
  <si>
    <t>Split</t>
  </si>
  <si>
    <t>Gaskombikraftwerk alt</t>
  </si>
  <si>
    <t>Gaskombikraftwerk neu</t>
  </si>
  <si>
    <t>co2emissFakt [kgCO2/MJ]</t>
  </si>
  <si>
    <t>Heizöl schwer</t>
  </si>
  <si>
    <t>feste Biomasse für Stromerz.</t>
  </si>
  <si>
    <t>Source</t>
  </si>
  <si>
    <t>Fuel</t>
  </si>
  <si>
    <t>KW type</t>
  </si>
  <si>
    <t>Steinkohlekraftwerk alt</t>
  </si>
  <si>
    <t>Steinkohlekraftwerk neu</t>
  </si>
  <si>
    <t>Gas total</t>
  </si>
  <si>
    <t>Steinkohle total</t>
  </si>
  <si>
    <t>Braunkohle total</t>
  </si>
  <si>
    <t>Braunkohlekraftwerk alt</t>
  </si>
  <si>
    <t>Braunkohlekraftwerk neu</t>
  </si>
  <si>
    <t>__SUM DEU</t>
  </si>
  <si>
    <t>__SUM DNK</t>
  </si>
  <si>
    <t>__SUM ITA</t>
  </si>
  <si>
    <t>__SUM LUX</t>
  </si>
  <si>
    <t>fk_kwtyp</t>
  </si>
  <si>
    <t>best guess</t>
  </si>
  <si>
    <t>Oel</t>
  </si>
  <si>
    <t>co2emissFakt [kgCO2/J]</t>
  </si>
  <si>
    <t>wie biomasse, best guess</t>
  </si>
  <si>
    <t>wie erdgas, best guess</t>
  </si>
  <si>
    <t>POWER PLANT NAMES</t>
  </si>
  <si>
    <t>FK_KWTYP</t>
  </si>
  <si>
    <t>LATITUDE</t>
  </si>
  <si>
    <t>LONGITUDE</t>
  </si>
  <si>
    <t>IT</t>
  </si>
  <si>
    <t>DK</t>
  </si>
  <si>
    <t>fuels used in the software, 
split or combined as specified
in the "fuels" sheet</t>
  </si>
  <si>
    <t>Linked Table with market nodes combined.</t>
  </si>
  <si>
    <t>p_typisch [W]</t>
  </si>
  <si>
    <t>INSTALLED POWER (combined/split up  fuels)</t>
  </si>
  <si>
    <t>unix timestamp</t>
  </si>
  <si>
    <t>source p_typ</t>
  </si>
  <si>
    <t>unix timestamp_1</t>
  </si>
  <si>
    <t>unix timestamp_2</t>
  </si>
  <si>
    <t>unix timestamp_3</t>
  </si>
  <si>
    <t>unix timestamp_4</t>
  </si>
  <si>
    <t>wie Biomasse</t>
  </si>
  <si>
    <t>wie Steinkohle</t>
  </si>
  <si>
    <t>Kleinkraftwerk</t>
  </si>
  <si>
    <t>source spez_info</t>
  </si>
  <si>
    <t>{"NH": 90, "Z0": 0.0002}</t>
  </si>
  <si>
    <t>{"NH": 115, "Z0": 0.1}</t>
  </si>
  <si>
    <t>source capex 1</t>
  </si>
  <si>
    <t>source capex 2</t>
  </si>
  <si>
    <t>ratio capex to opex</t>
  </si>
  <si>
    <t>datetime var opex 1</t>
  </si>
  <si>
    <t>unix timestamp var opex 1</t>
  </si>
  <si>
    <t>source var opex 1</t>
  </si>
  <si>
    <t>datetime var opex 2</t>
  </si>
  <si>
    <t>unix timestamp var opex 2</t>
  </si>
  <si>
    <t>source var opex 2</t>
  </si>
  <si>
    <t>scaled acc. to tot opex2/1</t>
  </si>
  <si>
    <t>{}</t>
  </si>
  <si>
    <t>Data for SPG database</t>
  </si>
  <si>
    <t>Author:</t>
  </si>
  <si>
    <t>Linus Walker, linus.walker@fhnw.ch</t>
  </si>
  <si>
    <t>[1]</t>
  </si>
  <si>
    <t>[2]</t>
  </si>
  <si>
    <t>[3]</t>
  </si>
  <si>
    <t>[4]</t>
  </si>
  <si>
    <t>[5]</t>
  </si>
  <si>
    <t>[6]</t>
  </si>
  <si>
    <t>[7]</t>
  </si>
  <si>
    <t>[8]</t>
  </si>
  <si>
    <t>[9]</t>
  </si>
  <si>
    <t>[10]</t>
  </si>
  <si>
    <t>[11]</t>
  </si>
  <si>
    <t>[12]</t>
  </si>
  <si>
    <t>[13]</t>
  </si>
  <si>
    <t>[14]</t>
  </si>
  <si>
    <t>[15]</t>
  </si>
  <si>
    <t>[16]</t>
  </si>
  <si>
    <t>[17]</t>
  </si>
  <si>
    <t>[18]</t>
  </si>
  <si>
    <t>[19]</t>
  </si>
  <si>
    <t>[20]</t>
  </si>
  <si>
    <t>https://www.gasinfocus.com/en/focus/the-combined-cycle-gas-turbines-ccgt/
[abgerufen am 04.09.2018]</t>
  </si>
  <si>
    <t>https://www.nature.com/articles/nenergy201750/figures/4
[abgerufen am 04.09.2018]</t>
  </si>
  <si>
    <t>5,6</t>
  </si>
  <si>
    <t>Entso-e,
TYNDP2018_MAF2017_Market Data_provisional.xlsx, 
https://www.entsoe.eu/Documents/TYNDP2018_MAF2017_Market%20Data_provisional.xlsx,
[abgerufen am 03.07.2018]</t>
  </si>
  <si>
    <t>Entso-E,
entsos_tyndp_2018_Final_Scenario_Report_ANNEX_II_Methodology.pdf,
https://www.entsog.eu/public/uploads/files/publications/TYNDP/2018/entsos_tyndp_2018_Final_Scenario_Report_ANNEX_II_Methodology.pdf,
[abgerufen am 03.07.2018]</t>
  </si>
  <si>
    <t>Landesamt für Umwelt Brandenburg,
CO2 - Emissionsfaktoren nach Energieträgern
https://lfu.brandenburg.de/cms/detail.php/bb1.c.523833.de
[abgerufen am 04.09.2018]</t>
  </si>
  <si>
    <t>Forschungsstelle für Energiewirtschaft e.V. ,
Basisdaten_von_Energietraegern_2010.pdf,
https://www.ffe.de/download/wissen/186_Basisdaten_Energietraeger/Basisdaten_von_Energietraegern_2010.pdf
[abgerufen am 04.09.2018]</t>
  </si>
  <si>
    <t>source</t>
  </si>
  <si>
    <t>8,9</t>
  </si>
  <si>
    <t>7</t>
  </si>
  <si>
    <t>11</t>
  </si>
  <si>
    <t>12</t>
  </si>
  <si>
    <t>10, table 7</t>
  </si>
  <si>
    <t>10, table 8</t>
  </si>
  <si>
    <r>
      <t xml:space="preserve">VGB Powertech,
VGB Survey 2012, Investment and Operation Cost Figures, </t>
    </r>
    <r>
      <rPr>
        <b/>
        <sz val="9"/>
        <color theme="1"/>
        <rFont val="Calibri"/>
        <family val="2"/>
        <scheme val="minor"/>
      </rPr>
      <t xml:space="preserve">table 1
</t>
    </r>
    <r>
      <rPr>
        <sz val="9"/>
        <color theme="1"/>
        <rFont val="Calibri"/>
        <family val="2"/>
        <charset val="238"/>
        <scheme val="minor"/>
      </rPr>
      <t>LCOE_Final_version_status_09_2012-p-5414.pdf,
https://www.vgb.org/vgbmultimedia/LCOE_Final_version_status_09_2012-p-5414.pdf
[abgerufen am 30.07.2018]</t>
    </r>
  </si>
  <si>
    <t>Beat Ribi, Stefan Roth, 2015
Skript Wind und Wasser, SG EUT</t>
  </si>
  <si>
    <t>Fraunhofer IEE Windmonitor,
http://windmonitor.iee.fraunhofer.de/windmonitor_en/4_Offshore/2_technik/3_Anlagengroesse/
[abgerufen am 04.09.2018]</t>
  </si>
  <si>
    <t>Fraunhofer ISE (2015):
Current and Future Cost of Photovoltaics. Long-term Scenarios for Market Development, System Prices and LCOE of Utility-Scale PV Systems. Study on behalf of Agora Energiewende,
AgoraEnergiewende_Current_and_Future_Cost_of_PV_Feb2015_web.pdf
https://www.ise.fraunhofer.de/content/dam/ise/de/documents/publications/studies/AgoraEnergiewende_Current_and_Future_Cost_of_PV_Feb2015_web.pdf,
[abgerufen am 08.08.2018]</t>
  </si>
  <si>
    <r>
      <t xml:space="preserve">eia 2016,
Capital Cost Estimates for Utility Scale Electricity Generating Plants, </t>
    </r>
    <r>
      <rPr>
        <b/>
        <sz val="9"/>
        <color theme="1"/>
        <rFont val="Calibri"/>
        <family val="2"/>
        <scheme val="minor"/>
      </rPr>
      <t>table 2-5,</t>
    </r>
    <r>
      <rPr>
        <sz val="9"/>
        <color theme="1"/>
        <rFont val="Calibri"/>
        <family val="2"/>
        <charset val="238"/>
        <scheme val="minor"/>
      </rPr>
      <t xml:space="preserve">
eia 2016, Capital Cost Estimates.pdf,
https://www.eia.gov/analysis/studies/powerplants/capitalcost/pdf/capcost_assumption.pdf,
[abgerufen am 13.08.2018]</t>
    </r>
  </si>
  <si>
    <r>
      <t>eia 2013, 
Updated Capital Cost Estimates for Utility Scale Electricity Generating Plants,</t>
    </r>
    <r>
      <rPr>
        <b/>
        <sz val="9"/>
        <color theme="1"/>
        <rFont val="Calibri"/>
        <family val="2"/>
        <scheme val="minor"/>
      </rPr>
      <t xml:space="preserve"> table 1,</t>
    </r>
    <r>
      <rPr>
        <sz val="9"/>
        <color theme="1"/>
        <rFont val="Calibri"/>
        <family val="2"/>
        <charset val="238"/>
        <scheme val="minor"/>
      </rPr>
      <t xml:space="preserve">
eia 2013, Updated Capital Cost Estimates.pdf,
https://www.eia.gov/outlooks/capitalcost/pdf/updated_capcost.pdf,
[abgerufen am 24.08.2018]</t>
    </r>
  </si>
  <si>
    <t>Fraunhofer ISE (2018),
Stromgestehungskosten erneuerbare Energien,
DE2018_ISE_Studie_Stromgestehungskosten_Erneuerbare_Energien.pdf,
https://www.ise.fraunhofer.de/content/dam/ise/de/documents/publications/studies/DE2018_ISE_Studie_Stromgestehungskosten_Erneuerbare_Energien.pdf,
[abgerufen am 30.07.2108]</t>
  </si>
  <si>
    <t>Sources</t>
  </si>
  <si>
    <t>Market Nodes</t>
  </si>
  <si>
    <t>Market Node [1]</t>
  </si>
  <si>
    <t>Name</t>
  </si>
  <si>
    <t>&lt;ABC&gt;</t>
  </si>
  <si>
    <t>Date</t>
  </si>
  <si>
    <t>Solar-PV</t>
  </si>
  <si>
    <t>Wind onshore</t>
  </si>
  <si>
    <t>Scenario1</t>
  </si>
  <si>
    <t>Scenario2</t>
  </si>
  <si>
    <t>Scenario3</t>
  </si>
  <si>
    <t>Scenario4</t>
  </si>
  <si>
    <t>Scenario5</t>
  </si>
  <si>
    <t>Scenario6</t>
  </si>
  <si>
    <t>Scenario7</t>
  </si>
  <si>
    <t>Scenario8</t>
  </si>
  <si>
    <t>Model Comparison</t>
  </si>
  <si>
    <t>Original name in MAF2017 [1]</t>
  </si>
  <si>
    <t>of Gas</t>
  </si>
  <si>
    <t>of hard coal</t>
  </si>
  <si>
    <t>of lignite</t>
  </si>
  <si>
    <t>of wind-on-shore</t>
  </si>
  <si>
    <t>Power Plant Types</t>
  </si>
  <si>
    <t>run of river, Flusskraftwerk</t>
  </si>
  <si>
    <t>(additional 100% of gas for backup)</t>
  </si>
  <si>
    <t>[2],[3]</t>
  </si>
  <si>
    <t>[2],[3], provide ratios for CCGT to OCGT in FRA and DEU</t>
  </si>
  <si>
    <t>Lists Market nodes as contained in Entso-e TYNDP [1]. Market nodes are bundled to countries and only market nodes of countries belonging to UCTE (Union for the Co-ordination of Transmission of Electricity) are used in the SPG. This sheet is purely informational and not used further.</t>
  </si>
  <si>
    <t>4, table 1</t>
  </si>
  <si>
    <t>Comment</t>
  </si>
  <si>
    <t>source ratio opex to capex</t>
  </si>
  <si>
    <t>source wirkungsgrad</t>
  </si>
  <si>
    <t xml:space="preserve">     </t>
  </si>
  <si>
    <t>Compile Data</t>
  </si>
  <si>
    <t>Compare different scenarios for different Market Nodes. Simply change the Market Node in the turquoise input fields.
This sheet is only used for comparison, values chosen here are not used any further.</t>
  </si>
  <si>
    <t>5,</t>
  </si>
  <si>
    <t>datetime 1</t>
  </si>
  <si>
    <t>unix timestamp 1</t>
  </si>
  <si>
    <t>datetime 2</t>
  </si>
  <si>
    <t>unix timestamp 2</t>
  </si>
  <si>
    <t>Input: Scenario name</t>
  </si>
  <si>
    <t>GKKW alt</t>
  </si>
  <si>
    <t>GKKW neu</t>
  </si>
  <si>
    <t>fuels from [1]</t>
  </si>
  <si>
    <t>preis [EUR/GJ]</t>
  </si>
  <si>
    <t>preis [EUR/J]</t>
  </si>
  <si>
    <t>preis [EUR/ton]</t>
  </si>
  <si>
    <t>preis [EUR/kg]</t>
  </si>
  <si>
    <t>capex 1 [EUR/kW]</t>
  </si>
  <si>
    <t>capex 1 [EUR/W]</t>
  </si>
  <si>
    <t>total opex 1 [EUR/W]</t>
  </si>
  <si>
    <t>capex 2 [EUR/kW]</t>
  </si>
  <si>
    <t>capex 2 [EUR/W]</t>
  </si>
  <si>
    <t>total opex 2 [EUR/W]</t>
  </si>
  <si>
    <t>var opex 1 [EUR/MWh]</t>
  </si>
  <si>
    <t>var opex 1 [EUR/J]</t>
  </si>
  <si>
    <t>var opex 2 [EUR/MWh]</t>
  </si>
  <si>
    <t>var opex 2 [EUR/J]</t>
  </si>
  <si>
    <t>Associates the different power plant types contained in [1] with the types of power plants used in the SPG model.
Defines how the different fuel types are split up for usage in the SPG.
Example: The Installed Capacity of Lignite Power Plants (from [1]) is split 50/50 in new and old Lignite Power Plants (which have different efficiencys, costs,...) for usage in SPG.</t>
  </si>
  <si>
    <t>Data from four Scenarios is imported, market nodes are combined to countries and certain fuel/power plant types are split up or combined (according to sheet Power Plant Types)
This sheet contains several named Areas (framed orange). One for each scenario, containing the installed Capacity for each power plant. Additionally one area each for Power Plant names, Latitude, Longitude and Power Plant Type (foreign key). Each containing the values for all Power Plants.</t>
  </si>
  <si>
    <t>Sheet</t>
  </si>
  <si>
    <t>Contents</t>
  </si>
  <si>
    <t>BLANK</t>
  </si>
  <si>
    <t>Scenario 1-8</t>
  </si>
  <si>
    <t>model comparison</t>
  </si>
  <si>
    <t>market nodes</t>
  </si>
  <si>
    <t>power plant types</t>
  </si>
  <si>
    <t>compile</t>
  </si>
  <si>
    <t>DB_KW_KWL</t>
  </si>
  <si>
    <t>DB_KWT</t>
  </si>
  <si>
    <t>DB_ENTS</t>
  </si>
  <si>
    <t>DB_BST</t>
  </si>
  <si>
    <t>DB_CO2</t>
  </si>
  <si>
    <t>DB_BSP</t>
  </si>
  <si>
    <t>DB_...</t>
  </si>
  <si>
    <t>Colour Coding</t>
  </si>
  <si>
    <t>Turquoise fields mark possible inputs</t>
  </si>
  <si>
    <t>Contains all sources which are referenced in the file.</t>
  </si>
  <si>
    <t>Empty reference for the Scenarios</t>
  </si>
  <si>
    <t>Contain Installed Capacity values for different countries, types of electricity generation and different dates.
Each Scenario contains all t&lt;ypes of generation and all countries for a specific future scenario.</t>
  </si>
  <si>
    <t>Allows to compare different scenarios for specific countries.</t>
  </si>
  <si>
    <t>Informational sheet about market nodes.</t>
  </si>
  <si>
    <t>References the types of power plants contained in the sources to those contained in the software</t>
  </si>
  <si>
    <t>Scenarios are chosen and data from the scenarios is automatically collected and edited</t>
  </si>
  <si>
    <r>
      <t xml:space="preserve">Data used for tables </t>
    </r>
    <r>
      <rPr>
        <b/>
        <sz val="9"/>
        <color theme="1"/>
        <rFont val="Calibri"/>
        <family val="2"/>
        <scheme val="minor"/>
      </rPr>
      <t xml:space="preserve">kraftwerksleistung </t>
    </r>
    <r>
      <rPr>
        <sz val="9"/>
        <color theme="1"/>
        <rFont val="Calibri"/>
        <family val="2"/>
        <charset val="238"/>
        <scheme val="minor"/>
      </rPr>
      <t xml:space="preserve">and </t>
    </r>
    <r>
      <rPr>
        <b/>
        <sz val="9"/>
        <color theme="1"/>
        <rFont val="Calibri"/>
        <family val="2"/>
        <scheme val="minor"/>
      </rPr>
      <t>kraftwerk</t>
    </r>
  </si>
  <si>
    <r>
      <t xml:space="preserve">Data used for tables </t>
    </r>
    <r>
      <rPr>
        <b/>
        <sz val="9"/>
        <color theme="1"/>
        <rFont val="Calibri"/>
        <family val="2"/>
        <scheme val="minor"/>
      </rPr>
      <t xml:space="preserve">kraftwerkstyp, capex </t>
    </r>
    <r>
      <rPr>
        <sz val="9"/>
        <color theme="1"/>
        <rFont val="Calibri"/>
        <family val="2"/>
        <charset val="238"/>
        <scheme val="minor"/>
      </rPr>
      <t xml:space="preserve">and </t>
    </r>
    <r>
      <rPr>
        <b/>
        <sz val="9"/>
        <color theme="1"/>
        <rFont val="Calibri"/>
        <family val="2"/>
        <scheme val="minor"/>
      </rPr>
      <t>var_opex</t>
    </r>
  </si>
  <si>
    <r>
      <t xml:space="preserve">Data used for table </t>
    </r>
    <r>
      <rPr>
        <b/>
        <sz val="9"/>
        <color theme="1"/>
        <rFont val="Calibri"/>
        <family val="2"/>
        <scheme val="minor"/>
      </rPr>
      <t>entsorgungspreis</t>
    </r>
  </si>
  <si>
    <r>
      <t xml:space="preserve">Data used for table </t>
    </r>
    <r>
      <rPr>
        <b/>
        <sz val="9"/>
        <color theme="1"/>
        <rFont val="Calibri"/>
        <family val="2"/>
        <scheme val="minor"/>
      </rPr>
      <t>brennstofftyp</t>
    </r>
  </si>
  <si>
    <r>
      <t xml:space="preserve">Data used for table </t>
    </r>
    <r>
      <rPr>
        <b/>
        <sz val="9"/>
        <color theme="1"/>
        <rFont val="Calibri"/>
        <family val="2"/>
        <scheme val="minor"/>
      </rPr>
      <t>co2preis</t>
    </r>
  </si>
  <si>
    <r>
      <t xml:space="preserve">Data used for table </t>
    </r>
    <r>
      <rPr>
        <b/>
        <sz val="9"/>
        <color theme="1"/>
        <rFont val="Calibri"/>
        <family val="2"/>
        <scheme val="minor"/>
      </rPr>
      <t>brennstoffpreis</t>
    </r>
  </si>
  <si>
    <t>Named areas</t>
  </si>
  <si>
    <t>Used data</t>
  </si>
  <si>
    <t>Used models:</t>
  </si>
  <si>
    <t>Currently BE 2020, BE2025, DG 2030, DG 2040 from [1] are used (Scenario 1-4)</t>
  </si>
  <si>
    <t>Used Types of Installed capacity:</t>
  </si>
  <si>
    <t>Additional DSR, Battery and Hydro pump contained in the models are not used since they are not production capacities</t>
  </si>
  <si>
    <t>Used Market Nodes:</t>
  </si>
  <si>
    <t>See sheet market nodes. Only one market node per country, countries with multiple nodes are totaled and used as one.</t>
  </si>
  <si>
    <t>Fuels:</t>
  </si>
  <si>
    <t>The installed capacity of some fuels needs to be split up to cover different types of power plants in the database. For example wind onshore --&gt; wind onshore stark &amp; wind onshore schwach. The splits are in the sheet "fuels"</t>
  </si>
  <si>
    <t>Database structure</t>
  </si>
  <si>
    <r>
      <t xml:space="preserve">All sheets starting with DB_ are read by the Python function db_generator.py which builds a database based on those sheets. Headers in those sheets must </t>
    </r>
    <r>
      <rPr>
        <b/>
        <sz val="9"/>
        <color theme="1"/>
        <rFont val="Calibri"/>
        <family val="2"/>
        <scheme val="minor"/>
      </rPr>
      <t>NOT</t>
    </r>
    <r>
      <rPr>
        <sz val="9"/>
        <color theme="1"/>
        <rFont val="Calibri"/>
        <family val="2"/>
        <charset val="238"/>
        <scheme val="minor"/>
      </rPr>
      <t xml:space="preserve"> be changed. It is, however, possible to add rows or columns, but the headers are needed for importing the columns into python.</t>
    </r>
  </si>
  <si>
    <t>fk_kw_1</t>
  </si>
  <si>
    <t>fk_kw_2</t>
  </si>
  <si>
    <t>fk_kw_3</t>
  </si>
  <si>
    <t>fk_kw_4</t>
  </si>
  <si>
    <t>p_inst_1 [MW]</t>
  </si>
  <si>
    <t>p_inst_1 [W]</t>
  </si>
  <si>
    <t>p_inst_2 [MW]</t>
  </si>
  <si>
    <t>p_inst_3 [MW]</t>
  </si>
  <si>
    <t>p_inst_3 [W]</t>
  </si>
  <si>
    <t>p_inst_4 [MW]</t>
  </si>
  <si>
    <t>p_inst_4 [W]</t>
  </si>
  <si>
    <t>p_inst_2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</si>
</sst>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
    <numFmt numFmtId="167" formatCode="0.0E+00"/>
  </numFmts>
  <fonts count="27" x14ac:knownFonts="1">
    <font>
      <sz val="9"/>
      <color theme="1"/>
      <name val="Calibri"/>
      <family val="2"/>
      <charset val="238"/>
      <scheme val="minor"/>
    </font>
    <font>
      <sz val="11"/>
      <color theme="1"/>
      <name val="Calibri"/>
      <family val="2"/>
      <scheme val="minor"/>
    </font>
    <font>
      <sz val="11"/>
      <color theme="1"/>
      <name val="Calibri"/>
      <family val="2"/>
      <scheme val="minor"/>
    </font>
    <font>
      <b/>
      <sz val="11"/>
      <name val="Calibri"/>
      <family val="2"/>
    </font>
    <font>
      <sz val="10"/>
      <name val="Arial"/>
      <family val="2"/>
      <charset val="238"/>
    </font>
    <font>
      <sz val="18"/>
      <color theme="3"/>
      <name val="Calibri Light"/>
      <family val="2"/>
      <charset val="238"/>
      <scheme val="major"/>
    </font>
    <font>
      <sz val="11"/>
      <color theme="1"/>
      <name val="Calibri"/>
      <family val="2"/>
      <charset val="238"/>
      <scheme val="minor"/>
    </font>
    <font>
      <sz val="10"/>
      <name val="Calibri"/>
      <family val="2"/>
      <scheme val="minor"/>
    </font>
    <font>
      <b/>
      <sz val="11"/>
      <color theme="1"/>
      <name val="Calibri"/>
      <family val="2"/>
      <scheme val="minor"/>
    </font>
    <font>
      <sz val="11"/>
      <color theme="1"/>
      <name val="Calibri"/>
      <family val="2"/>
      <scheme val="minor"/>
    </font>
    <font>
      <sz val="12"/>
      <color theme="1"/>
      <name val="Calibri"/>
      <family val="2"/>
      <charset val="238"/>
      <scheme val="minor"/>
    </font>
    <font>
      <sz val="10"/>
      <name val="Arial"/>
      <family val="2"/>
    </font>
    <font>
      <b/>
      <sz val="10"/>
      <color theme="1"/>
      <name val="Calibri"/>
      <family val="2"/>
      <scheme val="minor"/>
    </font>
    <font>
      <b/>
      <sz val="9"/>
      <color theme="1"/>
      <name val="Calibri"/>
      <family val="2"/>
      <scheme val="minor"/>
    </font>
    <font>
      <sz val="10"/>
      <color theme="1"/>
      <name val="Calibri"/>
      <family val="2"/>
      <scheme val="minor"/>
    </font>
    <font>
      <sz val="9"/>
      <color theme="1"/>
      <name val="Calibri"/>
      <family val="2"/>
      <scheme val="minor"/>
    </font>
    <font>
      <sz val="9"/>
      <color theme="1"/>
      <name val="Calibri"/>
      <family val="2"/>
      <charset val="238"/>
      <scheme val="minor"/>
    </font>
    <font>
      <sz val="10"/>
      <name val="Arial"/>
      <family val="2"/>
    </font>
    <font>
      <b/>
      <sz val="14"/>
      <color theme="1"/>
      <name val="Calibri"/>
      <family val="2"/>
      <scheme val="minor"/>
    </font>
    <font>
      <b/>
      <sz val="22"/>
      <color theme="1"/>
      <name val="Calibri"/>
      <family val="2"/>
      <scheme val="minor"/>
    </font>
    <font>
      <u/>
      <sz val="9"/>
      <color theme="10"/>
      <name val="Calibri"/>
      <family val="2"/>
      <charset val="238"/>
      <scheme val="minor"/>
    </font>
    <font>
      <sz val="10"/>
      <color theme="1"/>
      <name val="Calibri"/>
      <family val="2"/>
      <charset val="238"/>
      <scheme val="minor"/>
    </font>
    <font>
      <sz val="22"/>
      <color theme="1"/>
      <name val="Calibri"/>
      <family val="2"/>
      <charset val="238"/>
      <scheme val="minor"/>
    </font>
    <font>
      <b/>
      <sz val="16"/>
      <color theme="1"/>
      <name val="Calibri"/>
      <family val="2"/>
      <scheme val="minor"/>
    </font>
    <font>
      <sz val="18"/>
      <name val="Calibri Light"/>
      <family val="2"/>
      <charset val="238"/>
      <scheme val="major"/>
    </font>
    <font>
      <sz val="9"/>
      <color indexed="81"/>
      <name val="Segoe UI"/>
      <family val="2"/>
    </font>
    <font>
      <b/>
      <sz val="9"/>
      <color indexed="81"/>
      <name val="Segoe UI"/>
      <family val="2"/>
    </font>
  </fonts>
  <fills count="9">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14999847407452621"/>
        <bgColor theme="4" tint="0.79998168889431442"/>
      </patternFill>
    </fill>
    <fill>
      <patternFill patternType="solid">
        <fgColor theme="6"/>
        <bgColor indexed="64"/>
      </patternFill>
    </fill>
    <fill>
      <patternFill patternType="solid">
        <fgColor theme="0" tint="-4.9989318521683403E-2"/>
        <bgColor theme="4" tint="0.79998168889431442"/>
      </patternFill>
    </fill>
    <fill>
      <patternFill patternType="solid">
        <fgColor rgb="FFBCF9FC"/>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auto="1"/>
      </top>
      <bottom/>
      <diagonal/>
    </border>
    <border>
      <left style="thin">
        <color auto="1"/>
      </left>
      <right/>
      <top style="thin">
        <color auto="1"/>
      </top>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ck">
        <color theme="6"/>
      </left>
      <right style="thin">
        <color indexed="64"/>
      </right>
      <top style="thick">
        <color theme="6"/>
      </top>
      <bottom style="thin">
        <color indexed="64"/>
      </bottom>
      <diagonal/>
    </border>
    <border>
      <left style="thin">
        <color indexed="64"/>
      </left>
      <right style="thin">
        <color indexed="64"/>
      </right>
      <top style="thick">
        <color theme="6"/>
      </top>
      <bottom style="thin">
        <color indexed="64"/>
      </bottom>
      <diagonal/>
    </border>
    <border>
      <left style="thin">
        <color indexed="64"/>
      </left>
      <right style="thick">
        <color theme="6"/>
      </right>
      <top style="thick">
        <color theme="6"/>
      </top>
      <bottom style="thin">
        <color indexed="64"/>
      </bottom>
      <diagonal/>
    </border>
    <border>
      <left style="thick">
        <color theme="6"/>
      </left>
      <right style="thin">
        <color indexed="64"/>
      </right>
      <top style="thin">
        <color indexed="64"/>
      </top>
      <bottom style="thin">
        <color indexed="64"/>
      </bottom>
      <diagonal/>
    </border>
    <border>
      <left style="thin">
        <color indexed="64"/>
      </left>
      <right style="thick">
        <color theme="6"/>
      </right>
      <top style="thin">
        <color indexed="64"/>
      </top>
      <bottom style="thin">
        <color indexed="64"/>
      </bottom>
      <diagonal/>
    </border>
    <border>
      <left style="thick">
        <color theme="6"/>
      </left>
      <right style="thin">
        <color indexed="64"/>
      </right>
      <top style="thin">
        <color indexed="64"/>
      </top>
      <bottom style="thick">
        <color theme="6"/>
      </bottom>
      <diagonal/>
    </border>
    <border>
      <left style="thin">
        <color indexed="64"/>
      </left>
      <right style="thin">
        <color indexed="64"/>
      </right>
      <top style="thin">
        <color indexed="64"/>
      </top>
      <bottom style="thick">
        <color theme="6"/>
      </bottom>
      <diagonal/>
    </border>
    <border>
      <left style="thin">
        <color indexed="64"/>
      </left>
      <right style="thick">
        <color theme="6"/>
      </right>
      <top style="thin">
        <color indexed="64"/>
      </top>
      <bottom style="thick">
        <color theme="6"/>
      </bottom>
      <diagonal/>
    </border>
    <border>
      <left style="thick">
        <color theme="6"/>
      </left>
      <right style="thick">
        <color theme="6"/>
      </right>
      <top style="thick">
        <color theme="6"/>
      </top>
      <bottom/>
      <diagonal/>
    </border>
    <border>
      <left style="thick">
        <color theme="6"/>
      </left>
      <right style="thick">
        <color theme="6"/>
      </right>
      <top/>
      <bottom/>
      <diagonal/>
    </border>
    <border>
      <left style="thick">
        <color theme="6"/>
      </left>
      <right style="thick">
        <color theme="6"/>
      </right>
      <top/>
      <bottom style="thick">
        <color theme="6"/>
      </bottom>
      <diagonal/>
    </border>
    <border>
      <left/>
      <right/>
      <top/>
      <bottom style="thick">
        <color theme="6"/>
      </bottom>
      <diagonal/>
    </border>
    <border>
      <left/>
      <right style="thick">
        <color theme="6"/>
      </right>
      <top style="thick">
        <color theme="6"/>
      </top>
      <bottom/>
      <diagonal/>
    </border>
    <border>
      <left/>
      <right style="thick">
        <color theme="6"/>
      </right>
      <top/>
      <bottom/>
      <diagonal/>
    </border>
    <border>
      <left/>
      <right style="thick">
        <color theme="6"/>
      </right>
      <top/>
      <bottom style="thick">
        <color theme="6"/>
      </bottom>
      <diagonal/>
    </border>
    <border>
      <left/>
      <right style="medium">
        <color indexed="64"/>
      </right>
      <top style="thin">
        <color indexed="64"/>
      </top>
      <bottom/>
      <diagonal/>
    </border>
    <border>
      <left style="thick">
        <color theme="6"/>
      </left>
      <right/>
      <top/>
      <bottom/>
      <diagonal/>
    </border>
    <border>
      <left style="thick">
        <color theme="6"/>
      </left>
      <right/>
      <top/>
      <bottom style="thick">
        <color theme="6"/>
      </bottom>
      <diagonal/>
    </border>
    <border>
      <left style="thick">
        <color theme="6"/>
      </left>
      <right/>
      <top style="thick">
        <color theme="6"/>
      </top>
      <bottom style="thick">
        <color theme="6"/>
      </bottom>
      <diagonal/>
    </border>
    <border>
      <left/>
      <right/>
      <top style="thick">
        <color theme="6"/>
      </top>
      <bottom style="thick">
        <color theme="6"/>
      </bottom>
      <diagonal/>
    </border>
    <border>
      <left/>
      <right style="thick">
        <color theme="6"/>
      </right>
      <top style="thick">
        <color theme="6"/>
      </top>
      <bottom style="thick">
        <color theme="6"/>
      </bottom>
      <diagonal/>
    </border>
    <border>
      <left style="medium">
        <color indexed="64"/>
      </left>
      <right/>
      <top/>
      <bottom style="thin">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style="thick">
        <color theme="6"/>
      </left>
      <right style="thick">
        <color theme="6"/>
      </right>
      <top style="thick">
        <color theme="6"/>
      </top>
      <bottom style="thick">
        <color theme="6"/>
      </bottom>
      <diagonal/>
    </border>
    <border>
      <left style="thick">
        <color rgb="FFFFC000"/>
      </left>
      <right style="thick">
        <color rgb="FFFFC000"/>
      </right>
      <top/>
      <bottom style="thick">
        <color rgb="FFFFC000"/>
      </bottom>
      <diagonal/>
    </border>
  </borders>
  <cellStyleXfs count="14">
    <xf numFmtId="0" fontId="0" fillId="0" borderId="0"/>
    <xf numFmtId="0" fontId="6" fillId="0" borderId="0"/>
    <xf numFmtId="2" fontId="4" fillId="0" borderId="1" applyFill="0" applyProtection="0">
      <alignment horizontal="right" vertical="top" wrapText="1"/>
    </xf>
    <xf numFmtId="0" fontId="5" fillId="0" borderId="0" applyNumberFormat="0" applyFill="0" applyBorder="0" applyAlignment="0" applyProtection="0"/>
    <xf numFmtId="1" fontId="4" fillId="0" borderId="1" applyFill="0" applyProtection="0">
      <alignment horizontal="right" vertical="top" wrapText="1"/>
    </xf>
    <xf numFmtId="0" fontId="2" fillId="0" borderId="0"/>
    <xf numFmtId="49" fontId="4" fillId="0" borderId="1" applyFill="0" applyProtection="0">
      <alignment horizontal="right"/>
    </xf>
    <xf numFmtId="0" fontId="1" fillId="0" borderId="0"/>
    <xf numFmtId="0" fontId="11" fillId="0" borderId="1" applyFill="0" applyProtection="0">
      <alignment horizontal="right" vertical="top" wrapText="1"/>
    </xf>
    <xf numFmtId="9" fontId="16" fillId="0" borderId="0" applyFont="0" applyFill="0" applyBorder="0" applyAlignment="0" applyProtection="0"/>
    <xf numFmtId="0" fontId="17"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292">
    <xf numFmtId="0" fontId="0" fillId="0" borderId="0" xfId="0"/>
    <xf numFmtId="0" fontId="6" fillId="0" borderId="0" xfId="1" applyBorder="1"/>
    <xf numFmtId="0" fontId="7" fillId="0" borderId="0" xfId="1" applyFont="1" applyFill="1" applyBorder="1" applyAlignment="1">
      <alignment horizontal="center"/>
    </xf>
    <xf numFmtId="1" fontId="7" fillId="0" borderId="0" xfId="2" applyNumberFormat="1" applyFont="1" applyFill="1" applyBorder="1" applyAlignment="1">
      <alignment horizontal="center" vertical="top" wrapText="1"/>
    </xf>
    <xf numFmtId="0" fontId="6" fillId="0" borderId="0" xfId="1"/>
    <xf numFmtId="1" fontId="7" fillId="0" borderId="0" xfId="1" applyNumberFormat="1" applyFont="1" applyFill="1" applyBorder="1" applyAlignment="1">
      <alignment horizontal="center"/>
    </xf>
    <xf numFmtId="0" fontId="6" fillId="0" borderId="0" xfId="1" applyFill="1"/>
    <xf numFmtId="0" fontId="6" fillId="0" borderId="0" xfId="1" applyFill="1" applyBorder="1"/>
    <xf numFmtId="0" fontId="6" fillId="0" borderId="0" xfId="1" applyFill="1" applyBorder="1" applyAlignment="1">
      <alignment horizontal="center"/>
    </xf>
    <xf numFmtId="0" fontId="3" fillId="0" borderId="0" xfId="1" applyFont="1" applyFill="1" applyBorder="1" applyAlignment="1">
      <alignment horizontal="center" vertical="top" wrapText="1"/>
    </xf>
    <xf numFmtId="0" fontId="8" fillId="0" borderId="0" xfId="1" applyFont="1" applyFill="1" applyBorder="1" applyAlignment="1">
      <alignment horizontal="center" vertical="top" wrapText="1"/>
    </xf>
    <xf numFmtId="3" fontId="6" fillId="0" borderId="0" xfId="1" applyNumberFormat="1" applyFill="1"/>
    <xf numFmtId="3" fontId="6" fillId="0" borderId="0" xfId="1" applyNumberFormat="1"/>
    <xf numFmtId="3" fontId="7" fillId="0" borderId="0" xfId="2" applyNumberFormat="1" applyFont="1" applyFill="1" applyBorder="1" applyAlignment="1">
      <alignment horizontal="right" vertical="top" wrapText="1"/>
    </xf>
    <xf numFmtId="3" fontId="6" fillId="0" borderId="0" xfId="1" applyNumberFormat="1" applyFill="1" applyBorder="1" applyAlignment="1">
      <alignment horizontal="right"/>
    </xf>
    <xf numFmtId="3" fontId="7" fillId="0" borderId="0" xfId="1" applyNumberFormat="1" applyFont="1" applyFill="1" applyBorder="1" applyAlignment="1">
      <alignment horizontal="right" vertical="center"/>
    </xf>
    <xf numFmtId="3" fontId="6" fillId="0" borderId="0" xfId="1" applyNumberFormat="1" applyBorder="1" applyAlignment="1">
      <alignment horizontal="right"/>
    </xf>
    <xf numFmtId="3" fontId="6" fillId="0" borderId="0" xfId="1" applyNumberFormat="1" applyAlignment="1">
      <alignment horizontal="right"/>
    </xf>
    <xf numFmtId="0" fontId="6" fillId="0" borderId="0" xfId="1" applyFill="1" applyBorder="1" applyAlignment="1">
      <alignment horizontal="left"/>
    </xf>
    <xf numFmtId="0" fontId="9" fillId="0" borderId="0" xfId="1" applyFont="1" applyFill="1" applyBorder="1" applyAlignment="1">
      <alignment vertical="top" wrapText="1"/>
    </xf>
    <xf numFmtId="0" fontId="14" fillId="0" borderId="0" xfId="0" applyFont="1"/>
    <xf numFmtId="0" fontId="14" fillId="0" borderId="0" xfId="0" applyFont="1" applyAlignment="1">
      <alignment horizontal="left"/>
    </xf>
    <xf numFmtId="0" fontId="14" fillId="0" borderId="0" xfId="0" applyFont="1" applyFill="1" applyAlignment="1">
      <alignment horizontal="left"/>
    </xf>
    <xf numFmtId="0" fontId="14" fillId="0" borderId="0" xfId="1" applyFont="1" applyFill="1" applyBorder="1" applyAlignment="1">
      <alignment horizontal="left"/>
    </xf>
    <xf numFmtId="0" fontId="14" fillId="0" borderId="0" xfId="0" applyFont="1" applyFill="1"/>
    <xf numFmtId="0" fontId="13" fillId="0" borderId="0" xfId="0" applyFont="1"/>
    <xf numFmtId="0" fontId="0" fillId="0" borderId="0" xfId="0" quotePrefix="1"/>
    <xf numFmtId="0" fontId="0" fillId="0" borderId="0" xfId="0" quotePrefix="1" applyFill="1"/>
    <xf numFmtId="3" fontId="12" fillId="0" borderId="0" xfId="0" applyNumberFormat="1" applyFont="1" applyFill="1" applyBorder="1" applyAlignment="1">
      <alignment vertical="top" wrapText="1"/>
    </xf>
    <xf numFmtId="3" fontId="12" fillId="0" borderId="0" xfId="0" applyNumberFormat="1" applyFont="1" applyFill="1" applyBorder="1" applyAlignment="1">
      <alignment horizontal="center" textRotation="90" wrapText="1"/>
    </xf>
    <xf numFmtId="0" fontId="0" fillId="0" borderId="0" xfId="0" applyBorder="1"/>
    <xf numFmtId="1" fontId="0" fillId="0" borderId="0" xfId="0" applyNumberFormat="1" applyFill="1" applyBorder="1"/>
    <xf numFmtId="0" fontId="14" fillId="0" borderId="0" xfId="0" quotePrefix="1" applyFont="1"/>
    <xf numFmtId="0" fontId="12" fillId="0" borderId="0" xfId="0" applyFont="1" applyFill="1" applyBorder="1" applyAlignment="1">
      <alignment vertical="top" wrapText="1"/>
    </xf>
    <xf numFmtId="0" fontId="0" fillId="0" borderId="0" xfId="0" applyFill="1"/>
    <xf numFmtId="14" fontId="0" fillId="0" borderId="0" xfId="0" applyNumberFormat="1"/>
    <xf numFmtId="0" fontId="13" fillId="0" borderId="0" xfId="0" applyFont="1" applyFill="1"/>
    <xf numFmtId="0" fontId="0" fillId="0" borderId="10" xfId="0" applyBorder="1"/>
    <xf numFmtId="0" fontId="0" fillId="2" borderId="0" xfId="0" applyFill="1"/>
    <xf numFmtId="0" fontId="15" fillId="0" borderId="0" xfId="0" applyFont="1" applyAlignment="1">
      <alignment horizontal="left" vertical="top" wrapText="1"/>
    </xf>
    <xf numFmtId="0" fontId="13" fillId="0" borderId="0" xfId="0" applyFont="1" applyFill="1" applyBorder="1"/>
    <xf numFmtId="0" fontId="14" fillId="0" borderId="0" xfId="0" applyFont="1" applyBorder="1"/>
    <xf numFmtId="0" fontId="14" fillId="0" borderId="0" xfId="0" applyFont="1" applyFill="1" applyBorder="1"/>
    <xf numFmtId="0" fontId="0" fillId="0" borderId="0" xfId="0" applyFill="1" applyBorder="1"/>
    <xf numFmtId="0" fontId="14" fillId="0" borderId="0" xfId="0" applyFont="1" applyFill="1" applyBorder="1" applyAlignment="1">
      <alignment horizontal="left"/>
    </xf>
    <xf numFmtId="1" fontId="0" fillId="0" borderId="11" xfId="0" applyNumberFormat="1" applyFill="1" applyBorder="1"/>
    <xf numFmtId="1" fontId="0" fillId="0" borderId="12" xfId="0" applyNumberFormat="1" applyFill="1" applyBorder="1"/>
    <xf numFmtId="1" fontId="0" fillId="0" borderId="13" xfId="0" applyNumberFormat="1" applyFill="1" applyBorder="1"/>
    <xf numFmtId="1" fontId="0" fillId="0" borderId="14" xfId="0" applyNumberFormat="1" applyFill="1" applyBorder="1"/>
    <xf numFmtId="1" fontId="0" fillId="0" borderId="15" xfId="0" applyNumberFormat="1" applyFill="1" applyBorder="1"/>
    <xf numFmtId="1" fontId="0" fillId="0" borderId="16" xfId="0" applyNumberFormat="1" applyFill="1" applyBorder="1"/>
    <xf numFmtId="1" fontId="0" fillId="0" borderId="17" xfId="0" applyNumberFormat="1" applyFill="1" applyBorder="1"/>
    <xf numFmtId="1" fontId="0" fillId="0" borderId="18" xfId="0" applyNumberFormat="1" applyFill="1" applyBorder="1"/>
    <xf numFmtId="0" fontId="14" fillId="0" borderId="11" xfId="0" applyFont="1" applyBorder="1" applyAlignment="1">
      <alignment horizontal="left"/>
    </xf>
    <xf numFmtId="0" fontId="14" fillId="0" borderId="12" xfId="0" applyFont="1" applyBorder="1" applyAlignment="1">
      <alignment horizontal="left"/>
    </xf>
    <xf numFmtId="0" fontId="14" fillId="0" borderId="12" xfId="0" applyFont="1" applyBorder="1"/>
    <xf numFmtId="0" fontId="0" fillId="0" borderId="13" xfId="0" applyFill="1" applyBorder="1"/>
    <xf numFmtId="0" fontId="14" fillId="0" borderId="14" xfId="0" applyFont="1" applyBorder="1" applyAlignment="1">
      <alignment horizontal="left"/>
    </xf>
    <xf numFmtId="0" fontId="14" fillId="0" borderId="0" xfId="0" applyFont="1" applyBorder="1" applyAlignment="1">
      <alignment horizontal="left"/>
    </xf>
    <xf numFmtId="0" fontId="0" fillId="0" borderId="15" xfId="0" applyFill="1" applyBorder="1"/>
    <xf numFmtId="0" fontId="14" fillId="0" borderId="14" xfId="1" applyFont="1" applyFill="1" applyBorder="1" applyAlignment="1">
      <alignment horizontal="left"/>
    </xf>
    <xf numFmtId="0" fontId="14" fillId="0" borderId="16" xfId="1" applyFont="1" applyFill="1" applyBorder="1" applyAlignment="1">
      <alignment horizontal="left"/>
    </xf>
    <xf numFmtId="0" fontId="14" fillId="0" borderId="17" xfId="1" applyFont="1" applyFill="1" applyBorder="1" applyAlignment="1">
      <alignment horizontal="left"/>
    </xf>
    <xf numFmtId="0" fontId="14" fillId="0" borderId="17" xfId="0" applyFont="1" applyBorder="1"/>
    <xf numFmtId="0" fontId="0" fillId="0" borderId="18" xfId="0" applyFill="1" applyBorder="1"/>
    <xf numFmtId="3" fontId="12" fillId="0" borderId="14" xfId="0" applyNumberFormat="1" applyFont="1" applyFill="1" applyBorder="1" applyAlignment="1">
      <alignment horizontal="center" textRotation="90" wrapText="1"/>
    </xf>
    <xf numFmtId="3" fontId="12" fillId="0" borderId="15" xfId="0" applyNumberFormat="1" applyFont="1" applyFill="1" applyBorder="1" applyAlignment="1">
      <alignment horizontal="center" textRotation="90" wrapText="1"/>
    </xf>
    <xf numFmtId="3" fontId="12" fillId="0" borderId="16" xfId="0" applyNumberFormat="1" applyFont="1" applyFill="1" applyBorder="1" applyAlignment="1">
      <alignment vertical="top" wrapText="1"/>
    </xf>
    <xf numFmtId="3" fontId="12" fillId="0" borderId="17" xfId="0" applyNumberFormat="1" applyFont="1" applyFill="1" applyBorder="1" applyAlignment="1">
      <alignment vertical="top" wrapText="1"/>
    </xf>
    <xf numFmtId="3" fontId="12" fillId="0" borderId="18" xfId="0" applyNumberFormat="1" applyFont="1" applyFill="1" applyBorder="1" applyAlignment="1">
      <alignment vertical="top" wrapText="1"/>
    </xf>
    <xf numFmtId="0" fontId="14" fillId="0" borderId="19" xfId="0" applyFont="1" applyBorder="1"/>
    <xf numFmtId="0" fontId="0" fillId="0" borderId="19" xfId="0" applyFill="1" applyBorder="1"/>
    <xf numFmtId="0" fontId="14" fillId="0" borderId="20" xfId="0" applyFont="1" applyBorder="1"/>
    <xf numFmtId="0" fontId="14" fillId="0" borderId="0" xfId="0" applyFont="1" applyFill="1" applyAlignment="1">
      <alignment wrapText="1"/>
    </xf>
    <xf numFmtId="0" fontId="18" fillId="3" borderId="0" xfId="0" applyFont="1" applyFill="1"/>
    <xf numFmtId="0" fontId="14" fillId="0" borderId="14" xfId="0" applyFont="1" applyFill="1" applyBorder="1" applyAlignment="1">
      <alignment horizontal="left"/>
    </xf>
    <xf numFmtId="0" fontId="0" fillId="0" borderId="14" xfId="0" applyFill="1" applyBorder="1"/>
    <xf numFmtId="0" fontId="14" fillId="0" borderId="11" xfId="0" applyFont="1" applyFill="1" applyBorder="1" applyAlignment="1">
      <alignment horizontal="left"/>
    </xf>
    <xf numFmtId="0" fontId="14" fillId="0" borderId="12" xfId="0" applyFont="1" applyFill="1" applyBorder="1" applyAlignment="1">
      <alignment horizontal="left"/>
    </xf>
    <xf numFmtId="0" fontId="14" fillId="0" borderId="12" xfId="0" applyFont="1" applyFill="1" applyBorder="1"/>
    <xf numFmtId="0" fontId="14" fillId="0" borderId="17" xfId="0" applyFont="1" applyFill="1" applyBorder="1"/>
    <xf numFmtId="0" fontId="14" fillId="0" borderId="19" xfId="0" applyFont="1" applyFill="1" applyBorder="1"/>
    <xf numFmtId="164" fontId="0" fillId="0" borderId="0" xfId="0" applyNumberFormat="1" applyFill="1" applyBorder="1"/>
    <xf numFmtId="0" fontId="0" fillId="0" borderId="0" xfId="0" applyNumberFormat="1"/>
    <xf numFmtId="0" fontId="0" fillId="2" borderId="0" xfId="0" applyNumberFormat="1" applyFill="1"/>
    <xf numFmtId="0" fontId="0" fillId="0" borderId="0" xfId="0" applyNumberFormat="1" applyFill="1"/>
    <xf numFmtId="49" fontId="0" fillId="0" borderId="0" xfId="0" applyNumberFormat="1" applyFill="1"/>
    <xf numFmtId="49" fontId="0" fillId="0" borderId="0" xfId="0" applyNumberFormat="1"/>
    <xf numFmtId="49" fontId="0" fillId="0" borderId="0" xfId="0" applyNumberFormat="1" applyBorder="1"/>
    <xf numFmtId="49" fontId="0" fillId="0" borderId="9" xfId="0" applyNumberFormat="1" applyBorder="1"/>
    <xf numFmtId="49" fontId="0" fillId="0" borderId="10" xfId="0" applyNumberFormat="1" applyBorder="1"/>
    <xf numFmtId="49" fontId="0" fillId="0" borderId="9" xfId="0" applyNumberFormat="1" applyFill="1" applyBorder="1"/>
    <xf numFmtId="49" fontId="13" fillId="0" borderId="0" xfId="0" applyNumberFormat="1" applyFont="1" applyAlignment="1">
      <alignment textRotation="90"/>
    </xf>
    <xf numFmtId="0" fontId="0" fillId="0" borderId="0" xfId="0" applyAlignment="1">
      <alignment textRotation="90"/>
    </xf>
    <xf numFmtId="0" fontId="13" fillId="0" borderId="0" xfId="0" applyFont="1" applyAlignment="1">
      <alignment textRotation="90"/>
    </xf>
    <xf numFmtId="0" fontId="0" fillId="0" borderId="10" xfId="0" applyFill="1" applyBorder="1"/>
    <xf numFmtId="0" fontId="0" fillId="0" borderId="0" xfId="0" applyNumberFormat="1" applyFill="1" applyBorder="1"/>
    <xf numFmtId="166" fontId="0" fillId="0" borderId="0" xfId="0" applyNumberFormat="1" applyFill="1" applyBorder="1"/>
    <xf numFmtId="49" fontId="0" fillId="0" borderId="10" xfId="0" applyNumberFormat="1" applyFill="1" applyBorder="1"/>
    <xf numFmtId="49" fontId="0" fillId="0" borderId="0" xfId="0" applyNumberFormat="1" applyFill="1" applyBorder="1"/>
    <xf numFmtId="2" fontId="0" fillId="0" borderId="0" xfId="0" applyNumberFormat="1" applyFill="1" applyBorder="1"/>
    <xf numFmtId="49" fontId="0" fillId="0" borderId="0" xfId="9" applyNumberFormat="1" applyFont="1" applyFill="1"/>
    <xf numFmtId="11" fontId="0" fillId="0" borderId="0" xfId="0" applyNumberFormat="1" applyFill="1" applyBorder="1"/>
    <xf numFmtId="0" fontId="0" fillId="0" borderId="0" xfId="0" applyNumberFormat="1" applyBorder="1"/>
    <xf numFmtId="0" fontId="15" fillId="0" borderId="0" xfId="0" applyFont="1"/>
    <xf numFmtId="0" fontId="0" fillId="0" borderId="0" xfId="0"/>
    <xf numFmtId="0" fontId="0" fillId="0" borderId="0" xfId="0" quotePrefix="1" applyAlignment="1">
      <alignment wrapText="1"/>
    </xf>
    <xf numFmtId="0" fontId="0" fillId="0" borderId="0" xfId="0" quotePrefix="1" applyFill="1" applyAlignment="1">
      <alignment wrapText="1"/>
    </xf>
    <xf numFmtId="0" fontId="0" fillId="0" borderId="0" xfId="0" applyFill="1" applyAlignment="1">
      <alignment wrapText="1"/>
    </xf>
    <xf numFmtId="1" fontId="14" fillId="0" borderId="0" xfId="0" applyNumberFormat="1" applyFont="1"/>
    <xf numFmtId="1" fontId="14" fillId="0" borderId="0" xfId="0" applyNumberFormat="1" applyFont="1" applyFill="1"/>
    <xf numFmtId="164" fontId="21" fillId="0" borderId="0" xfId="0" applyNumberFormat="1" applyFont="1" applyFill="1" applyBorder="1"/>
    <xf numFmtId="9" fontId="0" fillId="0" borderId="0" xfId="9" applyFont="1" applyFill="1" applyBorder="1"/>
    <xf numFmtId="0" fontId="19" fillId="4" borderId="0" xfId="0" applyFont="1" applyFill="1"/>
    <xf numFmtId="0" fontId="0" fillId="4" borderId="0" xfId="0" applyFill="1"/>
    <xf numFmtId="0" fontId="12" fillId="0" borderId="0" xfId="0" applyFont="1" applyFill="1" applyAlignment="1">
      <alignment horizontal="left"/>
    </xf>
    <xf numFmtId="0" fontId="12" fillId="5" borderId="23" xfId="0" applyFont="1" applyFill="1" applyBorder="1" applyAlignment="1">
      <alignment vertical="top" wrapText="1"/>
    </xf>
    <xf numFmtId="0" fontId="5" fillId="0" borderId="0" xfId="3" applyFill="1"/>
    <xf numFmtId="0" fontId="24" fillId="4" borderId="0" xfId="3" applyFont="1" applyFill="1" applyBorder="1"/>
    <xf numFmtId="3" fontId="24" fillId="4" borderId="0" xfId="3" applyNumberFormat="1" applyFont="1" applyFill="1"/>
    <xf numFmtId="0" fontId="24" fillId="4" borderId="0" xfId="3" applyFont="1" applyFill="1"/>
    <xf numFmtId="3" fontId="24" fillId="4" borderId="0" xfId="3" applyNumberFormat="1" applyFont="1" applyFill="1" applyBorder="1" applyAlignment="1">
      <alignment horizontal="right"/>
    </xf>
    <xf numFmtId="14" fontId="24" fillId="4" borderId="0" xfId="3" applyNumberFormat="1" applyFont="1" applyFill="1" applyBorder="1" applyAlignment="1">
      <alignment horizontal="right"/>
    </xf>
    <xf numFmtId="0" fontId="8" fillId="5" borderId="0" xfId="0" applyFont="1" applyFill="1" applyBorder="1" applyAlignment="1">
      <alignment vertical="top" wrapText="1"/>
    </xf>
    <xf numFmtId="0" fontId="10" fillId="0" borderId="22" xfId="0" applyFont="1" applyBorder="1" applyAlignment="1">
      <alignment horizontal="left"/>
    </xf>
    <xf numFmtId="0" fontId="10" fillId="0" borderId="4" xfId="0" applyFont="1" applyBorder="1" applyAlignment="1">
      <alignment horizontal="left"/>
    </xf>
    <xf numFmtId="0" fontId="10" fillId="0" borderId="4" xfId="1" applyFont="1" applyFill="1" applyBorder="1" applyAlignment="1">
      <alignment horizontal="left"/>
    </xf>
    <xf numFmtId="0" fontId="10" fillId="0" borderId="23" xfId="1" applyFont="1" applyFill="1" applyBorder="1" applyAlignment="1">
      <alignment horizontal="left"/>
    </xf>
    <xf numFmtId="3" fontId="8" fillId="5" borderId="14" xfId="0" applyNumberFormat="1" applyFont="1" applyFill="1" applyBorder="1" applyAlignment="1">
      <alignment vertical="top" wrapText="1"/>
    </xf>
    <xf numFmtId="3" fontId="8" fillId="5" borderId="0" xfId="0" applyNumberFormat="1" applyFont="1" applyFill="1" applyBorder="1" applyAlignment="1">
      <alignment vertical="top" wrapText="1"/>
    </xf>
    <xf numFmtId="3" fontId="8" fillId="5" borderId="15" xfId="0" applyNumberFormat="1" applyFont="1" applyFill="1" applyBorder="1" applyAlignment="1">
      <alignment vertical="top" wrapText="1"/>
    </xf>
    <xf numFmtId="0" fontId="0" fillId="6" borderId="0" xfId="0" applyFill="1"/>
    <xf numFmtId="3" fontId="12" fillId="7" borderId="0" xfId="0" applyNumberFormat="1" applyFont="1" applyFill="1" applyBorder="1" applyAlignment="1">
      <alignment vertical="top" wrapText="1"/>
    </xf>
    <xf numFmtId="3" fontId="12" fillId="7" borderId="10" xfId="0" applyNumberFormat="1" applyFont="1" applyFill="1" applyBorder="1" applyAlignment="1">
      <alignment vertical="top" wrapText="1"/>
    </xf>
    <xf numFmtId="1" fontId="0" fillId="0" borderId="10" xfId="0" applyNumberFormat="1" applyBorder="1"/>
    <xf numFmtId="1" fontId="0" fillId="0" borderId="0" xfId="0" applyNumberFormat="1" applyBorder="1"/>
    <xf numFmtId="3" fontId="12" fillId="7" borderId="9" xfId="0" applyNumberFormat="1" applyFont="1" applyFill="1" applyBorder="1" applyAlignment="1">
      <alignment vertical="top" wrapText="1"/>
    </xf>
    <xf numFmtId="1" fontId="0" fillId="0" borderId="9" xfId="0" applyNumberFormat="1" applyBorder="1"/>
    <xf numFmtId="3" fontId="12" fillId="7" borderId="10" xfId="0" applyNumberFormat="1" applyFont="1" applyFill="1" applyBorder="1" applyAlignment="1">
      <alignment horizontal="center" textRotation="90" wrapText="1"/>
    </xf>
    <xf numFmtId="3" fontId="12" fillId="7" borderId="0" xfId="0" applyNumberFormat="1" applyFont="1" applyFill="1" applyBorder="1" applyAlignment="1">
      <alignment horizontal="center" textRotation="90" wrapText="1"/>
    </xf>
    <xf numFmtId="3" fontId="12" fillId="7" borderId="9" xfId="0" applyNumberFormat="1" applyFont="1" applyFill="1" applyBorder="1" applyAlignment="1">
      <alignment horizontal="center" textRotation="90" wrapText="1"/>
    </xf>
    <xf numFmtId="0" fontId="0" fillId="7" borderId="8" xfId="0" applyFill="1" applyBorder="1"/>
    <xf numFmtId="3" fontId="0" fillId="7" borderId="8" xfId="0" applyNumberFormat="1" applyFill="1" applyBorder="1"/>
    <xf numFmtId="1" fontId="0" fillId="0" borderId="6" xfId="0" applyNumberFormat="1" applyBorder="1"/>
    <xf numFmtId="1" fontId="0" fillId="0" borderId="8" xfId="0" applyNumberFormat="1" applyBorder="1"/>
    <xf numFmtId="1" fontId="0" fillId="0" borderId="5" xfId="0" applyNumberFormat="1" applyBorder="1"/>
    <xf numFmtId="0" fontId="0" fillId="7" borderId="0" xfId="0" applyFill="1" applyBorder="1"/>
    <xf numFmtId="3" fontId="0" fillId="7" borderId="0" xfId="0" applyNumberFormat="1" applyFill="1" applyBorder="1"/>
    <xf numFmtId="0" fontId="0" fillId="7" borderId="7" xfId="0" applyFill="1" applyBorder="1"/>
    <xf numFmtId="3" fontId="0" fillId="7" borderId="7" xfId="0" applyNumberFormat="1" applyFill="1" applyBorder="1"/>
    <xf numFmtId="1" fontId="0" fillId="0" borderId="3" xfId="0" applyNumberFormat="1" applyBorder="1"/>
    <xf numFmtId="1" fontId="0" fillId="0" borderId="7" xfId="0" applyNumberFormat="1" applyBorder="1"/>
    <xf numFmtId="1" fontId="0" fillId="0" borderId="2" xfId="0" applyNumberFormat="1" applyBorder="1"/>
    <xf numFmtId="3" fontId="12" fillId="0" borderId="8" xfId="0" applyNumberFormat="1" applyFont="1" applyFill="1" applyBorder="1" applyAlignment="1">
      <alignment horizontal="center" textRotation="90" wrapText="1"/>
    </xf>
    <xf numFmtId="0" fontId="14" fillId="2" borderId="0" xfId="0" quotePrefix="1" applyFont="1" applyFill="1"/>
    <xf numFmtId="0" fontId="14" fillId="4" borderId="0" xfId="0" quotePrefix="1" applyFont="1" applyFill="1"/>
    <xf numFmtId="0" fontId="12" fillId="7" borderId="7" xfId="0" applyFont="1" applyFill="1" applyBorder="1" applyAlignment="1">
      <alignment vertical="top" wrapText="1"/>
    </xf>
    <xf numFmtId="9" fontId="0" fillId="0" borderId="0" xfId="0" applyNumberFormat="1" applyFill="1"/>
    <xf numFmtId="164" fontId="4" fillId="8" borderId="24" xfId="6" applyNumberFormat="1" applyFill="1" applyBorder="1">
      <alignment horizontal="right"/>
    </xf>
    <xf numFmtId="164" fontId="4" fillId="8" borderId="25" xfId="6" applyNumberFormat="1" applyFill="1" applyBorder="1">
      <alignment horizontal="right"/>
    </xf>
    <xf numFmtId="164" fontId="4" fillId="8" borderId="26" xfId="6" applyNumberFormat="1" applyFill="1" applyBorder="1">
      <alignment horizontal="right"/>
    </xf>
    <xf numFmtId="164" fontId="4" fillId="8" borderId="27" xfId="6" applyNumberFormat="1" applyFill="1" applyBorder="1">
      <alignment horizontal="right"/>
    </xf>
    <xf numFmtId="164" fontId="4" fillId="8" borderId="1" xfId="6" applyNumberFormat="1" applyFill="1" applyBorder="1">
      <alignment horizontal="right"/>
    </xf>
    <xf numFmtId="164" fontId="4" fillId="8" borderId="28" xfId="6" applyNumberFormat="1" applyFill="1" applyBorder="1">
      <alignment horizontal="right"/>
    </xf>
    <xf numFmtId="164" fontId="4" fillId="8" borderId="29" xfId="6" applyNumberFormat="1" applyFill="1" applyBorder="1">
      <alignment horizontal="right"/>
    </xf>
    <xf numFmtId="164" fontId="4" fillId="8" borderId="30" xfId="6" applyNumberFormat="1" applyFill="1" applyBorder="1">
      <alignment horizontal="right"/>
    </xf>
    <xf numFmtId="164" fontId="4" fillId="8" borderId="31" xfId="6" applyNumberFormat="1" applyFill="1" applyBorder="1">
      <alignment horizontal="right"/>
    </xf>
    <xf numFmtId="0" fontId="13" fillId="4" borderId="0" xfId="0" applyFont="1" applyFill="1"/>
    <xf numFmtId="0" fontId="0" fillId="0" borderId="33" xfId="0" applyFill="1" applyBorder="1"/>
    <xf numFmtId="0" fontId="0" fillId="0" borderId="34" xfId="0" applyFill="1" applyBorder="1"/>
    <xf numFmtId="0" fontId="13" fillId="4" borderId="0" xfId="0" applyFont="1" applyFill="1" applyAlignment="1">
      <alignment textRotation="90"/>
    </xf>
    <xf numFmtId="49" fontId="13" fillId="4" borderId="0" xfId="0" applyNumberFormat="1" applyFont="1" applyFill="1" applyAlignment="1">
      <alignment textRotation="90"/>
    </xf>
    <xf numFmtId="49" fontId="13" fillId="4" borderId="9" xfId="0" applyNumberFormat="1" applyFont="1" applyFill="1" applyBorder="1" applyAlignment="1">
      <alignment textRotation="90"/>
    </xf>
    <xf numFmtId="0" fontId="13" fillId="4" borderId="0" xfId="0" applyNumberFormat="1" applyFont="1" applyFill="1" applyBorder="1" applyAlignment="1">
      <alignment textRotation="90"/>
    </xf>
    <xf numFmtId="49" fontId="13" fillId="4" borderId="0" xfId="0" applyNumberFormat="1" applyFont="1" applyFill="1" applyBorder="1" applyAlignment="1">
      <alignment textRotation="90"/>
    </xf>
    <xf numFmtId="0" fontId="13" fillId="4" borderId="0" xfId="0" applyFont="1" applyFill="1" applyBorder="1" applyAlignment="1">
      <alignment textRotation="90"/>
    </xf>
    <xf numFmtId="11" fontId="0" fillId="2" borderId="0" xfId="0" applyNumberFormat="1" applyFill="1"/>
    <xf numFmtId="11" fontId="0" fillId="0" borderId="0" xfId="0" applyNumberFormat="1" applyFill="1"/>
    <xf numFmtId="167" fontId="13" fillId="4" borderId="0" xfId="0" applyNumberFormat="1" applyFont="1" applyFill="1" applyBorder="1" applyAlignment="1">
      <alignment textRotation="90"/>
    </xf>
    <xf numFmtId="167" fontId="0" fillId="0" borderId="0" xfId="0" applyNumberFormat="1" applyFill="1" applyBorder="1"/>
    <xf numFmtId="167" fontId="0" fillId="0" borderId="0" xfId="0" applyNumberFormat="1" applyBorder="1"/>
    <xf numFmtId="0" fontId="0" fillId="2" borderId="0" xfId="0" applyFill="1" applyBorder="1"/>
    <xf numFmtId="0" fontId="13" fillId="4" borderId="0" xfId="0" applyFont="1" applyFill="1" applyBorder="1"/>
    <xf numFmtId="0" fontId="12" fillId="7" borderId="21" xfId="0" applyFont="1" applyFill="1" applyBorder="1" applyAlignment="1">
      <alignment vertical="top" wrapText="1"/>
    </xf>
    <xf numFmtId="9" fontId="0" fillId="8" borderId="32" xfId="0" applyNumberFormat="1" applyFill="1" applyBorder="1"/>
    <xf numFmtId="9" fontId="0" fillId="8" borderId="33" xfId="0" applyNumberFormat="1" applyFill="1" applyBorder="1"/>
    <xf numFmtId="9" fontId="0" fillId="8" borderId="34" xfId="0" applyNumberFormat="1" applyFill="1" applyBorder="1"/>
    <xf numFmtId="0" fontId="0" fillId="2" borderId="0" xfId="0" quotePrefix="1" applyFill="1"/>
    <xf numFmtId="9" fontId="0" fillId="2" borderId="0" xfId="0" applyNumberFormat="1" applyFill="1"/>
    <xf numFmtId="0" fontId="13" fillId="4" borderId="10" xfId="0" applyFont="1" applyFill="1" applyBorder="1" applyAlignment="1">
      <alignment textRotation="90"/>
    </xf>
    <xf numFmtId="0" fontId="14" fillId="0" borderId="39" xfId="0" applyFont="1" applyBorder="1"/>
    <xf numFmtId="3" fontId="12" fillId="2" borderId="0" xfId="0" applyNumberFormat="1" applyFont="1" applyFill="1" applyBorder="1" applyAlignment="1">
      <alignment horizontal="center" textRotation="90" wrapText="1"/>
    </xf>
    <xf numFmtId="0" fontId="0" fillId="0" borderId="14" xfId="0" applyBorder="1" applyAlignment="1">
      <alignment horizontal="center" textRotation="90"/>
    </xf>
    <xf numFmtId="0" fontId="0" fillId="0" borderId="0" xfId="0" applyBorder="1" applyAlignment="1">
      <alignment horizontal="center" textRotation="90"/>
    </xf>
    <xf numFmtId="0" fontId="0" fillId="2" borderId="0" xfId="0" applyFill="1" applyBorder="1" applyAlignment="1">
      <alignment horizontal="center" textRotation="90"/>
    </xf>
    <xf numFmtId="0" fontId="0" fillId="0" borderId="15" xfId="0" applyBorder="1" applyAlignment="1">
      <alignment horizontal="center" textRotation="90"/>
    </xf>
    <xf numFmtId="3" fontId="12" fillId="2" borderId="17" xfId="0" applyNumberFormat="1" applyFont="1" applyFill="1" applyBorder="1" applyAlignment="1">
      <alignment vertical="top" wrapText="1"/>
    </xf>
    <xf numFmtId="0" fontId="12" fillId="5" borderId="21" xfId="0" applyFont="1" applyFill="1" applyBorder="1" applyAlignment="1">
      <alignment vertical="top" wrapText="1"/>
    </xf>
    <xf numFmtId="0" fontId="14" fillId="4" borderId="14" xfId="0" applyFont="1" applyFill="1" applyBorder="1" applyAlignment="1">
      <alignment horizontal="left"/>
    </xf>
    <xf numFmtId="0" fontId="14" fillId="4" borderId="0" xfId="0" applyFont="1" applyFill="1" applyBorder="1" applyAlignment="1">
      <alignment horizontal="left"/>
    </xf>
    <xf numFmtId="0" fontId="14" fillId="4" borderId="0" xfId="0" applyFont="1" applyFill="1" applyBorder="1"/>
    <xf numFmtId="0" fontId="0" fillId="4" borderId="15" xfId="0" applyFill="1" applyBorder="1"/>
    <xf numFmtId="1" fontId="0" fillId="4" borderId="14" xfId="0" applyNumberFormat="1" applyFill="1" applyBorder="1"/>
    <xf numFmtId="1" fontId="0" fillId="4" borderId="0" xfId="0" applyNumberFormat="1" applyFill="1" applyBorder="1"/>
    <xf numFmtId="1" fontId="0" fillId="4" borderId="15" xfId="0" applyNumberFormat="1" applyFill="1" applyBorder="1"/>
    <xf numFmtId="0" fontId="14" fillId="2" borderId="0" xfId="0" applyFont="1" applyFill="1" applyBorder="1"/>
    <xf numFmtId="1" fontId="0" fillId="2" borderId="12" xfId="0" applyNumberFormat="1" applyFill="1" applyBorder="1"/>
    <xf numFmtId="1" fontId="0" fillId="2" borderId="0" xfId="0" applyNumberFormat="1" applyFill="1" applyBorder="1"/>
    <xf numFmtId="1" fontId="0" fillId="2" borderId="17" xfId="0" applyNumberFormat="1" applyFill="1" applyBorder="1"/>
    <xf numFmtId="0" fontId="14" fillId="2" borderId="14" xfId="0" applyFont="1" applyFill="1" applyBorder="1" applyAlignment="1">
      <alignment horizontal="left"/>
    </xf>
    <xf numFmtId="0" fontId="14" fillId="2" borderId="0" xfId="0" applyFont="1" applyFill="1" applyBorder="1" applyAlignment="1">
      <alignment horizontal="left"/>
    </xf>
    <xf numFmtId="0" fontId="0" fillId="2" borderId="15" xfId="0" applyFill="1" applyBorder="1"/>
    <xf numFmtId="1" fontId="0" fillId="2" borderId="14" xfId="0" applyNumberFormat="1" applyFill="1" applyBorder="1"/>
    <xf numFmtId="1" fontId="0" fillId="2" borderId="15" xfId="0" applyNumberFormat="1" applyFill="1" applyBorder="1"/>
    <xf numFmtId="0" fontId="0" fillId="0" borderId="12" xfId="0" applyFill="1" applyBorder="1"/>
    <xf numFmtId="0" fontId="0" fillId="0" borderId="17" xfId="0" applyFill="1" applyBorder="1"/>
    <xf numFmtId="3" fontId="12" fillId="0" borderId="14" xfId="0" applyNumberFormat="1" applyFont="1" applyFill="1" applyBorder="1" applyAlignment="1">
      <alignment vertical="top" wrapText="1"/>
    </xf>
    <xf numFmtId="3" fontId="12" fillId="2" borderId="0" xfId="0" applyNumberFormat="1" applyFont="1" applyFill="1" applyBorder="1" applyAlignment="1">
      <alignment vertical="top" wrapText="1"/>
    </xf>
    <xf numFmtId="3" fontId="12" fillId="0" borderId="15" xfId="0" applyNumberFormat="1" applyFont="1" applyFill="1" applyBorder="1" applyAlignment="1">
      <alignment vertical="top" wrapText="1"/>
    </xf>
    <xf numFmtId="1" fontId="0" fillId="0" borderId="46" xfId="0" applyNumberFormat="1" applyFill="1" applyBorder="1"/>
    <xf numFmtId="1" fontId="0" fillId="2" borderId="47" xfId="0" applyNumberFormat="1" applyFill="1" applyBorder="1"/>
    <xf numFmtId="1" fontId="0" fillId="0" borderId="47" xfId="0" applyNumberFormat="1" applyFill="1" applyBorder="1"/>
    <xf numFmtId="1" fontId="0" fillId="0" borderId="48" xfId="0" applyNumberFormat="1" applyFill="1" applyBorder="1"/>
    <xf numFmtId="1" fontId="0" fillId="0" borderId="49" xfId="0" applyNumberFormat="1" applyFill="1" applyBorder="1"/>
    <xf numFmtId="1" fontId="0" fillId="0" borderId="50" xfId="0" applyNumberFormat="1" applyFill="1" applyBorder="1"/>
    <xf numFmtId="1" fontId="0" fillId="0" borderId="51" xfId="0" applyNumberFormat="1" applyFill="1" applyBorder="1"/>
    <xf numFmtId="1" fontId="0" fillId="2" borderId="52" xfId="0" applyNumberFormat="1" applyFill="1" applyBorder="1"/>
    <xf numFmtId="1" fontId="0" fillId="0" borderId="52" xfId="0" applyNumberFormat="1" applyFill="1" applyBorder="1"/>
    <xf numFmtId="1" fontId="0" fillId="0" borderId="53" xfId="0" applyNumberFormat="1" applyFill="1"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13" fillId="2" borderId="0" xfId="0" applyFont="1" applyFill="1"/>
    <xf numFmtId="0" fontId="0" fillId="0" borderId="0" xfId="0" applyAlignment="1">
      <alignment wrapText="1"/>
    </xf>
    <xf numFmtId="0" fontId="0" fillId="0" borderId="55" xfId="0" applyBorder="1"/>
    <xf numFmtId="0" fontId="0" fillId="8" borderId="54" xfId="0" applyFill="1" applyBorder="1"/>
    <xf numFmtId="165" fontId="0" fillId="8" borderId="32" xfId="9" applyNumberFormat="1" applyFont="1" applyFill="1" applyBorder="1"/>
    <xf numFmtId="165" fontId="0" fillId="8" borderId="33" xfId="9" applyNumberFormat="1" applyFont="1" applyFill="1" applyBorder="1"/>
    <xf numFmtId="165" fontId="0" fillId="8" borderId="34" xfId="9" applyNumberFormat="1" applyFont="1" applyFill="1" applyBorder="1"/>
    <xf numFmtId="2" fontId="0" fillId="8" borderId="32" xfId="0" applyNumberFormat="1" applyFill="1" applyBorder="1"/>
    <xf numFmtId="2" fontId="0" fillId="8" borderId="33" xfId="0" applyNumberFormat="1" applyFill="1" applyBorder="1"/>
    <xf numFmtId="2" fontId="0" fillId="8" borderId="34" xfId="0" applyNumberFormat="1" applyFill="1" applyBorder="1"/>
    <xf numFmtId="14" fontId="0" fillId="8" borderId="32" xfId="0" applyNumberFormat="1" applyFill="1" applyBorder="1"/>
    <xf numFmtId="14" fontId="0" fillId="8" borderId="33" xfId="0" applyNumberFormat="1" applyFill="1" applyBorder="1"/>
    <xf numFmtId="14" fontId="0" fillId="8" borderId="34" xfId="0" applyNumberFormat="1" applyFill="1" applyBorder="1"/>
    <xf numFmtId="0" fontId="0" fillId="8" borderId="32" xfId="0" applyFill="1" applyBorder="1"/>
    <xf numFmtId="0" fontId="0" fillId="8" borderId="33" xfId="0" applyFill="1" applyBorder="1"/>
    <xf numFmtId="0" fontId="0" fillId="8" borderId="34" xfId="0" applyFill="1" applyBorder="1"/>
    <xf numFmtId="14" fontId="0" fillId="8" borderId="36" xfId="0" applyNumberFormat="1" applyFill="1" applyBorder="1"/>
    <xf numFmtId="14" fontId="0" fillId="8" borderId="37" xfId="0" applyNumberFormat="1" applyFill="1" applyBorder="1"/>
    <xf numFmtId="14" fontId="0" fillId="8" borderId="38" xfId="0" applyNumberFormat="1" applyFill="1" applyBorder="1"/>
    <xf numFmtId="166" fontId="0" fillId="8" borderId="32" xfId="0" applyNumberFormat="1" applyFill="1" applyBorder="1"/>
    <xf numFmtId="166" fontId="0" fillId="8" borderId="33" xfId="0" applyNumberFormat="1" applyFill="1" applyBorder="1"/>
    <xf numFmtId="166" fontId="0" fillId="8" borderId="34" xfId="0" applyNumberFormat="1" applyFill="1" applyBorder="1"/>
    <xf numFmtId="49" fontId="0" fillId="8" borderId="32" xfId="0" applyNumberFormat="1" applyFill="1" applyBorder="1"/>
    <xf numFmtId="49" fontId="0" fillId="8" borderId="33" xfId="0" applyNumberFormat="1" applyFill="1" applyBorder="1"/>
    <xf numFmtId="49" fontId="0" fillId="8" borderId="34" xfId="0" applyNumberFormat="1" applyFill="1" applyBorder="1"/>
    <xf numFmtId="49" fontId="13" fillId="4" borderId="10" xfId="0" applyNumberFormat="1" applyFont="1" applyFill="1" applyBorder="1" applyAlignment="1">
      <alignment textRotation="90"/>
    </xf>
    <xf numFmtId="0" fontId="13" fillId="4" borderId="35" xfId="0" applyFont="1" applyFill="1" applyBorder="1"/>
    <xf numFmtId="14" fontId="0" fillId="8" borderId="42" xfId="0" applyNumberFormat="1" applyFill="1" applyBorder="1"/>
    <xf numFmtId="14" fontId="0" fillId="8" borderId="43" xfId="0" applyNumberFormat="1" applyFill="1" applyBorder="1"/>
    <xf numFmtId="14" fontId="0" fillId="8" borderId="44" xfId="0" applyNumberFormat="1" applyFill="1" applyBorder="1"/>
    <xf numFmtId="0" fontId="0" fillId="8" borderId="40" xfId="0" applyFill="1" applyBorder="1"/>
    <xf numFmtId="0" fontId="0" fillId="8" borderId="0" xfId="0" applyFill="1" applyBorder="1"/>
    <xf numFmtId="0" fontId="0" fillId="8" borderId="37" xfId="0" applyFill="1" applyBorder="1"/>
    <xf numFmtId="0" fontId="0" fillId="8" borderId="41" xfId="0" applyFill="1" applyBorder="1"/>
    <xf numFmtId="0" fontId="0" fillId="8" borderId="35" xfId="0" applyFill="1" applyBorder="1"/>
    <xf numFmtId="0" fontId="0" fillId="8" borderId="38" xfId="0" applyFill="1" applyBorder="1"/>
    <xf numFmtId="0" fontId="22" fillId="4" borderId="0" xfId="0" applyFont="1" applyFill="1" applyAlignment="1">
      <alignment horizontal="left"/>
    </xf>
    <xf numFmtId="3" fontId="23" fillId="0" borderId="14" xfId="1" applyNumberFormat="1" applyFont="1" applyFill="1" applyBorder="1" applyAlignment="1">
      <alignment horizontal="center"/>
    </xf>
    <xf numFmtId="3" fontId="23" fillId="0" borderId="0" xfId="1" applyNumberFormat="1" applyFont="1" applyFill="1" applyBorder="1" applyAlignment="1">
      <alignment horizontal="center"/>
    </xf>
    <xf numFmtId="3" fontId="23" fillId="0" borderId="15" xfId="1" applyNumberFormat="1" applyFont="1" applyFill="1" applyBorder="1" applyAlignment="1">
      <alignment horizontal="center"/>
    </xf>
    <xf numFmtId="0" fontId="19" fillId="4" borderId="0" xfId="0" applyFont="1" applyFill="1" applyAlignment="1">
      <alignment horizontal="left"/>
    </xf>
    <xf numFmtId="0" fontId="0" fillId="4" borderId="0" xfId="0" applyFill="1" applyAlignment="1">
      <alignment horizontal="left" wrapText="1"/>
    </xf>
    <xf numFmtId="0" fontId="0" fillId="4" borderId="0" xfId="0" applyFill="1" applyAlignment="1">
      <alignment horizontal="left"/>
    </xf>
    <xf numFmtId="0" fontId="14" fillId="4" borderId="0" xfId="0" applyFont="1" applyFill="1" applyAlignment="1">
      <alignment horizontal="left" wrapText="1"/>
    </xf>
    <xf numFmtId="0" fontId="14" fillId="4" borderId="0" xfId="0" applyFont="1" applyFill="1" applyAlignment="1">
      <alignment horizontal="left"/>
    </xf>
    <xf numFmtId="0" fontId="0" fillId="6" borderId="11"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14" fontId="0" fillId="0" borderId="45" xfId="0" applyNumberFormat="1" applyFill="1" applyBorder="1" applyAlignment="1">
      <alignment horizontal="center"/>
    </xf>
    <xf numFmtId="14" fontId="0" fillId="0" borderId="7" xfId="0" applyNumberFormat="1" applyFill="1" applyBorder="1" applyAlignment="1">
      <alignment horizontal="center"/>
    </xf>
    <xf numFmtId="14" fontId="0" fillId="0" borderId="20" xfId="0" applyNumberFormat="1" applyFill="1" applyBorder="1" applyAlignment="1">
      <alignment horizontal="center"/>
    </xf>
    <xf numFmtId="0" fontId="0" fillId="0" borderId="0" xfId="0" applyAlignment="1">
      <alignment horizontal="center"/>
    </xf>
  </cellXfs>
  <cellStyles count="14">
    <cellStyle name="Link" xfId="11" builtinId="8" hidden="1"/>
    <cellStyle name="Link" xfId="12" builtinId="8" hidden="1"/>
    <cellStyle name="Link" xfId="13" builtinId="8" hidden="1"/>
    <cellStyle name="Normal 2" xfId="1"/>
    <cellStyle name="Normal 3" xfId="5"/>
    <cellStyle name="Normal 4" xfId="7"/>
    <cellStyle name="Prozent" xfId="9" builtinId="5"/>
    <cellStyle name="Standard" xfId="0" builtinId="0"/>
    <cellStyle name="Standard 2" xfId="10"/>
    <cellStyle name="Style 142 2" xfId="8"/>
    <cellStyle name="Style 24" xfId="6"/>
    <cellStyle name="Style 27" xfId="4"/>
    <cellStyle name="Style 28" xfId="2"/>
    <cellStyle name="Überschrift" xfId="3" builtinId="15"/>
  </cellStyles>
  <dxfs count="4">
    <dxf>
      <font>
        <color rgb="FF9C0006"/>
      </font>
      <fill>
        <patternFill>
          <bgColor rgb="FFFFC7CE"/>
        </patternFill>
      </fill>
    </dxf>
    <dxf>
      <font>
        <color rgb="FF006100"/>
      </font>
      <fill>
        <patternFill>
          <bgColor rgb="FFC6EF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colors>
    <mruColors>
      <color rgb="FFBCF9FC"/>
      <color rgb="FFAFFFFF"/>
      <color rgb="FFA7FFFF"/>
      <color rgb="FFFFCC00"/>
      <color rgb="FFFF66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ustomXml" Target="../customXml/item1.xml"/><Relationship Id="rId30"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comparison'!$C$6:$P$6</c:f>
              <c:numCache>
                <c:formatCode>0</c:formatCode>
                <c:ptCount val="14"/>
                <c:pt idx="0">
                  <c:v>0</c:v>
                </c:pt>
                <c:pt idx="1">
                  <c:v>140</c:v>
                </c:pt>
                <c:pt idx="2">
                  <c:v>0</c:v>
                </c:pt>
                <c:pt idx="3">
                  <c:v>2025</c:v>
                </c:pt>
                <c:pt idx="4">
                  <c:v>1063</c:v>
                </c:pt>
                <c:pt idx="5">
                  <c:v>4864</c:v>
                </c:pt>
                <c:pt idx="6">
                  <c:v>0</c:v>
                </c:pt>
                <c:pt idx="7">
                  <c:v>0</c:v>
                </c:pt>
                <c:pt idx="8">
                  <c:v>0</c:v>
                </c:pt>
                <c:pt idx="9">
                  <c:v>24</c:v>
                </c:pt>
                <c:pt idx="10">
                  <c:v>0</c:v>
                </c:pt>
                <c:pt idx="11">
                  <c:v>10</c:v>
                </c:pt>
                <c:pt idx="12">
                  <c:v>1068</c:v>
                </c:pt>
                <c:pt idx="13">
                  <c:v>0</c:v>
                </c:pt>
              </c:numCache>
            </c:numRef>
          </c:val>
          <c:extLst>
            <c:ext xmlns:c16="http://schemas.microsoft.com/office/drawing/2014/chart" uri="{C3380CC4-5D6E-409C-BE32-E72D297353CC}">
              <c16:uniqueId val="{00000000-29B4-4687-A94A-BC27BDD07AF3}"/>
            </c:ext>
          </c:extLst>
        </c:ser>
        <c:ser>
          <c:idx val="1"/>
          <c:order val="1"/>
          <c:tx>
            <c:strRef>
              <c:f>'model comparison'!$A$7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comparison'!$C$7:$P$7</c:f>
              <c:numCache>
                <c:formatCode>0</c:formatCode>
                <c:ptCount val="14"/>
                <c:pt idx="0">
                  <c:v>0</c:v>
                </c:pt>
                <c:pt idx="1">
                  <c:v>140</c:v>
                </c:pt>
                <c:pt idx="2">
                  <c:v>0</c:v>
                </c:pt>
                <c:pt idx="3">
                  <c:v>2025</c:v>
                </c:pt>
                <c:pt idx="4">
                  <c:v>1063</c:v>
                </c:pt>
                <c:pt idx="5">
                  <c:v>5306</c:v>
                </c:pt>
                <c:pt idx="6">
                  <c:v>0</c:v>
                </c:pt>
                <c:pt idx="7">
                  <c:v>0</c:v>
                </c:pt>
                <c:pt idx="8">
                  <c:v>0</c:v>
                </c:pt>
                <c:pt idx="9">
                  <c:v>66</c:v>
                </c:pt>
                <c:pt idx="10">
                  <c:v>0</c:v>
                </c:pt>
                <c:pt idx="11">
                  <c:v>100</c:v>
                </c:pt>
                <c:pt idx="12">
                  <c:v>1068</c:v>
                </c:pt>
                <c:pt idx="13">
                  <c:v>0</c:v>
                </c:pt>
              </c:numCache>
            </c:numRef>
          </c:val>
          <c:extLst>
            <c:ext xmlns:c16="http://schemas.microsoft.com/office/drawing/2014/chart" uri="{C3380CC4-5D6E-409C-BE32-E72D297353CC}">
              <c16:uniqueId val="{00000001-29B4-4687-A94A-BC27BDD07AF3}"/>
            </c:ext>
          </c:extLst>
        </c:ser>
        <c:ser>
          <c:idx val="2"/>
          <c:order val="2"/>
          <c:tx>
            <c:strRef>
              <c:f>'model comparison'!$A$8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comparison'!$C$8:$P$8</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5535</c:v>
                </c:pt>
                <c:pt idx="12">
                  <c:v>1068</c:v>
                </c:pt>
                <c:pt idx="13">
                  <c:v>0</c:v>
                </c:pt>
              </c:numCache>
            </c:numRef>
          </c:val>
          <c:extLst>
            <c:ext xmlns:c16="http://schemas.microsoft.com/office/drawing/2014/chart" uri="{C3380CC4-5D6E-409C-BE32-E72D297353CC}">
              <c16:uniqueId val="{00000002-29B4-4687-A94A-BC27BDD07AF3}"/>
            </c:ext>
          </c:extLst>
        </c:ser>
        <c:ser>
          <c:idx val="3"/>
          <c:order val="3"/>
          <c:tx>
            <c:strRef>
              <c:f>'model comparison'!$A$9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comparison'!$C$9:$P$9</c:f>
              <c:numCache>
                <c:formatCode>0</c:formatCode>
                <c:ptCount val="14"/>
                <c:pt idx="0">
                  <c:v>0</c:v>
                </c:pt>
                <c:pt idx="1">
                  <c:v>580</c:v>
                </c:pt>
                <c:pt idx="2">
                  <c:v>0</c:v>
                </c:pt>
                <c:pt idx="3">
                  <c:v>2025</c:v>
                </c:pt>
                <c:pt idx="4">
                  <c:v>1763</c:v>
                </c:pt>
                <c:pt idx="5">
                  <c:v>4735</c:v>
                </c:pt>
                <c:pt idx="6">
                  <c:v>0</c:v>
                </c:pt>
                <c:pt idx="7">
                  <c:v>0</c:v>
                </c:pt>
                <c:pt idx="8">
                  <c:v>0</c:v>
                </c:pt>
                <c:pt idx="9">
                  <c:v>118</c:v>
                </c:pt>
                <c:pt idx="10">
                  <c:v>0</c:v>
                </c:pt>
                <c:pt idx="11">
                  <c:v>7832.1150772610499</c:v>
                </c:pt>
                <c:pt idx="12">
                  <c:v>1200</c:v>
                </c:pt>
                <c:pt idx="13">
                  <c:v>0</c:v>
                </c:pt>
              </c:numCache>
            </c:numRef>
          </c:val>
          <c:extLst>
            <c:ext xmlns:c16="http://schemas.microsoft.com/office/drawing/2014/chart" uri="{C3380CC4-5D6E-409C-BE32-E72D297353CC}">
              <c16:uniqueId val="{00000003-29B4-4687-A94A-BC27BDD07AF3}"/>
            </c:ext>
          </c:extLst>
        </c:ser>
        <c:ser>
          <c:idx val="4"/>
          <c:order val="4"/>
          <c:tx>
            <c:strRef>
              <c:f>'model comparison'!$A$10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comparison'!$C$10:$P$10</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200</c:v>
                </c:pt>
                <c:pt idx="12">
                  <c:v>1068</c:v>
                </c:pt>
                <c:pt idx="13">
                  <c:v>0</c:v>
                </c:pt>
              </c:numCache>
            </c:numRef>
          </c:val>
          <c:extLst>
            <c:ext xmlns:c16="http://schemas.microsoft.com/office/drawing/2014/chart" uri="{C3380CC4-5D6E-409C-BE32-E72D297353CC}">
              <c16:uniqueId val="{00000004-29B4-4687-A94A-BC27BDD07AF3}"/>
            </c:ext>
          </c:extLst>
        </c:ser>
        <c:ser>
          <c:idx val="5"/>
          <c:order val="5"/>
          <c:tx>
            <c:strRef>
              <c:f>'model comparison'!$A$11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comparison'!$C$11:$P$11</c:f>
              <c:numCache>
                <c:formatCode>0</c:formatCode>
                <c:ptCount val="14"/>
                <c:pt idx="0">
                  <c:v>0</c:v>
                </c:pt>
                <c:pt idx="1">
                  <c:v>580</c:v>
                </c:pt>
                <c:pt idx="2">
                  <c:v>0</c:v>
                </c:pt>
                <c:pt idx="3">
                  <c:v>2025</c:v>
                </c:pt>
                <c:pt idx="4">
                  <c:v>1763</c:v>
                </c:pt>
                <c:pt idx="5">
                  <c:v>2222</c:v>
                </c:pt>
                <c:pt idx="6">
                  <c:v>0</c:v>
                </c:pt>
                <c:pt idx="7">
                  <c:v>755</c:v>
                </c:pt>
                <c:pt idx="8">
                  <c:v>0</c:v>
                </c:pt>
                <c:pt idx="9">
                  <c:v>118</c:v>
                </c:pt>
                <c:pt idx="10">
                  <c:v>0</c:v>
                </c:pt>
                <c:pt idx="11">
                  <c:v>450</c:v>
                </c:pt>
                <c:pt idx="12">
                  <c:v>1200</c:v>
                </c:pt>
                <c:pt idx="13">
                  <c:v>0</c:v>
                </c:pt>
              </c:numCache>
            </c:numRef>
          </c:val>
          <c:extLst>
            <c:ext xmlns:c16="http://schemas.microsoft.com/office/drawing/2014/chart" uri="{C3380CC4-5D6E-409C-BE32-E72D297353CC}">
              <c16:uniqueId val="{00000005-29B4-4687-A94A-BC27BDD07AF3}"/>
            </c:ext>
          </c:extLst>
        </c:ser>
        <c:ser>
          <c:idx val="6"/>
          <c:order val="6"/>
          <c:tx>
            <c:strRef>
              <c:f>'model comparison'!$A$12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comparison'!$C$12:$P$12</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200</c:v>
                </c:pt>
                <c:pt idx="12">
                  <c:v>1068</c:v>
                </c:pt>
                <c:pt idx="13">
                  <c:v>0</c:v>
                </c:pt>
              </c:numCache>
            </c:numRef>
          </c:val>
          <c:extLst>
            <c:ext xmlns:c16="http://schemas.microsoft.com/office/drawing/2014/chart" uri="{C3380CC4-5D6E-409C-BE32-E72D297353CC}">
              <c16:uniqueId val="{00000006-29B4-4687-A94A-BC27BDD07AF3}"/>
            </c:ext>
          </c:extLst>
        </c:ser>
        <c:ser>
          <c:idx val="7"/>
          <c:order val="7"/>
          <c:tx>
            <c:strRef>
              <c:f>'model comparison'!$A$13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comparison'!$C$13:$P$13</c:f>
              <c:numCache>
                <c:formatCode>0</c:formatCode>
                <c:ptCount val="14"/>
                <c:pt idx="0">
                  <c:v>0</c:v>
                </c:pt>
                <c:pt idx="1">
                  <c:v>580</c:v>
                </c:pt>
                <c:pt idx="2">
                  <c:v>0</c:v>
                </c:pt>
                <c:pt idx="3">
                  <c:v>2025</c:v>
                </c:pt>
                <c:pt idx="4">
                  <c:v>1763</c:v>
                </c:pt>
                <c:pt idx="5">
                  <c:v>3898</c:v>
                </c:pt>
                <c:pt idx="6">
                  <c:v>0</c:v>
                </c:pt>
                <c:pt idx="7">
                  <c:v>700</c:v>
                </c:pt>
                <c:pt idx="8">
                  <c:v>0</c:v>
                </c:pt>
                <c:pt idx="9">
                  <c:v>118</c:v>
                </c:pt>
                <c:pt idx="10">
                  <c:v>0</c:v>
                </c:pt>
                <c:pt idx="11">
                  <c:v>450</c:v>
                </c:pt>
                <c:pt idx="12">
                  <c:v>1200</c:v>
                </c:pt>
                <c:pt idx="13">
                  <c:v>0</c:v>
                </c:pt>
              </c:numCache>
            </c:numRef>
          </c:val>
          <c:extLst>
            <c:ext xmlns:c16="http://schemas.microsoft.com/office/drawing/2014/chart" uri="{C3380CC4-5D6E-409C-BE32-E72D297353CC}">
              <c16:uniqueId val="{00000007-29B4-4687-A94A-BC27BDD07AF3}"/>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comparison'!$A$16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comparison'!$C$16:$P$16</c:f>
              <c:numCache>
                <c:formatCode>0</c:formatCode>
                <c:ptCount val="14"/>
                <c:pt idx="0">
                  <c:v>0</c:v>
                </c:pt>
                <c:pt idx="1">
                  <c:v>479</c:v>
                </c:pt>
                <c:pt idx="2">
                  <c:v>50</c:v>
                </c:pt>
                <c:pt idx="3">
                  <c:v>1197</c:v>
                </c:pt>
                <c:pt idx="4">
                  <c:v>180</c:v>
                </c:pt>
                <c:pt idx="5">
                  <c:v>787</c:v>
                </c:pt>
                <c:pt idx="6">
                  <c:v>696</c:v>
                </c:pt>
                <c:pt idx="7">
                  <c:v>0</c:v>
                </c:pt>
                <c:pt idx="8">
                  <c:v>141</c:v>
                </c:pt>
                <c:pt idx="9">
                  <c:v>61</c:v>
                </c:pt>
                <c:pt idx="10">
                  <c:v>0</c:v>
                </c:pt>
                <c:pt idx="11">
                  <c:v>277</c:v>
                </c:pt>
                <c:pt idx="12">
                  <c:v>42</c:v>
                </c:pt>
                <c:pt idx="13">
                  <c:v>0</c:v>
                </c:pt>
              </c:numCache>
            </c:numRef>
          </c:val>
          <c:extLst>
            <c:ext xmlns:c16="http://schemas.microsoft.com/office/drawing/2014/chart" uri="{C3380CC4-5D6E-409C-BE32-E72D297353CC}">
              <c16:uniqueId val="{00000000-3188-4C8E-BA9E-3923A9DAD610}"/>
            </c:ext>
          </c:extLst>
        </c:ser>
        <c:ser>
          <c:idx val="1"/>
          <c:order val="1"/>
          <c:tx>
            <c:strRef>
              <c:f>'model comparison'!$A$17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comparison'!$C$17:$P$17</c:f>
              <c:numCache>
                <c:formatCode>0</c:formatCode>
                <c:ptCount val="14"/>
                <c:pt idx="0">
                  <c:v>0</c:v>
                </c:pt>
                <c:pt idx="1">
                  <c:v>479</c:v>
                </c:pt>
                <c:pt idx="2">
                  <c:v>50</c:v>
                </c:pt>
                <c:pt idx="3">
                  <c:v>1225</c:v>
                </c:pt>
                <c:pt idx="4">
                  <c:v>600</c:v>
                </c:pt>
                <c:pt idx="5">
                  <c:v>539</c:v>
                </c:pt>
                <c:pt idx="6">
                  <c:v>696</c:v>
                </c:pt>
                <c:pt idx="7">
                  <c:v>0</c:v>
                </c:pt>
                <c:pt idx="8">
                  <c:v>152</c:v>
                </c:pt>
                <c:pt idx="9">
                  <c:v>66</c:v>
                </c:pt>
                <c:pt idx="10">
                  <c:v>0</c:v>
                </c:pt>
                <c:pt idx="11">
                  <c:v>295</c:v>
                </c:pt>
                <c:pt idx="12">
                  <c:v>59</c:v>
                </c:pt>
                <c:pt idx="13">
                  <c:v>0</c:v>
                </c:pt>
              </c:numCache>
            </c:numRef>
          </c:val>
          <c:extLst>
            <c:ext xmlns:c16="http://schemas.microsoft.com/office/drawing/2014/chart" uri="{C3380CC4-5D6E-409C-BE32-E72D297353CC}">
              <c16:uniqueId val="{00000001-3188-4C8E-BA9E-3923A9DAD610}"/>
            </c:ext>
          </c:extLst>
        </c:ser>
        <c:ser>
          <c:idx val="2"/>
          <c:order val="2"/>
          <c:tx>
            <c:strRef>
              <c:f>'model comparison'!$A$18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comparison'!$C$18:$P$18</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1373</c:v>
                </c:pt>
                <c:pt idx="12">
                  <c:v>76</c:v>
                </c:pt>
                <c:pt idx="13">
                  <c:v>0</c:v>
                </c:pt>
              </c:numCache>
            </c:numRef>
          </c:val>
          <c:extLst>
            <c:ext xmlns:c16="http://schemas.microsoft.com/office/drawing/2014/chart" uri="{C3380CC4-5D6E-409C-BE32-E72D297353CC}">
              <c16:uniqueId val="{00000002-3188-4C8E-BA9E-3923A9DAD610}"/>
            </c:ext>
          </c:extLst>
        </c:ser>
        <c:ser>
          <c:idx val="3"/>
          <c:order val="3"/>
          <c:tx>
            <c:strRef>
              <c:f>'model comparison'!$A$19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comparison'!$C$19:$P$19</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4006</c:v>
                </c:pt>
                <c:pt idx="12">
                  <c:v>575</c:v>
                </c:pt>
                <c:pt idx="13">
                  <c:v>0</c:v>
                </c:pt>
              </c:numCache>
            </c:numRef>
          </c:val>
          <c:extLst>
            <c:ext xmlns:c16="http://schemas.microsoft.com/office/drawing/2014/chart" uri="{C3380CC4-5D6E-409C-BE32-E72D297353CC}">
              <c16:uniqueId val="{00000003-3188-4C8E-BA9E-3923A9DAD610}"/>
            </c:ext>
          </c:extLst>
        </c:ser>
        <c:ser>
          <c:idx val="4"/>
          <c:order val="4"/>
          <c:tx>
            <c:strRef>
              <c:f>'model comparison'!$A$20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comparison'!$C$20:$P$20</c:f>
              <c:numCache>
                <c:formatCode>0</c:formatCode>
                <c:ptCount val="14"/>
                <c:pt idx="0">
                  <c:v>118</c:v>
                </c:pt>
                <c:pt idx="1">
                  <c:v>82.60926962222041</c:v>
                </c:pt>
                <c:pt idx="2">
                  <c:v>68.08</c:v>
                </c:pt>
                <c:pt idx="3">
                  <c:v>1500</c:v>
                </c:pt>
                <c:pt idx="4">
                  <c:v>600</c:v>
                </c:pt>
                <c:pt idx="5">
                  <c:v>564.20000000000005</c:v>
                </c:pt>
                <c:pt idx="6">
                  <c:v>700</c:v>
                </c:pt>
                <c:pt idx="7">
                  <c:v>109.28</c:v>
                </c:pt>
                <c:pt idx="8">
                  <c:v>0</c:v>
                </c:pt>
                <c:pt idx="9">
                  <c:v>0</c:v>
                </c:pt>
                <c:pt idx="10">
                  <c:v>0</c:v>
                </c:pt>
                <c:pt idx="11">
                  <c:v>1743.39782241851</c:v>
                </c:pt>
                <c:pt idx="12">
                  <c:v>336.81733293237602</c:v>
                </c:pt>
                <c:pt idx="13">
                  <c:v>0</c:v>
                </c:pt>
              </c:numCache>
            </c:numRef>
          </c:val>
          <c:extLst>
            <c:ext xmlns:c16="http://schemas.microsoft.com/office/drawing/2014/chart" uri="{C3380CC4-5D6E-409C-BE32-E72D297353CC}">
              <c16:uniqueId val="{00000004-3188-4C8E-BA9E-3923A9DAD610}"/>
            </c:ext>
          </c:extLst>
        </c:ser>
        <c:ser>
          <c:idx val="5"/>
          <c:order val="5"/>
          <c:tx>
            <c:strRef>
              <c:f>'model comparison'!$A$21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comparison'!$C$21:$P$21</c:f>
              <c:numCache>
                <c:formatCode>0</c:formatCode>
                <c:ptCount val="14"/>
                <c:pt idx="0">
                  <c:v>0</c:v>
                </c:pt>
                <c:pt idx="1">
                  <c:v>395</c:v>
                </c:pt>
                <c:pt idx="2">
                  <c:v>50</c:v>
                </c:pt>
                <c:pt idx="3">
                  <c:v>1500</c:v>
                </c:pt>
                <c:pt idx="4">
                  <c:v>600</c:v>
                </c:pt>
                <c:pt idx="5">
                  <c:v>0</c:v>
                </c:pt>
                <c:pt idx="6">
                  <c:v>696</c:v>
                </c:pt>
                <c:pt idx="7">
                  <c:v>420</c:v>
                </c:pt>
                <c:pt idx="8">
                  <c:v>159</c:v>
                </c:pt>
                <c:pt idx="9">
                  <c:v>67</c:v>
                </c:pt>
                <c:pt idx="10">
                  <c:v>0</c:v>
                </c:pt>
                <c:pt idx="11">
                  <c:v>1221</c:v>
                </c:pt>
                <c:pt idx="12">
                  <c:v>575</c:v>
                </c:pt>
                <c:pt idx="13">
                  <c:v>0</c:v>
                </c:pt>
              </c:numCache>
            </c:numRef>
          </c:val>
          <c:extLst>
            <c:ext xmlns:c16="http://schemas.microsoft.com/office/drawing/2014/chart" uri="{C3380CC4-5D6E-409C-BE32-E72D297353CC}">
              <c16:uniqueId val="{00000005-3188-4C8E-BA9E-3923A9DAD610}"/>
            </c:ext>
          </c:extLst>
        </c:ser>
        <c:ser>
          <c:idx val="6"/>
          <c:order val="6"/>
          <c:tx>
            <c:strRef>
              <c:f>'model comparison'!$A$22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comparison'!$C$22:$P$22</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320</c:v>
                </c:pt>
                <c:pt idx="12">
                  <c:v>76</c:v>
                </c:pt>
                <c:pt idx="13">
                  <c:v>0</c:v>
                </c:pt>
              </c:numCache>
            </c:numRef>
          </c:val>
          <c:extLst>
            <c:ext xmlns:c16="http://schemas.microsoft.com/office/drawing/2014/chart" uri="{C3380CC4-5D6E-409C-BE32-E72D297353CC}">
              <c16:uniqueId val="{00000006-3188-4C8E-BA9E-3923A9DAD610}"/>
            </c:ext>
          </c:extLst>
        </c:ser>
        <c:ser>
          <c:idx val="7"/>
          <c:order val="7"/>
          <c:tx>
            <c:strRef>
              <c:f>'model comparison'!$A$23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comparison'!$C$23:$P$23</c:f>
              <c:numCache>
                <c:formatCode>0</c:formatCode>
                <c:ptCount val="14"/>
                <c:pt idx="0">
                  <c:v>0</c:v>
                </c:pt>
                <c:pt idx="1">
                  <c:v>395</c:v>
                </c:pt>
                <c:pt idx="2">
                  <c:v>0</c:v>
                </c:pt>
                <c:pt idx="3">
                  <c:v>1500</c:v>
                </c:pt>
                <c:pt idx="4">
                  <c:v>600</c:v>
                </c:pt>
                <c:pt idx="5">
                  <c:v>0</c:v>
                </c:pt>
                <c:pt idx="6">
                  <c:v>696</c:v>
                </c:pt>
                <c:pt idx="7">
                  <c:v>680</c:v>
                </c:pt>
                <c:pt idx="8">
                  <c:v>159</c:v>
                </c:pt>
                <c:pt idx="9">
                  <c:v>67</c:v>
                </c:pt>
                <c:pt idx="10">
                  <c:v>0</c:v>
                </c:pt>
                <c:pt idx="11">
                  <c:v>1080.7586589162399</c:v>
                </c:pt>
                <c:pt idx="12">
                  <c:v>323.57493836943098</c:v>
                </c:pt>
                <c:pt idx="13">
                  <c:v>0</c:v>
                </c:pt>
              </c:numCache>
            </c:numRef>
          </c:val>
          <c:extLst>
            <c:ext xmlns:c16="http://schemas.microsoft.com/office/drawing/2014/chart" uri="{C3380CC4-5D6E-409C-BE32-E72D297353CC}">
              <c16:uniqueId val="{00000007-3188-4C8E-BA9E-3923A9DAD610}"/>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comparison'!$A$26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comparison'!$C$26:$P$26</c:f>
              <c:numCache>
                <c:formatCode>0</c:formatCode>
                <c:ptCount val="14"/>
                <c:pt idx="0">
                  <c:v>0</c:v>
                </c:pt>
                <c:pt idx="1">
                  <c:v>866.79</c:v>
                </c:pt>
                <c:pt idx="2">
                  <c:v>197.18</c:v>
                </c:pt>
                <c:pt idx="3">
                  <c:v>848</c:v>
                </c:pt>
                <c:pt idx="4">
                  <c:v>1708</c:v>
                </c:pt>
                <c:pt idx="5">
                  <c:v>240.28</c:v>
                </c:pt>
                <c:pt idx="6">
                  <c:v>2761.92</c:v>
                </c:pt>
                <c:pt idx="7">
                  <c:v>0</c:v>
                </c:pt>
                <c:pt idx="8">
                  <c:v>863.60599999999999</c:v>
                </c:pt>
                <c:pt idx="9">
                  <c:v>364.15</c:v>
                </c:pt>
                <c:pt idx="10">
                  <c:v>0</c:v>
                </c:pt>
                <c:pt idx="11">
                  <c:v>554.5</c:v>
                </c:pt>
                <c:pt idx="12">
                  <c:v>55.26</c:v>
                </c:pt>
                <c:pt idx="13">
                  <c:v>0</c:v>
                </c:pt>
              </c:numCache>
            </c:numRef>
          </c:val>
          <c:extLst>
            <c:ext xmlns:c16="http://schemas.microsoft.com/office/drawing/2014/chart" uri="{C3380CC4-5D6E-409C-BE32-E72D297353CC}">
              <c16:uniqueId val="{00000000-1169-4246-8F9B-AD61FEC933D6}"/>
            </c:ext>
          </c:extLst>
        </c:ser>
        <c:ser>
          <c:idx val="1"/>
          <c:order val="1"/>
          <c:tx>
            <c:strRef>
              <c:f>'model comparison'!$A$27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comparison'!$C$27:$P$27</c:f>
              <c:numCache>
                <c:formatCode>0</c:formatCode>
                <c:ptCount val="14"/>
                <c:pt idx="0">
                  <c:v>0</c:v>
                </c:pt>
                <c:pt idx="1">
                  <c:v>241.41</c:v>
                </c:pt>
                <c:pt idx="2">
                  <c:v>197.18</c:v>
                </c:pt>
                <c:pt idx="3">
                  <c:v>848</c:v>
                </c:pt>
                <c:pt idx="4">
                  <c:v>1708</c:v>
                </c:pt>
                <c:pt idx="5">
                  <c:v>240.28</c:v>
                </c:pt>
                <c:pt idx="6">
                  <c:v>2890</c:v>
                </c:pt>
                <c:pt idx="7">
                  <c:v>0</c:v>
                </c:pt>
                <c:pt idx="8">
                  <c:v>878.60599999999999</c:v>
                </c:pt>
                <c:pt idx="9">
                  <c:v>408.42690000000005</c:v>
                </c:pt>
                <c:pt idx="10">
                  <c:v>0</c:v>
                </c:pt>
                <c:pt idx="11">
                  <c:v>596</c:v>
                </c:pt>
                <c:pt idx="12">
                  <c:v>123</c:v>
                </c:pt>
                <c:pt idx="13">
                  <c:v>0</c:v>
                </c:pt>
              </c:numCache>
            </c:numRef>
          </c:val>
          <c:extLst>
            <c:ext xmlns:c16="http://schemas.microsoft.com/office/drawing/2014/chart" uri="{C3380CC4-5D6E-409C-BE32-E72D297353CC}">
              <c16:uniqueId val="{00000001-1169-4246-8F9B-AD61FEC933D6}"/>
            </c:ext>
          </c:extLst>
        </c:ser>
        <c:ser>
          <c:idx val="2"/>
          <c:order val="2"/>
          <c:tx>
            <c:strRef>
              <c:f>'model comparison'!$A$28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comparison'!$C$28:$P$28</c:f>
              <c:numCache>
                <c:formatCode>0</c:formatCode>
                <c:ptCount val="14"/>
                <c:pt idx="0">
                  <c:v>0</c:v>
                </c:pt>
                <c:pt idx="1">
                  <c:v>241.41</c:v>
                </c:pt>
                <c:pt idx="2">
                  <c:v>0</c:v>
                </c:pt>
                <c:pt idx="3">
                  <c:v>974</c:v>
                </c:pt>
                <c:pt idx="4">
                  <c:v>2292</c:v>
                </c:pt>
                <c:pt idx="5">
                  <c:v>240.28</c:v>
                </c:pt>
                <c:pt idx="6">
                  <c:v>2890</c:v>
                </c:pt>
                <c:pt idx="7">
                  <c:v>0</c:v>
                </c:pt>
                <c:pt idx="8">
                  <c:v>898.60599999999999</c:v>
                </c:pt>
                <c:pt idx="9">
                  <c:v>505.19690000000003</c:v>
                </c:pt>
                <c:pt idx="10">
                  <c:v>0</c:v>
                </c:pt>
                <c:pt idx="11">
                  <c:v>3578</c:v>
                </c:pt>
                <c:pt idx="12">
                  <c:v>264.5</c:v>
                </c:pt>
                <c:pt idx="13">
                  <c:v>0</c:v>
                </c:pt>
              </c:numCache>
            </c:numRef>
          </c:val>
          <c:extLst>
            <c:ext xmlns:c16="http://schemas.microsoft.com/office/drawing/2014/chart" uri="{C3380CC4-5D6E-409C-BE32-E72D297353CC}">
              <c16:uniqueId val="{00000002-1169-4246-8F9B-AD61FEC933D6}"/>
            </c:ext>
          </c:extLst>
        </c:ser>
        <c:ser>
          <c:idx val="3"/>
          <c:order val="3"/>
          <c:tx>
            <c:strRef>
              <c:f>'model comparison'!$A$29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comparison'!$C$29:$P$29</c:f>
              <c:numCache>
                <c:formatCode>0</c:formatCode>
                <c:ptCount val="14"/>
                <c:pt idx="0">
                  <c:v>0</c:v>
                </c:pt>
                <c:pt idx="1">
                  <c:v>241.41</c:v>
                </c:pt>
                <c:pt idx="2">
                  <c:v>0</c:v>
                </c:pt>
                <c:pt idx="3">
                  <c:v>974</c:v>
                </c:pt>
                <c:pt idx="4">
                  <c:v>2292</c:v>
                </c:pt>
                <c:pt idx="5">
                  <c:v>0</c:v>
                </c:pt>
                <c:pt idx="6">
                  <c:v>2890</c:v>
                </c:pt>
                <c:pt idx="7">
                  <c:v>0</c:v>
                </c:pt>
                <c:pt idx="8">
                  <c:v>898.60599999999999</c:v>
                </c:pt>
                <c:pt idx="9">
                  <c:v>505.19690000000003</c:v>
                </c:pt>
                <c:pt idx="10">
                  <c:v>0</c:v>
                </c:pt>
                <c:pt idx="11">
                  <c:v>8064.67753864939</c:v>
                </c:pt>
                <c:pt idx="12">
                  <c:v>326</c:v>
                </c:pt>
                <c:pt idx="13">
                  <c:v>0</c:v>
                </c:pt>
              </c:numCache>
            </c:numRef>
          </c:val>
          <c:extLst>
            <c:ext xmlns:c16="http://schemas.microsoft.com/office/drawing/2014/chart" uri="{C3380CC4-5D6E-409C-BE32-E72D297353CC}">
              <c16:uniqueId val="{00000003-1169-4246-8F9B-AD61FEC933D6}"/>
            </c:ext>
          </c:extLst>
        </c:ser>
        <c:ser>
          <c:idx val="4"/>
          <c:order val="4"/>
          <c:tx>
            <c:strRef>
              <c:f>'model comparison'!$A$30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comparison'!$C$30:$P$30</c:f>
              <c:numCache>
                <c:formatCode>0</c:formatCode>
                <c:ptCount val="14"/>
                <c:pt idx="0">
                  <c:v>455</c:v>
                </c:pt>
                <c:pt idx="1">
                  <c:v>1007.1979253240274</c:v>
                </c:pt>
                <c:pt idx="2">
                  <c:v>327.82299999999998</c:v>
                </c:pt>
                <c:pt idx="3">
                  <c:v>974</c:v>
                </c:pt>
                <c:pt idx="4">
                  <c:v>2292</c:v>
                </c:pt>
                <c:pt idx="5">
                  <c:v>125.69</c:v>
                </c:pt>
                <c:pt idx="6">
                  <c:v>4020</c:v>
                </c:pt>
                <c:pt idx="7">
                  <c:v>84.190500000000014</c:v>
                </c:pt>
                <c:pt idx="8">
                  <c:v>95.51</c:v>
                </c:pt>
                <c:pt idx="9">
                  <c:v>0</c:v>
                </c:pt>
                <c:pt idx="10">
                  <c:v>0</c:v>
                </c:pt>
                <c:pt idx="11">
                  <c:v>679.74776531641896</c:v>
                </c:pt>
                <c:pt idx="12">
                  <c:v>374.10511764867698</c:v>
                </c:pt>
                <c:pt idx="13">
                  <c:v>0</c:v>
                </c:pt>
              </c:numCache>
            </c:numRef>
          </c:val>
          <c:extLst>
            <c:ext xmlns:c16="http://schemas.microsoft.com/office/drawing/2014/chart" uri="{C3380CC4-5D6E-409C-BE32-E72D297353CC}">
              <c16:uniqueId val="{00000004-1169-4246-8F9B-AD61FEC933D6}"/>
            </c:ext>
          </c:extLst>
        </c:ser>
        <c:ser>
          <c:idx val="5"/>
          <c:order val="5"/>
          <c:tx>
            <c:strRef>
              <c:f>'model comparison'!$A$31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comparison'!$C$31:$P$31</c:f>
              <c:numCache>
                <c:formatCode>0</c:formatCode>
                <c:ptCount val="14"/>
                <c:pt idx="0">
                  <c:v>0</c:v>
                </c:pt>
                <c:pt idx="1">
                  <c:v>0</c:v>
                </c:pt>
                <c:pt idx="2">
                  <c:v>0</c:v>
                </c:pt>
                <c:pt idx="3">
                  <c:v>974</c:v>
                </c:pt>
                <c:pt idx="4">
                  <c:v>2292</c:v>
                </c:pt>
                <c:pt idx="5">
                  <c:v>0</c:v>
                </c:pt>
                <c:pt idx="6">
                  <c:v>2890</c:v>
                </c:pt>
                <c:pt idx="7">
                  <c:v>0</c:v>
                </c:pt>
                <c:pt idx="8">
                  <c:v>898.60599999999999</c:v>
                </c:pt>
                <c:pt idx="9">
                  <c:v>505.19690000000003</c:v>
                </c:pt>
                <c:pt idx="10">
                  <c:v>0</c:v>
                </c:pt>
                <c:pt idx="11">
                  <c:v>1533.123</c:v>
                </c:pt>
                <c:pt idx="12">
                  <c:v>326</c:v>
                </c:pt>
                <c:pt idx="13">
                  <c:v>0</c:v>
                </c:pt>
              </c:numCache>
            </c:numRef>
          </c:val>
          <c:extLst>
            <c:ext xmlns:c16="http://schemas.microsoft.com/office/drawing/2014/chart" uri="{C3380CC4-5D6E-409C-BE32-E72D297353CC}">
              <c16:uniqueId val="{00000005-1169-4246-8F9B-AD61FEC933D6}"/>
            </c:ext>
          </c:extLst>
        </c:ser>
        <c:ser>
          <c:idx val="6"/>
          <c:order val="6"/>
          <c:tx>
            <c:strRef>
              <c:f>'model comparison'!$A$32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comparison'!$C$32:$P$32</c:f>
              <c:numCache>
                <c:formatCode>0</c:formatCode>
                <c:ptCount val="14"/>
                <c:pt idx="0">
                  <c:v>0</c:v>
                </c:pt>
                <c:pt idx="1">
                  <c:v>241.41</c:v>
                </c:pt>
                <c:pt idx="2">
                  <c:v>0</c:v>
                </c:pt>
                <c:pt idx="3">
                  <c:v>974</c:v>
                </c:pt>
                <c:pt idx="4">
                  <c:v>2292</c:v>
                </c:pt>
                <c:pt idx="5">
                  <c:v>240.28</c:v>
                </c:pt>
                <c:pt idx="6">
                  <c:v>2890</c:v>
                </c:pt>
                <c:pt idx="7">
                  <c:v>0</c:v>
                </c:pt>
                <c:pt idx="8">
                  <c:v>898.60599999999999</c:v>
                </c:pt>
                <c:pt idx="9">
                  <c:v>505.19690000000003</c:v>
                </c:pt>
                <c:pt idx="10">
                  <c:v>0</c:v>
                </c:pt>
                <c:pt idx="11">
                  <c:v>716</c:v>
                </c:pt>
                <c:pt idx="12">
                  <c:v>264.5</c:v>
                </c:pt>
                <c:pt idx="13">
                  <c:v>0</c:v>
                </c:pt>
              </c:numCache>
            </c:numRef>
          </c:val>
          <c:extLst>
            <c:ext xmlns:c16="http://schemas.microsoft.com/office/drawing/2014/chart" uri="{C3380CC4-5D6E-409C-BE32-E72D297353CC}">
              <c16:uniqueId val="{00000006-1169-4246-8F9B-AD61FEC933D6}"/>
            </c:ext>
          </c:extLst>
        </c:ser>
        <c:ser>
          <c:idx val="7"/>
          <c:order val="7"/>
          <c:tx>
            <c:strRef>
              <c:f>'model comparison'!$A$33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comparison'!$C$33:$P$33</c:f>
              <c:numCache>
                <c:formatCode>0</c:formatCode>
                <c:ptCount val="14"/>
                <c:pt idx="0">
                  <c:v>0</c:v>
                </c:pt>
                <c:pt idx="1">
                  <c:v>0</c:v>
                </c:pt>
                <c:pt idx="2">
                  <c:v>0</c:v>
                </c:pt>
                <c:pt idx="3">
                  <c:v>974</c:v>
                </c:pt>
                <c:pt idx="4">
                  <c:v>2292</c:v>
                </c:pt>
                <c:pt idx="5">
                  <c:v>0</c:v>
                </c:pt>
                <c:pt idx="6">
                  <c:v>2890</c:v>
                </c:pt>
                <c:pt idx="7">
                  <c:v>770</c:v>
                </c:pt>
                <c:pt idx="8">
                  <c:v>898.60599999999999</c:v>
                </c:pt>
                <c:pt idx="9">
                  <c:v>505.19690000000003</c:v>
                </c:pt>
                <c:pt idx="10">
                  <c:v>0</c:v>
                </c:pt>
                <c:pt idx="11">
                  <c:v>1533.123</c:v>
                </c:pt>
                <c:pt idx="12">
                  <c:v>326</c:v>
                </c:pt>
                <c:pt idx="13">
                  <c:v>0</c:v>
                </c:pt>
              </c:numCache>
            </c:numRef>
          </c:val>
          <c:extLst>
            <c:ext xmlns:c16="http://schemas.microsoft.com/office/drawing/2014/chart" uri="{C3380CC4-5D6E-409C-BE32-E72D297353CC}">
              <c16:uniqueId val="{00000007-1169-4246-8F9B-AD61FEC933D6}"/>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31</xdr:row>
      <xdr:rowOff>9525</xdr:rowOff>
    </xdr:from>
    <xdr:to>
      <xdr:col>2</xdr:col>
      <xdr:colOff>6144469</xdr:colOff>
      <xdr:row>70</xdr:row>
      <xdr:rowOff>29407</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3525" y="5457825"/>
          <a:ext cx="6049219" cy="59634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9523</xdr:colOff>
      <xdr:row>3</xdr:row>
      <xdr:rowOff>590550</xdr:rowOff>
    </xdr:from>
    <xdr:to>
      <xdr:col>32</xdr:col>
      <xdr:colOff>5473</xdr:colOff>
      <xdr:row>13</xdr:row>
      <xdr:rowOff>6375</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9523</xdr:colOff>
      <xdr:row>13</xdr:row>
      <xdr:rowOff>85726</xdr:rowOff>
    </xdr:from>
    <xdr:to>
      <xdr:col>32</xdr:col>
      <xdr:colOff>5473</xdr:colOff>
      <xdr:row>22</xdr:row>
      <xdr:rowOff>139726</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9523</xdr:colOff>
      <xdr:row>23</xdr:row>
      <xdr:rowOff>95249</xdr:rowOff>
    </xdr:from>
    <xdr:to>
      <xdr:col>32</xdr:col>
      <xdr:colOff>5473</xdr:colOff>
      <xdr:row>32</xdr:row>
      <xdr:rowOff>149249</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ocstore.entsoe.eu/SDC/SAMM/MAF%2016%20Project%20Documents/MAF2016%20market%20modelling%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NGC"/>
      <sheetName val="Generation model"/>
      <sheetName val="Fuel &amp; CO2 prices"/>
      <sheetName val="Demand EP 2020"/>
      <sheetName val="Demand EP 2025"/>
      <sheetName val="Adequacy capacities"/>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theme/theme1.xml><?xml version="1.0" encoding="utf-8"?>
<a:theme xmlns:a="http://schemas.openxmlformats.org/drawingml/2006/main" name="Motiv Office">
  <a:themeElements>
    <a:clrScheme name="Modrá">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1"/>
  <sheetViews>
    <sheetView workbookViewId="0">
      <selection activeCell="I16" sqref="I16"/>
    </sheetView>
  </sheetViews>
  <sheetFormatPr baseColWidth="10" defaultRowHeight="12" x14ac:dyDescent="0.2"/>
  <cols>
    <col min="1" max="1" width="21.6640625" customWidth="1"/>
    <col min="2" max="2" width="3.5" customWidth="1"/>
    <col min="3" max="3" width="115.5" customWidth="1"/>
  </cols>
  <sheetData>
    <row r="1" spans="1:3" ht="28.5" x14ac:dyDescent="0.45">
      <c r="A1" s="113" t="s">
        <v>304</v>
      </c>
      <c r="B1" s="114"/>
      <c r="C1" s="114"/>
    </row>
    <row r="3" spans="1:3" x14ac:dyDescent="0.2">
      <c r="A3" s="25" t="s">
        <v>305</v>
      </c>
      <c r="B3" s="25"/>
      <c r="C3" s="25" t="s">
        <v>306</v>
      </c>
    </row>
    <row r="5" spans="1:3" s="105" customFormat="1" x14ac:dyDescent="0.2">
      <c r="A5" s="237" t="s">
        <v>408</v>
      </c>
      <c r="B5" s="38"/>
      <c r="C5" s="237" t="s">
        <v>409</v>
      </c>
    </row>
    <row r="6" spans="1:3" s="105" customFormat="1" x14ac:dyDescent="0.2">
      <c r="A6" s="105" t="s">
        <v>348</v>
      </c>
      <c r="C6" s="105" t="s">
        <v>425</v>
      </c>
    </row>
    <row r="7" spans="1:3" s="105" customFormat="1" x14ac:dyDescent="0.2">
      <c r="A7" s="105" t="s">
        <v>410</v>
      </c>
      <c r="C7" s="105" t="s">
        <v>426</v>
      </c>
    </row>
    <row r="8" spans="1:3" s="105" customFormat="1" ht="24" x14ac:dyDescent="0.2">
      <c r="A8" s="105" t="s">
        <v>411</v>
      </c>
      <c r="C8" s="238" t="s">
        <v>427</v>
      </c>
    </row>
    <row r="9" spans="1:3" s="105" customFormat="1" x14ac:dyDescent="0.2">
      <c r="A9" s="105" t="s">
        <v>412</v>
      </c>
      <c r="C9" s="105" t="s">
        <v>428</v>
      </c>
    </row>
    <row r="10" spans="1:3" s="105" customFormat="1" x14ac:dyDescent="0.2">
      <c r="A10" s="105" t="s">
        <v>413</v>
      </c>
      <c r="C10" s="105" t="s">
        <v>429</v>
      </c>
    </row>
    <row r="11" spans="1:3" x14ac:dyDescent="0.2">
      <c r="A11" t="s">
        <v>414</v>
      </c>
      <c r="C11" t="s">
        <v>430</v>
      </c>
    </row>
    <row r="12" spans="1:3" s="105" customFormat="1" x14ac:dyDescent="0.2">
      <c r="A12" s="105" t="s">
        <v>415</v>
      </c>
      <c r="C12" s="105" t="s">
        <v>431</v>
      </c>
    </row>
    <row r="13" spans="1:3" s="105" customFormat="1" ht="36" x14ac:dyDescent="0.2">
      <c r="A13" s="105" t="s">
        <v>422</v>
      </c>
      <c r="C13" s="238" t="s">
        <v>449</v>
      </c>
    </row>
    <row r="14" spans="1:3" s="105" customFormat="1" x14ac:dyDescent="0.2">
      <c r="A14" s="105" t="s">
        <v>416</v>
      </c>
      <c r="C14" s="105" t="s">
        <v>432</v>
      </c>
    </row>
    <row r="15" spans="1:3" s="105" customFormat="1" x14ac:dyDescent="0.2">
      <c r="A15" s="105" t="s">
        <v>417</v>
      </c>
      <c r="C15" s="105" t="s">
        <v>433</v>
      </c>
    </row>
    <row r="16" spans="1:3" s="105" customFormat="1" x14ac:dyDescent="0.2">
      <c r="A16" s="105" t="s">
        <v>418</v>
      </c>
      <c r="C16" s="105" t="s">
        <v>434</v>
      </c>
    </row>
    <row r="17" spans="1:3" s="105" customFormat="1" x14ac:dyDescent="0.2">
      <c r="A17" s="105" t="s">
        <v>419</v>
      </c>
      <c r="C17" s="105" t="s">
        <v>435</v>
      </c>
    </row>
    <row r="18" spans="1:3" s="105" customFormat="1" x14ac:dyDescent="0.2">
      <c r="A18" s="105" t="s">
        <v>420</v>
      </c>
      <c r="C18" s="105" t="s">
        <v>436</v>
      </c>
    </row>
    <row r="19" spans="1:3" s="105" customFormat="1" x14ac:dyDescent="0.2">
      <c r="A19" s="105" t="s">
        <v>421</v>
      </c>
      <c r="C19" s="105" t="s">
        <v>437</v>
      </c>
    </row>
    <row r="20" spans="1:3" s="105" customFormat="1" x14ac:dyDescent="0.2"/>
    <row r="21" spans="1:3" s="105" customFormat="1" ht="12.75" thickBot="1" x14ac:dyDescent="0.25">
      <c r="A21" s="237" t="s">
        <v>423</v>
      </c>
      <c r="B21" s="38"/>
      <c r="C21" s="38"/>
    </row>
    <row r="22" spans="1:3" s="105" customFormat="1" ht="13.5" thickTop="1" thickBot="1" x14ac:dyDescent="0.25">
      <c r="A22" s="240"/>
      <c r="C22" s="105" t="s">
        <v>424</v>
      </c>
    </row>
    <row r="23" spans="1:3" s="105" customFormat="1" ht="13.5" thickTop="1" thickBot="1" x14ac:dyDescent="0.25">
      <c r="A23" s="239"/>
      <c r="C23" s="105" t="s">
        <v>438</v>
      </c>
    </row>
    <row r="24" spans="1:3" s="105" customFormat="1" ht="12.75" thickTop="1" x14ac:dyDescent="0.2"/>
    <row r="25" spans="1:3" s="105" customFormat="1" x14ac:dyDescent="0.2">
      <c r="A25" s="237" t="s">
        <v>439</v>
      </c>
      <c r="B25" s="38"/>
      <c r="C25" s="38"/>
    </row>
    <row r="26" spans="1:3" x14ac:dyDescent="0.2">
      <c r="A26" t="s">
        <v>440</v>
      </c>
      <c r="C26" t="s">
        <v>441</v>
      </c>
    </row>
    <row r="27" spans="1:3" ht="24" x14ac:dyDescent="0.2">
      <c r="A27" s="238" t="s">
        <v>442</v>
      </c>
      <c r="C27" t="s">
        <v>443</v>
      </c>
    </row>
    <row r="28" spans="1:3" x14ac:dyDescent="0.2">
      <c r="A28" t="s">
        <v>444</v>
      </c>
      <c r="C28" t="s">
        <v>445</v>
      </c>
    </row>
    <row r="29" spans="1:3" ht="24" x14ac:dyDescent="0.2">
      <c r="A29" t="s">
        <v>446</v>
      </c>
      <c r="C29" s="39" t="s">
        <v>447</v>
      </c>
    </row>
    <row r="31" spans="1:3" x14ac:dyDescent="0.2">
      <c r="A31" s="237" t="s">
        <v>448</v>
      </c>
      <c r="B31" s="38"/>
      <c r="C31" s="38"/>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24"/>
  <sheetViews>
    <sheetView workbookViewId="0">
      <selection activeCell="I36" sqref="I36"/>
    </sheetView>
  </sheetViews>
  <sheetFormatPr baseColWidth="10" defaultRowHeight="12" x14ac:dyDescent="0.2"/>
  <cols>
    <col min="1" max="1" width="4" customWidth="1"/>
    <col min="2" max="2" width="145.6640625" bestFit="1" customWidth="1"/>
  </cols>
  <sheetData>
    <row r="1" spans="1:10" ht="28.5" x14ac:dyDescent="0.45">
      <c r="A1" s="273" t="s">
        <v>348</v>
      </c>
      <c r="B1" s="273"/>
    </row>
    <row r="2" spans="1:10" x14ac:dyDescent="0.2">
      <c r="E2" s="105"/>
      <c r="F2" s="105"/>
      <c r="G2" s="105"/>
      <c r="H2" s="105"/>
      <c r="I2" s="105"/>
      <c r="J2" s="105"/>
    </row>
    <row r="3" spans="1:10" ht="48" x14ac:dyDescent="0.2">
      <c r="A3" t="s">
        <v>307</v>
      </c>
      <c r="B3" s="106" t="s">
        <v>330</v>
      </c>
      <c r="E3" s="105"/>
      <c r="F3" s="105"/>
      <c r="G3" s="105"/>
      <c r="H3" s="105"/>
      <c r="I3" s="105"/>
      <c r="J3" s="105"/>
    </row>
    <row r="4" spans="1:10" ht="24" x14ac:dyDescent="0.2">
      <c r="A4" t="s">
        <v>308</v>
      </c>
      <c r="B4" s="106" t="s">
        <v>327</v>
      </c>
    </row>
    <row r="5" spans="1:10" ht="24" x14ac:dyDescent="0.2">
      <c r="A5" t="s">
        <v>309</v>
      </c>
      <c r="B5" s="106" t="s">
        <v>328</v>
      </c>
    </row>
    <row r="6" spans="1:10" ht="48" x14ac:dyDescent="0.2">
      <c r="A6" t="s">
        <v>310</v>
      </c>
      <c r="B6" s="106" t="s">
        <v>331</v>
      </c>
    </row>
    <row r="7" spans="1:10" ht="48" x14ac:dyDescent="0.2">
      <c r="A7" t="s">
        <v>311</v>
      </c>
      <c r="B7" s="106" t="s">
        <v>332</v>
      </c>
      <c r="D7" s="105"/>
    </row>
    <row r="8" spans="1:10" ht="48" x14ac:dyDescent="0.2">
      <c r="A8" t="s">
        <v>312</v>
      </c>
      <c r="B8" s="106" t="s">
        <v>333</v>
      </c>
      <c r="D8" s="105"/>
    </row>
    <row r="9" spans="1:10" ht="60" x14ac:dyDescent="0.2">
      <c r="A9" t="s">
        <v>313</v>
      </c>
      <c r="B9" s="107" t="s">
        <v>341</v>
      </c>
      <c r="D9" s="105"/>
    </row>
    <row r="10" spans="1:10" ht="24" x14ac:dyDescent="0.2">
      <c r="A10" t="s">
        <v>314</v>
      </c>
      <c r="B10" s="108" t="s">
        <v>342</v>
      </c>
      <c r="D10" s="105"/>
    </row>
    <row r="11" spans="1:10" ht="36" x14ac:dyDescent="0.2">
      <c r="A11" t="s">
        <v>315</v>
      </c>
      <c r="B11" s="106" t="s">
        <v>343</v>
      </c>
      <c r="D11" s="105"/>
    </row>
    <row r="12" spans="1:10" ht="84" x14ac:dyDescent="0.2">
      <c r="A12" t="s">
        <v>316</v>
      </c>
      <c r="B12" s="107" t="s">
        <v>344</v>
      </c>
      <c r="D12" s="105"/>
    </row>
    <row r="13" spans="1:10" ht="60" x14ac:dyDescent="0.2">
      <c r="A13" t="s">
        <v>317</v>
      </c>
      <c r="B13" s="108" t="s">
        <v>345</v>
      </c>
      <c r="D13" s="105"/>
    </row>
    <row r="14" spans="1:10" ht="60" x14ac:dyDescent="0.2">
      <c r="A14" t="s">
        <v>318</v>
      </c>
      <c r="B14" s="108" t="s">
        <v>346</v>
      </c>
      <c r="D14" s="105"/>
    </row>
    <row r="15" spans="1:10" ht="72" x14ac:dyDescent="0.2">
      <c r="A15" t="s">
        <v>319</v>
      </c>
      <c r="B15" s="107" t="s">
        <v>347</v>
      </c>
      <c r="D15" s="105"/>
    </row>
    <row r="16" spans="1:10" x14ac:dyDescent="0.2">
      <c r="A16" t="s">
        <v>320</v>
      </c>
      <c r="B16" s="34"/>
      <c r="D16" s="105"/>
    </row>
    <row r="17" spans="1:2" x14ac:dyDescent="0.2">
      <c r="A17" t="s">
        <v>321</v>
      </c>
    </row>
    <row r="18" spans="1:2" x14ac:dyDescent="0.2">
      <c r="A18" t="s">
        <v>322</v>
      </c>
    </row>
    <row r="19" spans="1:2" x14ac:dyDescent="0.2">
      <c r="A19" t="s">
        <v>323</v>
      </c>
    </row>
    <row r="20" spans="1:2" x14ac:dyDescent="0.2">
      <c r="A20" t="s">
        <v>324</v>
      </c>
    </row>
    <row r="21" spans="1:2" x14ac:dyDescent="0.2">
      <c r="A21" t="s">
        <v>325</v>
      </c>
    </row>
    <row r="22" spans="1:2" x14ac:dyDescent="0.2">
      <c r="A22" t="s">
        <v>326</v>
      </c>
    </row>
    <row r="24" spans="1:2" x14ac:dyDescent="0.2">
      <c r="B24" s="104"/>
    </row>
  </sheetData>
  <mergeCells count="1">
    <mergeCell ref="A1:B1"/>
  </mergeCells>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S491"/>
  <sheetViews>
    <sheetView zoomScale="70" zoomScaleNormal="70" workbookViewId="0">
      <selection activeCell="I36" sqref="I3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1</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352</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43831</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c r="D7" s="159"/>
      <c r="E7" s="159"/>
      <c r="F7" s="159"/>
      <c r="G7" s="159"/>
      <c r="H7" s="159"/>
      <c r="I7" s="159"/>
      <c r="J7" s="159"/>
      <c r="K7" s="159"/>
      <c r="L7" s="159"/>
      <c r="M7" s="159"/>
      <c r="N7" s="159"/>
      <c r="O7" s="159"/>
      <c r="P7" s="159"/>
      <c r="Q7" s="160"/>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c r="D8" s="162"/>
      <c r="E8" s="162"/>
      <c r="F8" s="162"/>
      <c r="G8" s="162"/>
      <c r="H8" s="162"/>
      <c r="I8" s="162"/>
      <c r="J8" s="162"/>
      <c r="K8" s="162"/>
      <c r="L8" s="162"/>
      <c r="M8" s="162"/>
      <c r="N8" s="162"/>
      <c r="O8" s="162"/>
      <c r="P8" s="162"/>
      <c r="Q8" s="16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c r="D9" s="162"/>
      <c r="E9" s="162"/>
      <c r="F9" s="162"/>
      <c r="G9" s="162"/>
      <c r="H9" s="162"/>
      <c r="I9" s="162"/>
      <c r="J9" s="162"/>
      <c r="K9" s="162"/>
      <c r="L9" s="162"/>
      <c r="M9" s="162"/>
      <c r="N9" s="162"/>
      <c r="O9" s="162"/>
      <c r="P9" s="162"/>
      <c r="Q9" s="16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c r="D10" s="162"/>
      <c r="E10" s="162"/>
      <c r="F10" s="162"/>
      <c r="G10" s="162"/>
      <c r="H10" s="162"/>
      <c r="I10" s="162"/>
      <c r="J10" s="162"/>
      <c r="K10" s="162"/>
      <c r="L10" s="162"/>
      <c r="M10" s="162"/>
      <c r="N10" s="162"/>
      <c r="O10" s="162"/>
      <c r="P10" s="162"/>
      <c r="Q10" s="16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c r="D11" s="162"/>
      <c r="E11" s="162"/>
      <c r="F11" s="162"/>
      <c r="G11" s="162"/>
      <c r="H11" s="162"/>
      <c r="I11" s="162"/>
      <c r="J11" s="162"/>
      <c r="K11" s="162"/>
      <c r="L11" s="162"/>
      <c r="M11" s="162"/>
      <c r="N11" s="162"/>
      <c r="O11" s="162"/>
      <c r="P11" s="162"/>
      <c r="Q11" s="16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c r="D12" s="162"/>
      <c r="E12" s="162"/>
      <c r="F12" s="162"/>
      <c r="G12" s="162"/>
      <c r="H12" s="162"/>
      <c r="I12" s="162"/>
      <c r="J12" s="162"/>
      <c r="K12" s="162"/>
      <c r="L12" s="162"/>
      <c r="M12" s="162"/>
      <c r="N12" s="162"/>
      <c r="O12" s="162"/>
      <c r="P12" s="162"/>
      <c r="Q12" s="16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c r="D13" s="162"/>
      <c r="E13" s="162"/>
      <c r="F13" s="162"/>
      <c r="G13" s="162"/>
      <c r="H13" s="162"/>
      <c r="I13" s="162"/>
      <c r="J13" s="162"/>
      <c r="K13" s="162"/>
      <c r="L13" s="162"/>
      <c r="M13" s="162"/>
      <c r="N13" s="162"/>
      <c r="O13" s="162"/>
      <c r="P13" s="162"/>
      <c r="Q13" s="16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c r="D14" s="162"/>
      <c r="E14" s="162"/>
      <c r="F14" s="162"/>
      <c r="G14" s="162"/>
      <c r="H14" s="162"/>
      <c r="I14" s="162"/>
      <c r="J14" s="162"/>
      <c r="K14" s="162"/>
      <c r="L14" s="162"/>
      <c r="M14" s="162"/>
      <c r="N14" s="162"/>
      <c r="O14" s="162"/>
      <c r="P14" s="162"/>
      <c r="Q14" s="163"/>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c r="D15" s="162"/>
      <c r="E15" s="162"/>
      <c r="F15" s="162"/>
      <c r="G15" s="162"/>
      <c r="H15" s="162"/>
      <c r="I15" s="162"/>
      <c r="J15" s="162"/>
      <c r="K15" s="162"/>
      <c r="L15" s="162"/>
      <c r="M15" s="162"/>
      <c r="N15" s="162"/>
      <c r="O15" s="162"/>
      <c r="P15" s="162"/>
      <c r="Q15" s="163"/>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c r="D16" s="162"/>
      <c r="E16" s="162"/>
      <c r="F16" s="162"/>
      <c r="G16" s="162"/>
      <c r="H16" s="162"/>
      <c r="I16" s="162"/>
      <c r="J16" s="162"/>
      <c r="K16" s="162"/>
      <c r="L16" s="162"/>
      <c r="M16" s="162"/>
      <c r="N16" s="162"/>
      <c r="O16" s="162"/>
      <c r="P16" s="162"/>
      <c r="Q16" s="16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c r="D17" s="162"/>
      <c r="E17" s="162"/>
      <c r="F17" s="162"/>
      <c r="G17" s="162"/>
      <c r="H17" s="162"/>
      <c r="I17" s="162"/>
      <c r="J17" s="162"/>
      <c r="K17" s="162"/>
      <c r="L17" s="162"/>
      <c r="M17" s="162"/>
      <c r="N17" s="162"/>
      <c r="O17" s="162"/>
      <c r="P17" s="162"/>
      <c r="Q17" s="16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c r="D18" s="162"/>
      <c r="E18" s="162"/>
      <c r="F18" s="162"/>
      <c r="G18" s="162"/>
      <c r="H18" s="162"/>
      <c r="I18" s="162"/>
      <c r="J18" s="162"/>
      <c r="K18" s="162"/>
      <c r="L18" s="162"/>
      <c r="M18" s="162"/>
      <c r="N18" s="162"/>
      <c r="O18" s="162"/>
      <c r="P18" s="162"/>
      <c r="Q18" s="16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c r="D19" s="162"/>
      <c r="E19" s="162"/>
      <c r="F19" s="162"/>
      <c r="G19" s="162"/>
      <c r="H19" s="162"/>
      <c r="I19" s="162"/>
      <c r="J19" s="162"/>
      <c r="K19" s="162"/>
      <c r="L19" s="162"/>
      <c r="M19" s="162"/>
      <c r="N19" s="162"/>
      <c r="O19" s="162"/>
      <c r="P19" s="162"/>
      <c r="Q19" s="16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c r="D20" s="162"/>
      <c r="E20" s="162"/>
      <c r="F20" s="162"/>
      <c r="G20" s="162"/>
      <c r="H20" s="162"/>
      <c r="I20" s="162"/>
      <c r="J20" s="162"/>
      <c r="K20" s="162"/>
      <c r="L20" s="162"/>
      <c r="M20" s="162"/>
      <c r="N20" s="162"/>
      <c r="O20" s="162"/>
      <c r="P20" s="162"/>
      <c r="Q20" s="16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c r="D21" s="162"/>
      <c r="E21" s="162"/>
      <c r="F21" s="162"/>
      <c r="G21" s="162"/>
      <c r="H21" s="162"/>
      <c r="I21" s="162"/>
      <c r="J21" s="162"/>
      <c r="K21" s="162"/>
      <c r="L21" s="162"/>
      <c r="M21" s="162"/>
      <c r="N21" s="162"/>
      <c r="O21" s="162"/>
      <c r="P21" s="162"/>
      <c r="Q21" s="16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c r="D22" s="162"/>
      <c r="E22" s="162"/>
      <c r="F22" s="162"/>
      <c r="G22" s="162"/>
      <c r="H22" s="162"/>
      <c r="I22" s="162"/>
      <c r="J22" s="162"/>
      <c r="K22" s="162"/>
      <c r="L22" s="162"/>
      <c r="M22" s="162"/>
      <c r="N22" s="162"/>
      <c r="O22" s="162"/>
      <c r="P22" s="162"/>
      <c r="Q22" s="16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c r="D23" s="162"/>
      <c r="E23" s="162"/>
      <c r="F23" s="162"/>
      <c r="G23" s="162"/>
      <c r="H23" s="162"/>
      <c r="I23" s="162"/>
      <c r="J23" s="162"/>
      <c r="K23" s="162"/>
      <c r="L23" s="162"/>
      <c r="M23" s="162"/>
      <c r="N23" s="162"/>
      <c r="O23" s="162"/>
      <c r="P23" s="162"/>
      <c r="Q23" s="16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c r="D24" s="162"/>
      <c r="E24" s="162"/>
      <c r="F24" s="162"/>
      <c r="G24" s="162"/>
      <c r="H24" s="162"/>
      <c r="I24" s="162"/>
      <c r="J24" s="162"/>
      <c r="K24" s="162"/>
      <c r="L24" s="162"/>
      <c r="M24" s="162"/>
      <c r="N24" s="162"/>
      <c r="O24" s="162"/>
      <c r="P24" s="162"/>
      <c r="Q24" s="16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c r="D25" s="162"/>
      <c r="E25" s="162"/>
      <c r="F25" s="162"/>
      <c r="G25" s="162"/>
      <c r="H25" s="162"/>
      <c r="I25" s="162"/>
      <c r="J25" s="162"/>
      <c r="K25" s="162"/>
      <c r="L25" s="162"/>
      <c r="M25" s="162"/>
      <c r="N25" s="162"/>
      <c r="O25" s="162"/>
      <c r="P25" s="162"/>
      <c r="Q25" s="16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c r="D26" s="162"/>
      <c r="E26" s="162"/>
      <c r="F26" s="162"/>
      <c r="G26" s="162"/>
      <c r="H26" s="162"/>
      <c r="I26" s="162"/>
      <c r="J26" s="162"/>
      <c r="K26" s="162"/>
      <c r="L26" s="162"/>
      <c r="M26" s="162"/>
      <c r="N26" s="162"/>
      <c r="O26" s="162"/>
      <c r="P26" s="162"/>
      <c r="Q26" s="16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c r="D27" s="162"/>
      <c r="E27" s="162"/>
      <c r="F27" s="162"/>
      <c r="G27" s="162"/>
      <c r="H27" s="162"/>
      <c r="I27" s="162"/>
      <c r="J27" s="162"/>
      <c r="K27" s="162"/>
      <c r="L27" s="162"/>
      <c r="M27" s="162"/>
      <c r="N27" s="162"/>
      <c r="O27" s="162"/>
      <c r="P27" s="162"/>
      <c r="Q27" s="16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c r="D28" s="162"/>
      <c r="E28" s="162"/>
      <c r="F28" s="162"/>
      <c r="G28" s="162"/>
      <c r="H28" s="162"/>
      <c r="I28" s="162"/>
      <c r="J28" s="162"/>
      <c r="K28" s="162"/>
      <c r="L28" s="162"/>
      <c r="M28" s="162"/>
      <c r="N28" s="162"/>
      <c r="O28" s="162"/>
      <c r="P28" s="162"/>
      <c r="Q28" s="16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c r="D29" s="162"/>
      <c r="E29" s="162"/>
      <c r="F29" s="162"/>
      <c r="G29" s="162"/>
      <c r="H29" s="162"/>
      <c r="I29" s="162"/>
      <c r="J29" s="162"/>
      <c r="K29" s="162"/>
      <c r="L29" s="162"/>
      <c r="M29" s="162"/>
      <c r="N29" s="162"/>
      <c r="O29" s="162"/>
      <c r="P29" s="162"/>
      <c r="Q29" s="16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c r="D30" s="162"/>
      <c r="E30" s="162"/>
      <c r="F30" s="162"/>
      <c r="G30" s="162"/>
      <c r="H30" s="162"/>
      <c r="I30" s="162"/>
      <c r="J30" s="162"/>
      <c r="K30" s="162"/>
      <c r="L30" s="162"/>
      <c r="M30" s="162"/>
      <c r="N30" s="162"/>
      <c r="O30" s="162"/>
      <c r="P30" s="162"/>
      <c r="Q30" s="16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c r="D31" s="162"/>
      <c r="E31" s="162"/>
      <c r="F31" s="162"/>
      <c r="G31" s="162"/>
      <c r="H31" s="162"/>
      <c r="I31" s="162"/>
      <c r="J31" s="162"/>
      <c r="K31" s="162"/>
      <c r="L31" s="162"/>
      <c r="M31" s="162"/>
      <c r="N31" s="162"/>
      <c r="O31" s="162"/>
      <c r="P31" s="162"/>
      <c r="Q31" s="16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c r="D32" s="162"/>
      <c r="E32" s="162"/>
      <c r="F32" s="162"/>
      <c r="G32" s="162"/>
      <c r="H32" s="162"/>
      <c r="I32" s="162"/>
      <c r="J32" s="162"/>
      <c r="K32" s="162"/>
      <c r="L32" s="162"/>
      <c r="M32" s="162"/>
      <c r="N32" s="162"/>
      <c r="O32" s="162"/>
      <c r="P32" s="162"/>
      <c r="Q32" s="16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c r="D33" s="162"/>
      <c r="E33" s="162"/>
      <c r="F33" s="162"/>
      <c r="G33" s="162"/>
      <c r="H33" s="162"/>
      <c r="I33" s="162"/>
      <c r="J33" s="162"/>
      <c r="K33" s="162"/>
      <c r="L33" s="162"/>
      <c r="M33" s="162"/>
      <c r="N33" s="162"/>
      <c r="O33" s="162"/>
      <c r="P33" s="162"/>
      <c r="Q33" s="16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c r="D34" s="162"/>
      <c r="E34" s="162"/>
      <c r="F34" s="162"/>
      <c r="G34" s="162"/>
      <c r="H34" s="162"/>
      <c r="I34" s="162"/>
      <c r="J34" s="162"/>
      <c r="K34" s="162"/>
      <c r="L34" s="162"/>
      <c r="M34" s="162"/>
      <c r="N34" s="162"/>
      <c r="O34" s="162"/>
      <c r="P34" s="162"/>
      <c r="Q34" s="16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c r="D35" s="162"/>
      <c r="E35" s="162"/>
      <c r="F35" s="162"/>
      <c r="G35" s="162"/>
      <c r="H35" s="162"/>
      <c r="I35" s="162"/>
      <c r="J35" s="162"/>
      <c r="K35" s="162"/>
      <c r="L35" s="162"/>
      <c r="M35" s="162"/>
      <c r="N35" s="162"/>
      <c r="O35" s="162"/>
      <c r="P35" s="162"/>
      <c r="Q35" s="16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c r="D36" s="162"/>
      <c r="E36" s="162"/>
      <c r="F36" s="162"/>
      <c r="G36" s="162"/>
      <c r="H36" s="162"/>
      <c r="I36" s="162"/>
      <c r="J36" s="162"/>
      <c r="K36" s="162"/>
      <c r="L36" s="162"/>
      <c r="M36" s="162"/>
      <c r="N36" s="162"/>
      <c r="O36" s="162"/>
      <c r="P36" s="162"/>
      <c r="Q36" s="16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c r="D37" s="162"/>
      <c r="E37" s="162"/>
      <c r="F37" s="162"/>
      <c r="G37" s="162"/>
      <c r="H37" s="162"/>
      <c r="I37" s="162"/>
      <c r="J37" s="162"/>
      <c r="K37" s="162"/>
      <c r="L37" s="162"/>
      <c r="M37" s="162"/>
      <c r="N37" s="162"/>
      <c r="O37" s="162"/>
      <c r="P37" s="162"/>
      <c r="Q37" s="16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c r="D38" s="162"/>
      <c r="E38" s="162"/>
      <c r="F38" s="162"/>
      <c r="G38" s="162"/>
      <c r="H38" s="162"/>
      <c r="I38" s="162"/>
      <c r="J38" s="162"/>
      <c r="K38" s="162"/>
      <c r="L38" s="162"/>
      <c r="M38" s="162"/>
      <c r="N38" s="162"/>
      <c r="O38" s="162"/>
      <c r="P38" s="162"/>
      <c r="Q38" s="16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c r="D39" s="162"/>
      <c r="E39" s="162"/>
      <c r="F39" s="162"/>
      <c r="G39" s="162"/>
      <c r="H39" s="162"/>
      <c r="I39" s="162"/>
      <c r="J39" s="162"/>
      <c r="K39" s="162"/>
      <c r="L39" s="162"/>
      <c r="M39" s="162"/>
      <c r="N39" s="162"/>
      <c r="O39" s="162"/>
      <c r="P39" s="162"/>
      <c r="Q39" s="16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c r="D40" s="162"/>
      <c r="E40" s="162"/>
      <c r="F40" s="162"/>
      <c r="G40" s="162"/>
      <c r="H40" s="162"/>
      <c r="I40" s="162"/>
      <c r="J40" s="162"/>
      <c r="K40" s="162"/>
      <c r="L40" s="162"/>
      <c r="M40" s="162"/>
      <c r="N40" s="162"/>
      <c r="O40" s="162"/>
      <c r="P40" s="162"/>
      <c r="Q40" s="16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c r="D41" s="162"/>
      <c r="E41" s="162"/>
      <c r="F41" s="162"/>
      <c r="G41" s="162"/>
      <c r="H41" s="162"/>
      <c r="I41" s="162"/>
      <c r="J41" s="162"/>
      <c r="K41" s="162"/>
      <c r="L41" s="162"/>
      <c r="M41" s="162"/>
      <c r="N41" s="162"/>
      <c r="O41" s="162"/>
      <c r="P41" s="162"/>
      <c r="Q41" s="16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c r="D42" s="162"/>
      <c r="E42" s="162"/>
      <c r="F42" s="162"/>
      <c r="G42" s="162"/>
      <c r="H42" s="162"/>
      <c r="I42" s="162"/>
      <c r="J42" s="162"/>
      <c r="K42" s="162"/>
      <c r="L42" s="162"/>
      <c r="M42" s="162"/>
      <c r="N42" s="162"/>
      <c r="O42" s="162"/>
      <c r="P42" s="162"/>
      <c r="Q42" s="16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c r="D43" s="162"/>
      <c r="E43" s="162"/>
      <c r="F43" s="162"/>
      <c r="G43" s="162"/>
      <c r="H43" s="162"/>
      <c r="I43" s="162"/>
      <c r="J43" s="162"/>
      <c r="K43" s="162"/>
      <c r="L43" s="162"/>
      <c r="M43" s="162"/>
      <c r="N43" s="162"/>
      <c r="O43" s="162"/>
      <c r="P43" s="162"/>
      <c r="Q43" s="16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c r="D44" s="162"/>
      <c r="E44" s="162"/>
      <c r="F44" s="162"/>
      <c r="G44" s="162"/>
      <c r="H44" s="162"/>
      <c r="I44" s="162"/>
      <c r="J44" s="162"/>
      <c r="K44" s="162"/>
      <c r="L44" s="162"/>
      <c r="M44" s="162"/>
      <c r="N44" s="162"/>
      <c r="O44" s="162"/>
      <c r="P44" s="162"/>
      <c r="Q44" s="16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c r="D45" s="162"/>
      <c r="E45" s="162"/>
      <c r="F45" s="162"/>
      <c r="G45" s="162"/>
      <c r="H45" s="162"/>
      <c r="I45" s="162"/>
      <c r="J45" s="162"/>
      <c r="K45" s="162"/>
      <c r="L45" s="162"/>
      <c r="M45" s="162"/>
      <c r="N45" s="162"/>
      <c r="O45" s="162"/>
      <c r="P45" s="162"/>
      <c r="Q45" s="16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c r="D46" s="162"/>
      <c r="E46" s="162"/>
      <c r="F46" s="162"/>
      <c r="G46" s="162"/>
      <c r="H46" s="162"/>
      <c r="I46" s="162"/>
      <c r="J46" s="162"/>
      <c r="K46" s="162"/>
      <c r="L46" s="162"/>
      <c r="M46" s="162"/>
      <c r="N46" s="162"/>
      <c r="O46" s="162"/>
      <c r="P46" s="162"/>
      <c r="Q46" s="16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c r="D47" s="162"/>
      <c r="E47" s="162"/>
      <c r="F47" s="162"/>
      <c r="G47" s="162"/>
      <c r="H47" s="162"/>
      <c r="I47" s="162"/>
      <c r="J47" s="162"/>
      <c r="K47" s="162"/>
      <c r="L47" s="162"/>
      <c r="M47" s="162"/>
      <c r="N47" s="162"/>
      <c r="O47" s="162"/>
      <c r="P47" s="162"/>
      <c r="Q47" s="16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c r="D48" s="162"/>
      <c r="E48" s="162"/>
      <c r="F48" s="162"/>
      <c r="G48" s="162"/>
      <c r="H48" s="162"/>
      <c r="I48" s="162"/>
      <c r="J48" s="162"/>
      <c r="K48" s="162"/>
      <c r="L48" s="162"/>
      <c r="M48" s="162"/>
      <c r="N48" s="162"/>
      <c r="O48" s="162"/>
      <c r="P48" s="162"/>
      <c r="Q48" s="16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c r="D49" s="162"/>
      <c r="E49" s="162"/>
      <c r="F49" s="162"/>
      <c r="G49" s="162"/>
      <c r="H49" s="162"/>
      <c r="I49" s="162"/>
      <c r="J49" s="162"/>
      <c r="K49" s="162"/>
      <c r="L49" s="162"/>
      <c r="M49" s="162"/>
      <c r="N49" s="162"/>
      <c r="O49" s="162"/>
      <c r="P49" s="162"/>
      <c r="Q49" s="16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c r="D50" s="162"/>
      <c r="E50" s="162"/>
      <c r="F50" s="162"/>
      <c r="G50" s="162"/>
      <c r="H50" s="162"/>
      <c r="I50" s="162"/>
      <c r="J50" s="162"/>
      <c r="K50" s="162"/>
      <c r="L50" s="162"/>
      <c r="M50" s="162"/>
      <c r="N50" s="162"/>
      <c r="O50" s="162"/>
      <c r="P50" s="162"/>
      <c r="Q50" s="16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c r="D51" s="162"/>
      <c r="E51" s="162"/>
      <c r="F51" s="162"/>
      <c r="G51" s="162"/>
      <c r="H51" s="162"/>
      <c r="I51" s="162"/>
      <c r="J51" s="162"/>
      <c r="K51" s="162"/>
      <c r="L51" s="162"/>
      <c r="M51" s="162"/>
      <c r="N51" s="162"/>
      <c r="O51" s="162"/>
      <c r="P51" s="162"/>
      <c r="Q51" s="16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c r="D52" s="162"/>
      <c r="E52" s="162"/>
      <c r="F52" s="162"/>
      <c r="G52" s="162"/>
      <c r="H52" s="162"/>
      <c r="I52" s="162"/>
      <c r="J52" s="162"/>
      <c r="K52" s="162"/>
      <c r="L52" s="162"/>
      <c r="M52" s="162"/>
      <c r="N52" s="162"/>
      <c r="O52" s="162"/>
      <c r="P52" s="162"/>
      <c r="Q52" s="16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c r="D53" s="162"/>
      <c r="E53" s="162"/>
      <c r="F53" s="162"/>
      <c r="G53" s="162"/>
      <c r="H53" s="162"/>
      <c r="I53" s="162"/>
      <c r="J53" s="162"/>
      <c r="K53" s="162"/>
      <c r="L53" s="162"/>
      <c r="M53" s="162"/>
      <c r="N53" s="162"/>
      <c r="O53" s="162"/>
      <c r="P53" s="162"/>
      <c r="Q53" s="16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c r="D54" s="162"/>
      <c r="E54" s="162"/>
      <c r="F54" s="162"/>
      <c r="G54" s="162"/>
      <c r="H54" s="162"/>
      <c r="I54" s="162"/>
      <c r="J54" s="162"/>
      <c r="K54" s="162"/>
      <c r="L54" s="162"/>
      <c r="M54" s="162"/>
      <c r="N54" s="162"/>
      <c r="O54" s="162"/>
      <c r="P54" s="162"/>
      <c r="Q54" s="16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c r="D55" s="162"/>
      <c r="E55" s="162"/>
      <c r="F55" s="162"/>
      <c r="G55" s="162"/>
      <c r="H55" s="162"/>
      <c r="I55" s="162"/>
      <c r="J55" s="162"/>
      <c r="K55" s="162"/>
      <c r="L55" s="162"/>
      <c r="M55" s="162"/>
      <c r="N55" s="162"/>
      <c r="O55" s="162"/>
      <c r="P55" s="162"/>
      <c r="Q55" s="16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c r="D56" s="162"/>
      <c r="E56" s="162"/>
      <c r="F56" s="162"/>
      <c r="G56" s="162"/>
      <c r="H56" s="162"/>
      <c r="I56" s="162"/>
      <c r="J56" s="162"/>
      <c r="K56" s="162"/>
      <c r="L56" s="162"/>
      <c r="M56" s="162"/>
      <c r="N56" s="162"/>
      <c r="O56" s="162"/>
      <c r="P56" s="162"/>
      <c r="Q56" s="16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c r="D57" s="162"/>
      <c r="E57" s="162"/>
      <c r="F57" s="162"/>
      <c r="G57" s="162"/>
      <c r="H57" s="162"/>
      <c r="I57" s="162"/>
      <c r="J57" s="162"/>
      <c r="K57" s="162"/>
      <c r="L57" s="162"/>
      <c r="M57" s="162"/>
      <c r="N57" s="162"/>
      <c r="O57" s="162"/>
      <c r="P57" s="162"/>
      <c r="Q57" s="16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c r="D58" s="162"/>
      <c r="E58" s="162"/>
      <c r="F58" s="162"/>
      <c r="G58" s="162"/>
      <c r="H58" s="162"/>
      <c r="I58" s="162"/>
      <c r="J58" s="162"/>
      <c r="K58" s="162"/>
      <c r="L58" s="162"/>
      <c r="M58" s="162"/>
      <c r="N58" s="162"/>
      <c r="O58" s="162"/>
      <c r="P58" s="162"/>
      <c r="Q58" s="16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c r="D59" s="162"/>
      <c r="E59" s="162"/>
      <c r="F59" s="162"/>
      <c r="G59" s="162"/>
      <c r="H59" s="162"/>
      <c r="I59" s="162"/>
      <c r="J59" s="162"/>
      <c r="K59" s="162"/>
      <c r="L59" s="162"/>
      <c r="M59" s="162"/>
      <c r="N59" s="162"/>
      <c r="O59" s="162"/>
      <c r="P59" s="162"/>
      <c r="Q59" s="16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c r="D60" s="165"/>
      <c r="E60" s="165"/>
      <c r="F60" s="165"/>
      <c r="G60" s="165"/>
      <c r="H60" s="165"/>
      <c r="I60" s="165"/>
      <c r="J60" s="165"/>
      <c r="K60" s="165"/>
      <c r="L60" s="165"/>
      <c r="M60" s="165"/>
      <c r="N60" s="165"/>
      <c r="O60" s="165"/>
      <c r="P60" s="165"/>
      <c r="Q60" s="166"/>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2">
    <tabColor theme="1"/>
  </sheetPr>
  <dimension ref="A1:BS491"/>
  <sheetViews>
    <sheetView zoomScale="70" zoomScaleNormal="70" workbookViewId="0">
      <selection activeCell="I36" sqref="I3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1</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93</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43831</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100</v>
      </c>
      <c r="E7" s="159">
        <v>0</v>
      </c>
      <c r="F7" s="159">
        <v>0</v>
      </c>
      <c r="G7" s="159">
        <v>393.56299999999999</v>
      </c>
      <c r="H7" s="159">
        <v>1818</v>
      </c>
      <c r="I7" s="159">
        <v>0</v>
      </c>
      <c r="J7" s="159">
        <v>0</v>
      </c>
      <c r="K7" s="159">
        <v>0</v>
      </c>
      <c r="L7" s="159">
        <v>0</v>
      </c>
      <c r="M7" s="159">
        <v>0</v>
      </c>
      <c r="N7" s="159">
        <v>0</v>
      </c>
      <c r="O7" s="159">
        <v>0</v>
      </c>
      <c r="P7" s="159">
        <v>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4820</v>
      </c>
      <c r="E8" s="162">
        <v>598</v>
      </c>
      <c r="F8" s="162">
        <v>4287</v>
      </c>
      <c r="G8" s="162">
        <v>4509</v>
      </c>
      <c r="H8" s="162">
        <v>9989</v>
      </c>
      <c r="I8" s="162">
        <v>0</v>
      </c>
      <c r="J8" s="162">
        <v>0</v>
      </c>
      <c r="K8" s="162">
        <v>174</v>
      </c>
      <c r="L8" s="162">
        <v>984</v>
      </c>
      <c r="M8" s="162">
        <v>620</v>
      </c>
      <c r="N8" s="162">
        <v>0</v>
      </c>
      <c r="O8" s="162">
        <v>2000</v>
      </c>
      <c r="P8" s="162">
        <v>3880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1079</v>
      </c>
      <c r="H9" s="162">
        <v>961</v>
      </c>
      <c r="I9" s="162">
        <v>2323</v>
      </c>
      <c r="J9" s="162">
        <v>0</v>
      </c>
      <c r="K9" s="162">
        <v>0</v>
      </c>
      <c r="L9" s="162">
        <v>0</v>
      </c>
      <c r="M9" s="162">
        <v>0</v>
      </c>
      <c r="N9" s="162">
        <v>0</v>
      </c>
      <c r="O9" s="162">
        <v>0</v>
      </c>
      <c r="P9" s="162">
        <v>100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4285</v>
      </c>
      <c r="E10" s="162">
        <v>0</v>
      </c>
      <c r="F10" s="162">
        <v>1150</v>
      </c>
      <c r="G10" s="162">
        <v>117</v>
      </c>
      <c r="H10" s="162">
        <v>1308</v>
      </c>
      <c r="I10" s="162">
        <v>0</v>
      </c>
      <c r="J10" s="162">
        <v>5919</v>
      </c>
      <c r="K10" s="162">
        <v>0</v>
      </c>
      <c r="L10" s="162">
        <v>1157</v>
      </c>
      <c r="M10" s="162">
        <v>658</v>
      </c>
      <c r="N10" s="162">
        <v>0</v>
      </c>
      <c r="O10" s="162">
        <v>4044.25</v>
      </c>
      <c r="P10" s="162">
        <v>2413</v>
      </c>
      <c r="Q10" s="163">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12</v>
      </c>
      <c r="E11" s="162">
        <v>168</v>
      </c>
      <c r="F11" s="162">
        <v>933</v>
      </c>
      <c r="G11" s="162">
        <v>540</v>
      </c>
      <c r="H11" s="162">
        <v>2650</v>
      </c>
      <c r="I11" s="162">
        <v>3895</v>
      </c>
      <c r="J11" s="162">
        <v>2200</v>
      </c>
      <c r="K11" s="162">
        <v>0</v>
      </c>
      <c r="L11" s="162">
        <v>1314</v>
      </c>
      <c r="M11" s="162">
        <v>90</v>
      </c>
      <c r="N11" s="162">
        <v>0</v>
      </c>
      <c r="O11" s="162">
        <v>1300</v>
      </c>
      <c r="P11" s="162">
        <v>900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2905</v>
      </c>
      <c r="K12" s="162">
        <v>0</v>
      </c>
      <c r="L12" s="162">
        <v>520</v>
      </c>
      <c r="M12" s="162">
        <v>380</v>
      </c>
      <c r="N12" s="162">
        <v>0</v>
      </c>
      <c r="O12" s="162">
        <v>2600</v>
      </c>
      <c r="P12" s="162">
        <v>120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440</v>
      </c>
      <c r="E13" s="162">
        <v>0</v>
      </c>
      <c r="F13" s="162">
        <v>0</v>
      </c>
      <c r="G13" s="162">
        <v>0</v>
      </c>
      <c r="H13" s="162">
        <v>0</v>
      </c>
      <c r="I13" s="162">
        <v>0</v>
      </c>
      <c r="J13" s="162">
        <v>0</v>
      </c>
      <c r="K13" s="162">
        <v>1038</v>
      </c>
      <c r="L13" s="162">
        <v>0</v>
      </c>
      <c r="M13" s="162">
        <v>17</v>
      </c>
      <c r="N13" s="162">
        <v>75</v>
      </c>
      <c r="O13" s="162">
        <v>192</v>
      </c>
      <c r="P13" s="162">
        <v>213</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1390</v>
      </c>
      <c r="E14" s="162">
        <v>987</v>
      </c>
      <c r="F14" s="162">
        <v>1000</v>
      </c>
      <c r="G14" s="162">
        <v>365</v>
      </c>
      <c r="H14" s="162">
        <v>1050</v>
      </c>
      <c r="I14" s="162">
        <v>6704</v>
      </c>
      <c r="J14" s="162">
        <v>4055</v>
      </c>
      <c r="K14" s="162">
        <v>0</v>
      </c>
      <c r="L14" s="162">
        <v>1907</v>
      </c>
      <c r="M14" s="162">
        <v>917</v>
      </c>
      <c r="N14" s="162">
        <v>0</v>
      </c>
      <c r="O14" s="162">
        <v>2380</v>
      </c>
      <c r="P14" s="162">
        <v>600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v>0</v>
      </c>
      <c r="D15" s="162">
        <v>0</v>
      </c>
      <c r="E15" s="162">
        <v>0</v>
      </c>
      <c r="F15" s="162">
        <v>0</v>
      </c>
      <c r="G15" s="162">
        <v>0</v>
      </c>
      <c r="H15" s="162">
        <v>0</v>
      </c>
      <c r="I15" s="162">
        <v>0</v>
      </c>
      <c r="J15" s="162">
        <v>0</v>
      </c>
      <c r="K15" s="162">
        <v>0</v>
      </c>
      <c r="L15" s="162">
        <v>0</v>
      </c>
      <c r="M15" s="162">
        <v>0</v>
      </c>
      <c r="N15" s="162">
        <v>0</v>
      </c>
      <c r="O15" s="162">
        <v>0</v>
      </c>
      <c r="P15" s="162">
        <v>0</v>
      </c>
      <c r="Q15" s="163">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23234.752173005141</v>
      </c>
      <c r="E16" s="162">
        <v>23225.550000000003</v>
      </c>
      <c r="F16" s="162">
        <v>6213</v>
      </c>
      <c r="G16" s="162">
        <v>4329</v>
      </c>
      <c r="H16" s="162">
        <v>6300</v>
      </c>
      <c r="I16" s="162">
        <v>16634.5</v>
      </c>
      <c r="J16" s="162">
        <v>8107</v>
      </c>
      <c r="K16" s="162">
        <v>1713.4900000000002</v>
      </c>
      <c r="L16" s="162">
        <v>7943.52</v>
      </c>
      <c r="M16" s="162">
        <v>7827</v>
      </c>
      <c r="N16" s="162">
        <v>0</v>
      </c>
      <c r="O16" s="162">
        <v>49000</v>
      </c>
      <c r="P16" s="162">
        <v>52500</v>
      </c>
      <c r="Q16" s="163">
        <v>7264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1020</v>
      </c>
      <c r="D17" s="162">
        <v>0</v>
      </c>
      <c r="E17" s="162">
        <v>0</v>
      </c>
      <c r="F17" s="162">
        <v>0</v>
      </c>
      <c r="G17" s="162">
        <v>3.6999999999999998E-2</v>
      </c>
      <c r="H17" s="162">
        <v>0</v>
      </c>
      <c r="I17" s="162">
        <v>0</v>
      </c>
      <c r="J17" s="162">
        <v>0</v>
      </c>
      <c r="K17" s="162">
        <v>536</v>
      </c>
      <c r="L17" s="162">
        <v>54.951000000000001</v>
      </c>
      <c r="M17" s="162">
        <v>240.07</v>
      </c>
      <c r="N17" s="162">
        <v>0</v>
      </c>
      <c r="O17" s="162">
        <v>365.60194600589205</v>
      </c>
      <c r="P17" s="162">
        <v>698</v>
      </c>
      <c r="Q17" s="163">
        <v>609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v>0</v>
      </c>
      <c r="D18" s="162">
        <v>0</v>
      </c>
      <c r="E18" s="162">
        <v>0</v>
      </c>
      <c r="F18" s="162">
        <v>0</v>
      </c>
      <c r="G18" s="162">
        <v>0</v>
      </c>
      <c r="H18" s="162">
        <v>0</v>
      </c>
      <c r="I18" s="162">
        <v>0</v>
      </c>
      <c r="J18" s="162">
        <v>0</v>
      </c>
      <c r="K18" s="162">
        <v>0</v>
      </c>
      <c r="L18" s="162">
        <v>0</v>
      </c>
      <c r="M18" s="162">
        <v>0</v>
      </c>
      <c r="N18" s="162">
        <v>0</v>
      </c>
      <c r="O18" s="162">
        <v>0</v>
      </c>
      <c r="P18" s="162">
        <v>0</v>
      </c>
      <c r="Q18" s="163">
        <v>200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150</v>
      </c>
      <c r="D19" s="162">
        <v>430</v>
      </c>
      <c r="E19" s="162">
        <v>1190</v>
      </c>
      <c r="F19" s="162">
        <v>0</v>
      </c>
      <c r="G19" s="162">
        <v>6.5712000000000002</v>
      </c>
      <c r="H19" s="162">
        <v>0</v>
      </c>
      <c r="I19" s="162">
        <v>0</v>
      </c>
      <c r="J19" s="162">
        <v>0</v>
      </c>
      <c r="K19" s="162">
        <v>281</v>
      </c>
      <c r="L19" s="162">
        <v>70.8</v>
      </c>
      <c r="M19" s="162">
        <v>550.32999999999993</v>
      </c>
      <c r="N19" s="162">
        <v>0</v>
      </c>
      <c r="O19" s="162">
        <v>717.39805399410795</v>
      </c>
      <c r="P19" s="162">
        <v>3648</v>
      </c>
      <c r="Q19" s="163">
        <v>1463</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94</v>
      </c>
      <c r="E20" s="162">
        <v>0</v>
      </c>
      <c r="F20" s="162">
        <v>0</v>
      </c>
      <c r="G20" s="162">
        <v>10</v>
      </c>
      <c r="H20" s="162">
        <v>0</v>
      </c>
      <c r="I20" s="162">
        <v>0</v>
      </c>
      <c r="J20" s="162">
        <v>0</v>
      </c>
      <c r="K20" s="162">
        <v>1947</v>
      </c>
      <c r="L20" s="162">
        <v>150</v>
      </c>
      <c r="M20" s="162">
        <v>126.65</v>
      </c>
      <c r="N20" s="162">
        <v>0</v>
      </c>
      <c r="O20" s="162">
        <v>30</v>
      </c>
      <c r="P20" s="162">
        <v>500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9400</v>
      </c>
      <c r="F21" s="162">
        <v>5980</v>
      </c>
      <c r="G21" s="162">
        <v>3600</v>
      </c>
      <c r="H21" s="162">
        <v>16890</v>
      </c>
      <c r="I21" s="162">
        <v>0</v>
      </c>
      <c r="J21" s="162">
        <v>7117</v>
      </c>
      <c r="K21" s="162">
        <v>0</v>
      </c>
      <c r="L21" s="162">
        <v>7570</v>
      </c>
      <c r="M21" s="162">
        <v>1250</v>
      </c>
      <c r="N21" s="162">
        <v>2300</v>
      </c>
      <c r="O21" s="162">
        <v>5800</v>
      </c>
      <c r="P21" s="162">
        <v>26100</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570</v>
      </c>
      <c r="D22" s="162">
        <v>1394</v>
      </c>
      <c r="E22" s="162">
        <v>2022</v>
      </c>
      <c r="F22" s="162">
        <v>0</v>
      </c>
      <c r="G22" s="162">
        <v>0</v>
      </c>
      <c r="H22" s="162">
        <v>3200</v>
      </c>
      <c r="I22" s="162">
        <v>0</v>
      </c>
      <c r="J22" s="162">
        <v>4365</v>
      </c>
      <c r="K22" s="162">
        <v>1900</v>
      </c>
      <c r="L22" s="162">
        <v>450</v>
      </c>
      <c r="M22" s="162">
        <v>2200</v>
      </c>
      <c r="N22" s="162">
        <v>0</v>
      </c>
      <c r="O22" s="162">
        <v>100</v>
      </c>
      <c r="P22" s="162">
        <v>1600</v>
      </c>
      <c r="Q22" s="163">
        <v>400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11035</v>
      </c>
      <c r="E23" s="162">
        <v>2930</v>
      </c>
      <c r="F23" s="162">
        <v>3500</v>
      </c>
      <c r="G23" s="162">
        <v>13600</v>
      </c>
      <c r="H23" s="162">
        <v>11500</v>
      </c>
      <c r="I23" s="162">
        <v>0</v>
      </c>
      <c r="J23" s="162">
        <v>63020</v>
      </c>
      <c r="K23" s="162">
        <v>1358</v>
      </c>
      <c r="L23" s="162">
        <v>0</v>
      </c>
      <c r="M23" s="162">
        <v>2191</v>
      </c>
      <c r="N23" s="162">
        <v>0</v>
      </c>
      <c r="O23" s="162">
        <v>11600</v>
      </c>
      <c r="P23" s="162">
        <v>16300</v>
      </c>
      <c r="Q23" s="163">
        <v>1000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27940</v>
      </c>
      <c r="E24" s="162">
        <v>4268</v>
      </c>
      <c r="F24" s="162">
        <v>0</v>
      </c>
      <c r="G24" s="162">
        <v>92</v>
      </c>
      <c r="H24" s="162">
        <v>1553</v>
      </c>
      <c r="I24" s="162">
        <v>0</v>
      </c>
      <c r="J24" s="162">
        <v>8985</v>
      </c>
      <c r="K24" s="162">
        <v>709</v>
      </c>
      <c r="L24" s="162">
        <v>9762</v>
      </c>
      <c r="M24" s="162">
        <v>6701</v>
      </c>
      <c r="N24" s="162">
        <v>0</v>
      </c>
      <c r="O24" s="162">
        <v>16750</v>
      </c>
      <c r="P24" s="162">
        <v>11950</v>
      </c>
      <c r="Q24" s="163">
        <v>8230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5214</v>
      </c>
      <c r="E25" s="162">
        <v>0</v>
      </c>
      <c r="F25" s="162">
        <v>699</v>
      </c>
      <c r="G25" s="162">
        <v>252</v>
      </c>
      <c r="H25" s="162">
        <v>3331</v>
      </c>
      <c r="I25" s="162">
        <v>2240</v>
      </c>
      <c r="J25" s="162">
        <v>0</v>
      </c>
      <c r="K25" s="162">
        <v>0</v>
      </c>
      <c r="L25" s="162">
        <v>0</v>
      </c>
      <c r="M25" s="162">
        <v>325</v>
      </c>
      <c r="N25" s="162">
        <v>100</v>
      </c>
      <c r="O25" s="162">
        <v>2700</v>
      </c>
      <c r="P25" s="162">
        <v>2700</v>
      </c>
      <c r="Q25" s="163">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1500</v>
      </c>
      <c r="E26" s="162">
        <v>200</v>
      </c>
      <c r="F26" s="162">
        <v>300</v>
      </c>
      <c r="G26" s="162">
        <v>300</v>
      </c>
      <c r="H26" s="162">
        <v>1800</v>
      </c>
      <c r="I26" s="162">
        <v>0</v>
      </c>
      <c r="J26" s="162">
        <v>0</v>
      </c>
      <c r="K26" s="162">
        <v>0</v>
      </c>
      <c r="L26" s="162">
        <v>200</v>
      </c>
      <c r="M26" s="162">
        <v>250</v>
      </c>
      <c r="N26" s="162">
        <v>15</v>
      </c>
      <c r="O26" s="162">
        <v>30</v>
      </c>
      <c r="P26" s="162">
        <v>750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2260.4</v>
      </c>
      <c r="E27" s="162">
        <v>165.1</v>
      </c>
      <c r="F27" s="162">
        <v>0</v>
      </c>
      <c r="G27" s="162">
        <v>60</v>
      </c>
      <c r="H27" s="162">
        <v>0</v>
      </c>
      <c r="I27" s="162">
        <v>852</v>
      </c>
      <c r="J27" s="162">
        <v>1888</v>
      </c>
      <c r="K27" s="162">
        <v>410</v>
      </c>
      <c r="L27" s="162">
        <v>585</v>
      </c>
      <c r="M27" s="162">
        <v>330</v>
      </c>
      <c r="N27" s="162">
        <v>0</v>
      </c>
      <c r="O27" s="162">
        <v>750</v>
      </c>
      <c r="P27" s="162">
        <v>329</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3634</v>
      </c>
      <c r="E28" s="162">
        <v>855</v>
      </c>
      <c r="F28" s="162">
        <v>292</v>
      </c>
      <c r="G28" s="162">
        <v>238</v>
      </c>
      <c r="H28" s="162">
        <v>292</v>
      </c>
      <c r="I28" s="162">
        <v>196</v>
      </c>
      <c r="J28" s="162">
        <v>0</v>
      </c>
      <c r="K28" s="162">
        <v>266</v>
      </c>
      <c r="L28" s="162">
        <v>160</v>
      </c>
      <c r="M28" s="162">
        <v>114</v>
      </c>
      <c r="N28" s="162">
        <v>0</v>
      </c>
      <c r="O28" s="162">
        <v>70</v>
      </c>
      <c r="P28" s="162">
        <v>4100</v>
      </c>
      <c r="Q28" s="163">
        <v>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1737.9</v>
      </c>
      <c r="E30" s="162">
        <v>130</v>
      </c>
      <c r="F30" s="162">
        <v>270.90000000000003</v>
      </c>
      <c r="G30" s="162">
        <v>223.35671793770783</v>
      </c>
      <c r="H30" s="162">
        <v>1187.5722877279836</v>
      </c>
      <c r="I30" s="162">
        <v>0</v>
      </c>
      <c r="J30" s="162">
        <v>0</v>
      </c>
      <c r="K30" s="162">
        <v>0</v>
      </c>
      <c r="L30" s="162">
        <v>1303.7067711999625</v>
      </c>
      <c r="M30" s="162">
        <v>1169.1175731210055</v>
      </c>
      <c r="N30" s="162">
        <v>0</v>
      </c>
      <c r="O30" s="162">
        <v>2513</v>
      </c>
      <c r="P30" s="162">
        <v>206</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4261.5</v>
      </c>
      <c r="E31" s="162">
        <v>1845</v>
      </c>
      <c r="F31" s="162">
        <v>1186.2</v>
      </c>
      <c r="G31" s="162">
        <v>488.5862200097971</v>
      </c>
      <c r="H31" s="162">
        <v>2145.2915079485574</v>
      </c>
      <c r="I31" s="162">
        <v>0</v>
      </c>
      <c r="J31" s="162">
        <v>0</v>
      </c>
      <c r="K31" s="162">
        <v>0</v>
      </c>
      <c r="L31" s="162">
        <v>562.12245964902741</v>
      </c>
      <c r="M31" s="162">
        <v>538.56051765420784</v>
      </c>
      <c r="N31" s="162">
        <v>0</v>
      </c>
      <c r="O31" s="162">
        <v>2939</v>
      </c>
      <c r="P31" s="162">
        <v>2044</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19275.170000000002</v>
      </c>
      <c r="E32" s="162">
        <v>1695</v>
      </c>
      <c r="F32" s="162">
        <v>3560</v>
      </c>
      <c r="G32" s="162">
        <v>4414.8578497915523</v>
      </c>
      <c r="H32" s="162">
        <v>11279.694095169312</v>
      </c>
      <c r="I32" s="162">
        <v>0</v>
      </c>
      <c r="J32" s="162">
        <v>0</v>
      </c>
      <c r="K32" s="162">
        <v>135.69999999999999</v>
      </c>
      <c r="L32" s="162">
        <v>3576.9620740521441</v>
      </c>
      <c r="M32" s="162">
        <v>2620.1691808782962</v>
      </c>
      <c r="N32" s="162">
        <v>0</v>
      </c>
      <c r="O32" s="162">
        <v>9401</v>
      </c>
      <c r="P32" s="162">
        <v>188</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966</v>
      </c>
      <c r="F33" s="162">
        <v>217.8</v>
      </c>
      <c r="G33" s="162">
        <v>37.269568748342493</v>
      </c>
      <c r="H33" s="162">
        <v>423.4</v>
      </c>
      <c r="I33" s="162">
        <v>0</v>
      </c>
      <c r="J33" s="162">
        <v>0</v>
      </c>
      <c r="K33" s="162">
        <v>80</v>
      </c>
      <c r="L33" s="162">
        <v>692.96849919205613</v>
      </c>
      <c r="M33" s="162">
        <v>100.22245462849807</v>
      </c>
      <c r="N33" s="162">
        <v>50</v>
      </c>
      <c r="O33" s="162">
        <v>787</v>
      </c>
      <c r="P33" s="162">
        <v>1067</v>
      </c>
      <c r="Q33" s="163">
        <v>0</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14.327999999999999</v>
      </c>
      <c r="H34" s="162">
        <v>658</v>
      </c>
      <c r="I34" s="162">
        <v>0</v>
      </c>
      <c r="J34" s="162">
        <v>0</v>
      </c>
      <c r="K34" s="162">
        <v>930</v>
      </c>
      <c r="L34" s="162">
        <v>519.62608159164722</v>
      </c>
      <c r="M34" s="162">
        <v>79.053701571672505</v>
      </c>
      <c r="N34" s="162">
        <v>75</v>
      </c>
      <c r="O34" s="162">
        <v>1446</v>
      </c>
      <c r="P34" s="162">
        <v>1898</v>
      </c>
      <c r="Q34" s="163">
        <v>0</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7962.1379999999999</v>
      </c>
      <c r="E35" s="162">
        <v>2420</v>
      </c>
      <c r="F35" s="162">
        <v>0</v>
      </c>
      <c r="G35" s="162">
        <v>211.75292967156281</v>
      </c>
      <c r="H35" s="162">
        <v>761.91179720658295</v>
      </c>
      <c r="I35" s="162">
        <v>0</v>
      </c>
      <c r="J35" s="162">
        <v>0</v>
      </c>
      <c r="K35" s="162">
        <v>0</v>
      </c>
      <c r="L35" s="162">
        <v>908.85011431516205</v>
      </c>
      <c r="M35" s="162">
        <v>705.73047214631913</v>
      </c>
      <c r="N35" s="162">
        <v>0</v>
      </c>
      <c r="O35" s="162">
        <v>3866</v>
      </c>
      <c r="P35" s="162">
        <v>5772</v>
      </c>
      <c r="Q35" s="163">
        <v>30</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1509</v>
      </c>
      <c r="E36" s="162">
        <v>0</v>
      </c>
      <c r="F36" s="162">
        <v>950</v>
      </c>
      <c r="G36" s="162">
        <v>138</v>
      </c>
      <c r="H36" s="162">
        <v>1125</v>
      </c>
      <c r="I36" s="162">
        <v>0</v>
      </c>
      <c r="J36" s="162">
        <v>0</v>
      </c>
      <c r="K36" s="162">
        <v>0</v>
      </c>
      <c r="L36" s="162">
        <v>227</v>
      </c>
      <c r="M36" s="162">
        <v>164</v>
      </c>
      <c r="N36" s="162">
        <v>0</v>
      </c>
      <c r="O36" s="162">
        <v>70</v>
      </c>
      <c r="P36" s="162">
        <v>500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41.3</v>
      </c>
      <c r="N39" s="162">
        <v>0</v>
      </c>
      <c r="O39" s="162">
        <v>140</v>
      </c>
      <c r="P39" s="162">
        <v>150</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121</v>
      </c>
      <c r="M41" s="162">
        <v>192</v>
      </c>
      <c r="N41" s="162">
        <v>0</v>
      </c>
      <c r="O41" s="162">
        <v>0</v>
      </c>
      <c r="P41" s="162">
        <v>109</v>
      </c>
      <c r="Q41" s="163">
        <v>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91.35</v>
      </c>
      <c r="H42" s="162">
        <v>728.5</v>
      </c>
      <c r="I42" s="162">
        <v>200</v>
      </c>
      <c r="J42" s="162">
        <v>0</v>
      </c>
      <c r="K42" s="162">
        <v>0</v>
      </c>
      <c r="L42" s="162">
        <v>0</v>
      </c>
      <c r="M42" s="162">
        <v>33</v>
      </c>
      <c r="N42" s="162">
        <v>0</v>
      </c>
      <c r="O42" s="162">
        <v>10</v>
      </c>
      <c r="P42" s="162">
        <v>151.19999999999999</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290</v>
      </c>
      <c r="E43" s="162">
        <v>0</v>
      </c>
      <c r="F43" s="162">
        <v>0</v>
      </c>
      <c r="G43" s="162">
        <v>141</v>
      </c>
      <c r="H43" s="162">
        <v>579</v>
      </c>
      <c r="I43" s="162">
        <v>615</v>
      </c>
      <c r="J43" s="162">
        <v>0</v>
      </c>
      <c r="K43" s="162">
        <v>198</v>
      </c>
      <c r="L43" s="162">
        <v>0</v>
      </c>
      <c r="M43" s="162">
        <v>26</v>
      </c>
      <c r="N43" s="162">
        <v>0</v>
      </c>
      <c r="O43" s="162">
        <v>32</v>
      </c>
      <c r="P43" s="162">
        <v>50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277.27100000000002</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990</v>
      </c>
      <c r="E45" s="162">
        <v>514</v>
      </c>
      <c r="F45" s="162">
        <v>0</v>
      </c>
      <c r="G45" s="162">
        <v>0</v>
      </c>
      <c r="H45" s="162">
        <v>0</v>
      </c>
      <c r="I45" s="162">
        <v>0</v>
      </c>
      <c r="J45" s="162">
        <v>0</v>
      </c>
      <c r="K45" s="162">
        <v>311</v>
      </c>
      <c r="L45" s="162">
        <v>12</v>
      </c>
      <c r="M45" s="162">
        <v>86.6</v>
      </c>
      <c r="N45" s="162">
        <v>0</v>
      </c>
      <c r="O45" s="162">
        <v>300</v>
      </c>
      <c r="P45" s="162">
        <v>1400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9285.7999999999993</v>
      </c>
      <c r="E46" s="162">
        <v>4608</v>
      </c>
      <c r="F46" s="162">
        <v>0</v>
      </c>
      <c r="G46" s="162">
        <v>38</v>
      </c>
      <c r="H46" s="162">
        <v>0</v>
      </c>
      <c r="I46" s="162">
        <v>0</v>
      </c>
      <c r="J46" s="162">
        <v>486</v>
      </c>
      <c r="K46" s="162">
        <v>0</v>
      </c>
      <c r="L46" s="162">
        <v>4289</v>
      </c>
      <c r="M46" s="162">
        <v>507</v>
      </c>
      <c r="N46" s="162">
        <v>0</v>
      </c>
      <c r="O46" s="162">
        <v>4376</v>
      </c>
      <c r="P46" s="162">
        <v>5140.07</v>
      </c>
      <c r="Q46" s="163">
        <v>2374.12</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4631.3999999999996</v>
      </c>
      <c r="I47" s="162">
        <v>0</v>
      </c>
      <c r="J47" s="162">
        <v>0</v>
      </c>
      <c r="K47" s="162">
        <v>0</v>
      </c>
      <c r="L47" s="162">
        <v>0</v>
      </c>
      <c r="M47" s="162">
        <v>0</v>
      </c>
      <c r="N47" s="162">
        <v>0</v>
      </c>
      <c r="O47" s="162">
        <v>0</v>
      </c>
      <c r="P47" s="162">
        <v>1479.3</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195</v>
      </c>
      <c r="E48" s="162">
        <v>0</v>
      </c>
      <c r="F48" s="162">
        <v>1.3</v>
      </c>
      <c r="G48" s="162">
        <v>0</v>
      </c>
      <c r="H48" s="162">
        <v>5540.4</v>
      </c>
      <c r="I48" s="162">
        <v>0</v>
      </c>
      <c r="J48" s="162">
        <v>0</v>
      </c>
      <c r="K48" s="162">
        <v>0</v>
      </c>
      <c r="L48" s="162">
        <v>0</v>
      </c>
      <c r="M48" s="162">
        <v>40.000300000000003</v>
      </c>
      <c r="N48" s="162">
        <v>0</v>
      </c>
      <c r="O48" s="162">
        <v>0</v>
      </c>
      <c r="P48" s="162">
        <v>1006</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240</v>
      </c>
      <c r="E49" s="162">
        <v>0</v>
      </c>
      <c r="F49" s="162">
        <v>1029.808</v>
      </c>
      <c r="G49" s="162">
        <v>0</v>
      </c>
      <c r="H49" s="162">
        <v>23605.1</v>
      </c>
      <c r="I49" s="162">
        <v>0</v>
      </c>
      <c r="J49" s="162">
        <v>0</v>
      </c>
      <c r="K49" s="162">
        <v>0</v>
      </c>
      <c r="L49" s="162">
        <v>0</v>
      </c>
      <c r="M49" s="162">
        <v>36.299999999999997</v>
      </c>
      <c r="N49" s="162">
        <v>0</v>
      </c>
      <c r="O49" s="162">
        <v>0</v>
      </c>
      <c r="P49" s="162">
        <v>365</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1506</v>
      </c>
      <c r="E50" s="162">
        <v>15102</v>
      </c>
      <c r="F50" s="162">
        <v>1488</v>
      </c>
      <c r="G50" s="162">
        <v>983</v>
      </c>
      <c r="H50" s="162">
        <v>1413</v>
      </c>
      <c r="I50" s="162">
        <v>7136</v>
      </c>
      <c r="J50" s="162">
        <v>0</v>
      </c>
      <c r="K50" s="162">
        <v>0</v>
      </c>
      <c r="L50" s="162">
        <v>7500</v>
      </c>
      <c r="M50" s="162">
        <v>985</v>
      </c>
      <c r="N50" s="162">
        <v>0</v>
      </c>
      <c r="O50" s="162">
        <v>350</v>
      </c>
      <c r="P50" s="162">
        <v>7050</v>
      </c>
      <c r="Q50" s="163">
        <v>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3829</v>
      </c>
      <c r="E51" s="162">
        <v>1756</v>
      </c>
      <c r="F51" s="162">
        <v>2684.9</v>
      </c>
      <c r="G51" s="162">
        <v>734.7</v>
      </c>
      <c r="H51" s="162">
        <v>6466.3</v>
      </c>
      <c r="I51" s="162">
        <v>0</v>
      </c>
      <c r="J51" s="162">
        <v>0</v>
      </c>
      <c r="K51" s="162">
        <v>0</v>
      </c>
      <c r="L51" s="162">
        <v>1052</v>
      </c>
      <c r="M51" s="162">
        <v>843</v>
      </c>
      <c r="N51" s="162">
        <v>0</v>
      </c>
      <c r="O51" s="162">
        <v>1816</v>
      </c>
      <c r="P51" s="162">
        <v>5456</v>
      </c>
      <c r="Q51" s="163">
        <v>35</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3427.5549999999998</v>
      </c>
      <c r="E52" s="162">
        <v>428</v>
      </c>
      <c r="F52" s="162">
        <v>0</v>
      </c>
      <c r="G52" s="162">
        <v>3214.8328671690797</v>
      </c>
      <c r="H52" s="162">
        <v>3289.8256999999999</v>
      </c>
      <c r="I52" s="162">
        <v>3216.5</v>
      </c>
      <c r="J52" s="162">
        <v>1300</v>
      </c>
      <c r="K52" s="162">
        <v>0</v>
      </c>
      <c r="L52" s="162">
        <v>0</v>
      </c>
      <c r="M52" s="162">
        <v>180</v>
      </c>
      <c r="N52" s="162">
        <v>0</v>
      </c>
      <c r="O52" s="162">
        <v>1480</v>
      </c>
      <c r="P52" s="162">
        <v>3200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140</v>
      </c>
      <c r="E53" s="162">
        <v>0</v>
      </c>
      <c r="F53" s="162">
        <v>560</v>
      </c>
      <c r="G53" s="162">
        <v>2025</v>
      </c>
      <c r="H53" s="162">
        <v>1063</v>
      </c>
      <c r="I53" s="162">
        <v>4864</v>
      </c>
      <c r="J53" s="162">
        <v>0</v>
      </c>
      <c r="K53" s="162">
        <v>0</v>
      </c>
      <c r="L53" s="162">
        <v>0</v>
      </c>
      <c r="M53" s="162">
        <v>24</v>
      </c>
      <c r="N53" s="162">
        <v>0</v>
      </c>
      <c r="O53" s="162">
        <v>10</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0</v>
      </c>
      <c r="P54" s="162">
        <v>616</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30</v>
      </c>
      <c r="P55" s="162">
        <v>2930</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80</v>
      </c>
      <c r="F56" s="162">
        <v>0</v>
      </c>
      <c r="G56" s="162">
        <v>0</v>
      </c>
      <c r="H56" s="162">
        <v>2586</v>
      </c>
      <c r="I56" s="162">
        <v>0</v>
      </c>
      <c r="J56" s="162">
        <v>6852</v>
      </c>
      <c r="K56" s="162">
        <v>190</v>
      </c>
      <c r="L56" s="162">
        <v>390</v>
      </c>
      <c r="M56" s="162">
        <v>2528</v>
      </c>
      <c r="N56" s="162">
        <v>0</v>
      </c>
      <c r="O56" s="162">
        <v>520</v>
      </c>
      <c r="P56" s="162">
        <v>2071</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0</v>
      </c>
      <c r="D57" s="162">
        <v>448</v>
      </c>
      <c r="E57" s="162">
        <v>0</v>
      </c>
      <c r="F57" s="162">
        <v>0</v>
      </c>
      <c r="G57" s="162">
        <v>0</v>
      </c>
      <c r="H57" s="162">
        <v>348</v>
      </c>
      <c r="I57" s="162">
        <v>0</v>
      </c>
      <c r="J57" s="162">
        <v>0</v>
      </c>
      <c r="K57" s="162">
        <v>330</v>
      </c>
      <c r="L57" s="162">
        <v>0</v>
      </c>
      <c r="M57" s="162">
        <v>719</v>
      </c>
      <c r="N57" s="162">
        <v>0</v>
      </c>
      <c r="O57" s="162">
        <v>190</v>
      </c>
      <c r="P57" s="162">
        <v>1283</v>
      </c>
      <c r="Q57" s="163">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479</v>
      </c>
      <c r="E58" s="162">
        <v>50</v>
      </c>
      <c r="F58" s="162">
        <v>185</v>
      </c>
      <c r="G58" s="162">
        <v>1197</v>
      </c>
      <c r="H58" s="162">
        <v>180</v>
      </c>
      <c r="I58" s="162">
        <v>787</v>
      </c>
      <c r="J58" s="162">
        <v>696</v>
      </c>
      <c r="K58" s="162">
        <v>0</v>
      </c>
      <c r="L58" s="162">
        <v>141</v>
      </c>
      <c r="M58" s="162">
        <v>61</v>
      </c>
      <c r="N58" s="162">
        <v>0</v>
      </c>
      <c r="O58" s="162">
        <v>277</v>
      </c>
      <c r="P58" s="162">
        <v>42</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866.79</v>
      </c>
      <c r="E59" s="162">
        <v>197.18</v>
      </c>
      <c r="F59" s="162">
        <v>916</v>
      </c>
      <c r="G59" s="162">
        <v>848</v>
      </c>
      <c r="H59" s="162">
        <v>1708</v>
      </c>
      <c r="I59" s="162">
        <v>240.28</v>
      </c>
      <c r="J59" s="162">
        <v>2761.92</v>
      </c>
      <c r="K59" s="162">
        <v>0</v>
      </c>
      <c r="L59" s="162">
        <v>863.60599999999999</v>
      </c>
      <c r="M59" s="162">
        <v>364.15</v>
      </c>
      <c r="N59" s="162">
        <v>0</v>
      </c>
      <c r="O59" s="162">
        <v>554.5</v>
      </c>
      <c r="P59" s="162">
        <v>55.26</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30806.700000000004</v>
      </c>
      <c r="E60" s="165">
        <v>13083.3</v>
      </c>
      <c r="F60" s="165">
        <v>0</v>
      </c>
      <c r="G60" s="165">
        <v>9709</v>
      </c>
      <c r="H60" s="165">
        <v>22655</v>
      </c>
      <c r="I60" s="165">
        <v>10260.469999999999</v>
      </c>
      <c r="J60" s="165">
        <v>0</v>
      </c>
      <c r="K60" s="165">
        <v>492.2</v>
      </c>
      <c r="L60" s="165">
        <v>410</v>
      </c>
      <c r="M60" s="165">
        <v>1220</v>
      </c>
      <c r="N60" s="165">
        <v>0</v>
      </c>
      <c r="O60" s="165">
        <v>4090</v>
      </c>
      <c r="P60" s="165">
        <v>9130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1">
    <tabColor theme="1"/>
  </sheetPr>
  <dimension ref="A1:BS491"/>
  <sheetViews>
    <sheetView zoomScale="70" zoomScaleNormal="70" workbookViewId="0">
      <selection activeCell="I36" sqref="I3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2</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92</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45658</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300</v>
      </c>
      <c r="E7" s="159">
        <v>0</v>
      </c>
      <c r="F7" s="159">
        <v>0</v>
      </c>
      <c r="G7" s="159">
        <v>468</v>
      </c>
      <c r="H7" s="159">
        <v>1868</v>
      </c>
      <c r="I7" s="159">
        <v>0</v>
      </c>
      <c r="J7" s="159">
        <v>0</v>
      </c>
      <c r="K7" s="159">
        <v>0</v>
      </c>
      <c r="L7" s="159">
        <v>0</v>
      </c>
      <c r="M7" s="159">
        <v>0</v>
      </c>
      <c r="N7" s="159">
        <v>0</v>
      </c>
      <c r="O7" s="159">
        <v>50</v>
      </c>
      <c r="P7" s="159">
        <v>80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4580</v>
      </c>
      <c r="E8" s="162">
        <v>246</v>
      </c>
      <c r="F8" s="162">
        <v>5211</v>
      </c>
      <c r="G8" s="162">
        <v>4672</v>
      </c>
      <c r="H8" s="162">
        <v>11411</v>
      </c>
      <c r="I8" s="162">
        <v>0</v>
      </c>
      <c r="J8" s="162">
        <v>0</v>
      </c>
      <c r="K8" s="162">
        <v>174</v>
      </c>
      <c r="L8" s="162">
        <v>984</v>
      </c>
      <c r="M8" s="162">
        <v>620</v>
      </c>
      <c r="N8" s="162">
        <v>0</v>
      </c>
      <c r="O8" s="162">
        <v>3200</v>
      </c>
      <c r="P8" s="162">
        <v>4400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2323</v>
      </c>
      <c r="J9" s="162">
        <v>0</v>
      </c>
      <c r="K9" s="162">
        <v>0</v>
      </c>
      <c r="L9" s="162">
        <v>0</v>
      </c>
      <c r="M9" s="162">
        <v>0</v>
      </c>
      <c r="N9" s="162">
        <v>0</v>
      </c>
      <c r="O9" s="162">
        <v>0</v>
      </c>
      <c r="P9" s="162">
        <v>350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5989.1</v>
      </c>
      <c r="E10" s="162">
        <v>0</v>
      </c>
      <c r="F10" s="162">
        <v>1150</v>
      </c>
      <c r="G10" s="162">
        <v>117</v>
      </c>
      <c r="H10" s="162">
        <v>1308</v>
      </c>
      <c r="I10" s="162">
        <v>0</v>
      </c>
      <c r="J10" s="162">
        <v>0</v>
      </c>
      <c r="K10" s="162">
        <v>0</v>
      </c>
      <c r="L10" s="162">
        <v>1157</v>
      </c>
      <c r="M10" s="162">
        <v>658</v>
      </c>
      <c r="N10" s="162">
        <v>0</v>
      </c>
      <c r="O10" s="162">
        <v>4547.38</v>
      </c>
      <c r="P10" s="162">
        <v>2855.5</v>
      </c>
      <c r="Q10" s="163">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268</v>
      </c>
      <c r="E11" s="162">
        <v>168</v>
      </c>
      <c r="F11" s="162">
        <v>933</v>
      </c>
      <c r="G11" s="162">
        <v>570</v>
      </c>
      <c r="H11" s="162">
        <v>2800</v>
      </c>
      <c r="I11" s="162">
        <v>3895</v>
      </c>
      <c r="J11" s="162">
        <v>2200</v>
      </c>
      <c r="K11" s="162">
        <v>0</v>
      </c>
      <c r="L11" s="162">
        <v>1348</v>
      </c>
      <c r="M11" s="162">
        <v>150</v>
      </c>
      <c r="N11" s="162">
        <v>0</v>
      </c>
      <c r="O11" s="162">
        <v>1500</v>
      </c>
      <c r="P11" s="162">
        <v>1000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2175</v>
      </c>
      <c r="K12" s="162">
        <v>0</v>
      </c>
      <c r="L12" s="162">
        <v>851</v>
      </c>
      <c r="M12" s="162">
        <v>603</v>
      </c>
      <c r="N12" s="162">
        <v>0</v>
      </c>
      <c r="O12" s="162">
        <v>4100</v>
      </c>
      <c r="P12" s="162">
        <v>170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678</v>
      </c>
      <c r="L13" s="162">
        <v>0</v>
      </c>
      <c r="M13" s="162">
        <v>28</v>
      </c>
      <c r="N13" s="162">
        <v>75</v>
      </c>
      <c r="O13" s="162">
        <v>440</v>
      </c>
      <c r="P13" s="162">
        <v>213</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1390</v>
      </c>
      <c r="E14" s="162">
        <v>803</v>
      </c>
      <c r="F14" s="162">
        <v>1000</v>
      </c>
      <c r="G14" s="162">
        <v>365</v>
      </c>
      <c r="H14" s="162">
        <v>1050</v>
      </c>
      <c r="I14" s="162">
        <v>5466</v>
      </c>
      <c r="J14" s="162">
        <v>4055</v>
      </c>
      <c r="K14" s="162">
        <v>0</v>
      </c>
      <c r="L14" s="162">
        <v>1505</v>
      </c>
      <c r="M14" s="162">
        <v>1005</v>
      </c>
      <c r="N14" s="162">
        <v>0</v>
      </c>
      <c r="O14" s="162">
        <v>3540</v>
      </c>
      <c r="P14" s="162">
        <v>790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v>0</v>
      </c>
      <c r="D15" s="162">
        <v>0</v>
      </c>
      <c r="E15" s="162">
        <v>0</v>
      </c>
      <c r="F15" s="162">
        <v>0</v>
      </c>
      <c r="G15" s="162">
        <v>0</v>
      </c>
      <c r="H15" s="162">
        <v>0</v>
      </c>
      <c r="I15" s="162">
        <v>0</v>
      </c>
      <c r="J15" s="162">
        <v>0</v>
      </c>
      <c r="K15" s="162">
        <v>0</v>
      </c>
      <c r="L15" s="162">
        <v>0</v>
      </c>
      <c r="M15" s="162">
        <v>0</v>
      </c>
      <c r="N15" s="162">
        <v>0</v>
      </c>
      <c r="O15" s="162">
        <v>0</v>
      </c>
      <c r="P15" s="162">
        <v>0</v>
      </c>
      <c r="Q15" s="163">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27643.163173005141</v>
      </c>
      <c r="E16" s="162">
        <v>20900.099999999999</v>
      </c>
      <c r="F16" s="162">
        <v>8377.6</v>
      </c>
      <c r="G16" s="162">
        <v>4329</v>
      </c>
      <c r="H16" s="162">
        <v>8465</v>
      </c>
      <c r="I16" s="162">
        <v>11416.5</v>
      </c>
      <c r="J16" s="162">
        <v>0</v>
      </c>
      <c r="K16" s="162">
        <v>870.5899999999998</v>
      </c>
      <c r="L16" s="162">
        <v>9132.3250000000007</v>
      </c>
      <c r="M16" s="162">
        <v>7229</v>
      </c>
      <c r="N16" s="162">
        <v>0</v>
      </c>
      <c r="O16" s="162">
        <v>57649.995000000003</v>
      </c>
      <c r="P16" s="162">
        <v>55500</v>
      </c>
      <c r="Q16" s="163">
        <v>10964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1020</v>
      </c>
      <c r="D17" s="162">
        <v>0</v>
      </c>
      <c r="E17" s="162">
        <v>0</v>
      </c>
      <c r="F17" s="162">
        <v>0</v>
      </c>
      <c r="G17" s="162">
        <v>3.6999999999999998E-2</v>
      </c>
      <c r="H17" s="162">
        <v>0</v>
      </c>
      <c r="I17" s="162">
        <v>0</v>
      </c>
      <c r="J17" s="162">
        <v>0</v>
      </c>
      <c r="K17" s="162">
        <v>536</v>
      </c>
      <c r="L17" s="162">
        <v>28.3</v>
      </c>
      <c r="M17" s="162">
        <v>240.07</v>
      </c>
      <c r="N17" s="162">
        <v>0</v>
      </c>
      <c r="O17" s="162">
        <v>634.99285358918087</v>
      </c>
      <c r="P17" s="162">
        <v>819</v>
      </c>
      <c r="Q17" s="163">
        <v>634</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590</v>
      </c>
      <c r="D19" s="162">
        <v>430</v>
      </c>
      <c r="E19" s="162">
        <v>410</v>
      </c>
      <c r="F19" s="162">
        <v>0</v>
      </c>
      <c r="G19" s="162">
        <v>6.5712000000000002</v>
      </c>
      <c r="H19" s="162">
        <v>0</v>
      </c>
      <c r="I19" s="162">
        <v>0</v>
      </c>
      <c r="J19" s="162">
        <v>0</v>
      </c>
      <c r="K19" s="162">
        <v>281</v>
      </c>
      <c r="L19" s="162">
        <v>70.8</v>
      </c>
      <c r="M19" s="162">
        <v>460.33000000000004</v>
      </c>
      <c r="N19" s="162">
        <v>0</v>
      </c>
      <c r="O19" s="162">
        <v>1246.0071464108191</v>
      </c>
      <c r="P19" s="162">
        <v>4152</v>
      </c>
      <c r="Q19" s="163">
        <v>1483</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94</v>
      </c>
      <c r="E20" s="162">
        <v>0</v>
      </c>
      <c r="F20" s="162">
        <v>0</v>
      </c>
      <c r="G20" s="162">
        <v>10</v>
      </c>
      <c r="H20" s="162">
        <v>0</v>
      </c>
      <c r="I20" s="162">
        <v>0</v>
      </c>
      <c r="J20" s="162">
        <v>0</v>
      </c>
      <c r="K20" s="162">
        <v>656</v>
      </c>
      <c r="L20" s="162">
        <v>150</v>
      </c>
      <c r="M20" s="162">
        <v>126.65</v>
      </c>
      <c r="N20" s="162">
        <v>0</v>
      </c>
      <c r="O20" s="162">
        <v>50</v>
      </c>
      <c r="P20" s="162">
        <v>1000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4660</v>
      </c>
      <c r="F21" s="162">
        <v>7180</v>
      </c>
      <c r="G21" s="162">
        <v>3725</v>
      </c>
      <c r="H21" s="162">
        <v>18100</v>
      </c>
      <c r="I21" s="162">
        <v>0</v>
      </c>
      <c r="J21" s="162">
        <v>7117</v>
      </c>
      <c r="K21" s="162">
        <v>0</v>
      </c>
      <c r="L21" s="162">
        <v>8070</v>
      </c>
      <c r="M21" s="162">
        <v>1800</v>
      </c>
      <c r="N21" s="162">
        <v>2300</v>
      </c>
      <c r="O21" s="162">
        <v>19900</v>
      </c>
      <c r="P21" s="162">
        <v>28900</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570</v>
      </c>
      <c r="D22" s="162">
        <v>1394</v>
      </c>
      <c r="E22" s="162">
        <v>1282</v>
      </c>
      <c r="F22" s="162">
        <v>0</v>
      </c>
      <c r="G22" s="162">
        <v>0</v>
      </c>
      <c r="H22" s="162">
        <v>3200</v>
      </c>
      <c r="I22" s="162">
        <v>0</v>
      </c>
      <c r="J22" s="162">
        <v>5565</v>
      </c>
      <c r="K22" s="162">
        <v>1300</v>
      </c>
      <c r="L22" s="162">
        <v>450</v>
      </c>
      <c r="M22" s="162">
        <v>2200</v>
      </c>
      <c r="N22" s="162">
        <v>0</v>
      </c>
      <c r="O22" s="162">
        <v>400</v>
      </c>
      <c r="P22" s="162">
        <v>2200</v>
      </c>
      <c r="Q22" s="163">
        <v>500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11496</v>
      </c>
      <c r="E23" s="162">
        <v>0</v>
      </c>
      <c r="F23" s="162">
        <v>3500</v>
      </c>
      <c r="G23" s="162">
        <v>13600</v>
      </c>
      <c r="H23" s="162">
        <v>11500</v>
      </c>
      <c r="I23" s="162">
        <v>0</v>
      </c>
      <c r="J23" s="162">
        <v>52200</v>
      </c>
      <c r="K23" s="162">
        <v>990</v>
      </c>
      <c r="L23" s="162">
        <v>0</v>
      </c>
      <c r="M23" s="162">
        <v>2641</v>
      </c>
      <c r="N23" s="162">
        <v>0</v>
      </c>
      <c r="O23" s="162">
        <v>21400</v>
      </c>
      <c r="P23" s="162">
        <v>26300</v>
      </c>
      <c r="Q23" s="163">
        <v>3500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29695</v>
      </c>
      <c r="E24" s="162">
        <v>0</v>
      </c>
      <c r="F24" s="162">
        <v>0</v>
      </c>
      <c r="G24" s="162">
        <v>119</v>
      </c>
      <c r="H24" s="162">
        <v>1525</v>
      </c>
      <c r="I24" s="162">
        <v>0</v>
      </c>
      <c r="J24" s="162">
        <v>4715</v>
      </c>
      <c r="K24" s="162">
        <v>575</v>
      </c>
      <c r="L24" s="162">
        <v>10977</v>
      </c>
      <c r="M24" s="162">
        <v>7610</v>
      </c>
      <c r="N24" s="162">
        <v>0</v>
      </c>
      <c r="O24" s="162">
        <v>18803</v>
      </c>
      <c r="P24" s="162">
        <v>15220</v>
      </c>
      <c r="Q24" s="163">
        <v>17130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5213</v>
      </c>
      <c r="E25" s="162">
        <v>0</v>
      </c>
      <c r="F25" s="162">
        <v>699</v>
      </c>
      <c r="G25" s="162">
        <v>262</v>
      </c>
      <c r="H25" s="162">
        <v>3419</v>
      </c>
      <c r="I25" s="162">
        <v>2605</v>
      </c>
      <c r="J25" s="162">
        <v>0</v>
      </c>
      <c r="K25" s="162">
        <v>0</v>
      </c>
      <c r="L25" s="162">
        <v>0</v>
      </c>
      <c r="M25" s="162">
        <v>325</v>
      </c>
      <c r="N25" s="162">
        <v>200</v>
      </c>
      <c r="O25" s="162">
        <v>3000</v>
      </c>
      <c r="P25" s="162">
        <v>3450</v>
      </c>
      <c r="Q25" s="163">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1300</v>
      </c>
      <c r="E26" s="162">
        <v>700</v>
      </c>
      <c r="F26" s="162">
        <v>300</v>
      </c>
      <c r="G26" s="162">
        <v>500</v>
      </c>
      <c r="H26" s="162">
        <v>2300</v>
      </c>
      <c r="I26" s="162">
        <v>0</v>
      </c>
      <c r="J26" s="162">
        <v>0</v>
      </c>
      <c r="K26" s="162">
        <v>0</v>
      </c>
      <c r="L26" s="162">
        <v>200</v>
      </c>
      <c r="M26" s="162">
        <v>320</v>
      </c>
      <c r="N26" s="162">
        <v>100</v>
      </c>
      <c r="O26" s="162">
        <v>100</v>
      </c>
      <c r="P26" s="162">
        <v>1200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2785.4</v>
      </c>
      <c r="E27" s="162">
        <v>152.1</v>
      </c>
      <c r="F27" s="162">
        <v>0</v>
      </c>
      <c r="G27" s="162">
        <v>60</v>
      </c>
      <c r="H27" s="162">
        <v>0</v>
      </c>
      <c r="I27" s="162">
        <v>682</v>
      </c>
      <c r="J27" s="162">
        <v>3068</v>
      </c>
      <c r="K27" s="162">
        <v>410</v>
      </c>
      <c r="L27" s="162">
        <v>405</v>
      </c>
      <c r="M27" s="162">
        <v>310</v>
      </c>
      <c r="N27" s="162">
        <v>0</v>
      </c>
      <c r="O27" s="162">
        <v>1400</v>
      </c>
      <c r="P27" s="162">
        <v>800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3724</v>
      </c>
      <c r="E28" s="162">
        <v>855</v>
      </c>
      <c r="F28" s="162">
        <v>292</v>
      </c>
      <c r="G28" s="162">
        <v>238</v>
      </c>
      <c r="H28" s="162">
        <v>292</v>
      </c>
      <c r="I28" s="162">
        <v>196</v>
      </c>
      <c r="J28" s="162">
        <v>0</v>
      </c>
      <c r="K28" s="162">
        <v>324</v>
      </c>
      <c r="L28" s="162">
        <v>160</v>
      </c>
      <c r="M28" s="162">
        <v>114</v>
      </c>
      <c r="N28" s="162">
        <v>0</v>
      </c>
      <c r="O28" s="162">
        <v>100</v>
      </c>
      <c r="P28" s="162">
        <v>4800</v>
      </c>
      <c r="Q28" s="163">
        <v>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1497.9</v>
      </c>
      <c r="E30" s="162">
        <v>0</v>
      </c>
      <c r="F30" s="162">
        <v>270.90000000000003</v>
      </c>
      <c r="G30" s="162">
        <v>230.03184590115077</v>
      </c>
      <c r="H30" s="162">
        <v>1187.5722877279836</v>
      </c>
      <c r="I30" s="162">
        <v>0</v>
      </c>
      <c r="J30" s="162">
        <v>0</v>
      </c>
      <c r="K30" s="162">
        <v>0</v>
      </c>
      <c r="L30" s="162">
        <v>519.90677119996258</v>
      </c>
      <c r="M30" s="162">
        <v>1171.8227972651741</v>
      </c>
      <c r="N30" s="162">
        <v>0</v>
      </c>
      <c r="O30" s="162">
        <v>2735</v>
      </c>
      <c r="P30" s="162">
        <v>248</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4086.5</v>
      </c>
      <c r="E31" s="162">
        <v>1845</v>
      </c>
      <c r="F31" s="162">
        <v>1186.2</v>
      </c>
      <c r="G31" s="162">
        <v>495.30433427836499</v>
      </c>
      <c r="H31" s="162">
        <v>2145.2915079485574</v>
      </c>
      <c r="I31" s="162">
        <v>0</v>
      </c>
      <c r="J31" s="162">
        <v>0</v>
      </c>
      <c r="K31" s="162">
        <v>0</v>
      </c>
      <c r="L31" s="162">
        <v>562.12245964902741</v>
      </c>
      <c r="M31" s="162">
        <v>543.52758082724517</v>
      </c>
      <c r="N31" s="162">
        <v>2</v>
      </c>
      <c r="O31" s="162">
        <v>3326</v>
      </c>
      <c r="P31" s="162">
        <v>2892</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18067.170000000002</v>
      </c>
      <c r="E32" s="162">
        <v>1175</v>
      </c>
      <c r="F32" s="162">
        <v>3560</v>
      </c>
      <c r="G32" s="162">
        <v>4517.7226932336771</v>
      </c>
      <c r="H32" s="162">
        <v>11279.694095169312</v>
      </c>
      <c r="I32" s="162">
        <v>0</v>
      </c>
      <c r="J32" s="162">
        <v>0</v>
      </c>
      <c r="K32" s="162">
        <v>135.69999999999999</v>
      </c>
      <c r="L32" s="162">
        <v>3252.5620740521445</v>
      </c>
      <c r="M32" s="162">
        <v>2644.3346096812757</v>
      </c>
      <c r="N32" s="162">
        <v>0</v>
      </c>
      <c r="O32" s="162">
        <v>9963</v>
      </c>
      <c r="P32" s="162">
        <v>243</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966</v>
      </c>
      <c r="F33" s="162">
        <v>217.8</v>
      </c>
      <c r="G33" s="162">
        <v>41.442992791340288</v>
      </c>
      <c r="H33" s="162">
        <v>423.4</v>
      </c>
      <c r="I33" s="162">
        <v>0</v>
      </c>
      <c r="J33" s="162">
        <v>0</v>
      </c>
      <c r="K33" s="162">
        <v>80</v>
      </c>
      <c r="L33" s="162">
        <v>692.96849919205613</v>
      </c>
      <c r="M33" s="162">
        <v>101.14679135051573</v>
      </c>
      <c r="N33" s="162">
        <v>50</v>
      </c>
      <c r="O33" s="162">
        <v>976</v>
      </c>
      <c r="P33" s="162">
        <v>1188</v>
      </c>
      <c r="Q33" s="163">
        <v>66</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16.924672338343068</v>
      </c>
      <c r="H34" s="162">
        <v>658</v>
      </c>
      <c r="I34" s="162">
        <v>0</v>
      </c>
      <c r="J34" s="162">
        <v>0</v>
      </c>
      <c r="K34" s="162">
        <v>354</v>
      </c>
      <c r="L34" s="162">
        <v>519.62608159164722</v>
      </c>
      <c r="M34" s="162">
        <v>79.782802047658492</v>
      </c>
      <c r="N34" s="162">
        <v>75</v>
      </c>
      <c r="O34" s="162">
        <v>1698</v>
      </c>
      <c r="P34" s="162">
        <v>2121</v>
      </c>
      <c r="Q34" s="163">
        <v>163</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7962.1379999999999</v>
      </c>
      <c r="E35" s="162">
        <v>2420</v>
      </c>
      <c r="F35" s="162">
        <v>0</v>
      </c>
      <c r="G35" s="162">
        <v>220.80599286861411</v>
      </c>
      <c r="H35" s="162">
        <v>761.91179720658295</v>
      </c>
      <c r="I35" s="162">
        <v>0</v>
      </c>
      <c r="J35" s="162">
        <v>0</v>
      </c>
      <c r="K35" s="162">
        <v>0</v>
      </c>
      <c r="L35" s="162">
        <v>908.85011431516205</v>
      </c>
      <c r="M35" s="162">
        <v>712.23931882813065</v>
      </c>
      <c r="N35" s="162">
        <v>44</v>
      </c>
      <c r="O35" s="162">
        <v>4360</v>
      </c>
      <c r="P35" s="162">
        <v>6661</v>
      </c>
      <c r="Q35" s="163">
        <v>218</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939</v>
      </c>
      <c r="E36" s="162">
        <v>0</v>
      </c>
      <c r="F36" s="162">
        <v>950</v>
      </c>
      <c r="G36" s="162">
        <v>138</v>
      </c>
      <c r="H36" s="162">
        <v>1125</v>
      </c>
      <c r="I36" s="162">
        <v>0</v>
      </c>
      <c r="J36" s="162">
        <v>0</v>
      </c>
      <c r="K36" s="162">
        <v>0</v>
      </c>
      <c r="L36" s="162">
        <v>227</v>
      </c>
      <c r="M36" s="162">
        <v>159</v>
      </c>
      <c r="N36" s="162">
        <v>0</v>
      </c>
      <c r="O36" s="162">
        <v>80</v>
      </c>
      <c r="P36" s="162">
        <v>700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46.3</v>
      </c>
      <c r="N39" s="162">
        <v>0</v>
      </c>
      <c r="O39" s="162">
        <v>170</v>
      </c>
      <c r="P39" s="162">
        <v>175</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136</v>
      </c>
      <c r="M41" s="162">
        <v>243</v>
      </c>
      <c r="N41" s="162">
        <v>0</v>
      </c>
      <c r="O41" s="162">
        <v>10</v>
      </c>
      <c r="P41" s="162">
        <v>154</v>
      </c>
      <c r="Q41" s="163">
        <v>56</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36</v>
      </c>
      <c r="N42" s="162">
        <v>0</v>
      </c>
      <c r="O42" s="162">
        <v>20</v>
      </c>
      <c r="P42" s="162">
        <v>168.3</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290</v>
      </c>
      <c r="E43" s="162">
        <v>120</v>
      </c>
      <c r="F43" s="162">
        <v>0</v>
      </c>
      <c r="G43" s="162">
        <v>151</v>
      </c>
      <c r="H43" s="162">
        <v>579</v>
      </c>
      <c r="I43" s="162">
        <v>615</v>
      </c>
      <c r="J43" s="162">
        <v>0</v>
      </c>
      <c r="K43" s="162">
        <v>0</v>
      </c>
      <c r="L43" s="162">
        <v>0</v>
      </c>
      <c r="M43" s="162">
        <v>26</v>
      </c>
      <c r="N43" s="162">
        <v>0</v>
      </c>
      <c r="O43" s="162">
        <v>32</v>
      </c>
      <c r="P43" s="162">
        <v>100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277.27100000000002</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990</v>
      </c>
      <c r="E45" s="162">
        <v>0</v>
      </c>
      <c r="F45" s="162">
        <v>0</v>
      </c>
      <c r="G45" s="162">
        <v>0</v>
      </c>
      <c r="H45" s="162">
        <v>0</v>
      </c>
      <c r="I45" s="162">
        <v>0</v>
      </c>
      <c r="J45" s="162">
        <v>0</v>
      </c>
      <c r="K45" s="162">
        <v>311</v>
      </c>
      <c r="L45" s="162">
        <v>12</v>
      </c>
      <c r="M45" s="162">
        <v>86.6</v>
      </c>
      <c r="N45" s="162">
        <v>0</v>
      </c>
      <c r="O45" s="162">
        <v>350</v>
      </c>
      <c r="P45" s="162">
        <v>1540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8451.7999999999993</v>
      </c>
      <c r="E46" s="162">
        <v>4608</v>
      </c>
      <c r="F46" s="162">
        <v>0</v>
      </c>
      <c r="G46" s="162">
        <v>38</v>
      </c>
      <c r="H46" s="162">
        <v>0</v>
      </c>
      <c r="I46" s="162">
        <v>0</v>
      </c>
      <c r="J46" s="162">
        <v>486</v>
      </c>
      <c r="K46" s="162">
        <v>0</v>
      </c>
      <c r="L46" s="162">
        <v>4086</v>
      </c>
      <c r="M46" s="162">
        <v>507</v>
      </c>
      <c r="N46" s="162">
        <v>0</v>
      </c>
      <c r="O46" s="162">
        <v>7552</v>
      </c>
      <c r="P46" s="162">
        <v>6238.6</v>
      </c>
      <c r="Q46" s="163">
        <v>5747.21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4931.3999999999996</v>
      </c>
      <c r="I47" s="162">
        <v>0</v>
      </c>
      <c r="J47" s="162">
        <v>0</v>
      </c>
      <c r="K47" s="162">
        <v>0</v>
      </c>
      <c r="L47" s="162">
        <v>0</v>
      </c>
      <c r="M47" s="162">
        <v>0</v>
      </c>
      <c r="N47" s="162">
        <v>0</v>
      </c>
      <c r="O47" s="162">
        <v>0</v>
      </c>
      <c r="P47" s="162">
        <v>1479.3</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195</v>
      </c>
      <c r="E48" s="162">
        <v>0</v>
      </c>
      <c r="F48" s="162">
        <v>1.3</v>
      </c>
      <c r="G48" s="162">
        <v>0</v>
      </c>
      <c r="H48" s="162">
        <v>5540.4</v>
      </c>
      <c r="I48" s="162">
        <v>0</v>
      </c>
      <c r="J48" s="162">
        <v>0</v>
      </c>
      <c r="K48" s="162">
        <v>0</v>
      </c>
      <c r="L48" s="162">
        <v>0</v>
      </c>
      <c r="M48" s="162">
        <v>40.000300000000003</v>
      </c>
      <c r="N48" s="162">
        <v>0</v>
      </c>
      <c r="O48" s="162">
        <v>0</v>
      </c>
      <c r="P48" s="162">
        <v>1105.9999999999998</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240</v>
      </c>
      <c r="E49" s="162">
        <v>0</v>
      </c>
      <c r="F49" s="162">
        <v>1029.808</v>
      </c>
      <c r="G49" s="162">
        <v>0</v>
      </c>
      <c r="H49" s="162">
        <v>23755.1</v>
      </c>
      <c r="I49" s="162">
        <v>0</v>
      </c>
      <c r="J49" s="162">
        <v>0</v>
      </c>
      <c r="K49" s="162">
        <v>0</v>
      </c>
      <c r="L49" s="162">
        <v>0</v>
      </c>
      <c r="M49" s="162">
        <v>36.299999999999997</v>
      </c>
      <c r="N49" s="162">
        <v>0</v>
      </c>
      <c r="O49" s="162">
        <v>0</v>
      </c>
      <c r="P49" s="162">
        <v>515</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1506</v>
      </c>
      <c r="E50" s="162">
        <v>14892</v>
      </c>
      <c r="F50" s="162">
        <v>1488</v>
      </c>
      <c r="G50" s="162">
        <v>1008</v>
      </c>
      <c r="H50" s="162">
        <v>1413</v>
      </c>
      <c r="I50" s="162">
        <v>7592</v>
      </c>
      <c r="J50" s="162">
        <v>0</v>
      </c>
      <c r="K50" s="162">
        <v>0</v>
      </c>
      <c r="L50" s="162">
        <v>7319</v>
      </c>
      <c r="M50" s="162">
        <v>1331</v>
      </c>
      <c r="N50" s="162">
        <v>0</v>
      </c>
      <c r="O50" s="162">
        <v>600</v>
      </c>
      <c r="P50" s="162">
        <v>8100</v>
      </c>
      <c r="Q50" s="163">
        <v>600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2839</v>
      </c>
      <c r="E51" s="162">
        <v>1180</v>
      </c>
      <c r="F51" s="162">
        <v>3564.9</v>
      </c>
      <c r="G51" s="162">
        <v>734.7</v>
      </c>
      <c r="H51" s="162">
        <v>7673.2</v>
      </c>
      <c r="I51" s="162">
        <v>0</v>
      </c>
      <c r="J51" s="162">
        <v>0</v>
      </c>
      <c r="K51" s="162">
        <v>0</v>
      </c>
      <c r="L51" s="162">
        <v>1052</v>
      </c>
      <c r="M51" s="162">
        <v>843</v>
      </c>
      <c r="N51" s="162">
        <v>0</v>
      </c>
      <c r="O51" s="162">
        <v>1816</v>
      </c>
      <c r="P51" s="162">
        <v>5554</v>
      </c>
      <c r="Q51" s="163">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3241.0959999999995</v>
      </c>
      <c r="E52" s="162">
        <v>428</v>
      </c>
      <c r="F52" s="162">
        <v>0</v>
      </c>
      <c r="G52" s="162">
        <v>3214.8328671690797</v>
      </c>
      <c r="H52" s="162">
        <v>3289.8256999999999</v>
      </c>
      <c r="I52" s="162">
        <v>3020.5</v>
      </c>
      <c r="J52" s="162">
        <v>2630</v>
      </c>
      <c r="K52" s="162">
        <v>0</v>
      </c>
      <c r="L52" s="162">
        <v>0</v>
      </c>
      <c r="M52" s="162">
        <v>250</v>
      </c>
      <c r="N52" s="162">
        <v>0</v>
      </c>
      <c r="O52" s="162">
        <v>1500</v>
      </c>
      <c r="P52" s="162">
        <v>3500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140</v>
      </c>
      <c r="E53" s="162">
        <v>0</v>
      </c>
      <c r="F53" s="162">
        <v>560</v>
      </c>
      <c r="G53" s="162">
        <v>2025</v>
      </c>
      <c r="H53" s="162">
        <v>1063</v>
      </c>
      <c r="I53" s="162">
        <v>5306</v>
      </c>
      <c r="J53" s="162">
        <v>0</v>
      </c>
      <c r="K53" s="162">
        <v>0</v>
      </c>
      <c r="L53" s="162">
        <v>0</v>
      </c>
      <c r="M53" s="162">
        <v>66</v>
      </c>
      <c r="N53" s="162">
        <v>0</v>
      </c>
      <c r="O53" s="162">
        <v>100</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0</v>
      </c>
      <c r="P54" s="162">
        <v>1010</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60</v>
      </c>
      <c r="P55" s="162">
        <v>3860</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80</v>
      </c>
      <c r="F56" s="162">
        <v>0</v>
      </c>
      <c r="G56" s="162">
        <v>0</v>
      </c>
      <c r="H56" s="162">
        <v>2586</v>
      </c>
      <c r="I56" s="162">
        <v>0</v>
      </c>
      <c r="J56" s="162">
        <v>6852</v>
      </c>
      <c r="K56" s="162">
        <v>190</v>
      </c>
      <c r="L56" s="162">
        <v>390</v>
      </c>
      <c r="M56" s="162">
        <v>2528</v>
      </c>
      <c r="N56" s="162">
        <v>0</v>
      </c>
      <c r="O56" s="162">
        <v>860</v>
      </c>
      <c r="P56" s="162">
        <v>2550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0</v>
      </c>
      <c r="D57" s="162">
        <v>448</v>
      </c>
      <c r="E57" s="162">
        <v>0</v>
      </c>
      <c r="F57" s="162">
        <v>0</v>
      </c>
      <c r="G57" s="162">
        <v>0</v>
      </c>
      <c r="H57" s="162">
        <v>348</v>
      </c>
      <c r="I57" s="162">
        <v>0</v>
      </c>
      <c r="J57" s="162">
        <v>0</v>
      </c>
      <c r="K57" s="162">
        <v>330</v>
      </c>
      <c r="L57" s="162">
        <v>0</v>
      </c>
      <c r="M57" s="162">
        <v>719</v>
      </c>
      <c r="N57" s="162">
        <v>0</v>
      </c>
      <c r="O57" s="162">
        <v>320</v>
      </c>
      <c r="P57" s="162">
        <v>1430</v>
      </c>
      <c r="Q57" s="163">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479</v>
      </c>
      <c r="E58" s="162">
        <v>50</v>
      </c>
      <c r="F58" s="162">
        <v>617</v>
      </c>
      <c r="G58" s="162">
        <v>1225</v>
      </c>
      <c r="H58" s="162">
        <v>600</v>
      </c>
      <c r="I58" s="162">
        <v>539</v>
      </c>
      <c r="J58" s="162">
        <v>696</v>
      </c>
      <c r="K58" s="162">
        <v>0</v>
      </c>
      <c r="L58" s="162">
        <v>152</v>
      </c>
      <c r="M58" s="162">
        <v>66</v>
      </c>
      <c r="N58" s="162">
        <v>0</v>
      </c>
      <c r="O58" s="162">
        <v>295</v>
      </c>
      <c r="P58" s="162">
        <v>59</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241.41</v>
      </c>
      <c r="E59" s="162">
        <v>197.18</v>
      </c>
      <c r="F59" s="162">
        <v>916</v>
      </c>
      <c r="G59" s="162">
        <v>848</v>
      </c>
      <c r="H59" s="162">
        <v>1708</v>
      </c>
      <c r="I59" s="162">
        <v>240.28</v>
      </c>
      <c r="J59" s="162">
        <v>2890</v>
      </c>
      <c r="K59" s="162">
        <v>0</v>
      </c>
      <c r="L59" s="162">
        <v>878.60599999999999</v>
      </c>
      <c r="M59" s="162">
        <v>408.42690000000005</v>
      </c>
      <c r="N59" s="162">
        <v>0</v>
      </c>
      <c r="O59" s="162">
        <v>596</v>
      </c>
      <c r="P59" s="162">
        <v>123</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27842</v>
      </c>
      <c r="E60" s="165">
        <v>13083.3</v>
      </c>
      <c r="F60" s="165">
        <v>0</v>
      </c>
      <c r="G60" s="165">
        <v>10800</v>
      </c>
      <c r="H60" s="165">
        <v>25200</v>
      </c>
      <c r="I60" s="165">
        <v>14000</v>
      </c>
      <c r="J60" s="165">
        <v>5900</v>
      </c>
      <c r="K60" s="165">
        <v>492.2</v>
      </c>
      <c r="L60" s="165">
        <v>450</v>
      </c>
      <c r="M60" s="165">
        <v>1250</v>
      </c>
      <c r="N60" s="165">
        <v>0</v>
      </c>
      <c r="O60" s="165">
        <v>7000</v>
      </c>
      <c r="P60" s="165">
        <v>13000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5">
    <tabColor theme="1"/>
  </sheetPr>
  <dimension ref="A1:BS491"/>
  <sheetViews>
    <sheetView zoomScale="70" zoomScaleNormal="70" workbookViewId="0">
      <selection activeCell="I36" sqref="I3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3</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14</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47484</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0</v>
      </c>
      <c r="L7" s="159">
        <v>0</v>
      </c>
      <c r="M7" s="159">
        <v>0</v>
      </c>
      <c r="N7" s="159">
        <v>0</v>
      </c>
      <c r="O7" s="159">
        <v>1974</v>
      </c>
      <c r="P7" s="159">
        <v>150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3928</v>
      </c>
      <c r="E8" s="162">
        <v>0</v>
      </c>
      <c r="F8" s="162">
        <v>5651</v>
      </c>
      <c r="G8" s="162">
        <v>4671.89977</v>
      </c>
      <c r="H8" s="162">
        <v>12351</v>
      </c>
      <c r="I8" s="162">
        <v>0</v>
      </c>
      <c r="J8" s="162">
        <v>0</v>
      </c>
      <c r="K8" s="162">
        <v>174</v>
      </c>
      <c r="L8" s="162">
        <v>984</v>
      </c>
      <c r="M8" s="162">
        <v>620</v>
      </c>
      <c r="N8" s="162">
        <v>0</v>
      </c>
      <c r="O8" s="162">
        <v>7803</v>
      </c>
      <c r="P8" s="162">
        <v>5000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2122</v>
      </c>
      <c r="J9" s="162">
        <v>0</v>
      </c>
      <c r="K9" s="162">
        <v>0</v>
      </c>
      <c r="L9" s="162">
        <v>0</v>
      </c>
      <c r="M9" s="162">
        <v>0</v>
      </c>
      <c r="N9" s="162">
        <v>0</v>
      </c>
      <c r="O9" s="162">
        <v>2396</v>
      </c>
      <c r="P9" s="162">
        <v>640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1048.5999999999999</v>
      </c>
      <c r="D10" s="162">
        <v>7452</v>
      </c>
      <c r="E10" s="162">
        <v>0</v>
      </c>
      <c r="F10" s="162">
        <v>1150</v>
      </c>
      <c r="G10" s="162">
        <v>117</v>
      </c>
      <c r="H10" s="162">
        <v>1308</v>
      </c>
      <c r="I10" s="162">
        <v>0</v>
      </c>
      <c r="J10" s="162">
        <v>0</v>
      </c>
      <c r="K10" s="162">
        <v>0</v>
      </c>
      <c r="L10" s="162">
        <v>1710</v>
      </c>
      <c r="M10" s="162">
        <v>658</v>
      </c>
      <c r="N10" s="162">
        <v>0</v>
      </c>
      <c r="O10" s="162">
        <v>6851</v>
      </c>
      <c r="P10" s="162">
        <v>3298</v>
      </c>
      <c r="Q10" s="163">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0</v>
      </c>
      <c r="F11" s="162">
        <v>933</v>
      </c>
      <c r="G11" s="162">
        <v>600</v>
      </c>
      <c r="H11" s="162">
        <v>2800</v>
      </c>
      <c r="I11" s="162">
        <v>3895</v>
      </c>
      <c r="J11" s="162">
        <v>2200</v>
      </c>
      <c r="K11" s="162">
        <v>0</v>
      </c>
      <c r="L11" s="162">
        <v>1579</v>
      </c>
      <c r="M11" s="162">
        <v>350</v>
      </c>
      <c r="N11" s="162">
        <v>0</v>
      </c>
      <c r="O11" s="162">
        <v>4211</v>
      </c>
      <c r="P11" s="162">
        <v>1250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1190</v>
      </c>
      <c r="K12" s="162">
        <v>0</v>
      </c>
      <c r="L12" s="162">
        <v>987</v>
      </c>
      <c r="M12" s="162">
        <v>1123</v>
      </c>
      <c r="N12" s="162">
        <v>0</v>
      </c>
      <c r="O12" s="162">
        <v>9371</v>
      </c>
      <c r="P12" s="162">
        <v>370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529.5</v>
      </c>
      <c r="L13" s="162">
        <v>0</v>
      </c>
      <c r="M13" s="162">
        <v>40</v>
      </c>
      <c r="N13" s="162">
        <v>83</v>
      </c>
      <c r="O13" s="162">
        <v>920</v>
      </c>
      <c r="P13" s="162">
        <v>275</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995</v>
      </c>
      <c r="E14" s="162">
        <v>0</v>
      </c>
      <c r="F14" s="162">
        <v>1000</v>
      </c>
      <c r="G14" s="162">
        <v>365</v>
      </c>
      <c r="H14" s="162">
        <v>1050</v>
      </c>
      <c r="I14" s="162">
        <v>4760</v>
      </c>
      <c r="J14" s="162">
        <v>4055</v>
      </c>
      <c r="K14" s="162">
        <v>0</v>
      </c>
      <c r="L14" s="162">
        <v>1505</v>
      </c>
      <c r="M14" s="162">
        <v>1167</v>
      </c>
      <c r="N14" s="162">
        <v>0</v>
      </c>
      <c r="O14" s="162">
        <v>6993</v>
      </c>
      <c r="P14" s="162">
        <v>950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23</v>
      </c>
      <c r="C15" s="161">
        <v>0</v>
      </c>
      <c r="D15" s="162">
        <v>0</v>
      </c>
      <c r="E15" s="162">
        <v>0</v>
      </c>
      <c r="F15" s="162">
        <v>0</v>
      </c>
      <c r="G15" s="162">
        <v>0</v>
      </c>
      <c r="H15" s="162">
        <v>0</v>
      </c>
      <c r="I15" s="162">
        <v>0</v>
      </c>
      <c r="J15" s="162">
        <v>0</v>
      </c>
      <c r="K15" s="162">
        <v>0</v>
      </c>
      <c r="L15" s="162">
        <v>0</v>
      </c>
      <c r="M15" s="162">
        <v>0</v>
      </c>
      <c r="N15" s="162">
        <v>0</v>
      </c>
      <c r="O15" s="162">
        <v>0</v>
      </c>
      <c r="P15" s="162">
        <v>0</v>
      </c>
      <c r="Q15" s="163">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29058.10417300514</v>
      </c>
      <c r="E16" s="162">
        <v>14727.099999999999</v>
      </c>
      <c r="F16" s="162">
        <v>8377.6</v>
      </c>
      <c r="G16" s="162">
        <v>4329</v>
      </c>
      <c r="H16" s="162">
        <v>8465</v>
      </c>
      <c r="I16" s="162">
        <v>9368.2000000000007</v>
      </c>
      <c r="J16" s="162">
        <v>0</v>
      </c>
      <c r="K16" s="162">
        <v>835.18999999999983</v>
      </c>
      <c r="L16" s="162">
        <v>10321.130000000001</v>
      </c>
      <c r="M16" s="162">
        <v>6631</v>
      </c>
      <c r="N16" s="162">
        <v>0</v>
      </c>
      <c r="O16" s="162">
        <v>94574</v>
      </c>
      <c r="P16" s="162">
        <v>58500</v>
      </c>
      <c r="Q16" s="163">
        <v>14664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915</v>
      </c>
      <c r="D17" s="162">
        <v>0</v>
      </c>
      <c r="E17" s="162">
        <v>0</v>
      </c>
      <c r="F17" s="162">
        <v>0</v>
      </c>
      <c r="G17" s="162">
        <v>3.6999999999999998E-2</v>
      </c>
      <c r="H17" s="162">
        <v>0</v>
      </c>
      <c r="I17" s="162">
        <v>0</v>
      </c>
      <c r="J17" s="162">
        <v>0</v>
      </c>
      <c r="K17" s="162">
        <v>536</v>
      </c>
      <c r="L17" s="162">
        <v>28.3</v>
      </c>
      <c r="M17" s="162">
        <v>240.07</v>
      </c>
      <c r="N17" s="162">
        <v>0</v>
      </c>
      <c r="O17" s="162">
        <v>1782</v>
      </c>
      <c r="P17" s="162">
        <v>975</v>
      </c>
      <c r="Q17" s="163">
        <v>429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26</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270</v>
      </c>
      <c r="D19" s="162">
        <v>0</v>
      </c>
      <c r="E19" s="162">
        <v>410</v>
      </c>
      <c r="F19" s="162">
        <v>0</v>
      </c>
      <c r="G19" s="162">
        <v>6.5712000000000002</v>
      </c>
      <c r="H19" s="162">
        <v>0</v>
      </c>
      <c r="I19" s="162">
        <v>0</v>
      </c>
      <c r="J19" s="162">
        <v>0</v>
      </c>
      <c r="K19" s="162">
        <v>281</v>
      </c>
      <c r="L19" s="162">
        <v>70.8</v>
      </c>
      <c r="M19" s="162">
        <v>460.33000000000004</v>
      </c>
      <c r="N19" s="162">
        <v>0</v>
      </c>
      <c r="O19" s="162">
        <v>3331</v>
      </c>
      <c r="P19" s="162">
        <v>4621</v>
      </c>
      <c r="Q19" s="163">
        <v>1876</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656</v>
      </c>
      <c r="L20" s="162">
        <v>150</v>
      </c>
      <c r="M20" s="162">
        <v>126.65</v>
      </c>
      <c r="N20" s="162">
        <v>0</v>
      </c>
      <c r="O20" s="162">
        <v>859</v>
      </c>
      <c r="P20" s="162">
        <v>1500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847</v>
      </c>
      <c r="F21" s="162">
        <v>8280</v>
      </c>
      <c r="G21" s="162">
        <v>3850</v>
      </c>
      <c r="H21" s="162">
        <v>19200</v>
      </c>
      <c r="I21" s="162">
        <v>0</v>
      </c>
      <c r="J21" s="162">
        <v>7117</v>
      </c>
      <c r="K21" s="162">
        <v>0</v>
      </c>
      <c r="L21" s="162">
        <v>8500</v>
      </c>
      <c r="M21" s="162">
        <v>2550</v>
      </c>
      <c r="N21" s="162">
        <v>2300</v>
      </c>
      <c r="O21" s="162">
        <v>47157</v>
      </c>
      <c r="P21" s="162">
        <v>31000</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1474</v>
      </c>
      <c r="E22" s="162">
        <v>714</v>
      </c>
      <c r="F22" s="162">
        <v>0</v>
      </c>
      <c r="G22" s="162">
        <v>0</v>
      </c>
      <c r="H22" s="162">
        <v>3200</v>
      </c>
      <c r="I22" s="162">
        <v>0</v>
      </c>
      <c r="J22" s="162">
        <v>4560</v>
      </c>
      <c r="K22" s="162">
        <v>1300</v>
      </c>
      <c r="L22" s="162">
        <v>450</v>
      </c>
      <c r="M22" s="162">
        <v>2200</v>
      </c>
      <c r="N22" s="162">
        <v>0</v>
      </c>
      <c r="O22" s="162">
        <v>2853</v>
      </c>
      <c r="P22" s="162">
        <v>2300</v>
      </c>
      <c r="Q22" s="163">
        <v>700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8892</v>
      </c>
      <c r="E23" s="162">
        <v>0</v>
      </c>
      <c r="F23" s="162">
        <v>5500</v>
      </c>
      <c r="G23" s="162">
        <v>13600</v>
      </c>
      <c r="H23" s="162">
        <v>13500</v>
      </c>
      <c r="I23" s="162">
        <v>0</v>
      </c>
      <c r="J23" s="162">
        <v>37640</v>
      </c>
      <c r="K23" s="162">
        <v>990</v>
      </c>
      <c r="L23" s="162">
        <v>0</v>
      </c>
      <c r="M23" s="162">
        <v>3591</v>
      </c>
      <c r="N23" s="162">
        <v>0</v>
      </c>
      <c r="O23" s="162">
        <v>41485</v>
      </c>
      <c r="P23" s="162">
        <v>36300</v>
      </c>
      <c r="Q23" s="163">
        <v>7000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30823</v>
      </c>
      <c r="E24" s="162">
        <v>0</v>
      </c>
      <c r="F24" s="162">
        <v>0</v>
      </c>
      <c r="G24" s="162">
        <v>142</v>
      </c>
      <c r="H24" s="162">
        <v>1553</v>
      </c>
      <c r="I24" s="162">
        <v>0</v>
      </c>
      <c r="J24" s="162">
        <v>5686</v>
      </c>
      <c r="K24" s="162">
        <v>195</v>
      </c>
      <c r="L24" s="162">
        <v>6040</v>
      </c>
      <c r="M24" s="162">
        <v>8142</v>
      </c>
      <c r="N24" s="162">
        <v>0</v>
      </c>
      <c r="O24" s="162">
        <v>34663</v>
      </c>
      <c r="P24" s="162">
        <v>16125</v>
      </c>
      <c r="Q24" s="163">
        <v>22182</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5710</v>
      </c>
      <c r="E25" s="162">
        <v>0</v>
      </c>
      <c r="F25" s="162">
        <v>1289</v>
      </c>
      <c r="G25" s="162">
        <v>275</v>
      </c>
      <c r="H25" s="162">
        <v>4009</v>
      </c>
      <c r="I25" s="162">
        <v>2251</v>
      </c>
      <c r="J25" s="162">
        <v>0</v>
      </c>
      <c r="K25" s="162">
        <v>0</v>
      </c>
      <c r="L25" s="162">
        <v>0</v>
      </c>
      <c r="M25" s="162">
        <v>450</v>
      </c>
      <c r="N25" s="162">
        <v>240</v>
      </c>
      <c r="O25" s="162">
        <v>7425</v>
      </c>
      <c r="P25" s="162">
        <v>5900</v>
      </c>
      <c r="Q25" s="163">
        <v>300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1000</v>
      </c>
      <c r="E26" s="162">
        <v>500</v>
      </c>
      <c r="F26" s="162">
        <v>300</v>
      </c>
      <c r="G26" s="162">
        <v>500</v>
      </c>
      <c r="H26" s="162">
        <v>2300</v>
      </c>
      <c r="I26" s="162">
        <v>0</v>
      </c>
      <c r="J26" s="162">
        <v>0</v>
      </c>
      <c r="K26" s="162">
        <v>0</v>
      </c>
      <c r="L26" s="162">
        <v>200</v>
      </c>
      <c r="M26" s="162">
        <v>400</v>
      </c>
      <c r="N26" s="162">
        <v>100</v>
      </c>
      <c r="O26" s="162">
        <v>2658</v>
      </c>
      <c r="P26" s="162">
        <v>1500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2054.4</v>
      </c>
      <c r="E27" s="162">
        <v>108</v>
      </c>
      <c r="F27" s="162">
        <v>0</v>
      </c>
      <c r="G27" s="162">
        <v>60</v>
      </c>
      <c r="H27" s="162">
        <v>0</v>
      </c>
      <c r="I27" s="162">
        <v>0</v>
      </c>
      <c r="J27" s="162">
        <v>4248</v>
      </c>
      <c r="K27" s="162">
        <v>0</v>
      </c>
      <c r="L27" s="162">
        <v>355</v>
      </c>
      <c r="M27" s="162">
        <v>410</v>
      </c>
      <c r="N27" s="162">
        <v>0</v>
      </c>
      <c r="O27" s="162">
        <v>6200</v>
      </c>
      <c r="P27" s="162">
        <v>1000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3781</v>
      </c>
      <c r="E28" s="162">
        <v>0</v>
      </c>
      <c r="F28" s="162">
        <v>442</v>
      </c>
      <c r="G28" s="162">
        <v>216</v>
      </c>
      <c r="H28" s="162">
        <v>442</v>
      </c>
      <c r="I28" s="162">
        <v>80</v>
      </c>
      <c r="J28" s="162">
        <v>0</v>
      </c>
      <c r="K28" s="162">
        <v>300</v>
      </c>
      <c r="L28" s="162">
        <v>160</v>
      </c>
      <c r="M28" s="162">
        <v>350</v>
      </c>
      <c r="N28" s="162">
        <v>0</v>
      </c>
      <c r="O28" s="162">
        <v>3716</v>
      </c>
      <c r="P28" s="162">
        <v>5500</v>
      </c>
      <c r="Q28" s="163">
        <v>700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182</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1117.0999999999999</v>
      </c>
      <c r="E30" s="162">
        <v>0</v>
      </c>
      <c r="F30" s="162">
        <v>270.90000000000003</v>
      </c>
      <c r="G30" s="162">
        <v>236.33327561127683</v>
      </c>
      <c r="H30" s="162">
        <v>1187.5722877279836</v>
      </c>
      <c r="I30" s="162">
        <v>0</v>
      </c>
      <c r="J30" s="162">
        <v>0</v>
      </c>
      <c r="K30" s="162">
        <v>0</v>
      </c>
      <c r="L30" s="162">
        <v>448</v>
      </c>
      <c r="M30" s="162">
        <v>1171.8227972651741</v>
      </c>
      <c r="N30" s="162">
        <v>0</v>
      </c>
      <c r="O30" s="162">
        <v>5182</v>
      </c>
      <c r="P30" s="162">
        <v>292</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4086.5</v>
      </c>
      <c r="E31" s="162">
        <v>1845</v>
      </c>
      <c r="F31" s="162">
        <v>1186.2</v>
      </c>
      <c r="G31" s="162">
        <v>502.44310964184444</v>
      </c>
      <c r="H31" s="162">
        <v>2145.2915079485574</v>
      </c>
      <c r="I31" s="162">
        <v>0</v>
      </c>
      <c r="J31" s="162">
        <v>0</v>
      </c>
      <c r="K31" s="162">
        <v>0</v>
      </c>
      <c r="L31" s="162">
        <v>490</v>
      </c>
      <c r="M31" s="162">
        <v>543.52758082724517</v>
      </c>
      <c r="N31" s="162">
        <v>5</v>
      </c>
      <c r="O31" s="162">
        <v>6803</v>
      </c>
      <c r="P31" s="162">
        <v>3857</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18067.170000000002</v>
      </c>
      <c r="E32" s="162">
        <v>560</v>
      </c>
      <c r="F32" s="162">
        <v>3560</v>
      </c>
      <c r="G32" s="162">
        <v>4605.353795619284</v>
      </c>
      <c r="H32" s="162">
        <v>11279.694095169312</v>
      </c>
      <c r="I32" s="162">
        <v>0</v>
      </c>
      <c r="J32" s="162">
        <v>0</v>
      </c>
      <c r="K32" s="162">
        <v>0</v>
      </c>
      <c r="L32" s="162">
        <v>2776</v>
      </c>
      <c r="M32" s="162">
        <v>2644.3346096812757</v>
      </c>
      <c r="N32" s="162">
        <v>0</v>
      </c>
      <c r="O32" s="162">
        <v>22377</v>
      </c>
      <c r="P32" s="162">
        <v>312</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250</v>
      </c>
      <c r="F33" s="162">
        <v>217.8</v>
      </c>
      <c r="G33" s="162">
        <v>46.659772845087474</v>
      </c>
      <c r="H33" s="162">
        <v>423.4</v>
      </c>
      <c r="I33" s="162">
        <v>0</v>
      </c>
      <c r="J33" s="162">
        <v>0</v>
      </c>
      <c r="K33" s="162">
        <v>0</v>
      </c>
      <c r="L33" s="162">
        <v>687</v>
      </c>
      <c r="M33" s="162">
        <v>101.14679135051573</v>
      </c>
      <c r="N33" s="162">
        <v>50</v>
      </c>
      <c r="O33" s="162">
        <v>1713</v>
      </c>
      <c r="P33" s="162">
        <v>1305</v>
      </c>
      <c r="Q33" s="163">
        <v>110.5</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19.65762792342991</v>
      </c>
      <c r="H34" s="162">
        <v>658</v>
      </c>
      <c r="I34" s="162">
        <v>0</v>
      </c>
      <c r="J34" s="162">
        <v>0</v>
      </c>
      <c r="K34" s="162">
        <v>354</v>
      </c>
      <c r="L34" s="162">
        <v>503</v>
      </c>
      <c r="M34" s="162">
        <v>79.782802047658492</v>
      </c>
      <c r="N34" s="162">
        <v>75</v>
      </c>
      <c r="O34" s="162">
        <v>3347</v>
      </c>
      <c r="P34" s="162">
        <v>2364</v>
      </c>
      <c r="Q34" s="163">
        <v>195</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6670.1379999999999</v>
      </c>
      <c r="E35" s="162">
        <v>0</v>
      </c>
      <c r="F35" s="162">
        <v>0</v>
      </c>
      <c r="G35" s="162">
        <v>226.88650633622478</v>
      </c>
      <c r="H35" s="162">
        <v>761.91179720658295</v>
      </c>
      <c r="I35" s="162">
        <v>0</v>
      </c>
      <c r="J35" s="162">
        <v>0</v>
      </c>
      <c r="K35" s="162">
        <v>0</v>
      </c>
      <c r="L35" s="162">
        <v>881</v>
      </c>
      <c r="M35" s="162">
        <v>712.23931882813065</v>
      </c>
      <c r="N35" s="162">
        <v>100</v>
      </c>
      <c r="O35" s="162">
        <v>6964</v>
      </c>
      <c r="P35" s="162">
        <v>7445</v>
      </c>
      <c r="Q35" s="163">
        <v>349</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0</v>
      </c>
      <c r="L36" s="162">
        <v>227</v>
      </c>
      <c r="M36" s="162">
        <v>199</v>
      </c>
      <c r="N36" s="162">
        <v>0</v>
      </c>
      <c r="O36" s="162">
        <v>1775</v>
      </c>
      <c r="P36" s="162">
        <v>750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13</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62</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51.3</v>
      </c>
      <c r="N39" s="162">
        <v>0</v>
      </c>
      <c r="O39" s="162">
        <v>280</v>
      </c>
      <c r="P39" s="162">
        <v>200</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150</v>
      </c>
      <c r="M41" s="162">
        <v>295</v>
      </c>
      <c r="N41" s="162">
        <v>0</v>
      </c>
      <c r="O41" s="162">
        <v>936</v>
      </c>
      <c r="P41" s="162">
        <v>300</v>
      </c>
      <c r="Q41" s="163">
        <v>150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39</v>
      </c>
      <c r="N42" s="162">
        <v>0</v>
      </c>
      <c r="O42" s="162">
        <v>413</v>
      </c>
      <c r="P42" s="162">
        <v>250</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0</v>
      </c>
      <c r="E43" s="162">
        <v>120</v>
      </c>
      <c r="F43" s="162">
        <v>0</v>
      </c>
      <c r="G43" s="162">
        <v>151</v>
      </c>
      <c r="H43" s="162">
        <v>647</v>
      </c>
      <c r="I43" s="162">
        <v>915</v>
      </c>
      <c r="J43" s="162">
        <v>0</v>
      </c>
      <c r="K43" s="162">
        <v>0</v>
      </c>
      <c r="L43" s="162">
        <v>0</v>
      </c>
      <c r="M43" s="162">
        <v>26</v>
      </c>
      <c r="N43" s="162">
        <v>0</v>
      </c>
      <c r="O43" s="162">
        <v>1389</v>
      </c>
      <c r="P43" s="162">
        <v>100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458</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1150</v>
      </c>
      <c r="E45" s="162">
        <v>0</v>
      </c>
      <c r="F45" s="162">
        <v>100</v>
      </c>
      <c r="G45" s="162">
        <v>0</v>
      </c>
      <c r="H45" s="162">
        <v>100</v>
      </c>
      <c r="I45" s="162">
        <v>0</v>
      </c>
      <c r="J45" s="162">
        <v>0</v>
      </c>
      <c r="K45" s="162">
        <v>150</v>
      </c>
      <c r="L45" s="162">
        <v>26</v>
      </c>
      <c r="M45" s="162">
        <v>96.6</v>
      </c>
      <c r="N45" s="162">
        <v>0</v>
      </c>
      <c r="O45" s="162">
        <v>1416</v>
      </c>
      <c r="P45" s="162">
        <v>1540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4608</v>
      </c>
      <c r="F46" s="162">
        <v>0</v>
      </c>
      <c r="G46" s="162">
        <v>38</v>
      </c>
      <c r="H46" s="162">
        <v>0</v>
      </c>
      <c r="I46" s="162">
        <v>0</v>
      </c>
      <c r="J46" s="162">
        <v>486</v>
      </c>
      <c r="K46" s="162">
        <v>0</v>
      </c>
      <c r="L46" s="162">
        <v>3539</v>
      </c>
      <c r="M46" s="162">
        <v>507</v>
      </c>
      <c r="N46" s="162">
        <v>0</v>
      </c>
      <c r="O46" s="162">
        <v>14084</v>
      </c>
      <c r="P46" s="162">
        <v>6722.98</v>
      </c>
      <c r="Q46" s="163">
        <v>8871.7099999999991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5381.4</v>
      </c>
      <c r="I47" s="162">
        <v>0</v>
      </c>
      <c r="J47" s="162">
        <v>0</v>
      </c>
      <c r="K47" s="162">
        <v>0</v>
      </c>
      <c r="L47" s="162">
        <v>0</v>
      </c>
      <c r="M47" s="162">
        <v>0</v>
      </c>
      <c r="N47" s="162">
        <v>0</v>
      </c>
      <c r="O47" s="162">
        <v>536</v>
      </c>
      <c r="P47" s="162">
        <v>1529.3000000000002</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195</v>
      </c>
      <c r="E48" s="162">
        <v>0</v>
      </c>
      <c r="F48" s="162">
        <v>1.3</v>
      </c>
      <c r="G48" s="162">
        <v>0</v>
      </c>
      <c r="H48" s="162">
        <v>5900.3999999999987</v>
      </c>
      <c r="I48" s="162">
        <v>0</v>
      </c>
      <c r="J48" s="162">
        <v>0</v>
      </c>
      <c r="K48" s="162">
        <v>0</v>
      </c>
      <c r="L48" s="162">
        <v>0</v>
      </c>
      <c r="M48" s="162">
        <v>40.003</v>
      </c>
      <c r="N48" s="162">
        <v>0</v>
      </c>
      <c r="O48" s="162">
        <v>443</v>
      </c>
      <c r="P48" s="162">
        <v>1105.9999999999998</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240</v>
      </c>
      <c r="E49" s="162">
        <v>0</v>
      </c>
      <c r="F49" s="162">
        <v>1029.808</v>
      </c>
      <c r="G49" s="162">
        <v>0</v>
      </c>
      <c r="H49" s="162">
        <v>24535.100000000002</v>
      </c>
      <c r="I49" s="162">
        <v>0</v>
      </c>
      <c r="J49" s="162">
        <v>0</v>
      </c>
      <c r="K49" s="162">
        <v>0</v>
      </c>
      <c r="L49" s="162">
        <v>0</v>
      </c>
      <c r="M49" s="162">
        <v>36.299999999999997</v>
      </c>
      <c r="N49" s="162">
        <v>0</v>
      </c>
      <c r="O49" s="162">
        <v>1993</v>
      </c>
      <c r="P49" s="162">
        <v>695.00000000000011</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2741</v>
      </c>
      <c r="E50" s="162">
        <v>13771</v>
      </c>
      <c r="F50" s="162">
        <v>1488</v>
      </c>
      <c r="G50" s="162">
        <v>1033</v>
      </c>
      <c r="H50" s="162">
        <v>1413</v>
      </c>
      <c r="I50" s="162">
        <v>7405</v>
      </c>
      <c r="J50" s="162">
        <v>3000</v>
      </c>
      <c r="K50" s="162">
        <v>1000</v>
      </c>
      <c r="L50" s="162">
        <v>7276</v>
      </c>
      <c r="M50" s="162">
        <v>1756</v>
      </c>
      <c r="N50" s="162">
        <v>0</v>
      </c>
      <c r="O50" s="162">
        <v>24870</v>
      </c>
      <c r="P50" s="162">
        <v>9200</v>
      </c>
      <c r="Q50" s="163">
        <v>2250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3727</v>
      </c>
      <c r="E51" s="162">
        <v>0</v>
      </c>
      <c r="F51" s="162">
        <v>4119.8999999999996</v>
      </c>
      <c r="G51" s="162">
        <v>734.7</v>
      </c>
      <c r="H51" s="162">
        <v>8466.2000000000007</v>
      </c>
      <c r="I51" s="162">
        <v>0</v>
      </c>
      <c r="J51" s="162">
        <v>0</v>
      </c>
      <c r="K51" s="162">
        <v>0</v>
      </c>
      <c r="L51" s="162">
        <v>1052</v>
      </c>
      <c r="M51" s="162">
        <v>843</v>
      </c>
      <c r="N51" s="162">
        <v>0</v>
      </c>
      <c r="O51" s="162">
        <v>6581</v>
      </c>
      <c r="P51" s="162">
        <v>5554</v>
      </c>
      <c r="Q51" s="163">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2282.241</v>
      </c>
      <c r="E52" s="162">
        <v>85</v>
      </c>
      <c r="F52" s="162">
        <v>0</v>
      </c>
      <c r="G52" s="162">
        <v>3290.5620671690804</v>
      </c>
      <c r="H52" s="162">
        <v>3309.9157</v>
      </c>
      <c r="I52" s="162">
        <v>3440.5</v>
      </c>
      <c r="J52" s="162">
        <v>2630</v>
      </c>
      <c r="K52" s="162">
        <v>0</v>
      </c>
      <c r="L52" s="162">
        <v>0</v>
      </c>
      <c r="M52" s="162">
        <v>500</v>
      </c>
      <c r="N52" s="162">
        <v>0</v>
      </c>
      <c r="O52" s="162">
        <v>11642</v>
      </c>
      <c r="P52" s="162">
        <v>4200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5306</v>
      </c>
      <c r="J53" s="162">
        <v>0</v>
      </c>
      <c r="K53" s="162">
        <v>0</v>
      </c>
      <c r="L53" s="162">
        <v>0</v>
      </c>
      <c r="M53" s="162">
        <v>118</v>
      </c>
      <c r="N53" s="162">
        <v>0</v>
      </c>
      <c r="O53" s="162">
        <v>5535</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388</v>
      </c>
      <c r="P54" s="162">
        <v>1410</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663</v>
      </c>
      <c r="P55" s="162">
        <v>4780</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0</v>
      </c>
      <c r="F56" s="162">
        <v>0</v>
      </c>
      <c r="G56" s="162">
        <v>0</v>
      </c>
      <c r="H56" s="162">
        <v>2586</v>
      </c>
      <c r="I56" s="162">
        <v>0</v>
      </c>
      <c r="J56" s="162">
        <v>6852</v>
      </c>
      <c r="K56" s="162">
        <v>0</v>
      </c>
      <c r="L56" s="162">
        <v>390</v>
      </c>
      <c r="M56" s="162">
        <v>2564</v>
      </c>
      <c r="N56" s="162">
        <v>0</v>
      </c>
      <c r="O56" s="162">
        <v>3390</v>
      </c>
      <c r="P56" s="162">
        <v>3020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330</v>
      </c>
      <c r="D57" s="162">
        <v>0</v>
      </c>
      <c r="E57" s="162">
        <v>0</v>
      </c>
      <c r="F57" s="162">
        <v>0</v>
      </c>
      <c r="G57" s="162">
        <v>0</v>
      </c>
      <c r="H57" s="162">
        <v>348</v>
      </c>
      <c r="I57" s="162">
        <v>0</v>
      </c>
      <c r="J57" s="162">
        <v>0</v>
      </c>
      <c r="K57" s="162">
        <v>0</v>
      </c>
      <c r="L57" s="162">
        <v>0</v>
      </c>
      <c r="M57" s="162">
        <v>719</v>
      </c>
      <c r="N57" s="162">
        <v>0</v>
      </c>
      <c r="O57" s="162">
        <v>943</v>
      </c>
      <c r="P57" s="162">
        <v>1570</v>
      </c>
      <c r="Q57" s="163">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50</v>
      </c>
      <c r="F58" s="162">
        <v>617</v>
      </c>
      <c r="G58" s="162">
        <v>1500</v>
      </c>
      <c r="H58" s="162">
        <v>600</v>
      </c>
      <c r="I58" s="162">
        <v>539</v>
      </c>
      <c r="J58" s="162">
        <v>696</v>
      </c>
      <c r="K58" s="162">
        <v>0</v>
      </c>
      <c r="L58" s="162">
        <v>159</v>
      </c>
      <c r="M58" s="162">
        <v>67</v>
      </c>
      <c r="N58" s="162">
        <v>0</v>
      </c>
      <c r="O58" s="162">
        <v>1373</v>
      </c>
      <c r="P58" s="162">
        <v>76</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241.41</v>
      </c>
      <c r="E59" s="162">
        <v>0</v>
      </c>
      <c r="F59" s="162">
        <v>1486</v>
      </c>
      <c r="G59" s="162">
        <v>974</v>
      </c>
      <c r="H59" s="162">
        <v>2292</v>
      </c>
      <c r="I59" s="162">
        <v>240.28</v>
      </c>
      <c r="J59" s="162">
        <v>2890</v>
      </c>
      <c r="K59" s="162">
        <v>0</v>
      </c>
      <c r="L59" s="162">
        <v>898.60599999999999</v>
      </c>
      <c r="M59" s="162">
        <v>505.19690000000003</v>
      </c>
      <c r="N59" s="162">
        <v>0</v>
      </c>
      <c r="O59" s="162">
        <v>3578</v>
      </c>
      <c r="P59" s="162">
        <v>264.5</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15709.4</v>
      </c>
      <c r="E60" s="165">
        <v>11942.6</v>
      </c>
      <c r="F60" s="165">
        <v>0</v>
      </c>
      <c r="G60" s="165">
        <v>11411</v>
      </c>
      <c r="H60" s="165">
        <v>26625</v>
      </c>
      <c r="I60" s="165">
        <v>8711.5</v>
      </c>
      <c r="J60" s="165">
        <v>8400</v>
      </c>
      <c r="K60" s="165">
        <v>673.80000000000007</v>
      </c>
      <c r="L60" s="165">
        <v>500</v>
      </c>
      <c r="M60" s="165">
        <v>1250</v>
      </c>
      <c r="N60" s="165">
        <v>0</v>
      </c>
      <c r="O60" s="165">
        <v>58402</v>
      </c>
      <c r="P60" s="165">
        <v>20170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6">
    <tabColor theme="1"/>
  </sheetPr>
  <dimension ref="A1:BS491"/>
  <sheetViews>
    <sheetView zoomScale="70" zoomScaleNormal="70" workbookViewId="0">
      <selection activeCell="F24" sqref="F24"/>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4</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69</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51136</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0</v>
      </c>
      <c r="L7" s="159">
        <v>0</v>
      </c>
      <c r="M7" s="159">
        <v>0</v>
      </c>
      <c r="N7" s="159">
        <v>0</v>
      </c>
      <c r="O7" s="159">
        <v>3129.1334638564499</v>
      </c>
      <c r="P7" s="159">
        <v>1560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3928</v>
      </c>
      <c r="E8" s="162">
        <v>0</v>
      </c>
      <c r="F8" s="162">
        <v>5651</v>
      </c>
      <c r="G8" s="162">
        <v>4671.89977</v>
      </c>
      <c r="H8" s="162">
        <v>12351</v>
      </c>
      <c r="I8" s="162">
        <v>0</v>
      </c>
      <c r="J8" s="162">
        <v>0</v>
      </c>
      <c r="K8" s="162">
        <v>174</v>
      </c>
      <c r="L8" s="162">
        <v>984</v>
      </c>
      <c r="M8" s="162">
        <v>620</v>
      </c>
      <c r="N8" s="162">
        <v>0</v>
      </c>
      <c r="O8" s="162">
        <v>17788</v>
      </c>
      <c r="P8" s="162">
        <v>5500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1708</v>
      </c>
      <c r="J9" s="162">
        <v>0</v>
      </c>
      <c r="K9" s="162">
        <v>0</v>
      </c>
      <c r="L9" s="162">
        <v>0</v>
      </c>
      <c r="M9" s="162">
        <v>0</v>
      </c>
      <c r="N9" s="162">
        <v>0</v>
      </c>
      <c r="O9" s="162">
        <v>5802.8376820712501</v>
      </c>
      <c r="P9" s="162">
        <v>3196</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5108.8999999999996</v>
      </c>
      <c r="E10" s="162">
        <v>0</v>
      </c>
      <c r="F10" s="162">
        <v>1150</v>
      </c>
      <c r="G10" s="162">
        <v>117</v>
      </c>
      <c r="H10" s="162">
        <v>1308</v>
      </c>
      <c r="I10" s="162">
        <v>0</v>
      </c>
      <c r="J10" s="162">
        <v>0</v>
      </c>
      <c r="K10" s="162">
        <v>0</v>
      </c>
      <c r="L10" s="162">
        <v>1710</v>
      </c>
      <c r="M10" s="162">
        <v>658</v>
      </c>
      <c r="N10" s="162">
        <v>0</v>
      </c>
      <c r="O10" s="162">
        <v>14881.1010382522</v>
      </c>
      <c r="P10" s="162">
        <v>11621.114300956</v>
      </c>
      <c r="Q10" s="163">
        <v>3333.2187120789599</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0</v>
      </c>
      <c r="F11" s="162">
        <v>933</v>
      </c>
      <c r="G11" s="162">
        <v>600</v>
      </c>
      <c r="H11" s="162">
        <v>2800</v>
      </c>
      <c r="I11" s="162">
        <v>2832</v>
      </c>
      <c r="J11" s="162">
        <v>2200</v>
      </c>
      <c r="K11" s="162">
        <v>0</v>
      </c>
      <c r="L11" s="162">
        <v>1579</v>
      </c>
      <c r="M11" s="162">
        <v>350</v>
      </c>
      <c r="N11" s="162">
        <v>0</v>
      </c>
      <c r="O11" s="162">
        <v>9286.1312002607792</v>
      </c>
      <c r="P11" s="162">
        <v>1500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1190</v>
      </c>
      <c r="K12" s="162">
        <v>0</v>
      </c>
      <c r="L12" s="162">
        <v>987</v>
      </c>
      <c r="M12" s="162">
        <v>1123</v>
      </c>
      <c r="N12" s="162">
        <v>0</v>
      </c>
      <c r="O12" s="162">
        <v>19320</v>
      </c>
      <c r="P12" s="162">
        <v>2590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529.5</v>
      </c>
      <c r="L13" s="162">
        <v>0</v>
      </c>
      <c r="M13" s="162">
        <v>40</v>
      </c>
      <c r="N13" s="162">
        <v>83</v>
      </c>
      <c r="O13" s="162">
        <v>1840</v>
      </c>
      <c r="P13" s="162">
        <v>1576.96054363093</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995</v>
      </c>
      <c r="E14" s="162">
        <v>0</v>
      </c>
      <c r="F14" s="162">
        <v>1000</v>
      </c>
      <c r="G14" s="162">
        <v>365</v>
      </c>
      <c r="H14" s="162">
        <v>1050</v>
      </c>
      <c r="I14" s="162">
        <v>3852</v>
      </c>
      <c r="J14" s="162">
        <v>2137</v>
      </c>
      <c r="K14" s="162">
        <v>0</v>
      </c>
      <c r="L14" s="162">
        <v>1505</v>
      </c>
      <c r="M14" s="162">
        <v>1167</v>
      </c>
      <c r="N14" s="162">
        <v>0</v>
      </c>
      <c r="O14" s="162">
        <v>15933.237391495601</v>
      </c>
      <c r="P14" s="162">
        <v>1330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23</v>
      </c>
      <c r="C15" s="161">
        <v>0</v>
      </c>
      <c r="D15" s="162">
        <v>0</v>
      </c>
      <c r="E15" s="162">
        <v>0</v>
      </c>
      <c r="F15" s="162">
        <v>0</v>
      </c>
      <c r="G15" s="162">
        <v>0</v>
      </c>
      <c r="H15" s="162">
        <v>0</v>
      </c>
      <c r="I15" s="162">
        <v>0</v>
      </c>
      <c r="J15" s="162">
        <v>0</v>
      </c>
      <c r="K15" s="162">
        <v>0</v>
      </c>
      <c r="L15" s="162">
        <v>0</v>
      </c>
      <c r="M15" s="162">
        <v>0</v>
      </c>
      <c r="N15" s="162">
        <v>0</v>
      </c>
      <c r="O15" s="162">
        <v>0</v>
      </c>
      <c r="P15" s="162">
        <v>0</v>
      </c>
      <c r="Q15" s="163">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27767.85117300514</v>
      </c>
      <c r="E16" s="162">
        <v>8800.5</v>
      </c>
      <c r="F16" s="162">
        <v>8377.6</v>
      </c>
      <c r="G16" s="162">
        <v>4329</v>
      </c>
      <c r="H16" s="162">
        <v>8465</v>
      </c>
      <c r="I16" s="162">
        <v>9025.4000000000015</v>
      </c>
      <c r="J16" s="162">
        <v>0</v>
      </c>
      <c r="K16" s="162">
        <v>223.6</v>
      </c>
      <c r="L16" s="162">
        <v>10321.130000000001</v>
      </c>
      <c r="M16" s="162">
        <v>6631</v>
      </c>
      <c r="N16" s="162">
        <v>0</v>
      </c>
      <c r="O16" s="162">
        <v>140412.44976360301</v>
      </c>
      <c r="P16" s="162">
        <v>65617.071042279102</v>
      </c>
      <c r="Q16" s="163">
        <v>25688</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915</v>
      </c>
      <c r="D17" s="162">
        <v>0</v>
      </c>
      <c r="E17" s="162">
        <v>0</v>
      </c>
      <c r="F17" s="162">
        <v>0</v>
      </c>
      <c r="G17" s="162">
        <v>3.6999999999999998E-2</v>
      </c>
      <c r="H17" s="162">
        <v>0</v>
      </c>
      <c r="I17" s="162">
        <v>0</v>
      </c>
      <c r="J17" s="162">
        <v>0</v>
      </c>
      <c r="K17" s="162">
        <v>56</v>
      </c>
      <c r="L17" s="162">
        <v>28.3</v>
      </c>
      <c r="M17" s="162">
        <v>240.07</v>
      </c>
      <c r="N17" s="162">
        <v>0</v>
      </c>
      <c r="O17" s="162">
        <v>3634.8157473329102</v>
      </c>
      <c r="P17" s="162">
        <v>1797.7795723942199</v>
      </c>
      <c r="Q17" s="163">
        <v>700.27733287715</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26</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270</v>
      </c>
      <c r="D19" s="162">
        <v>0</v>
      </c>
      <c r="E19" s="162">
        <v>0</v>
      </c>
      <c r="F19" s="162">
        <v>0</v>
      </c>
      <c r="G19" s="162">
        <v>6.5712000000000002</v>
      </c>
      <c r="H19" s="162">
        <v>0</v>
      </c>
      <c r="I19" s="162">
        <v>0</v>
      </c>
      <c r="J19" s="162">
        <v>0</v>
      </c>
      <c r="K19" s="162">
        <v>281</v>
      </c>
      <c r="L19" s="162">
        <v>70.8</v>
      </c>
      <c r="M19" s="162">
        <v>460.33000000000004</v>
      </c>
      <c r="N19" s="162">
        <v>0</v>
      </c>
      <c r="O19" s="162">
        <v>3775.4332781656399</v>
      </c>
      <c r="P19" s="162">
        <v>7201</v>
      </c>
      <c r="Q19" s="163">
        <v>2300</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656</v>
      </c>
      <c r="L20" s="162">
        <v>150</v>
      </c>
      <c r="M20" s="162">
        <v>126.65</v>
      </c>
      <c r="N20" s="162">
        <v>0</v>
      </c>
      <c r="O20" s="162">
        <v>2365</v>
      </c>
      <c r="P20" s="162">
        <v>2500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0</v>
      </c>
      <c r="F21" s="162">
        <v>8280</v>
      </c>
      <c r="G21" s="162">
        <v>3850</v>
      </c>
      <c r="H21" s="162">
        <v>19200</v>
      </c>
      <c r="I21" s="162">
        <v>0</v>
      </c>
      <c r="J21" s="162">
        <v>3100</v>
      </c>
      <c r="K21" s="162">
        <v>0</v>
      </c>
      <c r="L21" s="162">
        <v>8500</v>
      </c>
      <c r="M21" s="162">
        <v>2550</v>
      </c>
      <c r="N21" s="162">
        <v>2300</v>
      </c>
      <c r="O21" s="162">
        <v>66905.893629589205</v>
      </c>
      <c r="P21" s="162">
        <v>35240.504895929502</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2274</v>
      </c>
      <c r="E22" s="162">
        <v>374</v>
      </c>
      <c r="F22" s="162">
        <v>0</v>
      </c>
      <c r="G22" s="162">
        <v>0</v>
      </c>
      <c r="H22" s="162">
        <v>3200</v>
      </c>
      <c r="I22" s="162">
        <v>0</v>
      </c>
      <c r="J22" s="162">
        <v>3680</v>
      </c>
      <c r="K22" s="162">
        <v>1300</v>
      </c>
      <c r="L22" s="162">
        <v>450</v>
      </c>
      <c r="M22" s="162">
        <v>2200</v>
      </c>
      <c r="N22" s="162">
        <v>0</v>
      </c>
      <c r="O22" s="162">
        <v>5750.0723026349397</v>
      </c>
      <c r="P22" s="162">
        <v>7300</v>
      </c>
      <c r="Q22" s="163">
        <v>900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8892</v>
      </c>
      <c r="E23" s="162">
        <v>0</v>
      </c>
      <c r="F23" s="162">
        <v>5500</v>
      </c>
      <c r="G23" s="162">
        <v>13600</v>
      </c>
      <c r="H23" s="162">
        <v>13500</v>
      </c>
      <c r="I23" s="162">
        <v>0</v>
      </c>
      <c r="J23" s="162">
        <v>37640</v>
      </c>
      <c r="K23" s="162">
        <v>990</v>
      </c>
      <c r="L23" s="162">
        <v>0</v>
      </c>
      <c r="M23" s="162">
        <v>3591</v>
      </c>
      <c r="N23" s="162">
        <v>0</v>
      </c>
      <c r="O23" s="162">
        <v>74060.292867070501</v>
      </c>
      <c r="P23" s="162">
        <v>53421.161412254602</v>
      </c>
      <c r="Q23" s="163">
        <v>11686</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30823</v>
      </c>
      <c r="E24" s="162">
        <v>0</v>
      </c>
      <c r="F24" s="162">
        <v>0</v>
      </c>
      <c r="G24" s="162">
        <v>142</v>
      </c>
      <c r="H24" s="162">
        <v>1553</v>
      </c>
      <c r="I24" s="162">
        <v>0</v>
      </c>
      <c r="J24" s="162">
        <v>5686</v>
      </c>
      <c r="K24" s="162">
        <v>195</v>
      </c>
      <c r="L24" s="162">
        <v>6040</v>
      </c>
      <c r="M24" s="162">
        <v>8142</v>
      </c>
      <c r="N24" s="162">
        <v>0</v>
      </c>
      <c r="O24" s="162">
        <v>70748.102648659406</v>
      </c>
      <c r="P24" s="162">
        <v>18281.939680477401</v>
      </c>
      <c r="Q24" s="163">
        <v>27300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5710</v>
      </c>
      <c r="E25" s="162">
        <v>0</v>
      </c>
      <c r="F25" s="162">
        <v>1289</v>
      </c>
      <c r="G25" s="162">
        <v>275</v>
      </c>
      <c r="H25" s="162">
        <v>4009</v>
      </c>
      <c r="I25" s="162">
        <v>1359</v>
      </c>
      <c r="J25" s="162">
        <v>0</v>
      </c>
      <c r="K25" s="162">
        <v>0</v>
      </c>
      <c r="L25" s="162">
        <v>0</v>
      </c>
      <c r="M25" s="162">
        <v>450</v>
      </c>
      <c r="N25" s="162">
        <v>240</v>
      </c>
      <c r="O25" s="162">
        <v>20247</v>
      </c>
      <c r="P25" s="162">
        <v>15694</v>
      </c>
      <c r="Q25" s="163">
        <v>1043</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1000</v>
      </c>
      <c r="E26" s="162">
        <v>500</v>
      </c>
      <c r="F26" s="162">
        <v>300</v>
      </c>
      <c r="G26" s="162">
        <v>500</v>
      </c>
      <c r="H26" s="162">
        <v>2300</v>
      </c>
      <c r="I26" s="162">
        <v>0</v>
      </c>
      <c r="J26" s="162">
        <v>0</v>
      </c>
      <c r="K26" s="162">
        <v>0</v>
      </c>
      <c r="L26" s="162">
        <v>200</v>
      </c>
      <c r="M26" s="162">
        <v>400</v>
      </c>
      <c r="N26" s="162">
        <v>100</v>
      </c>
      <c r="O26" s="162">
        <v>7542</v>
      </c>
      <c r="P26" s="162">
        <v>2000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1533.4</v>
      </c>
      <c r="E27" s="162">
        <v>44.1</v>
      </c>
      <c r="F27" s="162">
        <v>0</v>
      </c>
      <c r="G27" s="162">
        <v>60</v>
      </c>
      <c r="H27" s="162">
        <v>0</v>
      </c>
      <c r="I27" s="162">
        <v>0</v>
      </c>
      <c r="J27" s="162">
        <v>2360</v>
      </c>
      <c r="K27" s="162">
        <v>0</v>
      </c>
      <c r="L27" s="162">
        <v>355</v>
      </c>
      <c r="M27" s="162">
        <v>410</v>
      </c>
      <c r="N27" s="162">
        <v>0</v>
      </c>
      <c r="O27" s="162">
        <v>9161.8073809796206</v>
      </c>
      <c r="P27" s="162">
        <v>2000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3700</v>
      </c>
      <c r="E28" s="162">
        <v>0</v>
      </c>
      <c r="F28" s="162">
        <v>442</v>
      </c>
      <c r="G28" s="162">
        <v>216</v>
      </c>
      <c r="H28" s="162">
        <v>442</v>
      </c>
      <c r="I28" s="162">
        <v>80</v>
      </c>
      <c r="J28" s="162">
        <v>0</v>
      </c>
      <c r="K28" s="162">
        <v>100</v>
      </c>
      <c r="L28" s="162">
        <v>160</v>
      </c>
      <c r="M28" s="162">
        <v>350</v>
      </c>
      <c r="N28" s="162">
        <v>0</v>
      </c>
      <c r="O28" s="162">
        <v>6500.6689611007096</v>
      </c>
      <c r="P28" s="162">
        <v>6500</v>
      </c>
      <c r="Q28" s="163">
        <v>1400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380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1117.0999999999999</v>
      </c>
      <c r="E30" s="162">
        <v>0</v>
      </c>
      <c r="F30" s="162">
        <v>270.90000000000003</v>
      </c>
      <c r="G30" s="162">
        <v>236.33327561127683</v>
      </c>
      <c r="H30" s="162">
        <v>1187.5722877279836</v>
      </c>
      <c r="I30" s="162">
        <v>0</v>
      </c>
      <c r="J30" s="162">
        <v>0</v>
      </c>
      <c r="K30" s="162">
        <v>0</v>
      </c>
      <c r="L30" s="162">
        <v>448</v>
      </c>
      <c r="M30" s="162">
        <v>1171.8227972651741</v>
      </c>
      <c r="N30" s="162">
        <v>0</v>
      </c>
      <c r="O30" s="162">
        <v>12288</v>
      </c>
      <c r="P30" s="162">
        <v>334</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4086.5</v>
      </c>
      <c r="E31" s="162">
        <v>1845</v>
      </c>
      <c r="F31" s="162">
        <v>1186.2</v>
      </c>
      <c r="G31" s="162">
        <v>502.44310964184444</v>
      </c>
      <c r="H31" s="162">
        <v>2145.2915079485574</v>
      </c>
      <c r="I31" s="162">
        <v>0</v>
      </c>
      <c r="J31" s="162">
        <v>0</v>
      </c>
      <c r="K31" s="162">
        <v>0</v>
      </c>
      <c r="L31" s="162">
        <v>490</v>
      </c>
      <c r="M31" s="162">
        <v>543.52758082724517</v>
      </c>
      <c r="N31" s="162">
        <v>5</v>
      </c>
      <c r="O31" s="162">
        <v>17545</v>
      </c>
      <c r="P31" s="162">
        <v>4404</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16891.97</v>
      </c>
      <c r="E32" s="162">
        <v>560</v>
      </c>
      <c r="F32" s="162">
        <v>3560</v>
      </c>
      <c r="G32" s="162">
        <v>4605.353795619284</v>
      </c>
      <c r="H32" s="162">
        <v>11279.694095169312</v>
      </c>
      <c r="I32" s="162">
        <v>0</v>
      </c>
      <c r="J32" s="162">
        <v>0</v>
      </c>
      <c r="K32" s="162">
        <v>0</v>
      </c>
      <c r="L32" s="162">
        <v>2776</v>
      </c>
      <c r="M32" s="162">
        <v>2644.3346096812757</v>
      </c>
      <c r="N32" s="162">
        <v>0</v>
      </c>
      <c r="O32" s="162">
        <v>65795</v>
      </c>
      <c r="P32" s="162">
        <v>356</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250</v>
      </c>
      <c r="F33" s="162">
        <v>217.8</v>
      </c>
      <c r="G33" s="162">
        <v>46.659772845087474</v>
      </c>
      <c r="H33" s="162">
        <v>423.4</v>
      </c>
      <c r="I33" s="162">
        <v>0</v>
      </c>
      <c r="J33" s="162">
        <v>0</v>
      </c>
      <c r="K33" s="162">
        <v>0</v>
      </c>
      <c r="L33" s="162">
        <v>687</v>
      </c>
      <c r="M33" s="162">
        <v>101.14679135051573</v>
      </c>
      <c r="N33" s="162">
        <v>50</v>
      </c>
      <c r="O33" s="162">
        <v>3147</v>
      </c>
      <c r="P33" s="162">
        <v>1490</v>
      </c>
      <c r="Q33" s="163">
        <v>337</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19.65762792342991</v>
      </c>
      <c r="H34" s="162">
        <v>658</v>
      </c>
      <c r="I34" s="162">
        <v>0</v>
      </c>
      <c r="J34" s="162">
        <v>0</v>
      </c>
      <c r="K34" s="162">
        <v>354</v>
      </c>
      <c r="L34" s="162">
        <v>503</v>
      </c>
      <c r="M34" s="162">
        <v>79.782802047658492</v>
      </c>
      <c r="N34" s="162">
        <v>75</v>
      </c>
      <c r="O34" s="162">
        <v>6931</v>
      </c>
      <c r="P34" s="162">
        <v>2700</v>
      </c>
      <c r="Q34" s="163">
        <v>368.65272347504902</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5874.5</v>
      </c>
      <c r="E35" s="162">
        <v>0</v>
      </c>
      <c r="F35" s="162">
        <v>0</v>
      </c>
      <c r="G35" s="162">
        <v>226.88650633622478</v>
      </c>
      <c r="H35" s="162">
        <v>761.91179720658295</v>
      </c>
      <c r="I35" s="162">
        <v>0</v>
      </c>
      <c r="J35" s="162">
        <v>0</v>
      </c>
      <c r="K35" s="162">
        <v>0</v>
      </c>
      <c r="L35" s="162">
        <v>881</v>
      </c>
      <c r="M35" s="162">
        <v>712.23931882813065</v>
      </c>
      <c r="N35" s="162">
        <v>100</v>
      </c>
      <c r="O35" s="162">
        <v>11395</v>
      </c>
      <c r="P35" s="162">
        <v>8502</v>
      </c>
      <c r="Q35" s="163">
        <v>1048</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0</v>
      </c>
      <c r="L36" s="162">
        <v>227</v>
      </c>
      <c r="M36" s="162">
        <v>199</v>
      </c>
      <c r="N36" s="162">
        <v>0</v>
      </c>
      <c r="O36" s="162">
        <v>5010</v>
      </c>
      <c r="P36" s="162">
        <v>1000</v>
      </c>
      <c r="Q36" s="163">
        <v>142.52530865664801</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28.004481401537099</v>
      </c>
      <c r="P37" s="162">
        <v>33</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136.740631843443</v>
      </c>
      <c r="P38" s="162">
        <v>161</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51.3</v>
      </c>
      <c r="N39" s="162">
        <v>0</v>
      </c>
      <c r="O39" s="162">
        <v>579.78027901619703</v>
      </c>
      <c r="P39" s="162">
        <v>234.22692075739801</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150</v>
      </c>
      <c r="M41" s="162">
        <v>295</v>
      </c>
      <c r="N41" s="162">
        <v>0</v>
      </c>
      <c r="O41" s="162">
        <v>3384</v>
      </c>
      <c r="P41" s="162">
        <v>800</v>
      </c>
      <c r="Q41" s="163">
        <v>449.67088390830202</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39</v>
      </c>
      <c r="N42" s="162">
        <v>0</v>
      </c>
      <c r="O42" s="162">
        <v>1146.6680922397099</v>
      </c>
      <c r="P42" s="162">
        <v>2097</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0</v>
      </c>
      <c r="E43" s="162">
        <v>120</v>
      </c>
      <c r="F43" s="162">
        <v>0</v>
      </c>
      <c r="G43" s="162">
        <v>151</v>
      </c>
      <c r="H43" s="162">
        <v>647</v>
      </c>
      <c r="I43" s="162">
        <v>505</v>
      </c>
      <c r="J43" s="162">
        <v>0</v>
      </c>
      <c r="K43" s="162">
        <v>0</v>
      </c>
      <c r="L43" s="162">
        <v>0</v>
      </c>
      <c r="M43" s="162">
        <v>26</v>
      </c>
      <c r="N43" s="162">
        <v>0</v>
      </c>
      <c r="O43" s="162">
        <v>2503.6677237418899</v>
      </c>
      <c r="P43" s="162">
        <v>150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846</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900</v>
      </c>
      <c r="E45" s="162">
        <v>0</v>
      </c>
      <c r="F45" s="162">
        <v>100</v>
      </c>
      <c r="G45" s="162">
        <v>0</v>
      </c>
      <c r="H45" s="162">
        <v>100</v>
      </c>
      <c r="I45" s="162">
        <v>0</v>
      </c>
      <c r="J45" s="162">
        <v>0</v>
      </c>
      <c r="K45" s="162">
        <v>0</v>
      </c>
      <c r="L45" s="162">
        <v>26</v>
      </c>
      <c r="M45" s="162">
        <v>96.6</v>
      </c>
      <c r="N45" s="162">
        <v>0</v>
      </c>
      <c r="O45" s="162">
        <v>2443.9542604489502</v>
      </c>
      <c r="P45" s="162">
        <v>1779.5884453634701</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4608</v>
      </c>
      <c r="F46" s="162">
        <v>0</v>
      </c>
      <c r="G46" s="162">
        <v>38</v>
      </c>
      <c r="H46" s="162">
        <v>0</v>
      </c>
      <c r="I46" s="162">
        <v>0</v>
      </c>
      <c r="J46" s="162">
        <v>0</v>
      </c>
      <c r="K46" s="162">
        <v>0</v>
      </c>
      <c r="L46" s="162">
        <v>3539</v>
      </c>
      <c r="M46" s="162">
        <v>507</v>
      </c>
      <c r="N46" s="162">
        <v>0</v>
      </c>
      <c r="O46" s="162">
        <v>17772.451963065101</v>
      </c>
      <c r="P46" s="162">
        <v>7805.6083158602696</v>
      </c>
      <c r="Q46" s="163">
        <v>12100</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5381.4</v>
      </c>
      <c r="I47" s="162">
        <v>0</v>
      </c>
      <c r="J47" s="162">
        <v>0</v>
      </c>
      <c r="K47" s="162">
        <v>0</v>
      </c>
      <c r="L47" s="162">
        <v>0</v>
      </c>
      <c r="M47" s="162">
        <v>0</v>
      </c>
      <c r="N47" s="162">
        <v>0</v>
      </c>
      <c r="O47" s="162">
        <v>1142.1665663879101</v>
      </c>
      <c r="P47" s="162">
        <v>2819.4713737116799</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0</v>
      </c>
      <c r="E48" s="162">
        <v>0</v>
      </c>
      <c r="F48" s="162">
        <v>1.3</v>
      </c>
      <c r="G48" s="162">
        <v>0</v>
      </c>
      <c r="H48" s="162">
        <v>5900.3999999999987</v>
      </c>
      <c r="I48" s="162">
        <v>0</v>
      </c>
      <c r="J48" s="162">
        <v>0</v>
      </c>
      <c r="K48" s="162">
        <v>0</v>
      </c>
      <c r="L48" s="162">
        <v>0</v>
      </c>
      <c r="M48" s="162">
        <v>40.003</v>
      </c>
      <c r="N48" s="162">
        <v>0</v>
      </c>
      <c r="O48" s="162">
        <v>944.41285765723899</v>
      </c>
      <c r="P48" s="162">
        <v>1181.7812886742699</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0</v>
      </c>
      <c r="E49" s="162">
        <v>0</v>
      </c>
      <c r="F49" s="162">
        <v>1029.808</v>
      </c>
      <c r="G49" s="162">
        <v>0</v>
      </c>
      <c r="H49" s="162">
        <v>24535.100000000002</v>
      </c>
      <c r="I49" s="162">
        <v>0</v>
      </c>
      <c r="J49" s="162">
        <v>0</v>
      </c>
      <c r="K49" s="162">
        <v>0</v>
      </c>
      <c r="L49" s="162">
        <v>0</v>
      </c>
      <c r="M49" s="162">
        <v>36.299999999999997</v>
      </c>
      <c r="N49" s="162">
        <v>0</v>
      </c>
      <c r="O49" s="162">
        <v>4246.6446860502701</v>
      </c>
      <c r="P49" s="162">
        <v>936.90768419973494</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5981</v>
      </c>
      <c r="E50" s="162">
        <v>8325.7000000000007</v>
      </c>
      <c r="F50" s="162">
        <v>1488</v>
      </c>
      <c r="G50" s="162">
        <v>1033</v>
      </c>
      <c r="H50" s="162">
        <v>1413</v>
      </c>
      <c r="I50" s="162">
        <v>1936.3</v>
      </c>
      <c r="J50" s="162">
        <v>3000</v>
      </c>
      <c r="K50" s="162">
        <v>4000</v>
      </c>
      <c r="L50" s="162">
        <v>7276</v>
      </c>
      <c r="M50" s="162">
        <v>1756</v>
      </c>
      <c r="N50" s="162">
        <v>0</v>
      </c>
      <c r="O50" s="162">
        <v>63212.472741068297</v>
      </c>
      <c r="P50" s="162">
        <v>12000</v>
      </c>
      <c r="Q50" s="163">
        <v>4907.2102124250796</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1332</v>
      </c>
      <c r="E51" s="162">
        <v>0</v>
      </c>
      <c r="F51" s="162">
        <v>4119.8999999999996</v>
      </c>
      <c r="G51" s="162">
        <v>734.7</v>
      </c>
      <c r="H51" s="162">
        <v>8466.2000000000007</v>
      </c>
      <c r="I51" s="162">
        <v>0</v>
      </c>
      <c r="J51" s="162">
        <v>0</v>
      </c>
      <c r="K51" s="162">
        <v>0</v>
      </c>
      <c r="L51" s="162">
        <v>1052</v>
      </c>
      <c r="M51" s="162">
        <v>843</v>
      </c>
      <c r="N51" s="162">
        <v>0</v>
      </c>
      <c r="O51" s="162">
        <v>14323.9851851642</v>
      </c>
      <c r="P51" s="162">
        <v>8885.6603325321103</v>
      </c>
      <c r="Q51" s="163">
        <v>100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2135.241</v>
      </c>
      <c r="E52" s="162">
        <v>0</v>
      </c>
      <c r="F52" s="162">
        <v>0</v>
      </c>
      <c r="G52" s="162">
        <v>3290.5620671690804</v>
      </c>
      <c r="H52" s="162">
        <v>3309.9157</v>
      </c>
      <c r="I52" s="162">
        <v>2644</v>
      </c>
      <c r="J52" s="162">
        <v>2630</v>
      </c>
      <c r="K52" s="162">
        <v>0</v>
      </c>
      <c r="L52" s="162">
        <v>0</v>
      </c>
      <c r="M52" s="162">
        <v>500</v>
      </c>
      <c r="N52" s="162">
        <v>0</v>
      </c>
      <c r="O52" s="162">
        <v>16480.666731844001</v>
      </c>
      <c r="P52" s="162">
        <v>12924</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4735</v>
      </c>
      <c r="J53" s="162">
        <v>0</v>
      </c>
      <c r="K53" s="162">
        <v>0</v>
      </c>
      <c r="L53" s="162">
        <v>0</v>
      </c>
      <c r="M53" s="162">
        <v>118</v>
      </c>
      <c r="N53" s="162">
        <v>0</v>
      </c>
      <c r="O53" s="162">
        <v>7832.1150772610499</v>
      </c>
      <c r="P53" s="162">
        <v>1200</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814.86174204501799</v>
      </c>
      <c r="P54" s="162">
        <v>2123.5774933782</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1392.70251599269</v>
      </c>
      <c r="P55" s="162">
        <v>6068.6065832581298</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0</v>
      </c>
      <c r="F56" s="162">
        <v>0</v>
      </c>
      <c r="G56" s="162">
        <v>0</v>
      </c>
      <c r="H56" s="162">
        <v>2586</v>
      </c>
      <c r="I56" s="162">
        <v>0</v>
      </c>
      <c r="J56" s="162">
        <v>3682</v>
      </c>
      <c r="K56" s="162">
        <v>0</v>
      </c>
      <c r="L56" s="162">
        <v>390</v>
      </c>
      <c r="M56" s="162">
        <v>2564</v>
      </c>
      <c r="N56" s="162">
        <v>0</v>
      </c>
      <c r="O56" s="162">
        <v>7123.7060618499199</v>
      </c>
      <c r="P56" s="162">
        <v>3715.6906974868102</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330</v>
      </c>
      <c r="D57" s="162">
        <v>0</v>
      </c>
      <c r="E57" s="162">
        <v>0</v>
      </c>
      <c r="F57" s="162">
        <v>0</v>
      </c>
      <c r="G57" s="162">
        <v>0</v>
      </c>
      <c r="H57" s="162">
        <v>348</v>
      </c>
      <c r="I57" s="162">
        <v>0</v>
      </c>
      <c r="J57" s="162">
        <v>0</v>
      </c>
      <c r="K57" s="162">
        <v>0</v>
      </c>
      <c r="L57" s="162">
        <v>0</v>
      </c>
      <c r="M57" s="162">
        <v>719</v>
      </c>
      <c r="N57" s="162">
        <v>0</v>
      </c>
      <c r="O57" s="162">
        <v>1981.16836782058</v>
      </c>
      <c r="P57" s="162">
        <v>1820.58197497895</v>
      </c>
      <c r="Q57" s="163">
        <v>200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50</v>
      </c>
      <c r="F58" s="162">
        <v>617</v>
      </c>
      <c r="G58" s="162">
        <v>1500</v>
      </c>
      <c r="H58" s="162">
        <v>600</v>
      </c>
      <c r="I58" s="162">
        <v>539</v>
      </c>
      <c r="J58" s="162">
        <v>696</v>
      </c>
      <c r="K58" s="162">
        <v>0</v>
      </c>
      <c r="L58" s="162">
        <v>159</v>
      </c>
      <c r="M58" s="162">
        <v>67</v>
      </c>
      <c r="N58" s="162">
        <v>0</v>
      </c>
      <c r="O58" s="162">
        <v>4006</v>
      </c>
      <c r="P58" s="162">
        <v>575</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241.41</v>
      </c>
      <c r="E59" s="162">
        <v>0</v>
      </c>
      <c r="F59" s="162">
        <v>1486</v>
      </c>
      <c r="G59" s="162">
        <v>974</v>
      </c>
      <c r="H59" s="162">
        <v>2292</v>
      </c>
      <c r="I59" s="162">
        <v>0</v>
      </c>
      <c r="J59" s="162">
        <v>2890</v>
      </c>
      <c r="K59" s="162">
        <v>0</v>
      </c>
      <c r="L59" s="162">
        <v>898.60599999999999</v>
      </c>
      <c r="M59" s="162">
        <v>505.19690000000003</v>
      </c>
      <c r="N59" s="162">
        <v>0</v>
      </c>
      <c r="O59" s="162">
        <v>8064.67753864939</v>
      </c>
      <c r="P59" s="162">
        <v>326</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15709.4</v>
      </c>
      <c r="E60" s="165">
        <v>11942.6</v>
      </c>
      <c r="F60" s="165">
        <v>0</v>
      </c>
      <c r="G60" s="165">
        <v>11411</v>
      </c>
      <c r="H60" s="165">
        <v>26625</v>
      </c>
      <c r="I60" s="165">
        <v>8711.5</v>
      </c>
      <c r="J60" s="165">
        <v>8400</v>
      </c>
      <c r="K60" s="165">
        <v>673.80000000000007</v>
      </c>
      <c r="L60" s="165">
        <v>500</v>
      </c>
      <c r="M60" s="165">
        <v>1250</v>
      </c>
      <c r="N60" s="165">
        <v>0</v>
      </c>
      <c r="O60" s="165">
        <v>92925.175141379397</v>
      </c>
      <c r="P60" s="165">
        <v>52996</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7">
    <tabColor theme="1"/>
  </sheetPr>
  <dimension ref="A1:BS491"/>
  <sheetViews>
    <sheetView zoomScale="70" zoomScaleNormal="70" workbookViewId="0">
      <selection activeCell="O46" sqref="O4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5</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70</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47484</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0</v>
      </c>
      <c r="L7" s="159">
        <v>0</v>
      </c>
      <c r="M7" s="159">
        <v>0</v>
      </c>
      <c r="N7" s="159">
        <v>0</v>
      </c>
      <c r="O7" s="159">
        <v>80</v>
      </c>
      <c r="P7" s="159">
        <v>150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2565.98516070295</v>
      </c>
      <c r="E8" s="162">
        <v>776.54813360155902</v>
      </c>
      <c r="F8" s="162">
        <v>5651</v>
      </c>
      <c r="G8" s="162">
        <v>4671.89977</v>
      </c>
      <c r="H8" s="162">
        <v>12351</v>
      </c>
      <c r="I8" s="162">
        <v>0</v>
      </c>
      <c r="J8" s="162">
        <v>0</v>
      </c>
      <c r="K8" s="162">
        <v>422.87965026915055</v>
      </c>
      <c r="L8" s="162">
        <v>464.93</v>
      </c>
      <c r="M8" s="162">
        <v>1373.0439992289462</v>
      </c>
      <c r="N8" s="162">
        <v>0</v>
      </c>
      <c r="O8" s="162">
        <v>6500.80912559034</v>
      </c>
      <c r="P8" s="162">
        <v>5887.6940112761304</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2536</v>
      </c>
      <c r="J9" s="162">
        <v>0</v>
      </c>
      <c r="K9" s="162">
        <v>0</v>
      </c>
      <c r="L9" s="162">
        <v>0</v>
      </c>
      <c r="M9" s="162">
        <v>0</v>
      </c>
      <c r="N9" s="162">
        <v>0</v>
      </c>
      <c r="O9" s="162">
        <v>100</v>
      </c>
      <c r="P9" s="162">
        <v>640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810</v>
      </c>
      <c r="D10" s="162">
        <v>9688.1476267903254</v>
      </c>
      <c r="E10" s="162">
        <v>15.649000000000001</v>
      </c>
      <c r="F10" s="162">
        <v>1150</v>
      </c>
      <c r="G10" s="162">
        <v>117</v>
      </c>
      <c r="H10" s="162">
        <v>1308</v>
      </c>
      <c r="I10" s="162">
        <v>0</v>
      </c>
      <c r="J10" s="162">
        <v>0</v>
      </c>
      <c r="K10" s="162">
        <v>217.55193182696698</v>
      </c>
      <c r="L10" s="162">
        <v>0</v>
      </c>
      <c r="M10" s="162">
        <v>0</v>
      </c>
      <c r="N10" s="162">
        <v>0</v>
      </c>
      <c r="O10" s="162">
        <v>6907.3857903676198</v>
      </c>
      <c r="P10" s="162">
        <v>4145.7979780696596</v>
      </c>
      <c r="Q10" s="163">
        <v>3239.9083333333301</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99</v>
      </c>
      <c r="D11" s="162">
        <v>790.4560598949613</v>
      </c>
      <c r="E11" s="162">
        <v>1011.44</v>
      </c>
      <c r="F11" s="162">
        <v>933</v>
      </c>
      <c r="G11" s="162">
        <v>600</v>
      </c>
      <c r="H11" s="162">
        <v>2800</v>
      </c>
      <c r="I11" s="162">
        <v>2369.8507690606211</v>
      </c>
      <c r="J11" s="162">
        <v>1920</v>
      </c>
      <c r="K11" s="162">
        <v>1.71</v>
      </c>
      <c r="L11" s="162">
        <v>0</v>
      </c>
      <c r="M11" s="162">
        <v>0</v>
      </c>
      <c r="N11" s="162">
        <v>0</v>
      </c>
      <c r="O11" s="162">
        <v>3068.75615342022</v>
      </c>
      <c r="P11" s="162">
        <v>2852.0578825075499</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1364.43</v>
      </c>
      <c r="E12" s="162">
        <v>0</v>
      </c>
      <c r="F12" s="162">
        <v>4105</v>
      </c>
      <c r="G12" s="162">
        <v>4139</v>
      </c>
      <c r="H12" s="162">
        <v>13580</v>
      </c>
      <c r="I12" s="162">
        <v>0</v>
      </c>
      <c r="J12" s="162">
        <v>1166.47</v>
      </c>
      <c r="K12" s="162">
        <v>7.9</v>
      </c>
      <c r="L12" s="162">
        <v>0</v>
      </c>
      <c r="M12" s="162">
        <v>587.6</v>
      </c>
      <c r="N12" s="162">
        <v>0</v>
      </c>
      <c r="O12" s="162">
        <v>0</v>
      </c>
      <c r="P12" s="162">
        <v>1301</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11</v>
      </c>
      <c r="D13" s="162">
        <v>947.15679136559186</v>
      </c>
      <c r="E13" s="162">
        <v>0</v>
      </c>
      <c r="F13" s="162">
        <v>0</v>
      </c>
      <c r="G13" s="162">
        <v>0</v>
      </c>
      <c r="H13" s="162">
        <v>0</v>
      </c>
      <c r="I13" s="162">
        <v>0</v>
      </c>
      <c r="J13" s="162">
        <v>0</v>
      </c>
      <c r="K13" s="162">
        <v>496.90867901176847</v>
      </c>
      <c r="L13" s="162">
        <v>0</v>
      </c>
      <c r="M13" s="162">
        <v>0</v>
      </c>
      <c r="N13" s="162">
        <v>0</v>
      </c>
      <c r="O13" s="162">
        <v>544.212230252925</v>
      </c>
      <c r="P13" s="162">
        <v>228.860368272138</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867.53490340695794</v>
      </c>
      <c r="E14" s="162">
        <v>1595.75855</v>
      </c>
      <c r="F14" s="162">
        <v>1000</v>
      </c>
      <c r="G14" s="162">
        <v>365</v>
      </c>
      <c r="H14" s="162">
        <v>1050</v>
      </c>
      <c r="I14" s="162">
        <v>7201.7685690625704</v>
      </c>
      <c r="J14" s="162">
        <v>4006.08</v>
      </c>
      <c r="K14" s="162">
        <v>63.702120000000001</v>
      </c>
      <c r="L14" s="162">
        <v>210.73</v>
      </c>
      <c r="M14" s="162">
        <v>616.64001272712198</v>
      </c>
      <c r="N14" s="162">
        <v>0</v>
      </c>
      <c r="O14" s="162">
        <v>2616.6284187153401</v>
      </c>
      <c r="P14" s="162">
        <v>2690.3602528013998</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v>0</v>
      </c>
      <c r="D15" s="162">
        <v>0</v>
      </c>
      <c r="E15" s="162">
        <v>0</v>
      </c>
      <c r="F15" s="162">
        <v>0</v>
      </c>
      <c r="G15" s="162">
        <v>0</v>
      </c>
      <c r="H15" s="162">
        <v>0</v>
      </c>
      <c r="I15" s="162">
        <v>0</v>
      </c>
      <c r="J15" s="162">
        <v>0</v>
      </c>
      <c r="K15" s="162">
        <v>0</v>
      </c>
      <c r="L15" s="162">
        <v>0</v>
      </c>
      <c r="M15" s="162">
        <v>0</v>
      </c>
      <c r="N15" s="162">
        <v>0</v>
      </c>
      <c r="O15" s="162">
        <v>0</v>
      </c>
      <c r="P15" s="162">
        <v>0</v>
      </c>
      <c r="Q15" s="163">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8567</v>
      </c>
      <c r="D16" s="162">
        <v>17081.42133962021</v>
      </c>
      <c r="E16" s="162">
        <v>22929.694755194105</v>
      </c>
      <c r="F16" s="162">
        <v>8377.6</v>
      </c>
      <c r="G16" s="162">
        <v>4329</v>
      </c>
      <c r="H16" s="162">
        <v>8465</v>
      </c>
      <c r="I16" s="162">
        <v>13781.59008</v>
      </c>
      <c r="J16" s="162">
        <v>0</v>
      </c>
      <c r="K16" s="162">
        <v>1246.662981823159</v>
      </c>
      <c r="L16" s="162">
        <v>1671</v>
      </c>
      <c r="M16" s="162">
        <v>0</v>
      </c>
      <c r="N16" s="162">
        <v>2</v>
      </c>
      <c r="O16" s="162">
        <v>81500.867668028601</v>
      </c>
      <c r="P16" s="162">
        <v>59901.566280358697</v>
      </c>
      <c r="Q16" s="163">
        <v>9547.4623386760395</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986</v>
      </c>
      <c r="D17" s="162">
        <v>0</v>
      </c>
      <c r="E17" s="162">
        <v>869.35308880308878</v>
      </c>
      <c r="F17" s="162">
        <v>0</v>
      </c>
      <c r="G17" s="162">
        <v>3.6999999999999998E-2</v>
      </c>
      <c r="H17" s="162">
        <v>0</v>
      </c>
      <c r="I17" s="162">
        <v>0</v>
      </c>
      <c r="J17" s="162">
        <v>0</v>
      </c>
      <c r="K17" s="162">
        <v>135.60253717064887</v>
      </c>
      <c r="L17" s="162">
        <v>0</v>
      </c>
      <c r="M17" s="162">
        <v>0</v>
      </c>
      <c r="N17" s="162">
        <v>0</v>
      </c>
      <c r="O17" s="162">
        <v>282.79079962277956</v>
      </c>
      <c r="P17" s="162">
        <v>918.434657918325</v>
      </c>
      <c r="Q17" s="163">
        <v>415.67950668426454</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1886</v>
      </c>
      <c r="D19" s="162">
        <v>787.80042081037323</v>
      </c>
      <c r="E19" s="162">
        <v>602.2969111969112</v>
      </c>
      <c r="F19" s="162">
        <v>0</v>
      </c>
      <c r="G19" s="162">
        <v>6.5712000000000002</v>
      </c>
      <c r="H19" s="162">
        <v>0</v>
      </c>
      <c r="I19" s="162">
        <v>0</v>
      </c>
      <c r="J19" s="162">
        <v>0</v>
      </c>
      <c r="K19" s="162">
        <v>81.717213516702117</v>
      </c>
      <c r="L19" s="162">
        <v>0</v>
      </c>
      <c r="M19" s="162">
        <v>0</v>
      </c>
      <c r="N19" s="162">
        <v>0</v>
      </c>
      <c r="O19" s="162">
        <v>554.90287060329342</v>
      </c>
      <c r="P19" s="162">
        <v>4352.9092864005952</v>
      </c>
      <c r="Q19" s="163">
        <v>1817.7500105820054</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332.71314643798803</v>
      </c>
      <c r="E20" s="162">
        <v>0.54216338774765804</v>
      </c>
      <c r="F20" s="162">
        <v>0</v>
      </c>
      <c r="G20" s="162">
        <v>10</v>
      </c>
      <c r="H20" s="162">
        <v>0</v>
      </c>
      <c r="I20" s="162">
        <v>1412.15520540752</v>
      </c>
      <c r="J20" s="162">
        <v>0</v>
      </c>
      <c r="K20" s="162">
        <v>0</v>
      </c>
      <c r="L20" s="162">
        <v>50</v>
      </c>
      <c r="M20" s="162">
        <v>204.27799304197978</v>
      </c>
      <c r="N20" s="162">
        <v>0</v>
      </c>
      <c r="O20" s="162">
        <v>0</v>
      </c>
      <c r="P20" s="162">
        <v>512.15080521157802</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2075</v>
      </c>
      <c r="D21" s="162">
        <v>27920.60565349954</v>
      </c>
      <c r="E21" s="162">
        <v>3967.7042325204666</v>
      </c>
      <c r="F21" s="162">
        <v>8280</v>
      </c>
      <c r="G21" s="162">
        <v>3850</v>
      </c>
      <c r="H21" s="162">
        <v>19200</v>
      </c>
      <c r="I21" s="162">
        <v>0</v>
      </c>
      <c r="J21" s="162">
        <v>7398.8</v>
      </c>
      <c r="K21" s="162">
        <v>2950.5566201182601</v>
      </c>
      <c r="L21" s="162">
        <v>195</v>
      </c>
      <c r="M21" s="162">
        <v>0</v>
      </c>
      <c r="N21" s="162">
        <v>6133.2283861527603</v>
      </c>
      <c r="O21" s="162">
        <v>25835.169981128998</v>
      </c>
      <c r="P21" s="162">
        <v>34534.493660074499</v>
      </c>
      <c r="Q21" s="163">
        <v>62.8288290349238</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0</v>
      </c>
      <c r="D22" s="162">
        <v>2791.8594947176061</v>
      </c>
      <c r="E22" s="162">
        <v>817.90000000000009</v>
      </c>
      <c r="F22" s="162">
        <v>0</v>
      </c>
      <c r="G22" s="162">
        <v>0</v>
      </c>
      <c r="H22" s="162">
        <v>3200</v>
      </c>
      <c r="I22" s="162">
        <v>945.37729999999999</v>
      </c>
      <c r="J22" s="162">
        <v>3398.4</v>
      </c>
      <c r="K22" s="162">
        <v>1108.8508138182169</v>
      </c>
      <c r="L22" s="162">
        <v>123.62</v>
      </c>
      <c r="M22" s="162">
        <v>3383.9429000133714</v>
      </c>
      <c r="N22" s="162">
        <v>0</v>
      </c>
      <c r="O22" s="162">
        <v>19</v>
      </c>
      <c r="P22" s="162">
        <v>4021.4739214435904</v>
      </c>
      <c r="Q22" s="163">
        <v>118.66851177930199</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3853</v>
      </c>
      <c r="D23" s="162">
        <v>7641.6117513956824</v>
      </c>
      <c r="E23" s="162">
        <v>3779.5730000000003</v>
      </c>
      <c r="F23" s="162">
        <v>5500</v>
      </c>
      <c r="G23" s="162">
        <v>13600</v>
      </c>
      <c r="H23" s="162">
        <v>13500</v>
      </c>
      <c r="I23" s="162">
        <v>0</v>
      </c>
      <c r="J23" s="162">
        <v>59493.120000000003</v>
      </c>
      <c r="K23" s="162">
        <v>1701.442202787005</v>
      </c>
      <c r="L23" s="162">
        <v>619.62</v>
      </c>
      <c r="M23" s="162">
        <v>0</v>
      </c>
      <c r="N23" s="162">
        <v>0</v>
      </c>
      <c r="O23" s="162">
        <v>28353.755529160298</v>
      </c>
      <c r="P23" s="162">
        <v>19114.8808410036</v>
      </c>
      <c r="Q23" s="163">
        <v>6035.4997133412298</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17760</v>
      </c>
      <c r="D24" s="162">
        <v>28713.233432478748</v>
      </c>
      <c r="E24" s="162">
        <v>501.01</v>
      </c>
      <c r="F24" s="162">
        <v>0</v>
      </c>
      <c r="G24" s="162">
        <v>142</v>
      </c>
      <c r="H24" s="162">
        <v>1553</v>
      </c>
      <c r="I24" s="162">
        <v>0</v>
      </c>
      <c r="J24" s="162">
        <v>13107</v>
      </c>
      <c r="K24" s="162">
        <v>2579.3745055182826</v>
      </c>
      <c r="L24" s="162">
        <v>774</v>
      </c>
      <c r="M24" s="162">
        <v>0</v>
      </c>
      <c r="N24" s="162">
        <v>0</v>
      </c>
      <c r="O24" s="162">
        <v>10860</v>
      </c>
      <c r="P24" s="162">
        <v>24335.446829141194</v>
      </c>
      <c r="Q24" s="163">
        <v>13326.2733439656</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262</v>
      </c>
      <c r="D25" s="162">
        <v>4738.3067883869062</v>
      </c>
      <c r="E25" s="162">
        <v>0</v>
      </c>
      <c r="F25" s="162">
        <v>1289</v>
      </c>
      <c r="G25" s="162">
        <v>275</v>
      </c>
      <c r="H25" s="162">
        <v>4009</v>
      </c>
      <c r="I25" s="162">
        <v>2865.002333991461</v>
      </c>
      <c r="J25" s="162">
        <v>0</v>
      </c>
      <c r="K25" s="162">
        <v>732.53812335342127</v>
      </c>
      <c r="L25" s="162">
        <v>0</v>
      </c>
      <c r="M25" s="162">
        <v>0</v>
      </c>
      <c r="N25" s="162">
        <v>0</v>
      </c>
      <c r="O25" s="162">
        <v>7675.4100736967903</v>
      </c>
      <c r="P25" s="162">
        <v>7157.4166331082397</v>
      </c>
      <c r="Q25" s="163">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833.90886369186387</v>
      </c>
      <c r="E26" s="162">
        <v>654.86872806051099</v>
      </c>
      <c r="F26" s="162">
        <v>300</v>
      </c>
      <c r="G26" s="162">
        <v>500</v>
      </c>
      <c r="H26" s="162">
        <v>2300</v>
      </c>
      <c r="I26" s="162">
        <v>1.20906181624446</v>
      </c>
      <c r="J26" s="162">
        <v>0</v>
      </c>
      <c r="K26" s="162">
        <v>370.00015896728638</v>
      </c>
      <c r="L26" s="162">
        <v>0</v>
      </c>
      <c r="M26" s="162">
        <v>29.926859172981501</v>
      </c>
      <c r="N26" s="162">
        <v>0</v>
      </c>
      <c r="O26" s="162">
        <v>1452.5492160963099</v>
      </c>
      <c r="P26" s="162">
        <v>1210.7625583736501</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447</v>
      </c>
      <c r="D27" s="162">
        <v>2768.9429185873801</v>
      </c>
      <c r="E27" s="162">
        <v>3.3028796733441101</v>
      </c>
      <c r="F27" s="162">
        <v>0</v>
      </c>
      <c r="G27" s="162">
        <v>60</v>
      </c>
      <c r="H27" s="162">
        <v>0</v>
      </c>
      <c r="I27" s="162">
        <v>410.32034957667702</v>
      </c>
      <c r="J27" s="162">
        <v>4482</v>
      </c>
      <c r="K27" s="162">
        <v>5.0564400000000003</v>
      </c>
      <c r="L27" s="162">
        <v>88.97</v>
      </c>
      <c r="M27" s="162">
        <v>0</v>
      </c>
      <c r="N27" s="162">
        <v>0</v>
      </c>
      <c r="O27" s="162">
        <v>1765.95658335334</v>
      </c>
      <c r="P27" s="162">
        <v>1225.9765165689701</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200</v>
      </c>
      <c r="D28" s="162">
        <v>3137.7636347447083</v>
      </c>
      <c r="E28" s="162">
        <v>841.8</v>
      </c>
      <c r="F28" s="162">
        <v>442</v>
      </c>
      <c r="G28" s="162">
        <v>216</v>
      </c>
      <c r="H28" s="162">
        <v>442</v>
      </c>
      <c r="I28" s="162">
        <v>0</v>
      </c>
      <c r="J28" s="162">
        <v>0</v>
      </c>
      <c r="K28" s="162">
        <v>173.356348935879</v>
      </c>
      <c r="L28" s="162">
        <v>0</v>
      </c>
      <c r="M28" s="162">
        <v>0</v>
      </c>
      <c r="N28" s="162">
        <v>0</v>
      </c>
      <c r="O28" s="162">
        <v>18.679689067563899</v>
      </c>
      <c r="P28" s="162">
        <v>5099.3042866180103</v>
      </c>
      <c r="Q28" s="163">
        <v>130.728169943598</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1384</v>
      </c>
      <c r="D30" s="162">
        <v>1409</v>
      </c>
      <c r="E30" s="162">
        <v>0</v>
      </c>
      <c r="F30" s="162">
        <v>270.90000000000003</v>
      </c>
      <c r="G30" s="162">
        <v>236.33327561127683</v>
      </c>
      <c r="H30" s="162">
        <v>1187.5722877279836</v>
      </c>
      <c r="I30" s="162">
        <v>0</v>
      </c>
      <c r="J30" s="162">
        <v>0</v>
      </c>
      <c r="K30" s="162">
        <v>0</v>
      </c>
      <c r="L30" s="162">
        <v>0</v>
      </c>
      <c r="M30" s="162">
        <v>0</v>
      </c>
      <c r="N30" s="162">
        <v>0</v>
      </c>
      <c r="O30" s="162">
        <v>4346.4324265184596</v>
      </c>
      <c r="P30" s="162">
        <v>281.00675142708218</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642</v>
      </c>
      <c r="D31" s="162">
        <v>6377</v>
      </c>
      <c r="E31" s="162">
        <v>1468</v>
      </c>
      <c r="F31" s="162">
        <v>1186.2</v>
      </c>
      <c r="G31" s="162">
        <v>502.44310964184444</v>
      </c>
      <c r="H31" s="162">
        <v>2145.2915079485574</v>
      </c>
      <c r="I31" s="162">
        <v>0</v>
      </c>
      <c r="J31" s="162">
        <v>0</v>
      </c>
      <c r="K31" s="162">
        <v>0</v>
      </c>
      <c r="L31" s="162">
        <v>0</v>
      </c>
      <c r="M31" s="162">
        <v>0</v>
      </c>
      <c r="N31" s="162">
        <v>0.76086956521739113</v>
      </c>
      <c r="O31" s="162">
        <v>5525.4003823739586</v>
      </c>
      <c r="P31" s="162">
        <v>3711.7912337474527</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3112</v>
      </c>
      <c r="D32" s="162">
        <v>22838</v>
      </c>
      <c r="E32" s="162">
        <v>934.63</v>
      </c>
      <c r="F32" s="162">
        <v>3560</v>
      </c>
      <c r="G32" s="162">
        <v>4605.353795619284</v>
      </c>
      <c r="H32" s="162">
        <v>11279.694095169312</v>
      </c>
      <c r="I32" s="162">
        <v>0</v>
      </c>
      <c r="J32" s="162">
        <v>0</v>
      </c>
      <c r="K32" s="162">
        <v>0</v>
      </c>
      <c r="L32" s="162">
        <v>379</v>
      </c>
      <c r="M32" s="162">
        <v>0</v>
      </c>
      <c r="N32" s="162">
        <v>0</v>
      </c>
      <c r="O32" s="162">
        <v>15280.955452798733</v>
      </c>
      <c r="P32" s="162">
        <v>300.2537891960605</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119</v>
      </c>
      <c r="D33" s="162">
        <v>0</v>
      </c>
      <c r="E33" s="162">
        <v>768</v>
      </c>
      <c r="F33" s="162">
        <v>217.8</v>
      </c>
      <c r="G33" s="162">
        <v>46.659772845087474</v>
      </c>
      <c r="H33" s="162">
        <v>423.4</v>
      </c>
      <c r="I33" s="162">
        <v>0</v>
      </c>
      <c r="J33" s="162">
        <v>0</v>
      </c>
      <c r="K33" s="162">
        <v>0</v>
      </c>
      <c r="L33" s="162">
        <v>0</v>
      </c>
      <c r="M33" s="162">
        <v>0</v>
      </c>
      <c r="N33" s="162">
        <v>7.6086956521739122</v>
      </c>
      <c r="O33" s="162">
        <v>1757.412907979357</v>
      </c>
      <c r="P33" s="162">
        <v>1255.8692144258298</v>
      </c>
      <c r="Q33" s="163">
        <v>0.58322420716872336</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94</v>
      </c>
      <c r="D34" s="162">
        <v>3970.51</v>
      </c>
      <c r="E34" s="162">
        <v>0</v>
      </c>
      <c r="F34" s="162">
        <v>496.89696969696973</v>
      </c>
      <c r="G34" s="162">
        <v>19.65762792342991</v>
      </c>
      <c r="H34" s="162">
        <v>658</v>
      </c>
      <c r="I34" s="162">
        <v>0</v>
      </c>
      <c r="J34" s="162">
        <v>0</v>
      </c>
      <c r="K34" s="162">
        <v>1445</v>
      </c>
      <c r="L34" s="162">
        <v>0</v>
      </c>
      <c r="M34" s="162">
        <v>0</v>
      </c>
      <c r="N34" s="162">
        <v>11.413043478260869</v>
      </c>
      <c r="O34" s="162">
        <v>2918.7184225486308</v>
      </c>
      <c r="P34" s="162">
        <v>2274.9998642932273</v>
      </c>
      <c r="Q34" s="163">
        <v>1.0292191891212767</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841</v>
      </c>
      <c r="D35" s="162">
        <v>8431</v>
      </c>
      <c r="E35" s="162">
        <v>1925</v>
      </c>
      <c r="F35" s="162">
        <v>0</v>
      </c>
      <c r="G35" s="162">
        <v>226.88650633622478</v>
      </c>
      <c r="H35" s="162">
        <v>761.91179720658295</v>
      </c>
      <c r="I35" s="162">
        <v>0</v>
      </c>
      <c r="J35" s="162">
        <v>0</v>
      </c>
      <c r="K35" s="162">
        <v>725.35574999999994</v>
      </c>
      <c r="L35" s="162">
        <v>0</v>
      </c>
      <c r="M35" s="162">
        <v>0</v>
      </c>
      <c r="N35" s="162">
        <v>15.217391304347824</v>
      </c>
      <c r="O35" s="162">
        <v>7247.4884077808665</v>
      </c>
      <c r="P35" s="162">
        <v>7164.7098095021493</v>
      </c>
      <c r="Q35" s="163">
        <v>1.8420384461709001</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142</v>
      </c>
      <c r="D36" s="162">
        <v>1348.082961897861</v>
      </c>
      <c r="E36" s="162">
        <v>0</v>
      </c>
      <c r="F36" s="162">
        <v>950</v>
      </c>
      <c r="G36" s="162">
        <v>138</v>
      </c>
      <c r="H36" s="162">
        <v>1125</v>
      </c>
      <c r="I36" s="162">
        <v>0</v>
      </c>
      <c r="J36" s="162">
        <v>1117</v>
      </c>
      <c r="K36" s="162">
        <v>6.2700000000000006E-2</v>
      </c>
      <c r="L36" s="162">
        <v>0</v>
      </c>
      <c r="M36" s="162">
        <v>0</v>
      </c>
      <c r="N36" s="162">
        <v>0</v>
      </c>
      <c r="O36" s="162">
        <v>73.679046100000093</v>
      </c>
      <c r="P36" s="162">
        <v>1053.00216321782</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37</v>
      </c>
      <c r="D39" s="162">
        <v>442.25756350515508</v>
      </c>
      <c r="E39" s="162">
        <v>0</v>
      </c>
      <c r="F39" s="162">
        <v>0</v>
      </c>
      <c r="G39" s="162">
        <v>34</v>
      </c>
      <c r="H39" s="162">
        <v>0</v>
      </c>
      <c r="I39" s="162">
        <v>0</v>
      </c>
      <c r="J39" s="162">
        <v>0</v>
      </c>
      <c r="K39" s="162">
        <v>1.6091133333333301</v>
      </c>
      <c r="L39" s="162">
        <v>0</v>
      </c>
      <c r="M39" s="162">
        <v>0</v>
      </c>
      <c r="N39" s="162">
        <v>0</v>
      </c>
      <c r="O39" s="162">
        <v>389.99312413185999</v>
      </c>
      <c r="P39" s="162">
        <v>322.92750000000001</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138</v>
      </c>
      <c r="D41" s="162">
        <v>1090.4404329276899</v>
      </c>
      <c r="E41" s="162">
        <v>21.16</v>
      </c>
      <c r="F41" s="162">
        <v>0</v>
      </c>
      <c r="G41" s="162">
        <v>0</v>
      </c>
      <c r="H41" s="162">
        <v>1619</v>
      </c>
      <c r="I41" s="162">
        <v>0</v>
      </c>
      <c r="J41" s="162">
        <v>0</v>
      </c>
      <c r="K41" s="162">
        <v>15.214499999999999</v>
      </c>
      <c r="L41" s="162">
        <v>0</v>
      </c>
      <c r="M41" s="162">
        <v>0</v>
      </c>
      <c r="N41" s="162">
        <v>0</v>
      </c>
      <c r="O41" s="162">
        <v>0</v>
      </c>
      <c r="P41" s="162">
        <v>500.06373988523001</v>
      </c>
      <c r="Q41" s="163">
        <v>48.940225066174897</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39</v>
      </c>
      <c r="N42" s="162">
        <v>0</v>
      </c>
      <c r="O42" s="162">
        <v>30</v>
      </c>
      <c r="P42" s="162">
        <v>250</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290</v>
      </c>
      <c r="E43" s="162">
        <v>120</v>
      </c>
      <c r="F43" s="162">
        <v>0</v>
      </c>
      <c r="G43" s="162">
        <v>151</v>
      </c>
      <c r="H43" s="162">
        <v>647</v>
      </c>
      <c r="I43" s="162">
        <v>915</v>
      </c>
      <c r="J43" s="162">
        <v>0</v>
      </c>
      <c r="K43" s="162">
        <v>0</v>
      </c>
      <c r="L43" s="162">
        <v>0</v>
      </c>
      <c r="M43" s="162">
        <v>26</v>
      </c>
      <c r="N43" s="162">
        <v>0</v>
      </c>
      <c r="O43" s="162">
        <v>32</v>
      </c>
      <c r="P43" s="162">
        <v>100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2.65</v>
      </c>
      <c r="D44" s="162">
        <v>615.21637809763183</v>
      </c>
      <c r="E44" s="162">
        <v>0</v>
      </c>
      <c r="F44" s="162">
        <v>0</v>
      </c>
      <c r="G44" s="162">
        <v>0</v>
      </c>
      <c r="H44" s="162">
        <v>0</v>
      </c>
      <c r="I44" s="162">
        <v>0</v>
      </c>
      <c r="J44" s="162">
        <v>0</v>
      </c>
      <c r="K44" s="162">
        <v>287.49324999999999</v>
      </c>
      <c r="L44" s="162">
        <v>0</v>
      </c>
      <c r="M44" s="162">
        <v>0</v>
      </c>
      <c r="N44" s="162">
        <v>0</v>
      </c>
      <c r="O44" s="162">
        <v>264.041627339412</v>
      </c>
      <c r="P44" s="162">
        <v>4.1024244103672798</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210</v>
      </c>
      <c r="D45" s="162">
        <v>1071.2850289508001</v>
      </c>
      <c r="E45" s="162">
        <v>0</v>
      </c>
      <c r="F45" s="162">
        <v>100</v>
      </c>
      <c r="G45" s="162">
        <v>0</v>
      </c>
      <c r="H45" s="162">
        <v>100</v>
      </c>
      <c r="I45" s="162">
        <v>0</v>
      </c>
      <c r="J45" s="162">
        <v>0</v>
      </c>
      <c r="K45" s="162">
        <v>511.72584899654339</v>
      </c>
      <c r="L45" s="162">
        <v>0</v>
      </c>
      <c r="M45" s="162">
        <v>0</v>
      </c>
      <c r="N45" s="162">
        <v>0</v>
      </c>
      <c r="O45" s="162">
        <v>170</v>
      </c>
      <c r="P45" s="162">
        <v>2300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2690</v>
      </c>
      <c r="D46" s="162">
        <v>10379.32314333194</v>
      </c>
      <c r="E46" s="162">
        <v>4428.6399999999994</v>
      </c>
      <c r="F46" s="162">
        <v>0</v>
      </c>
      <c r="G46" s="162">
        <v>38</v>
      </c>
      <c r="H46" s="162">
        <v>0</v>
      </c>
      <c r="I46" s="162">
        <v>0</v>
      </c>
      <c r="J46" s="162">
        <v>485</v>
      </c>
      <c r="K46" s="162">
        <v>2065.7628529403592</v>
      </c>
      <c r="L46" s="162">
        <v>433.18</v>
      </c>
      <c r="M46" s="162">
        <v>0</v>
      </c>
      <c r="N46" s="162">
        <v>0</v>
      </c>
      <c r="O46" s="162">
        <v>5932.9304686252899</v>
      </c>
      <c r="P46" s="162">
        <v>7674.1873785804901</v>
      </c>
      <c r="Q46" s="163">
        <v>2560.6958292545501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5381.4</v>
      </c>
      <c r="I47" s="162">
        <v>0</v>
      </c>
      <c r="J47" s="162">
        <v>0</v>
      </c>
      <c r="K47" s="162">
        <v>0</v>
      </c>
      <c r="L47" s="162">
        <v>0</v>
      </c>
      <c r="M47" s="162">
        <v>0</v>
      </c>
      <c r="N47" s="162">
        <v>0</v>
      </c>
      <c r="O47" s="162">
        <v>0</v>
      </c>
      <c r="P47" s="162">
        <v>1700</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71</v>
      </c>
      <c r="D48" s="162">
        <v>835.26682284622268</v>
      </c>
      <c r="E48" s="162">
        <v>1.61975894312765</v>
      </c>
      <c r="F48" s="162">
        <v>1.3</v>
      </c>
      <c r="G48" s="162">
        <v>0</v>
      </c>
      <c r="H48" s="162">
        <v>5900.3999999999987</v>
      </c>
      <c r="I48" s="162">
        <v>0</v>
      </c>
      <c r="J48" s="162">
        <v>0</v>
      </c>
      <c r="K48" s="162">
        <v>1.1188181371701817</v>
      </c>
      <c r="L48" s="162">
        <v>0</v>
      </c>
      <c r="M48" s="162">
        <v>0</v>
      </c>
      <c r="N48" s="162">
        <v>0</v>
      </c>
      <c r="O48" s="162">
        <v>0</v>
      </c>
      <c r="P48" s="162">
        <v>1200</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64</v>
      </c>
      <c r="D49" s="162">
        <v>1028.5216568850474</v>
      </c>
      <c r="E49" s="162">
        <v>1.9935494684647999</v>
      </c>
      <c r="F49" s="162">
        <v>1029.808</v>
      </c>
      <c r="G49" s="162">
        <v>0</v>
      </c>
      <c r="H49" s="162">
        <v>24535.100000000002</v>
      </c>
      <c r="I49" s="162">
        <v>0</v>
      </c>
      <c r="J49" s="162">
        <v>0</v>
      </c>
      <c r="K49" s="162">
        <v>1.3770069380556083</v>
      </c>
      <c r="L49" s="162">
        <v>14.65</v>
      </c>
      <c r="M49" s="162">
        <v>0</v>
      </c>
      <c r="N49" s="162">
        <v>0</v>
      </c>
      <c r="O49" s="162">
        <v>800</v>
      </c>
      <c r="P49" s="162">
        <v>800</v>
      </c>
      <c r="Q49" s="163">
        <v>1840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2358</v>
      </c>
      <c r="D50" s="162">
        <v>4522.233042657439</v>
      </c>
      <c r="E50" s="162">
        <v>12978.8134539983</v>
      </c>
      <c r="F50" s="162">
        <v>1488</v>
      </c>
      <c r="G50" s="162">
        <v>1033</v>
      </c>
      <c r="H50" s="162">
        <v>1413</v>
      </c>
      <c r="I50" s="162">
        <v>6368.6555017745413</v>
      </c>
      <c r="J50" s="162">
        <v>0</v>
      </c>
      <c r="K50" s="162">
        <v>2355.2032248526571</v>
      </c>
      <c r="L50" s="162">
        <v>368.66</v>
      </c>
      <c r="M50" s="162">
        <v>0</v>
      </c>
      <c r="N50" s="162">
        <v>0</v>
      </c>
      <c r="O50" s="162">
        <v>1145.6191164085999</v>
      </c>
      <c r="P50" s="162">
        <v>13550.6967278912</v>
      </c>
      <c r="Q50" s="163">
        <v>777.24145706627303</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659</v>
      </c>
      <c r="D51" s="162">
        <v>3744.1871252422538</v>
      </c>
      <c r="E51" s="162">
        <v>0</v>
      </c>
      <c r="F51" s="162">
        <v>4119.8999999999996</v>
      </c>
      <c r="G51" s="162">
        <v>734.7</v>
      </c>
      <c r="H51" s="162">
        <v>8466.2000000000007</v>
      </c>
      <c r="I51" s="162">
        <v>0</v>
      </c>
      <c r="J51" s="162">
        <v>0</v>
      </c>
      <c r="K51" s="162">
        <v>999.96251000000007</v>
      </c>
      <c r="L51" s="162">
        <v>0</v>
      </c>
      <c r="M51" s="162">
        <v>0</v>
      </c>
      <c r="N51" s="162">
        <v>50</v>
      </c>
      <c r="O51" s="162">
        <v>2076.8194017752999</v>
      </c>
      <c r="P51" s="162">
        <v>6849.0624986494004</v>
      </c>
      <c r="Q51" s="163">
        <v>27</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219</v>
      </c>
      <c r="D52" s="162">
        <v>3845.8437533137194</v>
      </c>
      <c r="E52" s="162">
        <v>231.5</v>
      </c>
      <c r="F52" s="162">
        <v>0</v>
      </c>
      <c r="G52" s="162">
        <v>3290.5620671690804</v>
      </c>
      <c r="H52" s="162">
        <v>3309.9157</v>
      </c>
      <c r="I52" s="162">
        <v>1677.76</v>
      </c>
      <c r="J52" s="162">
        <v>2828</v>
      </c>
      <c r="K52" s="162">
        <v>675.678</v>
      </c>
      <c r="L52" s="162">
        <v>5.7</v>
      </c>
      <c r="M52" s="162">
        <v>0</v>
      </c>
      <c r="N52" s="162">
        <v>0</v>
      </c>
      <c r="O52" s="162">
        <v>3213.6562899357</v>
      </c>
      <c r="P52" s="162">
        <v>6729.6019404315102</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5306</v>
      </c>
      <c r="J53" s="162">
        <v>0</v>
      </c>
      <c r="K53" s="162">
        <v>0</v>
      </c>
      <c r="L53" s="162">
        <v>0</v>
      </c>
      <c r="M53" s="162">
        <v>118</v>
      </c>
      <c r="N53" s="162">
        <v>0</v>
      </c>
      <c r="O53" s="162">
        <v>200</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227</v>
      </c>
      <c r="D54" s="162">
        <v>0</v>
      </c>
      <c r="E54" s="162">
        <v>0</v>
      </c>
      <c r="F54" s="162">
        <v>0</v>
      </c>
      <c r="G54" s="162">
        <v>0</v>
      </c>
      <c r="H54" s="162">
        <v>5215</v>
      </c>
      <c r="I54" s="162">
        <v>0</v>
      </c>
      <c r="J54" s="162">
        <v>0</v>
      </c>
      <c r="K54" s="162">
        <v>0</v>
      </c>
      <c r="L54" s="162">
        <v>0</v>
      </c>
      <c r="M54" s="162">
        <v>0</v>
      </c>
      <c r="N54" s="162">
        <v>0</v>
      </c>
      <c r="O54" s="162">
        <v>87.621664068153393</v>
      </c>
      <c r="P54" s="162">
        <v>1790.2931847709863</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474</v>
      </c>
      <c r="D55" s="162">
        <v>0</v>
      </c>
      <c r="E55" s="162">
        <v>0</v>
      </c>
      <c r="F55" s="162">
        <v>0</v>
      </c>
      <c r="G55" s="162">
        <v>0</v>
      </c>
      <c r="H55" s="162">
        <v>8035</v>
      </c>
      <c r="I55" s="162">
        <v>0</v>
      </c>
      <c r="J55" s="162">
        <v>0</v>
      </c>
      <c r="K55" s="162">
        <v>0</v>
      </c>
      <c r="L55" s="162">
        <v>0</v>
      </c>
      <c r="M55" s="162">
        <v>0</v>
      </c>
      <c r="N55" s="162">
        <v>0</v>
      </c>
      <c r="O55" s="162">
        <v>60.428733840105785</v>
      </c>
      <c r="P55" s="162">
        <v>6069.2208675214997</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1953</v>
      </c>
      <c r="D56" s="162">
        <v>2789.4399995162566</v>
      </c>
      <c r="E56" s="162">
        <v>104.88</v>
      </c>
      <c r="F56" s="162">
        <v>0</v>
      </c>
      <c r="G56" s="162">
        <v>0</v>
      </c>
      <c r="H56" s="162">
        <v>2586</v>
      </c>
      <c r="I56" s="162">
        <v>23.359000000000002</v>
      </c>
      <c r="J56" s="162">
        <v>6949.44</v>
      </c>
      <c r="K56" s="162">
        <v>560.31488966124198</v>
      </c>
      <c r="L56" s="162">
        <v>274.47000000000003</v>
      </c>
      <c r="M56" s="162">
        <v>0</v>
      </c>
      <c r="N56" s="162">
        <v>0</v>
      </c>
      <c r="O56" s="162">
        <v>60.428733840105785</v>
      </c>
      <c r="P56" s="162">
        <v>3834.5286652541695</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548</v>
      </c>
      <c r="D57" s="162">
        <v>324.32003334750669</v>
      </c>
      <c r="E57" s="162">
        <v>0</v>
      </c>
      <c r="F57" s="162">
        <v>0</v>
      </c>
      <c r="G57" s="162">
        <v>0</v>
      </c>
      <c r="H57" s="162">
        <v>348</v>
      </c>
      <c r="I57" s="162">
        <v>0</v>
      </c>
      <c r="J57" s="162">
        <v>0</v>
      </c>
      <c r="K57" s="162">
        <v>275.18525632790897</v>
      </c>
      <c r="L57" s="162">
        <v>0</v>
      </c>
      <c r="M57" s="162">
        <v>0</v>
      </c>
      <c r="N57" s="162">
        <v>0</v>
      </c>
      <c r="O57" s="162">
        <v>22.660775190039669</v>
      </c>
      <c r="P57" s="162">
        <v>1993.4470213407435</v>
      </c>
      <c r="Q57" s="163">
        <v>227.47330064318001</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118</v>
      </c>
      <c r="D58" s="162">
        <v>82.60926962222041</v>
      </c>
      <c r="E58" s="162">
        <v>68.08</v>
      </c>
      <c r="F58" s="162">
        <v>617</v>
      </c>
      <c r="G58" s="162">
        <v>1500</v>
      </c>
      <c r="H58" s="162">
        <v>600</v>
      </c>
      <c r="I58" s="162">
        <v>564.20000000000005</v>
      </c>
      <c r="J58" s="162">
        <v>700</v>
      </c>
      <c r="K58" s="162">
        <v>109.28</v>
      </c>
      <c r="L58" s="162">
        <v>0</v>
      </c>
      <c r="M58" s="162">
        <v>0</v>
      </c>
      <c r="N58" s="162">
        <v>0</v>
      </c>
      <c r="O58" s="162">
        <v>1743.39782241851</v>
      </c>
      <c r="P58" s="162">
        <v>336.81733293237602</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455</v>
      </c>
      <c r="D59" s="162">
        <v>1007.1979253240274</v>
      </c>
      <c r="E59" s="162">
        <v>327.82299999999998</v>
      </c>
      <c r="F59" s="162">
        <v>1486</v>
      </c>
      <c r="G59" s="162">
        <v>974</v>
      </c>
      <c r="H59" s="162">
        <v>2292</v>
      </c>
      <c r="I59" s="162">
        <v>125.69</v>
      </c>
      <c r="J59" s="162">
        <v>4020</v>
      </c>
      <c r="K59" s="162">
        <v>84.190500000000014</v>
      </c>
      <c r="L59" s="162">
        <v>95.51</v>
      </c>
      <c r="M59" s="162">
        <v>0</v>
      </c>
      <c r="N59" s="162">
        <v>0</v>
      </c>
      <c r="O59" s="162">
        <v>679.74776531641896</v>
      </c>
      <c r="P59" s="162">
        <v>374.10511764867698</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29415</v>
      </c>
      <c r="E60" s="165">
        <v>14116.5</v>
      </c>
      <c r="F60" s="165">
        <v>0</v>
      </c>
      <c r="G60" s="165">
        <v>11411</v>
      </c>
      <c r="H60" s="165">
        <v>26625</v>
      </c>
      <c r="I60" s="165">
        <v>15673.3</v>
      </c>
      <c r="J60" s="165">
        <v>8400</v>
      </c>
      <c r="K60" s="165">
        <v>673.80000000000007</v>
      </c>
      <c r="L60" s="165">
        <v>500</v>
      </c>
      <c r="M60" s="165">
        <v>1250</v>
      </c>
      <c r="N60" s="165">
        <v>0</v>
      </c>
      <c r="O60" s="165">
        <v>8000</v>
      </c>
      <c r="P60" s="165">
        <v>20170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8">
    <tabColor theme="1"/>
  </sheetPr>
  <dimension ref="A1:BS491"/>
  <sheetViews>
    <sheetView zoomScale="70" zoomScaleNormal="70" workbookViewId="0">
      <selection activeCell="O46" sqref="O4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6</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73</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51136</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310</v>
      </c>
      <c r="L7" s="159">
        <v>0</v>
      </c>
      <c r="M7" s="159">
        <v>0</v>
      </c>
      <c r="N7" s="159">
        <v>0</v>
      </c>
      <c r="O7" s="159">
        <v>4486.2275449101799</v>
      </c>
      <c r="P7" s="159">
        <v>2970.1549641464899</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2969</v>
      </c>
      <c r="E8" s="162">
        <v>0</v>
      </c>
      <c r="F8" s="162">
        <v>7731</v>
      </c>
      <c r="G8" s="162">
        <v>4671.89977</v>
      </c>
      <c r="H8" s="162">
        <v>14431</v>
      </c>
      <c r="I8" s="162">
        <v>0</v>
      </c>
      <c r="J8" s="162">
        <v>0</v>
      </c>
      <c r="K8" s="162">
        <v>174</v>
      </c>
      <c r="L8" s="162">
        <v>984</v>
      </c>
      <c r="M8" s="162">
        <v>620</v>
      </c>
      <c r="N8" s="162">
        <v>0</v>
      </c>
      <c r="O8" s="162">
        <v>5600</v>
      </c>
      <c r="P8" s="162">
        <v>5500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1293</v>
      </c>
      <c r="J9" s="162">
        <v>0</v>
      </c>
      <c r="K9" s="162">
        <v>65</v>
      </c>
      <c r="L9" s="162">
        <v>0</v>
      </c>
      <c r="M9" s="162">
        <v>0</v>
      </c>
      <c r="N9" s="162">
        <v>0</v>
      </c>
      <c r="O9" s="162">
        <v>6760.57059253841</v>
      </c>
      <c r="P9" s="162">
        <v>5752.5835251838998</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4555.8999999999996</v>
      </c>
      <c r="E10" s="162">
        <v>0</v>
      </c>
      <c r="F10" s="162">
        <v>1908</v>
      </c>
      <c r="G10" s="162">
        <v>117</v>
      </c>
      <c r="H10" s="162">
        <v>2066</v>
      </c>
      <c r="I10" s="162">
        <v>0</v>
      </c>
      <c r="J10" s="162">
        <v>0</v>
      </c>
      <c r="K10" s="162">
        <v>0</v>
      </c>
      <c r="L10" s="162">
        <v>1710</v>
      </c>
      <c r="M10" s="162">
        <v>658</v>
      </c>
      <c r="N10" s="162">
        <v>0</v>
      </c>
      <c r="O10" s="162">
        <v>22000</v>
      </c>
      <c r="P10" s="162">
        <v>3700.7152248042498</v>
      </c>
      <c r="Q10" s="163">
        <v>12300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168</v>
      </c>
      <c r="F11" s="162">
        <v>933</v>
      </c>
      <c r="G11" s="162">
        <v>600</v>
      </c>
      <c r="H11" s="162">
        <v>2800</v>
      </c>
      <c r="I11" s="162">
        <v>0</v>
      </c>
      <c r="J11" s="162">
        <v>2200</v>
      </c>
      <c r="K11" s="162">
        <v>1175</v>
      </c>
      <c r="L11" s="162">
        <v>1579</v>
      </c>
      <c r="M11" s="162">
        <v>350</v>
      </c>
      <c r="N11" s="162">
        <v>0</v>
      </c>
      <c r="O11" s="162">
        <v>2500</v>
      </c>
      <c r="P11" s="162">
        <v>1500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6722</v>
      </c>
      <c r="G12" s="162">
        <v>4139</v>
      </c>
      <c r="H12" s="162">
        <v>16197</v>
      </c>
      <c r="I12" s="162">
        <v>0</v>
      </c>
      <c r="J12" s="162">
        <v>1190</v>
      </c>
      <c r="K12" s="162">
        <v>0</v>
      </c>
      <c r="L12" s="162">
        <v>987</v>
      </c>
      <c r="M12" s="162">
        <v>1123</v>
      </c>
      <c r="N12" s="162">
        <v>0</v>
      </c>
      <c r="O12" s="162">
        <v>12600</v>
      </c>
      <c r="P12" s="162">
        <v>2590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650</v>
      </c>
      <c r="L13" s="162">
        <v>0</v>
      </c>
      <c r="M13" s="162">
        <v>40</v>
      </c>
      <c r="N13" s="162">
        <v>121.3639865</v>
      </c>
      <c r="O13" s="162">
        <v>3485</v>
      </c>
      <c r="P13" s="162">
        <v>1500</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995</v>
      </c>
      <c r="E14" s="162">
        <v>251</v>
      </c>
      <c r="F14" s="162">
        <v>1145</v>
      </c>
      <c r="G14" s="162">
        <v>365</v>
      </c>
      <c r="H14" s="162">
        <v>1195</v>
      </c>
      <c r="I14" s="162">
        <v>1297</v>
      </c>
      <c r="J14" s="162">
        <v>3277</v>
      </c>
      <c r="K14" s="162">
        <v>180</v>
      </c>
      <c r="L14" s="162">
        <v>1505</v>
      </c>
      <c r="M14" s="162">
        <v>1167</v>
      </c>
      <c r="N14" s="162">
        <v>0</v>
      </c>
      <c r="O14" s="162">
        <v>5230</v>
      </c>
      <c r="P14" s="162">
        <v>1330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23</v>
      </c>
      <c r="C15" s="161">
        <v>0</v>
      </c>
      <c r="D15" s="162">
        <v>0</v>
      </c>
      <c r="E15" s="162">
        <v>0</v>
      </c>
      <c r="F15" s="162">
        <v>0</v>
      </c>
      <c r="G15" s="162">
        <v>0</v>
      </c>
      <c r="H15" s="162">
        <v>0</v>
      </c>
      <c r="I15" s="162">
        <v>0</v>
      </c>
      <c r="J15" s="162">
        <v>0</v>
      </c>
      <c r="K15" s="162">
        <v>0</v>
      </c>
      <c r="L15" s="162">
        <v>0</v>
      </c>
      <c r="M15" s="162">
        <v>0</v>
      </c>
      <c r="N15" s="162">
        <v>0</v>
      </c>
      <c r="O15" s="162">
        <v>0</v>
      </c>
      <c r="P15" s="162">
        <v>0</v>
      </c>
      <c r="Q15" s="163">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30459.770173005138</v>
      </c>
      <c r="E16" s="162">
        <v>8328.6</v>
      </c>
      <c r="F16" s="162">
        <v>9180</v>
      </c>
      <c r="G16" s="162">
        <v>4329</v>
      </c>
      <c r="H16" s="162">
        <v>9267</v>
      </c>
      <c r="I16" s="162">
        <v>0</v>
      </c>
      <c r="J16" s="162">
        <v>0</v>
      </c>
      <c r="K16" s="162">
        <v>223.6</v>
      </c>
      <c r="L16" s="162">
        <v>10321.130000000001</v>
      </c>
      <c r="M16" s="162">
        <v>6631</v>
      </c>
      <c r="N16" s="162">
        <v>0</v>
      </c>
      <c r="O16" s="162">
        <v>141000</v>
      </c>
      <c r="P16" s="162">
        <v>81550</v>
      </c>
      <c r="Q16" s="163">
        <v>33500</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74</v>
      </c>
      <c r="C17" s="161">
        <v>915</v>
      </c>
      <c r="D17" s="162">
        <v>0</v>
      </c>
      <c r="E17" s="162">
        <v>0</v>
      </c>
      <c r="F17" s="162">
        <v>0</v>
      </c>
      <c r="G17" s="162">
        <v>3.6999999999999998E-2</v>
      </c>
      <c r="H17" s="162">
        <v>0</v>
      </c>
      <c r="I17" s="162">
        <v>0</v>
      </c>
      <c r="J17" s="162">
        <v>0</v>
      </c>
      <c r="K17" s="162">
        <v>56</v>
      </c>
      <c r="L17" s="162">
        <v>28.3</v>
      </c>
      <c r="M17" s="162">
        <v>240.07</v>
      </c>
      <c r="N17" s="162">
        <v>0</v>
      </c>
      <c r="O17" s="162">
        <v>2532</v>
      </c>
      <c r="P17" s="162">
        <v>1330</v>
      </c>
      <c r="Q17" s="163">
        <v>1886</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26</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75</v>
      </c>
      <c r="C19" s="161">
        <v>270</v>
      </c>
      <c r="D19" s="162">
        <v>0</v>
      </c>
      <c r="E19" s="162">
        <v>0</v>
      </c>
      <c r="F19" s="162">
        <v>0</v>
      </c>
      <c r="G19" s="162">
        <v>6.5712000000000002</v>
      </c>
      <c r="H19" s="162">
        <v>0</v>
      </c>
      <c r="I19" s="162">
        <v>0</v>
      </c>
      <c r="J19" s="162">
        <v>0</v>
      </c>
      <c r="K19" s="162">
        <v>281</v>
      </c>
      <c r="L19" s="162">
        <v>70.8</v>
      </c>
      <c r="M19" s="162">
        <v>460.33000000000004</v>
      </c>
      <c r="N19" s="162">
        <v>0</v>
      </c>
      <c r="O19" s="162">
        <v>4921.1552350000002</v>
      </c>
      <c r="P19" s="162">
        <v>5850</v>
      </c>
      <c r="Q19" s="163">
        <v>5321</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656</v>
      </c>
      <c r="L20" s="162">
        <v>150</v>
      </c>
      <c r="M20" s="162">
        <v>126.65</v>
      </c>
      <c r="N20" s="162">
        <v>0</v>
      </c>
      <c r="O20" s="162">
        <v>5502</v>
      </c>
      <c r="P20" s="162">
        <v>2500</v>
      </c>
      <c r="Q20" s="163">
        <v>300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0</v>
      </c>
      <c r="F21" s="162">
        <v>10150</v>
      </c>
      <c r="G21" s="162">
        <v>3850</v>
      </c>
      <c r="H21" s="162">
        <v>21070</v>
      </c>
      <c r="I21" s="162">
        <v>0</v>
      </c>
      <c r="J21" s="162">
        <v>3100</v>
      </c>
      <c r="K21" s="162">
        <v>0</v>
      </c>
      <c r="L21" s="162">
        <v>8500</v>
      </c>
      <c r="M21" s="162">
        <v>2550</v>
      </c>
      <c r="N21" s="162">
        <v>3363.098422</v>
      </c>
      <c r="O21" s="162">
        <v>77000</v>
      </c>
      <c r="P21" s="162">
        <v>47590</v>
      </c>
      <c r="Q21" s="163">
        <v>3408.0728023275001</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3604</v>
      </c>
      <c r="E22" s="162">
        <v>374</v>
      </c>
      <c r="F22" s="162">
        <v>200</v>
      </c>
      <c r="G22" s="162">
        <v>0</v>
      </c>
      <c r="H22" s="162">
        <v>3400</v>
      </c>
      <c r="I22" s="162">
        <v>0</v>
      </c>
      <c r="J22" s="162">
        <v>3680</v>
      </c>
      <c r="K22" s="162">
        <v>1300</v>
      </c>
      <c r="L22" s="162">
        <v>450</v>
      </c>
      <c r="M22" s="162">
        <v>2200</v>
      </c>
      <c r="N22" s="162">
        <v>0</v>
      </c>
      <c r="O22" s="162">
        <v>6000</v>
      </c>
      <c r="P22" s="162">
        <v>7300</v>
      </c>
      <c r="Q22" s="163">
        <v>1000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8892</v>
      </c>
      <c r="E23" s="162">
        <v>0</v>
      </c>
      <c r="F23" s="162">
        <v>5500</v>
      </c>
      <c r="G23" s="162">
        <v>13600</v>
      </c>
      <c r="H23" s="162">
        <v>13500</v>
      </c>
      <c r="I23" s="162">
        <v>0</v>
      </c>
      <c r="J23" s="162">
        <v>37640</v>
      </c>
      <c r="K23" s="162">
        <v>990</v>
      </c>
      <c r="L23" s="162">
        <v>0</v>
      </c>
      <c r="M23" s="162">
        <v>3591</v>
      </c>
      <c r="N23" s="162">
        <v>0</v>
      </c>
      <c r="O23" s="162">
        <v>60000</v>
      </c>
      <c r="P23" s="162">
        <v>49050</v>
      </c>
      <c r="Q23" s="163">
        <v>20000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30440</v>
      </c>
      <c r="E24" s="162">
        <v>0</v>
      </c>
      <c r="F24" s="162">
        <v>6798</v>
      </c>
      <c r="G24" s="162">
        <v>142</v>
      </c>
      <c r="H24" s="162">
        <v>8351</v>
      </c>
      <c r="I24" s="162">
        <v>0</v>
      </c>
      <c r="J24" s="162">
        <v>5686</v>
      </c>
      <c r="K24" s="162">
        <v>195</v>
      </c>
      <c r="L24" s="162">
        <v>6040</v>
      </c>
      <c r="M24" s="162">
        <v>8142</v>
      </c>
      <c r="N24" s="162">
        <v>0</v>
      </c>
      <c r="O24" s="162">
        <v>37500</v>
      </c>
      <c r="P24" s="162">
        <v>17700</v>
      </c>
      <c r="Q24" s="163">
        <v>28330.813429470101</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5710</v>
      </c>
      <c r="E25" s="162">
        <v>0</v>
      </c>
      <c r="F25" s="162">
        <v>1629</v>
      </c>
      <c r="G25" s="162">
        <v>275</v>
      </c>
      <c r="H25" s="162">
        <v>4349</v>
      </c>
      <c r="I25" s="162">
        <v>1070</v>
      </c>
      <c r="J25" s="162">
        <v>0</v>
      </c>
      <c r="K25" s="162">
        <v>0</v>
      </c>
      <c r="L25" s="162">
        <v>0</v>
      </c>
      <c r="M25" s="162">
        <v>450</v>
      </c>
      <c r="N25" s="162">
        <v>350.9320093</v>
      </c>
      <c r="O25" s="162">
        <v>24500</v>
      </c>
      <c r="P25" s="162">
        <v>7700</v>
      </c>
      <c r="Q25" s="163">
        <v>10814.088729016799</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1000</v>
      </c>
      <c r="E26" s="162">
        <v>500</v>
      </c>
      <c r="F26" s="162">
        <v>900</v>
      </c>
      <c r="G26" s="162">
        <v>500</v>
      </c>
      <c r="H26" s="162">
        <v>2900</v>
      </c>
      <c r="I26" s="162">
        <v>0</v>
      </c>
      <c r="J26" s="162">
        <v>0</v>
      </c>
      <c r="K26" s="162">
        <v>0</v>
      </c>
      <c r="L26" s="162">
        <v>200</v>
      </c>
      <c r="M26" s="162">
        <v>400</v>
      </c>
      <c r="N26" s="162">
        <v>146.22167049999999</v>
      </c>
      <c r="O26" s="162">
        <v>700</v>
      </c>
      <c r="P26" s="162">
        <v>2000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1533.4</v>
      </c>
      <c r="E27" s="162">
        <v>44.1</v>
      </c>
      <c r="F27" s="162">
        <v>0</v>
      </c>
      <c r="G27" s="162">
        <v>60</v>
      </c>
      <c r="H27" s="162">
        <v>0</v>
      </c>
      <c r="I27" s="162">
        <v>0</v>
      </c>
      <c r="J27" s="162">
        <v>2360</v>
      </c>
      <c r="K27" s="162">
        <v>0</v>
      </c>
      <c r="L27" s="162">
        <v>355</v>
      </c>
      <c r="M27" s="162">
        <v>410</v>
      </c>
      <c r="N27" s="162">
        <v>0</v>
      </c>
      <c r="O27" s="162">
        <v>4000</v>
      </c>
      <c r="P27" s="162">
        <v>2000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3700</v>
      </c>
      <c r="E28" s="162">
        <v>0</v>
      </c>
      <c r="F28" s="162">
        <v>592</v>
      </c>
      <c r="G28" s="162">
        <v>216</v>
      </c>
      <c r="H28" s="162">
        <v>592</v>
      </c>
      <c r="I28" s="162">
        <v>80</v>
      </c>
      <c r="J28" s="162">
        <v>0</v>
      </c>
      <c r="K28" s="162">
        <v>100</v>
      </c>
      <c r="L28" s="162">
        <v>160</v>
      </c>
      <c r="M28" s="162">
        <v>350</v>
      </c>
      <c r="N28" s="162">
        <v>0</v>
      </c>
      <c r="O28" s="162">
        <v>2000</v>
      </c>
      <c r="P28" s="162">
        <v>6500</v>
      </c>
      <c r="Q28" s="163">
        <v>2200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76</v>
      </c>
      <c r="C30" s="161">
        <v>0</v>
      </c>
      <c r="D30" s="162">
        <v>1117.0999999999999</v>
      </c>
      <c r="E30" s="162">
        <v>0</v>
      </c>
      <c r="F30" s="162">
        <v>270.90000000000003</v>
      </c>
      <c r="G30" s="162">
        <v>236.33327561127683</v>
      </c>
      <c r="H30" s="162">
        <v>1187.5722877279836</v>
      </c>
      <c r="I30" s="162">
        <v>0</v>
      </c>
      <c r="J30" s="162">
        <v>0</v>
      </c>
      <c r="K30" s="162">
        <v>1473</v>
      </c>
      <c r="L30" s="162">
        <v>448</v>
      </c>
      <c r="M30" s="162">
        <v>1171.8227972651741</v>
      </c>
      <c r="N30" s="162">
        <v>0</v>
      </c>
      <c r="O30" s="162">
        <v>6835</v>
      </c>
      <c r="P30" s="162">
        <v>334</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77</v>
      </c>
      <c r="C31" s="161">
        <v>0</v>
      </c>
      <c r="D31" s="162">
        <v>4086.5</v>
      </c>
      <c r="E31" s="162">
        <v>1845</v>
      </c>
      <c r="F31" s="162">
        <v>1186.2</v>
      </c>
      <c r="G31" s="162">
        <v>502.44310964184444</v>
      </c>
      <c r="H31" s="162">
        <v>2145.2915079485574</v>
      </c>
      <c r="I31" s="162">
        <v>0</v>
      </c>
      <c r="J31" s="162">
        <v>0</v>
      </c>
      <c r="K31" s="162">
        <v>0</v>
      </c>
      <c r="L31" s="162">
        <v>490</v>
      </c>
      <c r="M31" s="162">
        <v>543.52758082724517</v>
      </c>
      <c r="N31" s="162">
        <v>7.3110835270000001</v>
      </c>
      <c r="O31" s="162">
        <v>8688</v>
      </c>
      <c r="P31" s="162">
        <v>4404</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78</v>
      </c>
      <c r="C32" s="161">
        <v>0</v>
      </c>
      <c r="D32" s="162">
        <v>16891.97</v>
      </c>
      <c r="E32" s="162">
        <v>1820</v>
      </c>
      <c r="F32" s="162">
        <v>3560</v>
      </c>
      <c r="G32" s="162">
        <v>4605.353795619284</v>
      </c>
      <c r="H32" s="162">
        <v>11279.694095169312</v>
      </c>
      <c r="I32" s="162">
        <v>0</v>
      </c>
      <c r="J32" s="162">
        <v>0</v>
      </c>
      <c r="K32" s="162">
        <v>1465</v>
      </c>
      <c r="L32" s="162">
        <v>2776</v>
      </c>
      <c r="M32" s="162">
        <v>2644.3346096812757</v>
      </c>
      <c r="N32" s="162">
        <v>0</v>
      </c>
      <c r="O32" s="162">
        <v>24000</v>
      </c>
      <c r="P32" s="162">
        <v>356</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79</v>
      </c>
      <c r="C33" s="161">
        <v>0</v>
      </c>
      <c r="D33" s="162">
        <v>0</v>
      </c>
      <c r="E33" s="162">
        <v>250</v>
      </c>
      <c r="F33" s="162">
        <v>217.8</v>
      </c>
      <c r="G33" s="162">
        <v>46.659772845087474</v>
      </c>
      <c r="H33" s="162">
        <v>423.4</v>
      </c>
      <c r="I33" s="162">
        <v>0</v>
      </c>
      <c r="J33" s="162">
        <v>0</v>
      </c>
      <c r="K33" s="162">
        <v>255</v>
      </c>
      <c r="L33" s="162">
        <v>687</v>
      </c>
      <c r="M33" s="162">
        <v>101.14679135051573</v>
      </c>
      <c r="N33" s="162">
        <v>73.110835269999995</v>
      </c>
      <c r="O33" s="162">
        <v>2764</v>
      </c>
      <c r="P33" s="162">
        <v>1490</v>
      </c>
      <c r="Q33" s="163">
        <v>1537</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80</v>
      </c>
      <c r="C34" s="161">
        <v>0</v>
      </c>
      <c r="D34" s="162">
        <v>2763.6559999999999</v>
      </c>
      <c r="E34" s="162">
        <v>0</v>
      </c>
      <c r="F34" s="162">
        <v>496.89696969696973</v>
      </c>
      <c r="G34" s="162">
        <v>19.65762792342991</v>
      </c>
      <c r="H34" s="162">
        <v>658</v>
      </c>
      <c r="I34" s="162">
        <v>0</v>
      </c>
      <c r="J34" s="162">
        <v>0</v>
      </c>
      <c r="K34" s="162">
        <v>498</v>
      </c>
      <c r="L34" s="162">
        <v>503</v>
      </c>
      <c r="M34" s="162">
        <v>79.782802047658492</v>
      </c>
      <c r="N34" s="162">
        <v>109.6662529</v>
      </c>
      <c r="O34" s="162">
        <v>4589</v>
      </c>
      <c r="P34" s="162">
        <v>2699.07702889028</v>
      </c>
      <c r="Q34" s="163">
        <v>4594</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81</v>
      </c>
      <c r="C35" s="161">
        <v>0</v>
      </c>
      <c r="D35" s="162">
        <v>5874.5</v>
      </c>
      <c r="E35" s="162">
        <v>605</v>
      </c>
      <c r="F35" s="162">
        <v>0</v>
      </c>
      <c r="G35" s="162">
        <v>226.88650633622478</v>
      </c>
      <c r="H35" s="162">
        <v>761.91179720658295</v>
      </c>
      <c r="I35" s="162">
        <v>0</v>
      </c>
      <c r="J35" s="162">
        <v>0</v>
      </c>
      <c r="K35" s="162">
        <v>0</v>
      </c>
      <c r="L35" s="162">
        <v>881</v>
      </c>
      <c r="M35" s="162">
        <v>712.23931882813065</v>
      </c>
      <c r="N35" s="162">
        <v>146.22167049999999</v>
      </c>
      <c r="O35" s="162">
        <v>11395</v>
      </c>
      <c r="P35" s="162">
        <v>8502</v>
      </c>
      <c r="Q35" s="163">
        <v>5305.6737588652504</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0</v>
      </c>
      <c r="L36" s="162">
        <v>227</v>
      </c>
      <c r="M36" s="162">
        <v>199</v>
      </c>
      <c r="N36" s="162">
        <v>0</v>
      </c>
      <c r="O36" s="162">
        <v>6983</v>
      </c>
      <c r="P36" s="162">
        <v>1000</v>
      </c>
      <c r="Q36" s="163">
        <v>400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82</v>
      </c>
      <c r="C37" s="161">
        <v>0</v>
      </c>
      <c r="D37" s="162">
        <v>0</v>
      </c>
      <c r="E37" s="162">
        <v>0</v>
      </c>
      <c r="F37" s="162">
        <v>0</v>
      </c>
      <c r="G37" s="162">
        <v>0</v>
      </c>
      <c r="H37" s="162">
        <v>0</v>
      </c>
      <c r="I37" s="162">
        <v>0</v>
      </c>
      <c r="J37" s="162">
        <v>0</v>
      </c>
      <c r="K37" s="162">
        <v>0</v>
      </c>
      <c r="L37" s="162">
        <v>0</v>
      </c>
      <c r="M37" s="162">
        <v>0</v>
      </c>
      <c r="N37" s="162">
        <v>0</v>
      </c>
      <c r="O37" s="162">
        <v>139</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83</v>
      </c>
      <c r="C38" s="161">
        <v>0</v>
      </c>
      <c r="D38" s="162">
        <v>0</v>
      </c>
      <c r="E38" s="162">
        <v>0</v>
      </c>
      <c r="F38" s="162">
        <v>0</v>
      </c>
      <c r="G38" s="162">
        <v>0</v>
      </c>
      <c r="H38" s="162">
        <v>0</v>
      </c>
      <c r="I38" s="162">
        <v>0</v>
      </c>
      <c r="J38" s="162">
        <v>0</v>
      </c>
      <c r="K38" s="162">
        <v>0</v>
      </c>
      <c r="L38" s="162">
        <v>0</v>
      </c>
      <c r="M38" s="162">
        <v>0</v>
      </c>
      <c r="N38" s="162">
        <v>0</v>
      </c>
      <c r="O38" s="162">
        <v>675</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84</v>
      </c>
      <c r="C39" s="161">
        <v>0</v>
      </c>
      <c r="D39" s="162">
        <v>0</v>
      </c>
      <c r="E39" s="162">
        <v>0</v>
      </c>
      <c r="F39" s="162">
        <v>0</v>
      </c>
      <c r="G39" s="162">
        <v>34</v>
      </c>
      <c r="H39" s="162">
        <v>0</v>
      </c>
      <c r="I39" s="162">
        <v>0</v>
      </c>
      <c r="J39" s="162">
        <v>0</v>
      </c>
      <c r="K39" s="162">
        <v>0</v>
      </c>
      <c r="L39" s="162">
        <v>90</v>
      </c>
      <c r="M39" s="162">
        <v>51.3</v>
      </c>
      <c r="N39" s="162">
        <v>0</v>
      </c>
      <c r="O39" s="162">
        <v>260</v>
      </c>
      <c r="P39" s="162">
        <v>250</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85</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150</v>
      </c>
      <c r="M41" s="162">
        <v>295</v>
      </c>
      <c r="N41" s="162">
        <v>0</v>
      </c>
      <c r="O41" s="162">
        <v>30</v>
      </c>
      <c r="P41" s="162">
        <v>800</v>
      </c>
      <c r="Q41" s="163">
        <v>500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0</v>
      </c>
      <c r="J42" s="162">
        <v>0</v>
      </c>
      <c r="K42" s="162">
        <v>558</v>
      </c>
      <c r="L42" s="162">
        <v>0</v>
      </c>
      <c r="M42" s="162">
        <v>39</v>
      </c>
      <c r="N42" s="162">
        <v>0</v>
      </c>
      <c r="O42" s="162">
        <v>4836.0058309037904</v>
      </c>
      <c r="P42" s="162">
        <v>3944.7321528009802</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60</v>
      </c>
      <c r="E43" s="162">
        <v>120</v>
      </c>
      <c r="F43" s="162">
        <v>347</v>
      </c>
      <c r="G43" s="162">
        <v>151</v>
      </c>
      <c r="H43" s="162">
        <v>994</v>
      </c>
      <c r="I43" s="162">
        <v>300</v>
      </c>
      <c r="J43" s="162">
        <v>0</v>
      </c>
      <c r="K43" s="162">
        <v>341</v>
      </c>
      <c r="L43" s="162">
        <v>0</v>
      </c>
      <c r="M43" s="162">
        <v>26</v>
      </c>
      <c r="N43" s="162">
        <v>0</v>
      </c>
      <c r="O43" s="162">
        <v>32</v>
      </c>
      <c r="P43" s="162">
        <v>150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1285.5769230769199</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900</v>
      </c>
      <c r="E45" s="162">
        <v>0</v>
      </c>
      <c r="F45" s="162">
        <v>400</v>
      </c>
      <c r="G45" s="162">
        <v>0</v>
      </c>
      <c r="H45" s="162">
        <v>400</v>
      </c>
      <c r="I45" s="162">
        <v>0</v>
      </c>
      <c r="J45" s="162">
        <v>0</v>
      </c>
      <c r="K45" s="162">
        <v>0</v>
      </c>
      <c r="L45" s="162">
        <v>26</v>
      </c>
      <c r="M45" s="162">
        <v>96.6</v>
      </c>
      <c r="N45" s="162">
        <v>0</v>
      </c>
      <c r="O45" s="162">
        <v>1500</v>
      </c>
      <c r="P45" s="162">
        <v>2200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3358</v>
      </c>
      <c r="F46" s="162">
        <v>2500</v>
      </c>
      <c r="G46" s="162">
        <v>38</v>
      </c>
      <c r="H46" s="162">
        <v>2500</v>
      </c>
      <c r="I46" s="162">
        <v>0</v>
      </c>
      <c r="J46" s="162">
        <v>0</v>
      </c>
      <c r="K46" s="162">
        <v>0</v>
      </c>
      <c r="L46" s="162">
        <v>3539</v>
      </c>
      <c r="M46" s="162">
        <v>507</v>
      </c>
      <c r="N46" s="162">
        <v>0</v>
      </c>
      <c r="O46" s="162">
        <v>46000</v>
      </c>
      <c r="P46" s="162">
        <v>7400</v>
      </c>
      <c r="Q46" s="163">
        <v>20805</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86</v>
      </c>
      <c r="C47" s="161">
        <v>0</v>
      </c>
      <c r="D47" s="162">
        <v>0</v>
      </c>
      <c r="E47" s="162">
        <v>0</v>
      </c>
      <c r="F47" s="162">
        <v>83.6</v>
      </c>
      <c r="G47" s="162">
        <v>0</v>
      </c>
      <c r="H47" s="162">
        <v>5381.4</v>
      </c>
      <c r="I47" s="162">
        <v>0</v>
      </c>
      <c r="J47" s="162">
        <v>0</v>
      </c>
      <c r="K47" s="162">
        <v>0</v>
      </c>
      <c r="L47" s="162">
        <v>0</v>
      </c>
      <c r="M47" s="162">
        <v>0</v>
      </c>
      <c r="N47" s="162">
        <v>0</v>
      </c>
      <c r="O47" s="162">
        <v>0</v>
      </c>
      <c r="P47" s="162">
        <v>5860</v>
      </c>
      <c r="Q47" s="163">
        <v>200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87</v>
      </c>
      <c r="C48" s="161">
        <v>0</v>
      </c>
      <c r="D48" s="162">
        <v>0</v>
      </c>
      <c r="E48" s="162">
        <v>0</v>
      </c>
      <c r="F48" s="162">
        <v>1.3</v>
      </c>
      <c r="G48" s="162">
        <v>0</v>
      </c>
      <c r="H48" s="162">
        <v>5900.3999999999987</v>
      </c>
      <c r="I48" s="162">
        <v>0</v>
      </c>
      <c r="J48" s="162">
        <v>0</v>
      </c>
      <c r="K48" s="162">
        <v>0</v>
      </c>
      <c r="L48" s="162">
        <v>0</v>
      </c>
      <c r="M48" s="162">
        <v>40.003</v>
      </c>
      <c r="N48" s="162">
        <v>0</v>
      </c>
      <c r="O48" s="162">
        <v>0</v>
      </c>
      <c r="P48" s="162">
        <v>3350</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88</v>
      </c>
      <c r="C49" s="161">
        <v>0</v>
      </c>
      <c r="D49" s="162">
        <v>0</v>
      </c>
      <c r="E49" s="162">
        <v>0</v>
      </c>
      <c r="F49" s="162">
        <v>1029.808</v>
      </c>
      <c r="G49" s="162">
        <v>0</v>
      </c>
      <c r="H49" s="162">
        <v>24535.100000000002</v>
      </c>
      <c r="I49" s="162">
        <v>0</v>
      </c>
      <c r="J49" s="162">
        <v>0</v>
      </c>
      <c r="K49" s="162">
        <v>0</v>
      </c>
      <c r="L49" s="162">
        <v>0</v>
      </c>
      <c r="M49" s="162">
        <v>36.299999999999997</v>
      </c>
      <c r="N49" s="162">
        <v>0</v>
      </c>
      <c r="O49" s="162">
        <v>3000</v>
      </c>
      <c r="P49" s="162">
        <v>6325</v>
      </c>
      <c r="Q49" s="163">
        <v>200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2741</v>
      </c>
      <c r="E50" s="162">
        <v>8325.7000000000007</v>
      </c>
      <c r="F50" s="162">
        <v>2292</v>
      </c>
      <c r="G50" s="162">
        <v>1033</v>
      </c>
      <c r="H50" s="162">
        <v>2217</v>
      </c>
      <c r="I50" s="162">
        <v>1936.3</v>
      </c>
      <c r="J50" s="162">
        <v>18000</v>
      </c>
      <c r="K50" s="162">
        <v>3945</v>
      </c>
      <c r="L50" s="162">
        <v>7276</v>
      </c>
      <c r="M50" s="162">
        <v>1756</v>
      </c>
      <c r="N50" s="162">
        <v>0</v>
      </c>
      <c r="O50" s="162">
        <v>7150</v>
      </c>
      <c r="P50" s="162">
        <v>12000</v>
      </c>
      <c r="Q50" s="163">
        <v>7000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1332</v>
      </c>
      <c r="E51" s="162">
        <v>0</v>
      </c>
      <c r="F51" s="162">
        <v>4119.8999999999996</v>
      </c>
      <c r="G51" s="162">
        <v>734.7</v>
      </c>
      <c r="H51" s="162">
        <v>8466.2000000000007</v>
      </c>
      <c r="I51" s="162">
        <v>0</v>
      </c>
      <c r="J51" s="162">
        <v>0</v>
      </c>
      <c r="K51" s="162">
        <v>0</v>
      </c>
      <c r="L51" s="162">
        <v>1052</v>
      </c>
      <c r="M51" s="162">
        <v>843</v>
      </c>
      <c r="N51" s="162">
        <v>0</v>
      </c>
      <c r="O51" s="162">
        <v>17572</v>
      </c>
      <c r="P51" s="162">
        <v>10000</v>
      </c>
      <c r="Q51" s="163">
        <v>2580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3241.0959999999995</v>
      </c>
      <c r="E52" s="162">
        <v>0</v>
      </c>
      <c r="F52" s="162">
        <v>970</v>
      </c>
      <c r="G52" s="162">
        <v>3290.5620671690804</v>
      </c>
      <c r="H52" s="162">
        <v>4279.9110000000001</v>
      </c>
      <c r="I52" s="162">
        <v>0</v>
      </c>
      <c r="J52" s="162">
        <v>2630</v>
      </c>
      <c r="K52" s="162">
        <v>190</v>
      </c>
      <c r="L52" s="162">
        <v>0</v>
      </c>
      <c r="M52" s="162">
        <v>500</v>
      </c>
      <c r="N52" s="162">
        <v>0</v>
      </c>
      <c r="O52" s="162">
        <v>23000</v>
      </c>
      <c r="P52" s="162">
        <v>21649</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2222</v>
      </c>
      <c r="J53" s="162">
        <v>0</v>
      </c>
      <c r="K53" s="162">
        <v>755</v>
      </c>
      <c r="L53" s="162">
        <v>0</v>
      </c>
      <c r="M53" s="162">
        <v>118</v>
      </c>
      <c r="N53" s="162">
        <v>0</v>
      </c>
      <c r="O53" s="162">
        <v>450</v>
      </c>
      <c r="P53" s="162">
        <v>1200</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52.574976865994699</v>
      </c>
      <c r="P54" s="162">
        <v>2790</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410</v>
      </c>
      <c r="P55" s="162">
        <v>8108.0000000000009</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0</v>
      </c>
      <c r="F56" s="162">
        <v>0</v>
      </c>
      <c r="G56" s="162">
        <v>0</v>
      </c>
      <c r="H56" s="162">
        <v>2586</v>
      </c>
      <c r="I56" s="162">
        <v>0</v>
      </c>
      <c r="J56" s="162">
        <v>3682</v>
      </c>
      <c r="K56" s="162">
        <v>0</v>
      </c>
      <c r="L56" s="162">
        <v>390</v>
      </c>
      <c r="M56" s="162">
        <v>2614</v>
      </c>
      <c r="N56" s="162">
        <v>0</v>
      </c>
      <c r="O56" s="162">
        <v>4680</v>
      </c>
      <c r="P56" s="162">
        <v>4670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0</v>
      </c>
      <c r="D57" s="162">
        <v>0</v>
      </c>
      <c r="E57" s="162">
        <v>0</v>
      </c>
      <c r="F57" s="162">
        <v>0</v>
      </c>
      <c r="G57" s="162">
        <v>0</v>
      </c>
      <c r="H57" s="162">
        <v>348</v>
      </c>
      <c r="I57" s="162">
        <v>0</v>
      </c>
      <c r="J57" s="162">
        <v>0</v>
      </c>
      <c r="K57" s="162">
        <v>0</v>
      </c>
      <c r="L57" s="162">
        <v>0</v>
      </c>
      <c r="M57" s="162">
        <v>719</v>
      </c>
      <c r="N57" s="162">
        <v>0</v>
      </c>
      <c r="O57" s="162">
        <v>1560</v>
      </c>
      <c r="P57" s="162">
        <v>1850</v>
      </c>
      <c r="Q57" s="163">
        <v>1303.38258462413</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50</v>
      </c>
      <c r="F58" s="162">
        <v>617</v>
      </c>
      <c r="G58" s="162">
        <v>1500</v>
      </c>
      <c r="H58" s="162">
        <v>600</v>
      </c>
      <c r="I58" s="162">
        <v>0</v>
      </c>
      <c r="J58" s="162">
        <v>696</v>
      </c>
      <c r="K58" s="162">
        <v>420</v>
      </c>
      <c r="L58" s="162">
        <v>159</v>
      </c>
      <c r="M58" s="162">
        <v>67</v>
      </c>
      <c r="N58" s="162">
        <v>0</v>
      </c>
      <c r="O58" s="162">
        <v>1221</v>
      </c>
      <c r="P58" s="162">
        <v>575</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0</v>
      </c>
      <c r="E59" s="162">
        <v>0</v>
      </c>
      <c r="F59" s="162">
        <v>1486</v>
      </c>
      <c r="G59" s="162">
        <v>974</v>
      </c>
      <c r="H59" s="162">
        <v>2292</v>
      </c>
      <c r="I59" s="162">
        <v>0</v>
      </c>
      <c r="J59" s="162">
        <v>2890</v>
      </c>
      <c r="K59" s="162">
        <v>0</v>
      </c>
      <c r="L59" s="162">
        <v>898.60599999999999</v>
      </c>
      <c r="M59" s="162">
        <v>505.19690000000003</v>
      </c>
      <c r="N59" s="162">
        <v>0</v>
      </c>
      <c r="O59" s="162">
        <v>1533.123</v>
      </c>
      <c r="P59" s="162">
        <v>326</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24398.799999999999</v>
      </c>
      <c r="E60" s="165">
        <v>0</v>
      </c>
      <c r="F60" s="165">
        <v>0</v>
      </c>
      <c r="G60" s="165">
        <v>11411</v>
      </c>
      <c r="H60" s="165">
        <v>26625</v>
      </c>
      <c r="I60" s="165">
        <v>0</v>
      </c>
      <c r="J60" s="165">
        <v>8400</v>
      </c>
      <c r="K60" s="165">
        <v>673.80000000000007</v>
      </c>
      <c r="L60" s="165">
        <v>500</v>
      </c>
      <c r="M60" s="165">
        <v>1250</v>
      </c>
      <c r="N60" s="165">
        <v>0</v>
      </c>
      <c r="O60" s="165">
        <v>68094.499527118402</v>
      </c>
      <c r="P60" s="165">
        <v>60296.167141918901</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9">
    <tabColor theme="1"/>
  </sheetPr>
  <dimension ref="A1:BS491"/>
  <sheetViews>
    <sheetView zoomScale="70" zoomScaleNormal="70" workbookViewId="0">
      <selection activeCell="O46" sqref="O4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7</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89</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47484</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0</v>
      </c>
      <c r="L7" s="159">
        <v>0</v>
      </c>
      <c r="M7" s="159">
        <v>0</v>
      </c>
      <c r="N7" s="159">
        <v>0</v>
      </c>
      <c r="O7" s="159">
        <v>80</v>
      </c>
      <c r="P7" s="159">
        <v>150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4164</v>
      </c>
      <c r="E8" s="162">
        <v>0</v>
      </c>
      <c r="F8" s="162">
        <v>5651</v>
      </c>
      <c r="G8" s="162">
        <v>4671.89977</v>
      </c>
      <c r="H8" s="162">
        <v>12351</v>
      </c>
      <c r="I8" s="162">
        <v>0</v>
      </c>
      <c r="J8" s="162">
        <v>0</v>
      </c>
      <c r="K8" s="162">
        <v>174</v>
      </c>
      <c r="L8" s="162">
        <v>984</v>
      </c>
      <c r="M8" s="162">
        <v>620</v>
      </c>
      <c r="N8" s="162">
        <v>0</v>
      </c>
      <c r="O8" s="162">
        <v>4500</v>
      </c>
      <c r="P8" s="162">
        <v>5000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2536</v>
      </c>
      <c r="J9" s="162">
        <v>0</v>
      </c>
      <c r="K9" s="162">
        <v>0</v>
      </c>
      <c r="L9" s="162">
        <v>0</v>
      </c>
      <c r="M9" s="162">
        <v>0</v>
      </c>
      <c r="N9" s="162">
        <v>0</v>
      </c>
      <c r="O9" s="162">
        <v>100</v>
      </c>
      <c r="P9" s="162">
        <v>640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1048.5999999999999</v>
      </c>
      <c r="D10" s="162">
        <v>5952</v>
      </c>
      <c r="E10" s="162">
        <v>0</v>
      </c>
      <c r="F10" s="162">
        <v>1150</v>
      </c>
      <c r="G10" s="162">
        <v>117</v>
      </c>
      <c r="H10" s="162">
        <v>1308</v>
      </c>
      <c r="I10" s="162">
        <v>0</v>
      </c>
      <c r="J10" s="162">
        <v>0</v>
      </c>
      <c r="K10" s="162">
        <v>0</v>
      </c>
      <c r="L10" s="162">
        <v>1710</v>
      </c>
      <c r="M10" s="162">
        <v>658</v>
      </c>
      <c r="N10" s="162">
        <v>0</v>
      </c>
      <c r="O10" s="162">
        <v>5050.5</v>
      </c>
      <c r="P10" s="162">
        <v>3298</v>
      </c>
      <c r="Q10" s="163">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168</v>
      </c>
      <c r="F11" s="162">
        <v>933</v>
      </c>
      <c r="G11" s="162">
        <v>600</v>
      </c>
      <c r="H11" s="162">
        <v>2800</v>
      </c>
      <c r="I11" s="162">
        <v>3895</v>
      </c>
      <c r="J11" s="162">
        <v>2200</v>
      </c>
      <c r="K11" s="162">
        <v>0</v>
      </c>
      <c r="L11" s="162">
        <v>1579</v>
      </c>
      <c r="M11" s="162">
        <v>350</v>
      </c>
      <c r="N11" s="162">
        <v>0</v>
      </c>
      <c r="O11" s="162">
        <v>2000</v>
      </c>
      <c r="P11" s="162">
        <v>1250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1190</v>
      </c>
      <c r="K12" s="162">
        <v>0</v>
      </c>
      <c r="L12" s="162">
        <v>987</v>
      </c>
      <c r="M12" s="162">
        <v>1123</v>
      </c>
      <c r="N12" s="162">
        <v>0</v>
      </c>
      <c r="O12" s="162">
        <v>5600</v>
      </c>
      <c r="P12" s="162">
        <v>370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529.5</v>
      </c>
      <c r="L13" s="162">
        <v>0</v>
      </c>
      <c r="M13" s="162">
        <v>40</v>
      </c>
      <c r="N13" s="162">
        <v>83</v>
      </c>
      <c r="O13" s="162">
        <v>688</v>
      </c>
      <c r="P13" s="162">
        <v>275</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1379</v>
      </c>
      <c r="E14" s="162">
        <v>251</v>
      </c>
      <c r="F14" s="162">
        <v>1000</v>
      </c>
      <c r="G14" s="162">
        <v>365</v>
      </c>
      <c r="H14" s="162">
        <v>1050</v>
      </c>
      <c r="I14" s="162">
        <v>4760</v>
      </c>
      <c r="J14" s="162">
        <v>4055</v>
      </c>
      <c r="K14" s="162">
        <v>0</v>
      </c>
      <c r="L14" s="162">
        <v>1505</v>
      </c>
      <c r="M14" s="162">
        <v>1167</v>
      </c>
      <c r="N14" s="162">
        <v>0</v>
      </c>
      <c r="O14" s="162">
        <v>3540</v>
      </c>
      <c r="P14" s="162">
        <v>950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v>0</v>
      </c>
      <c r="D15" s="162">
        <v>0</v>
      </c>
      <c r="E15" s="162">
        <v>0</v>
      </c>
      <c r="F15" s="162">
        <v>0</v>
      </c>
      <c r="G15" s="162">
        <v>0</v>
      </c>
      <c r="H15" s="162">
        <v>0</v>
      </c>
      <c r="I15" s="162">
        <v>0</v>
      </c>
      <c r="J15" s="162">
        <v>0</v>
      </c>
      <c r="K15" s="162">
        <v>0</v>
      </c>
      <c r="L15" s="162">
        <v>0</v>
      </c>
      <c r="M15" s="162">
        <v>0</v>
      </c>
      <c r="N15" s="162">
        <v>0</v>
      </c>
      <c r="O15" s="162">
        <v>0</v>
      </c>
      <c r="P15" s="162">
        <v>0</v>
      </c>
      <c r="Q15" s="163">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31013.163173005141</v>
      </c>
      <c r="E16" s="162">
        <v>14727.099999999999</v>
      </c>
      <c r="F16" s="162">
        <v>8377.6</v>
      </c>
      <c r="G16" s="162">
        <v>4329</v>
      </c>
      <c r="H16" s="162">
        <v>8465</v>
      </c>
      <c r="I16" s="162">
        <v>9368.2000000000007</v>
      </c>
      <c r="J16" s="162">
        <v>0</v>
      </c>
      <c r="K16" s="162">
        <v>835.18999999999983</v>
      </c>
      <c r="L16" s="162">
        <v>10321.130000000001</v>
      </c>
      <c r="M16" s="162">
        <v>6631</v>
      </c>
      <c r="N16" s="162">
        <v>0</v>
      </c>
      <c r="O16" s="162">
        <v>66300</v>
      </c>
      <c r="P16" s="162">
        <v>58500</v>
      </c>
      <c r="Q16" s="163">
        <v>14664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915</v>
      </c>
      <c r="D17" s="162">
        <v>0</v>
      </c>
      <c r="E17" s="162">
        <v>0</v>
      </c>
      <c r="F17" s="162">
        <v>0</v>
      </c>
      <c r="G17" s="162">
        <v>3.6999999999999998E-2</v>
      </c>
      <c r="H17" s="162">
        <v>0</v>
      </c>
      <c r="I17" s="162">
        <v>0</v>
      </c>
      <c r="J17" s="162">
        <v>0</v>
      </c>
      <c r="K17" s="162">
        <v>536</v>
      </c>
      <c r="L17" s="162">
        <v>28.3</v>
      </c>
      <c r="M17" s="162">
        <v>240.07</v>
      </c>
      <c r="N17" s="162">
        <v>0</v>
      </c>
      <c r="O17" s="162">
        <v>992.15523482116043</v>
      </c>
      <c r="P17" s="162">
        <v>975</v>
      </c>
      <c r="Q17" s="163">
        <v>429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270</v>
      </c>
      <c r="D19" s="162">
        <v>430</v>
      </c>
      <c r="E19" s="162">
        <v>410</v>
      </c>
      <c r="F19" s="162">
        <v>0</v>
      </c>
      <c r="G19" s="162">
        <v>6.5712000000000002</v>
      </c>
      <c r="H19" s="162">
        <v>0</v>
      </c>
      <c r="I19" s="162">
        <v>0</v>
      </c>
      <c r="J19" s="162">
        <v>0</v>
      </c>
      <c r="K19" s="162">
        <v>281</v>
      </c>
      <c r="L19" s="162">
        <v>70.8</v>
      </c>
      <c r="M19" s="162">
        <v>460.33000000000004</v>
      </c>
      <c r="N19" s="162">
        <v>0</v>
      </c>
      <c r="O19" s="162">
        <v>1946.8447651788397</v>
      </c>
      <c r="P19" s="162">
        <v>4621</v>
      </c>
      <c r="Q19" s="163">
        <v>1876</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656</v>
      </c>
      <c r="L20" s="162">
        <v>150</v>
      </c>
      <c r="M20" s="162">
        <v>126.65</v>
      </c>
      <c r="N20" s="162">
        <v>0</v>
      </c>
      <c r="O20" s="162">
        <v>100</v>
      </c>
      <c r="P20" s="162">
        <v>1500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4660</v>
      </c>
      <c r="F21" s="162">
        <v>8280</v>
      </c>
      <c r="G21" s="162">
        <v>3850</v>
      </c>
      <c r="H21" s="162">
        <v>19200</v>
      </c>
      <c r="I21" s="162">
        <v>0</v>
      </c>
      <c r="J21" s="162">
        <v>7117</v>
      </c>
      <c r="K21" s="162">
        <v>0</v>
      </c>
      <c r="L21" s="162">
        <v>8500</v>
      </c>
      <c r="M21" s="162">
        <v>2550</v>
      </c>
      <c r="N21" s="162">
        <v>2300</v>
      </c>
      <c r="O21" s="162">
        <v>40000</v>
      </c>
      <c r="P21" s="162">
        <v>31000</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1474</v>
      </c>
      <c r="E22" s="162">
        <v>714</v>
      </c>
      <c r="F22" s="162">
        <v>0</v>
      </c>
      <c r="G22" s="162">
        <v>0</v>
      </c>
      <c r="H22" s="162">
        <v>3200</v>
      </c>
      <c r="I22" s="162">
        <v>0</v>
      </c>
      <c r="J22" s="162">
        <v>4560</v>
      </c>
      <c r="K22" s="162">
        <v>1300</v>
      </c>
      <c r="L22" s="162">
        <v>450</v>
      </c>
      <c r="M22" s="162">
        <v>2200</v>
      </c>
      <c r="N22" s="162">
        <v>0</v>
      </c>
      <c r="O22" s="162">
        <v>1200</v>
      </c>
      <c r="P22" s="162">
        <v>2300</v>
      </c>
      <c r="Q22" s="163">
        <v>700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11496</v>
      </c>
      <c r="E23" s="162">
        <v>0</v>
      </c>
      <c r="F23" s="162">
        <v>5500</v>
      </c>
      <c r="G23" s="162">
        <v>13600</v>
      </c>
      <c r="H23" s="162">
        <v>13500</v>
      </c>
      <c r="I23" s="162">
        <v>0</v>
      </c>
      <c r="J23" s="162">
        <v>37640</v>
      </c>
      <c r="K23" s="162">
        <v>990</v>
      </c>
      <c r="L23" s="162">
        <v>0</v>
      </c>
      <c r="M23" s="162">
        <v>3591</v>
      </c>
      <c r="N23" s="162">
        <v>0</v>
      </c>
      <c r="O23" s="162">
        <v>31400</v>
      </c>
      <c r="P23" s="162">
        <v>36300</v>
      </c>
      <c r="Q23" s="163">
        <v>7000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30823</v>
      </c>
      <c r="E24" s="162">
        <v>0</v>
      </c>
      <c r="F24" s="162">
        <v>0</v>
      </c>
      <c r="G24" s="162">
        <v>142</v>
      </c>
      <c r="H24" s="162">
        <v>1553</v>
      </c>
      <c r="I24" s="162">
        <v>0</v>
      </c>
      <c r="J24" s="162">
        <v>5686</v>
      </c>
      <c r="K24" s="162">
        <v>195</v>
      </c>
      <c r="L24" s="162">
        <v>6040</v>
      </c>
      <c r="M24" s="162">
        <v>8142</v>
      </c>
      <c r="N24" s="162">
        <v>0</v>
      </c>
      <c r="O24" s="162">
        <v>24494</v>
      </c>
      <c r="P24" s="162">
        <v>16125</v>
      </c>
      <c r="Q24" s="163">
        <v>22182</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6260</v>
      </c>
      <c r="E25" s="162">
        <v>0</v>
      </c>
      <c r="F25" s="162">
        <v>1289</v>
      </c>
      <c r="G25" s="162">
        <v>275</v>
      </c>
      <c r="H25" s="162">
        <v>4009</v>
      </c>
      <c r="I25" s="162">
        <v>2251</v>
      </c>
      <c r="J25" s="162">
        <v>0</v>
      </c>
      <c r="K25" s="162">
        <v>0</v>
      </c>
      <c r="L25" s="162">
        <v>0</v>
      </c>
      <c r="M25" s="162">
        <v>450</v>
      </c>
      <c r="N25" s="162">
        <v>240</v>
      </c>
      <c r="O25" s="162">
        <v>4000</v>
      </c>
      <c r="P25" s="162">
        <v>5900</v>
      </c>
      <c r="Q25" s="163">
        <v>300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1300</v>
      </c>
      <c r="E26" s="162">
        <v>700</v>
      </c>
      <c r="F26" s="162">
        <v>300</v>
      </c>
      <c r="G26" s="162">
        <v>500</v>
      </c>
      <c r="H26" s="162">
        <v>2300</v>
      </c>
      <c r="I26" s="162">
        <v>0</v>
      </c>
      <c r="J26" s="162">
        <v>0</v>
      </c>
      <c r="K26" s="162">
        <v>0</v>
      </c>
      <c r="L26" s="162">
        <v>200</v>
      </c>
      <c r="M26" s="162">
        <v>400</v>
      </c>
      <c r="N26" s="162">
        <v>100</v>
      </c>
      <c r="O26" s="162">
        <v>200</v>
      </c>
      <c r="P26" s="162">
        <v>1500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3179</v>
      </c>
      <c r="E27" s="162">
        <v>108</v>
      </c>
      <c r="F27" s="162">
        <v>0</v>
      </c>
      <c r="G27" s="162">
        <v>60</v>
      </c>
      <c r="H27" s="162">
        <v>0</v>
      </c>
      <c r="I27" s="162">
        <v>0</v>
      </c>
      <c r="J27" s="162">
        <v>4248</v>
      </c>
      <c r="K27" s="162">
        <v>410</v>
      </c>
      <c r="L27" s="162">
        <v>355</v>
      </c>
      <c r="M27" s="162">
        <v>410</v>
      </c>
      <c r="N27" s="162">
        <v>0</v>
      </c>
      <c r="O27" s="162">
        <v>2000</v>
      </c>
      <c r="P27" s="162">
        <v>1000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3781</v>
      </c>
      <c r="E28" s="162">
        <v>0</v>
      </c>
      <c r="F28" s="162">
        <v>442</v>
      </c>
      <c r="G28" s="162">
        <v>216</v>
      </c>
      <c r="H28" s="162">
        <v>442</v>
      </c>
      <c r="I28" s="162">
        <v>80</v>
      </c>
      <c r="J28" s="162">
        <v>0</v>
      </c>
      <c r="K28" s="162">
        <v>300</v>
      </c>
      <c r="L28" s="162">
        <v>160</v>
      </c>
      <c r="M28" s="162">
        <v>350</v>
      </c>
      <c r="N28" s="162">
        <v>0</v>
      </c>
      <c r="O28" s="162">
        <v>500</v>
      </c>
      <c r="P28" s="162">
        <v>5500</v>
      </c>
      <c r="Q28" s="163">
        <v>700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1117.0999999999999</v>
      </c>
      <c r="E30" s="162">
        <v>0</v>
      </c>
      <c r="F30" s="162">
        <v>270.90000000000003</v>
      </c>
      <c r="G30" s="162">
        <v>236.33327561127683</v>
      </c>
      <c r="H30" s="162">
        <v>1187.5722877279836</v>
      </c>
      <c r="I30" s="162">
        <v>0</v>
      </c>
      <c r="J30" s="162">
        <v>0</v>
      </c>
      <c r="K30" s="162">
        <v>0</v>
      </c>
      <c r="L30" s="162">
        <v>448</v>
      </c>
      <c r="M30" s="162">
        <v>1171.8227972651741</v>
      </c>
      <c r="N30" s="162">
        <v>0</v>
      </c>
      <c r="O30" s="162">
        <v>2953</v>
      </c>
      <c r="P30" s="162">
        <v>292</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4086.5</v>
      </c>
      <c r="E31" s="162">
        <v>1845</v>
      </c>
      <c r="F31" s="162">
        <v>1186.2</v>
      </c>
      <c r="G31" s="162">
        <v>502.44310964184444</v>
      </c>
      <c r="H31" s="162">
        <v>2145.2915079485574</v>
      </c>
      <c r="I31" s="162">
        <v>0</v>
      </c>
      <c r="J31" s="162">
        <v>0</v>
      </c>
      <c r="K31" s="162">
        <v>0</v>
      </c>
      <c r="L31" s="162">
        <v>490</v>
      </c>
      <c r="M31" s="162">
        <v>543.52758082724517</v>
      </c>
      <c r="N31" s="162">
        <v>5</v>
      </c>
      <c r="O31" s="162">
        <v>3754</v>
      </c>
      <c r="P31" s="162">
        <v>3857</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18067.170000000002</v>
      </c>
      <c r="E32" s="162">
        <v>560</v>
      </c>
      <c r="F32" s="162">
        <v>3560</v>
      </c>
      <c r="G32" s="162">
        <v>4605.353795619284</v>
      </c>
      <c r="H32" s="162">
        <v>11279.694095169312</v>
      </c>
      <c r="I32" s="162">
        <v>0</v>
      </c>
      <c r="J32" s="162">
        <v>0</v>
      </c>
      <c r="K32" s="162">
        <v>0</v>
      </c>
      <c r="L32" s="162">
        <v>2776</v>
      </c>
      <c r="M32" s="162">
        <v>2644.3346096812757</v>
      </c>
      <c r="N32" s="162">
        <v>0</v>
      </c>
      <c r="O32" s="162">
        <v>10382</v>
      </c>
      <c r="P32" s="162">
        <v>312</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966</v>
      </c>
      <c r="F33" s="162">
        <v>217.8</v>
      </c>
      <c r="G33" s="162">
        <v>46.659772845087474</v>
      </c>
      <c r="H33" s="162">
        <v>423.4</v>
      </c>
      <c r="I33" s="162">
        <v>0</v>
      </c>
      <c r="J33" s="162">
        <v>0</v>
      </c>
      <c r="K33" s="162">
        <v>0</v>
      </c>
      <c r="L33" s="162">
        <v>687</v>
      </c>
      <c r="M33" s="162">
        <v>101.14679135051573</v>
      </c>
      <c r="N33" s="162">
        <v>50</v>
      </c>
      <c r="O33" s="162">
        <v>1194</v>
      </c>
      <c r="P33" s="162">
        <v>1305</v>
      </c>
      <c r="Q33" s="163">
        <v>110.5</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19.65762792342991</v>
      </c>
      <c r="H34" s="162">
        <v>658</v>
      </c>
      <c r="I34" s="162">
        <v>0</v>
      </c>
      <c r="J34" s="162">
        <v>0</v>
      </c>
      <c r="K34" s="162">
        <v>354</v>
      </c>
      <c r="L34" s="162">
        <v>503</v>
      </c>
      <c r="M34" s="162">
        <v>79.782802047658492</v>
      </c>
      <c r="N34" s="162">
        <v>75</v>
      </c>
      <c r="O34" s="162">
        <v>1983</v>
      </c>
      <c r="P34" s="162">
        <v>2364</v>
      </c>
      <c r="Q34" s="163">
        <v>195</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6670.1379999999999</v>
      </c>
      <c r="E35" s="162">
        <v>1815</v>
      </c>
      <c r="F35" s="162">
        <v>0</v>
      </c>
      <c r="G35" s="162">
        <v>226.88650633622478</v>
      </c>
      <c r="H35" s="162">
        <v>761.91179720658295</v>
      </c>
      <c r="I35" s="162">
        <v>0</v>
      </c>
      <c r="J35" s="162">
        <v>0</v>
      </c>
      <c r="K35" s="162">
        <v>0</v>
      </c>
      <c r="L35" s="162">
        <v>881</v>
      </c>
      <c r="M35" s="162">
        <v>712.23931882813065</v>
      </c>
      <c r="N35" s="162">
        <v>100</v>
      </c>
      <c r="O35" s="162">
        <v>4924</v>
      </c>
      <c r="P35" s="162">
        <v>7445</v>
      </c>
      <c r="Q35" s="163">
        <v>349</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0</v>
      </c>
      <c r="L36" s="162">
        <v>227</v>
      </c>
      <c r="M36" s="162">
        <v>199</v>
      </c>
      <c r="N36" s="162">
        <v>0</v>
      </c>
      <c r="O36" s="162">
        <v>80</v>
      </c>
      <c r="P36" s="162">
        <v>750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51.3</v>
      </c>
      <c r="N39" s="162">
        <v>0</v>
      </c>
      <c r="O39" s="162">
        <v>200</v>
      </c>
      <c r="P39" s="162">
        <v>200</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150</v>
      </c>
      <c r="M41" s="162">
        <v>295</v>
      </c>
      <c r="N41" s="162">
        <v>0</v>
      </c>
      <c r="O41" s="162">
        <v>10</v>
      </c>
      <c r="P41" s="162">
        <v>300</v>
      </c>
      <c r="Q41" s="163">
        <v>150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39</v>
      </c>
      <c r="N42" s="162">
        <v>0</v>
      </c>
      <c r="O42" s="162">
        <v>30</v>
      </c>
      <c r="P42" s="162">
        <v>250</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290</v>
      </c>
      <c r="E43" s="162">
        <v>120</v>
      </c>
      <c r="F43" s="162">
        <v>0</v>
      </c>
      <c r="G43" s="162">
        <v>151</v>
      </c>
      <c r="H43" s="162">
        <v>647</v>
      </c>
      <c r="I43" s="162">
        <v>915</v>
      </c>
      <c r="J43" s="162">
        <v>0</v>
      </c>
      <c r="K43" s="162">
        <v>0</v>
      </c>
      <c r="L43" s="162">
        <v>0</v>
      </c>
      <c r="M43" s="162">
        <v>26</v>
      </c>
      <c r="N43" s="162">
        <v>0</v>
      </c>
      <c r="O43" s="162">
        <v>32</v>
      </c>
      <c r="P43" s="162">
        <v>100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277.27100000000002</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1150</v>
      </c>
      <c r="E45" s="162">
        <v>0</v>
      </c>
      <c r="F45" s="162">
        <v>100</v>
      </c>
      <c r="G45" s="162">
        <v>0</v>
      </c>
      <c r="H45" s="162">
        <v>100</v>
      </c>
      <c r="I45" s="162">
        <v>0</v>
      </c>
      <c r="J45" s="162">
        <v>0</v>
      </c>
      <c r="K45" s="162">
        <v>150</v>
      </c>
      <c r="L45" s="162">
        <v>26</v>
      </c>
      <c r="M45" s="162">
        <v>96.6</v>
      </c>
      <c r="N45" s="162">
        <v>0</v>
      </c>
      <c r="O45" s="162">
        <v>400</v>
      </c>
      <c r="P45" s="162">
        <v>1540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4608</v>
      </c>
      <c r="F46" s="162">
        <v>0</v>
      </c>
      <c r="G46" s="162">
        <v>38</v>
      </c>
      <c r="H46" s="162">
        <v>0</v>
      </c>
      <c r="I46" s="162">
        <v>0</v>
      </c>
      <c r="J46" s="162">
        <v>486</v>
      </c>
      <c r="K46" s="162">
        <v>0</v>
      </c>
      <c r="L46" s="162">
        <v>3539</v>
      </c>
      <c r="M46" s="162">
        <v>507</v>
      </c>
      <c r="N46" s="162">
        <v>0</v>
      </c>
      <c r="O46" s="162">
        <v>11439</v>
      </c>
      <c r="P46" s="162">
        <v>6722.98</v>
      </c>
      <c r="Q46" s="163">
        <v>8871.7099999999991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5381.4</v>
      </c>
      <c r="I47" s="162">
        <v>0</v>
      </c>
      <c r="J47" s="162">
        <v>0</v>
      </c>
      <c r="K47" s="162">
        <v>0</v>
      </c>
      <c r="L47" s="162">
        <v>0</v>
      </c>
      <c r="M47" s="162">
        <v>0</v>
      </c>
      <c r="N47" s="162">
        <v>0</v>
      </c>
      <c r="O47" s="162">
        <v>0</v>
      </c>
      <c r="P47" s="162">
        <v>1529.3000000000002</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195</v>
      </c>
      <c r="E48" s="162">
        <v>0</v>
      </c>
      <c r="F48" s="162">
        <v>1.3</v>
      </c>
      <c r="G48" s="162">
        <v>0</v>
      </c>
      <c r="H48" s="162">
        <v>5900.3999999999987</v>
      </c>
      <c r="I48" s="162">
        <v>0</v>
      </c>
      <c r="J48" s="162">
        <v>0</v>
      </c>
      <c r="K48" s="162">
        <v>0</v>
      </c>
      <c r="L48" s="162">
        <v>0</v>
      </c>
      <c r="M48" s="162">
        <v>40.003</v>
      </c>
      <c r="N48" s="162">
        <v>0</v>
      </c>
      <c r="O48" s="162">
        <v>0</v>
      </c>
      <c r="P48" s="162">
        <v>1105.9999999999998</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240</v>
      </c>
      <c r="E49" s="162">
        <v>0</v>
      </c>
      <c r="F49" s="162">
        <v>1029.808</v>
      </c>
      <c r="G49" s="162">
        <v>0</v>
      </c>
      <c r="H49" s="162">
        <v>24535.100000000002</v>
      </c>
      <c r="I49" s="162">
        <v>0</v>
      </c>
      <c r="J49" s="162">
        <v>0</v>
      </c>
      <c r="K49" s="162">
        <v>0</v>
      </c>
      <c r="L49" s="162">
        <v>0</v>
      </c>
      <c r="M49" s="162">
        <v>36.299999999999997</v>
      </c>
      <c r="N49" s="162">
        <v>0</v>
      </c>
      <c r="O49" s="162">
        <v>400</v>
      </c>
      <c r="P49" s="162">
        <v>695.00000000000011</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5741</v>
      </c>
      <c r="E50" s="162">
        <v>13771</v>
      </c>
      <c r="F50" s="162">
        <v>1488</v>
      </c>
      <c r="G50" s="162">
        <v>1033</v>
      </c>
      <c r="H50" s="162">
        <v>1413</v>
      </c>
      <c r="I50" s="162">
        <v>7405</v>
      </c>
      <c r="J50" s="162">
        <v>0</v>
      </c>
      <c r="K50" s="162">
        <v>0</v>
      </c>
      <c r="L50" s="162">
        <v>7276</v>
      </c>
      <c r="M50" s="162">
        <v>1756</v>
      </c>
      <c r="N50" s="162">
        <v>0</v>
      </c>
      <c r="O50" s="162">
        <v>2430</v>
      </c>
      <c r="P50" s="162">
        <v>9200</v>
      </c>
      <c r="Q50" s="163">
        <v>2250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3727</v>
      </c>
      <c r="E51" s="162">
        <v>0</v>
      </c>
      <c r="F51" s="162">
        <v>4119.8999999999996</v>
      </c>
      <c r="G51" s="162">
        <v>734.7</v>
      </c>
      <c r="H51" s="162">
        <v>8466.2000000000007</v>
      </c>
      <c r="I51" s="162">
        <v>0</v>
      </c>
      <c r="J51" s="162">
        <v>0</v>
      </c>
      <c r="K51" s="162">
        <v>0</v>
      </c>
      <c r="L51" s="162">
        <v>1052</v>
      </c>
      <c r="M51" s="162">
        <v>843</v>
      </c>
      <c r="N51" s="162">
        <v>0</v>
      </c>
      <c r="O51" s="162">
        <v>1816</v>
      </c>
      <c r="P51" s="162">
        <v>5554</v>
      </c>
      <c r="Q51" s="163">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3241.0959999999995</v>
      </c>
      <c r="E52" s="162">
        <v>85</v>
      </c>
      <c r="F52" s="162">
        <v>0</v>
      </c>
      <c r="G52" s="162">
        <v>3290.5620671690804</v>
      </c>
      <c r="H52" s="162">
        <v>3309.9157</v>
      </c>
      <c r="I52" s="162">
        <v>3440.5</v>
      </c>
      <c r="J52" s="162">
        <v>2630</v>
      </c>
      <c r="K52" s="162">
        <v>0</v>
      </c>
      <c r="L52" s="162">
        <v>0</v>
      </c>
      <c r="M52" s="162">
        <v>500</v>
      </c>
      <c r="N52" s="162">
        <v>0</v>
      </c>
      <c r="O52" s="162">
        <v>2000</v>
      </c>
      <c r="P52" s="162">
        <v>4200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5306</v>
      </c>
      <c r="J53" s="162">
        <v>0</v>
      </c>
      <c r="K53" s="162">
        <v>0</v>
      </c>
      <c r="L53" s="162">
        <v>0</v>
      </c>
      <c r="M53" s="162">
        <v>118</v>
      </c>
      <c r="N53" s="162">
        <v>0</v>
      </c>
      <c r="O53" s="162">
        <v>200</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10</v>
      </c>
      <c r="P54" s="162">
        <v>1410</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80</v>
      </c>
      <c r="P55" s="162">
        <v>4780</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80</v>
      </c>
      <c r="F56" s="162">
        <v>0</v>
      </c>
      <c r="G56" s="162">
        <v>0</v>
      </c>
      <c r="H56" s="162">
        <v>2586</v>
      </c>
      <c r="I56" s="162">
        <v>0</v>
      </c>
      <c r="J56" s="162">
        <v>6852</v>
      </c>
      <c r="K56" s="162">
        <v>0</v>
      </c>
      <c r="L56" s="162">
        <v>390</v>
      </c>
      <c r="M56" s="162">
        <v>2564</v>
      </c>
      <c r="N56" s="162">
        <v>0</v>
      </c>
      <c r="O56" s="162">
        <v>1200</v>
      </c>
      <c r="P56" s="162">
        <v>3020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330</v>
      </c>
      <c r="D57" s="162">
        <v>0</v>
      </c>
      <c r="E57" s="162">
        <v>0</v>
      </c>
      <c r="F57" s="162">
        <v>0</v>
      </c>
      <c r="G57" s="162">
        <v>0</v>
      </c>
      <c r="H57" s="162">
        <v>348</v>
      </c>
      <c r="I57" s="162">
        <v>0</v>
      </c>
      <c r="J57" s="162">
        <v>0</v>
      </c>
      <c r="K57" s="162">
        <v>0</v>
      </c>
      <c r="L57" s="162">
        <v>0</v>
      </c>
      <c r="M57" s="162">
        <v>719</v>
      </c>
      <c r="N57" s="162">
        <v>0</v>
      </c>
      <c r="O57" s="162">
        <v>450</v>
      </c>
      <c r="P57" s="162">
        <v>1570</v>
      </c>
      <c r="Q57" s="163">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50</v>
      </c>
      <c r="F58" s="162">
        <v>617</v>
      </c>
      <c r="G58" s="162">
        <v>1500</v>
      </c>
      <c r="H58" s="162">
        <v>600</v>
      </c>
      <c r="I58" s="162">
        <v>539</v>
      </c>
      <c r="J58" s="162">
        <v>696</v>
      </c>
      <c r="K58" s="162">
        <v>0</v>
      </c>
      <c r="L58" s="162">
        <v>159</v>
      </c>
      <c r="M58" s="162">
        <v>67</v>
      </c>
      <c r="N58" s="162">
        <v>0</v>
      </c>
      <c r="O58" s="162">
        <v>320</v>
      </c>
      <c r="P58" s="162">
        <v>76</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241.41</v>
      </c>
      <c r="E59" s="162">
        <v>0</v>
      </c>
      <c r="F59" s="162">
        <v>1486</v>
      </c>
      <c r="G59" s="162">
        <v>974</v>
      </c>
      <c r="H59" s="162">
        <v>2292</v>
      </c>
      <c r="I59" s="162">
        <v>240.28</v>
      </c>
      <c r="J59" s="162">
        <v>2890</v>
      </c>
      <c r="K59" s="162">
        <v>0</v>
      </c>
      <c r="L59" s="162">
        <v>898.60599999999999</v>
      </c>
      <c r="M59" s="162">
        <v>505.19690000000003</v>
      </c>
      <c r="N59" s="162">
        <v>0</v>
      </c>
      <c r="O59" s="162">
        <v>716</v>
      </c>
      <c r="P59" s="162">
        <v>264.5</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29415</v>
      </c>
      <c r="E60" s="165">
        <v>14116.5</v>
      </c>
      <c r="F60" s="165">
        <v>0</v>
      </c>
      <c r="G60" s="165">
        <v>11411</v>
      </c>
      <c r="H60" s="165">
        <v>26625</v>
      </c>
      <c r="I60" s="165">
        <v>15673.3</v>
      </c>
      <c r="J60" s="165">
        <v>8400</v>
      </c>
      <c r="K60" s="165">
        <v>673.80000000000007</v>
      </c>
      <c r="L60" s="165">
        <v>500</v>
      </c>
      <c r="M60" s="165">
        <v>1250</v>
      </c>
      <c r="N60" s="165">
        <v>0</v>
      </c>
      <c r="O60" s="165">
        <v>8000</v>
      </c>
      <c r="P60" s="165">
        <v>20170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0">
    <tabColor theme="1"/>
  </sheetPr>
  <dimension ref="A1:BS491"/>
  <sheetViews>
    <sheetView zoomScale="70" zoomScaleNormal="70" workbookViewId="0">
      <selection activeCell="O46" sqref="O4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8</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90</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51136</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680</v>
      </c>
      <c r="L7" s="159">
        <v>0</v>
      </c>
      <c r="M7" s="159">
        <v>0</v>
      </c>
      <c r="N7" s="159">
        <v>0</v>
      </c>
      <c r="O7" s="159">
        <v>283.55310318135201</v>
      </c>
      <c r="P7" s="159">
        <v>1560.0774820732499</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3634</v>
      </c>
      <c r="E8" s="162">
        <v>0</v>
      </c>
      <c r="F8" s="162">
        <v>5651</v>
      </c>
      <c r="G8" s="162">
        <v>4671.89977</v>
      </c>
      <c r="H8" s="162">
        <v>12351</v>
      </c>
      <c r="I8" s="162">
        <v>0</v>
      </c>
      <c r="J8" s="162">
        <v>0</v>
      </c>
      <c r="K8" s="162">
        <v>174</v>
      </c>
      <c r="L8" s="162">
        <v>984</v>
      </c>
      <c r="M8" s="162">
        <v>620</v>
      </c>
      <c r="N8" s="162">
        <v>0</v>
      </c>
      <c r="O8" s="162">
        <v>5600</v>
      </c>
      <c r="P8" s="162">
        <v>5500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1708</v>
      </c>
      <c r="J9" s="162">
        <v>0</v>
      </c>
      <c r="K9" s="162">
        <v>280</v>
      </c>
      <c r="L9" s="162">
        <v>0</v>
      </c>
      <c r="M9" s="162">
        <v>0</v>
      </c>
      <c r="N9" s="162">
        <v>0</v>
      </c>
      <c r="O9" s="162">
        <v>491.405071292618</v>
      </c>
      <c r="P9" s="162">
        <v>3196.2917625919499</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5108.8999999999996</v>
      </c>
      <c r="E10" s="162">
        <v>0</v>
      </c>
      <c r="F10" s="162">
        <v>1150</v>
      </c>
      <c r="G10" s="162">
        <v>117</v>
      </c>
      <c r="H10" s="162">
        <v>1308</v>
      </c>
      <c r="I10" s="162">
        <v>0</v>
      </c>
      <c r="J10" s="162">
        <v>0</v>
      </c>
      <c r="K10" s="162">
        <v>2720</v>
      </c>
      <c r="L10" s="162">
        <v>1710</v>
      </c>
      <c r="M10" s="162">
        <v>658</v>
      </c>
      <c r="N10" s="162">
        <v>0</v>
      </c>
      <c r="O10" s="162">
        <v>5700.1621776421498</v>
      </c>
      <c r="P10" s="162">
        <v>5000</v>
      </c>
      <c r="Q10" s="163">
        <v>3819.7955312998802</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0</v>
      </c>
      <c r="F11" s="162">
        <v>933</v>
      </c>
      <c r="G11" s="162">
        <v>600</v>
      </c>
      <c r="H11" s="162">
        <v>2800</v>
      </c>
      <c r="I11" s="162">
        <v>1888</v>
      </c>
      <c r="J11" s="162">
        <v>2200</v>
      </c>
      <c r="K11" s="162">
        <v>1050</v>
      </c>
      <c r="L11" s="162">
        <v>1579</v>
      </c>
      <c r="M11" s="162">
        <v>350</v>
      </c>
      <c r="N11" s="162">
        <v>0</v>
      </c>
      <c r="O11" s="162">
        <v>2500</v>
      </c>
      <c r="P11" s="162">
        <v>1500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1190</v>
      </c>
      <c r="K12" s="162">
        <v>0</v>
      </c>
      <c r="L12" s="162">
        <v>987</v>
      </c>
      <c r="M12" s="162">
        <v>1123</v>
      </c>
      <c r="N12" s="162">
        <v>0</v>
      </c>
      <c r="O12" s="162">
        <v>9930.6788382747709</v>
      </c>
      <c r="P12" s="162">
        <v>1000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979.5</v>
      </c>
      <c r="L13" s="162">
        <v>0</v>
      </c>
      <c r="M13" s="162">
        <v>40</v>
      </c>
      <c r="N13" s="162">
        <v>121.3639865</v>
      </c>
      <c r="O13" s="162">
        <v>2092.62726740784</v>
      </c>
      <c r="P13" s="162">
        <v>413.16443978613398</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995</v>
      </c>
      <c r="E14" s="162">
        <v>0</v>
      </c>
      <c r="F14" s="162">
        <v>1000</v>
      </c>
      <c r="G14" s="162">
        <v>365</v>
      </c>
      <c r="H14" s="162">
        <v>1050</v>
      </c>
      <c r="I14" s="162">
        <v>2083</v>
      </c>
      <c r="J14" s="162">
        <v>2137</v>
      </c>
      <c r="K14" s="162">
        <v>2560</v>
      </c>
      <c r="L14" s="162">
        <v>1505</v>
      </c>
      <c r="M14" s="162">
        <v>1167</v>
      </c>
      <c r="N14" s="162">
        <v>0</v>
      </c>
      <c r="O14" s="162">
        <v>5230</v>
      </c>
      <c r="P14" s="162">
        <v>1330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23</v>
      </c>
      <c r="C15" s="161">
        <v>0</v>
      </c>
      <c r="D15" s="162">
        <v>0</v>
      </c>
      <c r="E15" s="162">
        <v>0</v>
      </c>
      <c r="F15" s="162">
        <v>0</v>
      </c>
      <c r="G15" s="162">
        <v>0</v>
      </c>
      <c r="H15" s="162">
        <v>0</v>
      </c>
      <c r="I15" s="162">
        <v>0</v>
      </c>
      <c r="J15" s="162">
        <v>0</v>
      </c>
      <c r="K15" s="162">
        <v>0</v>
      </c>
      <c r="L15" s="162">
        <v>0</v>
      </c>
      <c r="M15" s="162">
        <v>0</v>
      </c>
      <c r="N15" s="162">
        <v>0</v>
      </c>
      <c r="O15" s="162">
        <v>0</v>
      </c>
      <c r="P15" s="162">
        <v>0</v>
      </c>
      <c r="Q15" s="163">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30459.770173005138</v>
      </c>
      <c r="E16" s="162">
        <v>8328.6</v>
      </c>
      <c r="F16" s="162">
        <v>8377.6</v>
      </c>
      <c r="G16" s="162">
        <v>4329</v>
      </c>
      <c r="H16" s="162">
        <v>8465</v>
      </c>
      <c r="I16" s="162">
        <v>4263.3</v>
      </c>
      <c r="J16" s="162">
        <v>0</v>
      </c>
      <c r="K16" s="162">
        <v>6073.6</v>
      </c>
      <c r="L16" s="162">
        <v>10321.130000000001</v>
      </c>
      <c r="M16" s="162">
        <v>6631</v>
      </c>
      <c r="N16" s="162">
        <v>0</v>
      </c>
      <c r="O16" s="162">
        <v>75002.133916344101</v>
      </c>
      <c r="P16" s="162">
        <v>63694.384181307199</v>
      </c>
      <c r="Q16" s="163">
        <v>26345.813005538599</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74</v>
      </c>
      <c r="C17" s="161">
        <v>150</v>
      </c>
      <c r="D17" s="162">
        <v>0</v>
      </c>
      <c r="E17" s="162">
        <v>0</v>
      </c>
      <c r="F17" s="162">
        <v>0</v>
      </c>
      <c r="G17" s="162">
        <v>3.6999999999999998E-2</v>
      </c>
      <c r="H17" s="162">
        <v>0</v>
      </c>
      <c r="I17" s="162">
        <v>0</v>
      </c>
      <c r="J17" s="162">
        <v>0</v>
      </c>
      <c r="K17" s="162">
        <v>1566</v>
      </c>
      <c r="L17" s="162">
        <v>28.3</v>
      </c>
      <c r="M17" s="162">
        <v>240.07</v>
      </c>
      <c r="N17" s="162">
        <v>0</v>
      </c>
      <c r="O17" s="162">
        <v>1400.0398331050901</v>
      </c>
      <c r="P17" s="162">
        <v>1793</v>
      </c>
      <c r="Q17" s="163">
        <v>743.07646436633297</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26</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75</v>
      </c>
      <c r="C19" s="161">
        <v>150</v>
      </c>
      <c r="D19" s="162">
        <v>0</v>
      </c>
      <c r="E19" s="162">
        <v>0</v>
      </c>
      <c r="F19" s="162">
        <v>0</v>
      </c>
      <c r="G19" s="162">
        <v>6.5712000000000002</v>
      </c>
      <c r="H19" s="162">
        <v>0</v>
      </c>
      <c r="I19" s="162">
        <v>0</v>
      </c>
      <c r="J19" s="162">
        <v>0</v>
      </c>
      <c r="K19" s="162">
        <v>981</v>
      </c>
      <c r="L19" s="162">
        <v>70.8</v>
      </c>
      <c r="M19" s="162">
        <v>460.33000000000004</v>
      </c>
      <c r="N19" s="162">
        <v>0</v>
      </c>
      <c r="O19" s="162">
        <v>2600.0739757665901</v>
      </c>
      <c r="P19" s="162">
        <v>7201</v>
      </c>
      <c r="Q19" s="163">
        <v>3106.2790871181001</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1326</v>
      </c>
      <c r="L20" s="162">
        <v>150</v>
      </c>
      <c r="M20" s="162">
        <v>126.65</v>
      </c>
      <c r="N20" s="162">
        <v>0</v>
      </c>
      <c r="O20" s="162">
        <v>236.95273738316999</v>
      </c>
      <c r="P20" s="162">
        <v>1600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0</v>
      </c>
      <c r="F21" s="162">
        <v>8280</v>
      </c>
      <c r="G21" s="162">
        <v>3850</v>
      </c>
      <c r="H21" s="162">
        <v>19200</v>
      </c>
      <c r="I21" s="162">
        <v>0</v>
      </c>
      <c r="J21" s="162">
        <v>3100</v>
      </c>
      <c r="K21" s="162">
        <v>0</v>
      </c>
      <c r="L21" s="162">
        <v>8500</v>
      </c>
      <c r="M21" s="162">
        <v>2550</v>
      </c>
      <c r="N21" s="162">
        <v>3363.098422</v>
      </c>
      <c r="O21" s="162">
        <v>51393.514195377102</v>
      </c>
      <c r="P21" s="162">
        <v>39561.236023447796</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1854</v>
      </c>
      <c r="E22" s="162">
        <v>374</v>
      </c>
      <c r="F22" s="162">
        <v>0</v>
      </c>
      <c r="G22" s="162">
        <v>0</v>
      </c>
      <c r="H22" s="162">
        <v>3200</v>
      </c>
      <c r="I22" s="162">
        <v>0</v>
      </c>
      <c r="J22" s="162">
        <v>3680</v>
      </c>
      <c r="K22" s="162">
        <v>4410</v>
      </c>
      <c r="L22" s="162">
        <v>450</v>
      </c>
      <c r="M22" s="162">
        <v>2200</v>
      </c>
      <c r="N22" s="162">
        <v>0</v>
      </c>
      <c r="O22" s="162">
        <v>2000.0569044358399</v>
      </c>
      <c r="P22" s="162">
        <v>7300</v>
      </c>
      <c r="Q22" s="163">
        <v>900.00000000001</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8892</v>
      </c>
      <c r="E23" s="162">
        <v>0</v>
      </c>
      <c r="F23" s="162">
        <v>5500</v>
      </c>
      <c r="G23" s="162">
        <v>13600</v>
      </c>
      <c r="H23" s="162">
        <v>13500</v>
      </c>
      <c r="I23" s="162">
        <v>0</v>
      </c>
      <c r="J23" s="162">
        <v>37640</v>
      </c>
      <c r="K23" s="162">
        <v>1340</v>
      </c>
      <c r="L23" s="162">
        <v>0</v>
      </c>
      <c r="M23" s="162">
        <v>3591</v>
      </c>
      <c r="N23" s="162">
        <v>0</v>
      </c>
      <c r="O23" s="162">
        <v>41401.177921821902</v>
      </c>
      <c r="P23" s="162">
        <v>47951.897818466103</v>
      </c>
      <c r="Q23" s="163">
        <v>10500.0000000001</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30440</v>
      </c>
      <c r="E24" s="162">
        <v>0</v>
      </c>
      <c r="F24" s="162">
        <v>0</v>
      </c>
      <c r="G24" s="162">
        <v>142</v>
      </c>
      <c r="H24" s="162">
        <v>1553</v>
      </c>
      <c r="I24" s="162">
        <v>0</v>
      </c>
      <c r="J24" s="162">
        <v>5686</v>
      </c>
      <c r="K24" s="162">
        <v>3965</v>
      </c>
      <c r="L24" s="162">
        <v>6040</v>
      </c>
      <c r="M24" s="162">
        <v>8142</v>
      </c>
      <c r="N24" s="162">
        <v>0</v>
      </c>
      <c r="O24" s="162">
        <v>30200.859256981199</v>
      </c>
      <c r="P24" s="162">
        <v>17647.955482217301</v>
      </c>
      <c r="Q24" s="163">
        <v>27300.000000000298</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5710</v>
      </c>
      <c r="E25" s="162">
        <v>0</v>
      </c>
      <c r="F25" s="162">
        <v>1289</v>
      </c>
      <c r="G25" s="162">
        <v>275</v>
      </c>
      <c r="H25" s="162">
        <v>4009</v>
      </c>
      <c r="I25" s="162">
        <v>1070</v>
      </c>
      <c r="J25" s="162">
        <v>0</v>
      </c>
      <c r="K25" s="162">
        <v>1220</v>
      </c>
      <c r="L25" s="162">
        <v>0</v>
      </c>
      <c r="M25" s="162">
        <v>450</v>
      </c>
      <c r="N25" s="162">
        <v>350.9320093</v>
      </c>
      <c r="O25" s="162">
        <v>14849.504202031099</v>
      </c>
      <c r="P25" s="162">
        <v>11507.896279118</v>
      </c>
      <c r="Q25" s="163">
        <v>799.78025254248405</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1000</v>
      </c>
      <c r="E26" s="162">
        <v>500</v>
      </c>
      <c r="F26" s="162">
        <v>300</v>
      </c>
      <c r="G26" s="162">
        <v>500</v>
      </c>
      <c r="H26" s="162">
        <v>2300</v>
      </c>
      <c r="I26" s="162">
        <v>0</v>
      </c>
      <c r="J26" s="162">
        <v>0</v>
      </c>
      <c r="K26" s="162">
        <v>110</v>
      </c>
      <c r="L26" s="162">
        <v>200</v>
      </c>
      <c r="M26" s="162">
        <v>400</v>
      </c>
      <c r="N26" s="162">
        <v>146.22167049999999</v>
      </c>
      <c r="O26" s="162">
        <v>700</v>
      </c>
      <c r="P26" s="162">
        <v>2000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1533.4</v>
      </c>
      <c r="E27" s="162">
        <v>0</v>
      </c>
      <c r="F27" s="162">
        <v>0</v>
      </c>
      <c r="G27" s="162">
        <v>60</v>
      </c>
      <c r="H27" s="162">
        <v>0</v>
      </c>
      <c r="I27" s="162">
        <v>0</v>
      </c>
      <c r="J27" s="162">
        <v>2360</v>
      </c>
      <c r="K27" s="162">
        <v>990</v>
      </c>
      <c r="L27" s="162">
        <v>355</v>
      </c>
      <c r="M27" s="162">
        <v>410</v>
      </c>
      <c r="N27" s="162">
        <v>0</v>
      </c>
      <c r="O27" s="162">
        <v>4000</v>
      </c>
      <c r="P27" s="162">
        <v>2000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3700</v>
      </c>
      <c r="E28" s="162">
        <v>0</v>
      </c>
      <c r="F28" s="162">
        <v>442</v>
      </c>
      <c r="G28" s="162">
        <v>216</v>
      </c>
      <c r="H28" s="162">
        <v>442</v>
      </c>
      <c r="I28" s="162">
        <v>80</v>
      </c>
      <c r="J28" s="162">
        <v>0</v>
      </c>
      <c r="K28" s="162">
        <v>630</v>
      </c>
      <c r="L28" s="162">
        <v>160</v>
      </c>
      <c r="M28" s="162">
        <v>350</v>
      </c>
      <c r="N28" s="162">
        <v>0</v>
      </c>
      <c r="O28" s="162">
        <v>900.025606996129</v>
      </c>
      <c r="P28" s="162">
        <v>6421.2044594922199</v>
      </c>
      <c r="Q28" s="163">
        <v>1400.00000000002</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76</v>
      </c>
      <c r="C30" s="161">
        <v>0</v>
      </c>
      <c r="D30" s="162">
        <v>1117.0999999999999</v>
      </c>
      <c r="E30" s="162">
        <v>0</v>
      </c>
      <c r="F30" s="162">
        <v>270.90000000000003</v>
      </c>
      <c r="G30" s="162">
        <v>236.33327561127683</v>
      </c>
      <c r="H30" s="162">
        <v>1187.5722877279836</v>
      </c>
      <c r="I30" s="162">
        <v>0</v>
      </c>
      <c r="J30" s="162">
        <v>0</v>
      </c>
      <c r="K30" s="162">
        <v>3690</v>
      </c>
      <c r="L30" s="162">
        <v>448</v>
      </c>
      <c r="M30" s="162">
        <v>1171.8227972651741</v>
      </c>
      <c r="N30" s="162">
        <v>0</v>
      </c>
      <c r="O30" s="162">
        <v>6835</v>
      </c>
      <c r="P30" s="162">
        <v>334</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77</v>
      </c>
      <c r="C31" s="161">
        <v>0</v>
      </c>
      <c r="D31" s="162">
        <v>4086.5</v>
      </c>
      <c r="E31" s="162">
        <v>1845</v>
      </c>
      <c r="F31" s="162">
        <v>1186.2</v>
      </c>
      <c r="G31" s="162">
        <v>502.44310964184444</v>
      </c>
      <c r="H31" s="162">
        <v>2145.2915079485574</v>
      </c>
      <c r="I31" s="162">
        <v>0</v>
      </c>
      <c r="J31" s="162">
        <v>0</v>
      </c>
      <c r="K31" s="162">
        <v>1410</v>
      </c>
      <c r="L31" s="162">
        <v>490</v>
      </c>
      <c r="M31" s="162">
        <v>543.52758082724517</v>
      </c>
      <c r="N31" s="162">
        <v>7.3110835270000001</v>
      </c>
      <c r="O31" s="162">
        <v>8688</v>
      </c>
      <c r="P31" s="162">
        <v>4404</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78</v>
      </c>
      <c r="C32" s="161">
        <v>0</v>
      </c>
      <c r="D32" s="162">
        <v>16891.97</v>
      </c>
      <c r="E32" s="162">
        <v>0</v>
      </c>
      <c r="F32" s="162">
        <v>3560</v>
      </c>
      <c r="G32" s="162">
        <v>4605.353795619284</v>
      </c>
      <c r="H32" s="162">
        <v>11279.694095169312</v>
      </c>
      <c r="I32" s="162">
        <v>0</v>
      </c>
      <c r="J32" s="162">
        <v>0</v>
      </c>
      <c r="K32" s="162">
        <v>7960</v>
      </c>
      <c r="L32" s="162">
        <v>2776</v>
      </c>
      <c r="M32" s="162">
        <v>2644.3346096812757</v>
      </c>
      <c r="N32" s="162">
        <v>0</v>
      </c>
      <c r="O32" s="162">
        <v>24027</v>
      </c>
      <c r="P32" s="162">
        <v>356</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79</v>
      </c>
      <c r="C33" s="161">
        <v>0</v>
      </c>
      <c r="D33" s="162">
        <v>0</v>
      </c>
      <c r="E33" s="162">
        <v>966</v>
      </c>
      <c r="F33" s="162">
        <v>217.8</v>
      </c>
      <c r="G33" s="162">
        <v>46.659772845087474</v>
      </c>
      <c r="H33" s="162">
        <v>423.4</v>
      </c>
      <c r="I33" s="162">
        <v>0</v>
      </c>
      <c r="J33" s="162">
        <v>0</v>
      </c>
      <c r="K33" s="162">
        <v>130</v>
      </c>
      <c r="L33" s="162">
        <v>687</v>
      </c>
      <c r="M33" s="162">
        <v>101.14679135051573</v>
      </c>
      <c r="N33" s="162">
        <v>73.110835269999995</v>
      </c>
      <c r="O33" s="162">
        <v>2764</v>
      </c>
      <c r="P33" s="162">
        <v>1490</v>
      </c>
      <c r="Q33" s="163">
        <v>222.41781421451401</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80</v>
      </c>
      <c r="C34" s="161">
        <v>0</v>
      </c>
      <c r="D34" s="162">
        <v>2763.6559999999999</v>
      </c>
      <c r="E34" s="162">
        <v>0</v>
      </c>
      <c r="F34" s="162">
        <v>496.89696969696973</v>
      </c>
      <c r="G34" s="162">
        <v>19.65762792342991</v>
      </c>
      <c r="H34" s="162">
        <v>658</v>
      </c>
      <c r="I34" s="162">
        <v>0</v>
      </c>
      <c r="J34" s="162">
        <v>0</v>
      </c>
      <c r="K34" s="162">
        <v>860</v>
      </c>
      <c r="L34" s="162">
        <v>503</v>
      </c>
      <c r="M34" s="162">
        <v>79.782802047658492</v>
      </c>
      <c r="N34" s="162">
        <v>109.6662529</v>
      </c>
      <c r="O34" s="162">
        <v>4589</v>
      </c>
      <c r="P34" s="162">
        <v>2700</v>
      </c>
      <c r="Q34" s="163">
        <v>200.00000000000199</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81</v>
      </c>
      <c r="C35" s="161">
        <v>0</v>
      </c>
      <c r="D35" s="162">
        <v>5874.5</v>
      </c>
      <c r="E35" s="162">
        <v>0</v>
      </c>
      <c r="F35" s="162">
        <v>0</v>
      </c>
      <c r="G35" s="162">
        <v>226.88650633622478</v>
      </c>
      <c r="H35" s="162">
        <v>761.91179720658295</v>
      </c>
      <c r="I35" s="162">
        <v>0</v>
      </c>
      <c r="J35" s="162">
        <v>0</v>
      </c>
      <c r="K35" s="162">
        <v>0</v>
      </c>
      <c r="L35" s="162">
        <v>881</v>
      </c>
      <c r="M35" s="162">
        <v>712.23931882813065</v>
      </c>
      <c r="N35" s="162">
        <v>146.22167049999999</v>
      </c>
      <c r="O35" s="162">
        <v>11238.0028735632</v>
      </c>
      <c r="P35" s="162">
        <v>8502</v>
      </c>
      <c r="Q35" s="163">
        <v>1256</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640</v>
      </c>
      <c r="L36" s="162">
        <v>227</v>
      </c>
      <c r="M36" s="162">
        <v>199</v>
      </c>
      <c r="N36" s="162">
        <v>0</v>
      </c>
      <c r="O36" s="162">
        <v>193.05257570045001</v>
      </c>
      <c r="P36" s="162">
        <v>1000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82</v>
      </c>
      <c r="C37" s="161">
        <v>0</v>
      </c>
      <c r="D37" s="162">
        <v>0</v>
      </c>
      <c r="E37" s="162">
        <v>0</v>
      </c>
      <c r="F37" s="162">
        <v>0</v>
      </c>
      <c r="G37" s="162">
        <v>0</v>
      </c>
      <c r="H37" s="162">
        <v>0</v>
      </c>
      <c r="I37" s="162">
        <v>0</v>
      </c>
      <c r="J37" s="162">
        <v>0</v>
      </c>
      <c r="K37" s="162">
        <v>20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83</v>
      </c>
      <c r="C38" s="161">
        <v>0</v>
      </c>
      <c r="D38" s="162">
        <v>0</v>
      </c>
      <c r="E38" s="162">
        <v>0</v>
      </c>
      <c r="F38" s="162">
        <v>0</v>
      </c>
      <c r="G38" s="162">
        <v>0</v>
      </c>
      <c r="H38" s="162">
        <v>0</v>
      </c>
      <c r="I38" s="162">
        <v>0</v>
      </c>
      <c r="J38" s="162">
        <v>0</v>
      </c>
      <c r="K38" s="162">
        <v>110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84</v>
      </c>
      <c r="C39" s="161">
        <v>0</v>
      </c>
      <c r="D39" s="162">
        <v>0</v>
      </c>
      <c r="E39" s="162">
        <v>0</v>
      </c>
      <c r="F39" s="162">
        <v>0</v>
      </c>
      <c r="G39" s="162">
        <v>34</v>
      </c>
      <c r="H39" s="162">
        <v>0</v>
      </c>
      <c r="I39" s="162">
        <v>0</v>
      </c>
      <c r="J39" s="162">
        <v>0</v>
      </c>
      <c r="K39" s="162">
        <v>530</v>
      </c>
      <c r="L39" s="162">
        <v>90</v>
      </c>
      <c r="M39" s="162">
        <v>51.3</v>
      </c>
      <c r="N39" s="162">
        <v>0</v>
      </c>
      <c r="O39" s="162">
        <v>200.005690443584</v>
      </c>
      <c r="P39" s="162">
        <v>227.849190498111</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85</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70</v>
      </c>
      <c r="L41" s="162">
        <v>150</v>
      </c>
      <c r="M41" s="162">
        <v>295</v>
      </c>
      <c r="N41" s="162">
        <v>0</v>
      </c>
      <c r="O41" s="162">
        <v>22.824528765565599</v>
      </c>
      <c r="P41" s="162">
        <v>800</v>
      </c>
      <c r="Q41" s="163">
        <v>391.80786518202501</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250</v>
      </c>
      <c r="J42" s="162">
        <v>0</v>
      </c>
      <c r="K42" s="162">
        <v>1200</v>
      </c>
      <c r="L42" s="162">
        <v>0</v>
      </c>
      <c r="M42" s="162">
        <v>39</v>
      </c>
      <c r="N42" s="162">
        <v>0</v>
      </c>
      <c r="O42" s="162">
        <v>110.160705096718</v>
      </c>
      <c r="P42" s="162">
        <v>2097.3660764004899</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60</v>
      </c>
      <c r="E43" s="162">
        <v>120</v>
      </c>
      <c r="F43" s="162">
        <v>0</v>
      </c>
      <c r="G43" s="162">
        <v>151</v>
      </c>
      <c r="H43" s="162">
        <v>647</v>
      </c>
      <c r="I43" s="162">
        <v>505</v>
      </c>
      <c r="J43" s="162">
        <v>0</v>
      </c>
      <c r="K43" s="162">
        <v>1010</v>
      </c>
      <c r="L43" s="162">
        <v>0</v>
      </c>
      <c r="M43" s="162">
        <v>26</v>
      </c>
      <c r="N43" s="162">
        <v>0</v>
      </c>
      <c r="O43" s="162">
        <v>32</v>
      </c>
      <c r="P43" s="162">
        <v>150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300</v>
      </c>
      <c r="L44" s="162">
        <v>0</v>
      </c>
      <c r="M44" s="162">
        <v>0</v>
      </c>
      <c r="N44" s="162">
        <v>0</v>
      </c>
      <c r="O44" s="162">
        <v>792.788461538462</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900</v>
      </c>
      <c r="E45" s="162">
        <v>0</v>
      </c>
      <c r="F45" s="162">
        <v>100</v>
      </c>
      <c r="G45" s="162">
        <v>0</v>
      </c>
      <c r="H45" s="162">
        <v>100</v>
      </c>
      <c r="I45" s="162">
        <v>0</v>
      </c>
      <c r="J45" s="162">
        <v>0</v>
      </c>
      <c r="K45" s="162">
        <v>650</v>
      </c>
      <c r="L45" s="162">
        <v>26</v>
      </c>
      <c r="M45" s="162">
        <v>96.6</v>
      </c>
      <c r="N45" s="162">
        <v>0</v>
      </c>
      <c r="O45" s="162">
        <v>449.75668961424702</v>
      </c>
      <c r="P45" s="162">
        <v>1594.9443334867799</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3358</v>
      </c>
      <c r="F46" s="162">
        <v>0</v>
      </c>
      <c r="G46" s="162">
        <v>38</v>
      </c>
      <c r="H46" s="162">
        <v>0</v>
      </c>
      <c r="I46" s="162">
        <v>0</v>
      </c>
      <c r="J46" s="162">
        <v>0</v>
      </c>
      <c r="K46" s="162">
        <v>2880</v>
      </c>
      <c r="L46" s="162">
        <v>3539</v>
      </c>
      <c r="M46" s="162">
        <v>507</v>
      </c>
      <c r="N46" s="162">
        <v>0</v>
      </c>
      <c r="O46" s="162">
        <v>15200.432473712401</v>
      </c>
      <c r="P46" s="162">
        <v>7456.8825981199998</v>
      </c>
      <c r="Q46" s="163">
        <v>12100.0000000001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86</v>
      </c>
      <c r="C47" s="161">
        <v>0</v>
      </c>
      <c r="D47" s="162">
        <v>0</v>
      </c>
      <c r="E47" s="162">
        <v>0</v>
      </c>
      <c r="F47" s="162">
        <v>83.6</v>
      </c>
      <c r="G47" s="162">
        <v>0</v>
      </c>
      <c r="H47" s="162">
        <v>5381.4</v>
      </c>
      <c r="I47" s="162">
        <v>0</v>
      </c>
      <c r="J47" s="162">
        <v>0</v>
      </c>
      <c r="K47" s="162">
        <v>0</v>
      </c>
      <c r="L47" s="162">
        <v>0</v>
      </c>
      <c r="M47" s="162">
        <v>0</v>
      </c>
      <c r="N47" s="162">
        <v>0</v>
      </c>
      <c r="O47" s="162">
        <v>0</v>
      </c>
      <c r="P47" s="162">
        <v>1529</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87</v>
      </c>
      <c r="C48" s="161">
        <v>0</v>
      </c>
      <c r="D48" s="162">
        <v>195</v>
      </c>
      <c r="E48" s="162">
        <v>0</v>
      </c>
      <c r="F48" s="162">
        <v>1.3</v>
      </c>
      <c r="G48" s="162">
        <v>0</v>
      </c>
      <c r="H48" s="162">
        <v>5900.3999999999987</v>
      </c>
      <c r="I48" s="162">
        <v>0</v>
      </c>
      <c r="J48" s="162">
        <v>0</v>
      </c>
      <c r="K48" s="162">
        <v>0</v>
      </c>
      <c r="L48" s="162">
        <v>0</v>
      </c>
      <c r="M48" s="162">
        <v>40.003</v>
      </c>
      <c r="N48" s="162">
        <v>0</v>
      </c>
      <c r="O48" s="162">
        <v>0</v>
      </c>
      <c r="P48" s="162">
        <v>1106</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88</v>
      </c>
      <c r="C49" s="161">
        <v>0</v>
      </c>
      <c r="D49" s="162">
        <v>240</v>
      </c>
      <c r="E49" s="162">
        <v>0</v>
      </c>
      <c r="F49" s="162">
        <v>1029.808</v>
      </c>
      <c r="G49" s="162">
        <v>0</v>
      </c>
      <c r="H49" s="162">
        <v>24535.100000000002</v>
      </c>
      <c r="I49" s="162">
        <v>0</v>
      </c>
      <c r="J49" s="162">
        <v>0</v>
      </c>
      <c r="K49" s="162">
        <v>0</v>
      </c>
      <c r="L49" s="162">
        <v>0</v>
      </c>
      <c r="M49" s="162">
        <v>36.299999999999997</v>
      </c>
      <c r="N49" s="162">
        <v>0</v>
      </c>
      <c r="O49" s="162">
        <v>1200</v>
      </c>
      <c r="P49" s="162">
        <v>1900</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16181</v>
      </c>
      <c r="E50" s="162">
        <v>8325.7000000000007</v>
      </c>
      <c r="F50" s="162">
        <v>1488</v>
      </c>
      <c r="G50" s="162">
        <v>1033</v>
      </c>
      <c r="H50" s="162">
        <v>1413</v>
      </c>
      <c r="I50" s="162">
        <v>1936</v>
      </c>
      <c r="J50" s="162">
        <v>3000</v>
      </c>
      <c r="K50" s="162">
        <v>5340</v>
      </c>
      <c r="L50" s="162">
        <v>7276</v>
      </c>
      <c r="M50" s="162">
        <v>1756</v>
      </c>
      <c r="N50" s="162">
        <v>0</v>
      </c>
      <c r="O50" s="162">
        <v>5418.8961755638402</v>
      </c>
      <c r="P50" s="162">
        <v>12000</v>
      </c>
      <c r="Q50" s="163">
        <v>5012.8445488116104</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1332</v>
      </c>
      <c r="E51" s="162">
        <v>0</v>
      </c>
      <c r="F51" s="162">
        <v>4119.8999999999996</v>
      </c>
      <c r="G51" s="162">
        <v>734.7</v>
      </c>
      <c r="H51" s="162">
        <v>8466.2000000000007</v>
      </c>
      <c r="I51" s="162">
        <v>0</v>
      </c>
      <c r="J51" s="162">
        <v>0</v>
      </c>
      <c r="K51" s="162">
        <v>170</v>
      </c>
      <c r="L51" s="162">
        <v>1052</v>
      </c>
      <c r="M51" s="162">
        <v>843</v>
      </c>
      <c r="N51" s="162">
        <v>0</v>
      </c>
      <c r="O51" s="162">
        <v>4303.6851643053997</v>
      </c>
      <c r="P51" s="162">
        <v>10000</v>
      </c>
      <c r="Q51" s="163">
        <v>100.00000000000099</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3241.0959999999995</v>
      </c>
      <c r="E52" s="162">
        <v>0</v>
      </c>
      <c r="F52" s="162">
        <v>0</v>
      </c>
      <c r="G52" s="162">
        <v>3290.5620671690804</v>
      </c>
      <c r="H52" s="162">
        <v>3309.9157</v>
      </c>
      <c r="I52" s="162">
        <v>1642</v>
      </c>
      <c r="J52" s="162">
        <v>2630</v>
      </c>
      <c r="K52" s="162">
        <v>1100</v>
      </c>
      <c r="L52" s="162">
        <v>0</v>
      </c>
      <c r="M52" s="162">
        <v>500</v>
      </c>
      <c r="N52" s="162">
        <v>0</v>
      </c>
      <c r="O52" s="162">
        <v>5000</v>
      </c>
      <c r="P52" s="162">
        <v>6500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3898</v>
      </c>
      <c r="J53" s="162">
        <v>0</v>
      </c>
      <c r="K53" s="162">
        <v>700</v>
      </c>
      <c r="L53" s="162">
        <v>0</v>
      </c>
      <c r="M53" s="162">
        <v>118</v>
      </c>
      <c r="N53" s="162">
        <v>0</v>
      </c>
      <c r="O53" s="162">
        <v>450</v>
      </c>
      <c r="P53" s="162">
        <v>1200</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0.76321184432030698</v>
      </c>
      <c r="P54" s="162">
        <v>2345.02146547333</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100.002845221792</v>
      </c>
      <c r="P55" s="162">
        <v>6444.2819489419398</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0</v>
      </c>
      <c r="F56" s="162">
        <v>0</v>
      </c>
      <c r="G56" s="162">
        <v>0</v>
      </c>
      <c r="H56" s="162">
        <v>2586</v>
      </c>
      <c r="I56" s="162">
        <v>0</v>
      </c>
      <c r="J56" s="162">
        <v>3682</v>
      </c>
      <c r="K56" s="162">
        <v>450</v>
      </c>
      <c r="L56" s="162">
        <v>390</v>
      </c>
      <c r="M56" s="162">
        <v>2564</v>
      </c>
      <c r="N56" s="162">
        <v>0</v>
      </c>
      <c r="O56" s="162">
        <v>1500.0426783268799</v>
      </c>
      <c r="P56" s="162">
        <v>4670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330</v>
      </c>
      <c r="D57" s="162">
        <v>0</v>
      </c>
      <c r="E57" s="162">
        <v>0</v>
      </c>
      <c r="F57" s="162">
        <v>0</v>
      </c>
      <c r="G57" s="162">
        <v>0</v>
      </c>
      <c r="H57" s="162">
        <v>348</v>
      </c>
      <c r="I57" s="162">
        <v>0</v>
      </c>
      <c r="J57" s="162">
        <v>0</v>
      </c>
      <c r="K57" s="162">
        <v>1230</v>
      </c>
      <c r="L57" s="162">
        <v>0</v>
      </c>
      <c r="M57" s="162">
        <v>719</v>
      </c>
      <c r="N57" s="162">
        <v>0</v>
      </c>
      <c r="O57" s="162">
        <v>700.01991655254506</v>
      </c>
      <c r="P57" s="162">
        <v>2278.9318067396198</v>
      </c>
      <c r="Q57" s="163">
        <v>200.00000000000199</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0</v>
      </c>
      <c r="F58" s="162">
        <v>617</v>
      </c>
      <c r="G58" s="162">
        <v>1500</v>
      </c>
      <c r="H58" s="162">
        <v>600</v>
      </c>
      <c r="I58" s="162">
        <v>0</v>
      </c>
      <c r="J58" s="162">
        <v>696</v>
      </c>
      <c r="K58" s="162">
        <v>680</v>
      </c>
      <c r="L58" s="162">
        <v>159</v>
      </c>
      <c r="M58" s="162">
        <v>67</v>
      </c>
      <c r="N58" s="162">
        <v>0</v>
      </c>
      <c r="O58" s="162">
        <v>1080.7586589162399</v>
      </c>
      <c r="P58" s="162">
        <v>323.57493836943098</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0</v>
      </c>
      <c r="E59" s="162">
        <v>0</v>
      </c>
      <c r="F59" s="162">
        <v>1486</v>
      </c>
      <c r="G59" s="162">
        <v>974</v>
      </c>
      <c r="H59" s="162">
        <v>2292</v>
      </c>
      <c r="I59" s="162">
        <v>0</v>
      </c>
      <c r="J59" s="162">
        <v>2890</v>
      </c>
      <c r="K59" s="162">
        <v>770</v>
      </c>
      <c r="L59" s="162">
        <v>898.60599999999999</v>
      </c>
      <c r="M59" s="162">
        <v>505.19690000000003</v>
      </c>
      <c r="N59" s="162">
        <v>0</v>
      </c>
      <c r="O59" s="162">
        <v>1533.123</v>
      </c>
      <c r="P59" s="162">
        <v>326</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15709.4</v>
      </c>
      <c r="E60" s="165">
        <v>0</v>
      </c>
      <c r="F60" s="165">
        <v>0</v>
      </c>
      <c r="G60" s="165">
        <v>11411</v>
      </c>
      <c r="H60" s="165">
        <v>26625</v>
      </c>
      <c r="I60" s="165">
        <v>7881.5</v>
      </c>
      <c r="J60" s="165">
        <v>8400</v>
      </c>
      <c r="K60" s="165">
        <v>1033.8</v>
      </c>
      <c r="L60" s="165">
        <v>500</v>
      </c>
      <c r="M60" s="165">
        <v>1250</v>
      </c>
      <c r="N60" s="165">
        <v>0</v>
      </c>
      <c r="O60" s="165">
        <v>25442.4250825954</v>
      </c>
      <c r="P60" s="165">
        <v>52305.197097005199</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V33"/>
  <sheetViews>
    <sheetView zoomScaleNormal="100" workbookViewId="0">
      <selection activeCell="O46" sqref="O46"/>
    </sheetView>
  </sheetViews>
  <sheetFormatPr baseColWidth="10" defaultRowHeight="12" x14ac:dyDescent="0.2"/>
  <cols>
    <col min="2" max="2" width="12" style="105"/>
    <col min="3" max="21" width="7" customWidth="1"/>
  </cols>
  <sheetData>
    <row r="1" spans="1:22" s="105" customFormat="1" ht="28.5" x14ac:dyDescent="0.45">
      <c r="A1" s="277" t="s">
        <v>364</v>
      </c>
      <c r="B1" s="277"/>
      <c r="C1" s="277"/>
      <c r="D1" s="277"/>
      <c r="E1" s="277"/>
      <c r="F1" s="277"/>
      <c r="G1" s="277"/>
      <c r="H1" s="277"/>
      <c r="I1" s="277"/>
      <c r="J1" s="277"/>
      <c r="K1" s="277"/>
      <c r="L1" s="277"/>
      <c r="M1" s="277"/>
      <c r="N1" s="277"/>
      <c r="O1" s="277"/>
      <c r="P1" s="277"/>
    </row>
    <row r="2" spans="1:22" s="105" customFormat="1" ht="24" customHeight="1" x14ac:dyDescent="0.2">
      <c r="A2" s="278" t="s">
        <v>382</v>
      </c>
      <c r="B2" s="279"/>
      <c r="C2" s="279"/>
      <c r="D2" s="279"/>
      <c r="E2" s="279"/>
      <c r="F2" s="279"/>
      <c r="G2" s="279"/>
      <c r="H2" s="279"/>
      <c r="I2" s="279"/>
      <c r="J2" s="279"/>
      <c r="K2" s="279"/>
      <c r="L2" s="279"/>
      <c r="M2" s="279"/>
      <c r="N2" s="279"/>
      <c r="O2" s="279"/>
      <c r="P2" s="279"/>
    </row>
    <row r="3" spans="1:22" s="105" customFormat="1" x14ac:dyDescent="0.2"/>
    <row r="4" spans="1:22" ht="121.5" customHeight="1" x14ac:dyDescent="0.2">
      <c r="B4" s="34"/>
      <c r="C4" s="138" t="s">
        <v>1</v>
      </c>
      <c r="D4" s="139" t="s">
        <v>2</v>
      </c>
      <c r="E4" s="139" t="s">
        <v>3</v>
      </c>
      <c r="F4" s="139" t="s">
        <v>7</v>
      </c>
      <c r="G4" s="139" t="s">
        <v>94</v>
      </c>
      <c r="H4" s="139" t="s">
        <v>4</v>
      </c>
      <c r="I4" s="139" t="s">
        <v>5</v>
      </c>
      <c r="J4" s="139" t="s">
        <v>6</v>
      </c>
      <c r="K4" s="139" t="s">
        <v>144</v>
      </c>
      <c r="L4" s="139" t="s">
        <v>9</v>
      </c>
      <c r="M4" s="139" t="s">
        <v>10</v>
      </c>
      <c r="N4" s="139" t="s">
        <v>354</v>
      </c>
      <c r="O4" s="139" t="s">
        <v>355</v>
      </c>
      <c r="P4" s="140" t="s">
        <v>150</v>
      </c>
      <c r="Q4" s="29"/>
      <c r="R4" s="29"/>
      <c r="S4" s="29"/>
      <c r="T4" s="29"/>
      <c r="U4" s="29"/>
      <c r="V4" s="30"/>
    </row>
    <row r="5" spans="1:22" ht="12.75" x14ac:dyDescent="0.2">
      <c r="A5" s="131" t="s">
        <v>61</v>
      </c>
      <c r="B5" s="34">
        <f>MATCH(A5,BLANK!$B$1:$B$60,0)</f>
        <v>53</v>
      </c>
      <c r="C5" s="133">
        <f>MATCH(C4,BLANK!$A$6:$Q$6,0)</f>
        <v>3</v>
      </c>
      <c r="D5" s="132">
        <f>MATCH(D4,BLANK!$A$6:$Q$6,0)</f>
        <v>4</v>
      </c>
      <c r="E5" s="132">
        <f>MATCH(E4,BLANK!$A$6:$Q$6,0)</f>
        <v>5</v>
      </c>
      <c r="F5" s="132">
        <f>MATCH(F4,BLANK!$A$6:$Q$6,0)</f>
        <v>7</v>
      </c>
      <c r="G5" s="132">
        <f>MATCH(G4,BLANK!$A$6:$Q$6,0)</f>
        <v>8</v>
      </c>
      <c r="H5" s="132">
        <f>MATCH(H4,BLANK!$A$6:$Q$6,0)</f>
        <v>9</v>
      </c>
      <c r="I5" s="132">
        <f>MATCH(I4,BLANK!$A$6:$Q$6,0)</f>
        <v>10</v>
      </c>
      <c r="J5" s="132">
        <f>MATCH(J4,BLANK!$A$6:$Q$6,0)</f>
        <v>11</v>
      </c>
      <c r="K5" s="132">
        <f>MATCH(K4,BLANK!$A$6:$Q$6,0)</f>
        <v>12</v>
      </c>
      <c r="L5" s="132">
        <f>MATCH(L4,BLANK!$A$6:$Q$6,0)</f>
        <v>13</v>
      </c>
      <c r="M5" s="132">
        <f>MATCH(M4,BLANK!$A$6:$Q$6,0)</f>
        <v>14</v>
      </c>
      <c r="N5" s="132">
        <f>MATCH(N4,BLANK!$A$6:$Q$6,0)</f>
        <v>15</v>
      </c>
      <c r="O5" s="132">
        <f>MATCH(O4,BLANK!$A$6:$Q$6,0)</f>
        <v>16</v>
      </c>
      <c r="P5" s="136">
        <f>MATCH(P4,BLANK!$A$6:$Q$6,0)</f>
        <v>17</v>
      </c>
      <c r="Q5" s="28"/>
      <c r="R5" s="28"/>
      <c r="S5" s="28"/>
      <c r="T5" s="28"/>
      <c r="U5" s="28"/>
      <c r="V5" s="30"/>
    </row>
    <row r="6" spans="1:22" x14ac:dyDescent="0.2">
      <c r="A6" s="141" t="s">
        <v>356</v>
      </c>
      <c r="B6" s="142" t="str">
        <f t="shared" ref="B6:B13" ca="1" si="0">INDIRECT(A6&amp;"!B2")</f>
        <v>BE 2020</v>
      </c>
      <c r="C6" s="143">
        <f t="shared" ref="C6:P13" ca="1" si="1">INDIRECT(ADDRESS($B$5,C$5,,,$A6))</f>
        <v>0</v>
      </c>
      <c r="D6" s="144">
        <f t="shared" ca="1" si="1"/>
        <v>140</v>
      </c>
      <c r="E6" s="144">
        <f t="shared" ca="1" si="1"/>
        <v>0</v>
      </c>
      <c r="F6" s="144">
        <f t="shared" ca="1" si="1"/>
        <v>2025</v>
      </c>
      <c r="G6" s="144">
        <f t="shared" ca="1" si="1"/>
        <v>1063</v>
      </c>
      <c r="H6" s="144">
        <f t="shared" ca="1" si="1"/>
        <v>4864</v>
      </c>
      <c r="I6" s="144">
        <f t="shared" ca="1" si="1"/>
        <v>0</v>
      </c>
      <c r="J6" s="144">
        <f t="shared" ca="1" si="1"/>
        <v>0</v>
      </c>
      <c r="K6" s="144">
        <f t="shared" ca="1" si="1"/>
        <v>0</v>
      </c>
      <c r="L6" s="144">
        <f t="shared" ca="1" si="1"/>
        <v>24</v>
      </c>
      <c r="M6" s="144">
        <f t="shared" ca="1" si="1"/>
        <v>0</v>
      </c>
      <c r="N6" s="144">
        <f t="shared" ca="1" si="1"/>
        <v>10</v>
      </c>
      <c r="O6" s="144">
        <f t="shared" ca="1" si="1"/>
        <v>1068</v>
      </c>
      <c r="P6" s="145">
        <f t="shared" ca="1" si="1"/>
        <v>0</v>
      </c>
      <c r="Q6" s="31"/>
      <c r="R6" s="31"/>
      <c r="S6" s="31"/>
      <c r="T6" s="31"/>
      <c r="U6" s="31"/>
      <c r="V6" s="30"/>
    </row>
    <row r="7" spans="1:22" x14ac:dyDescent="0.2">
      <c r="A7" s="146" t="s">
        <v>357</v>
      </c>
      <c r="B7" s="147" t="str">
        <f t="shared" ca="1" si="0"/>
        <v>BE 2025</v>
      </c>
      <c r="C7" s="134">
        <f t="shared" ca="1" si="1"/>
        <v>0</v>
      </c>
      <c r="D7" s="135">
        <f t="shared" ca="1" si="1"/>
        <v>140</v>
      </c>
      <c r="E7" s="135">
        <f t="shared" ca="1" si="1"/>
        <v>0</v>
      </c>
      <c r="F7" s="135">
        <f t="shared" ca="1" si="1"/>
        <v>2025</v>
      </c>
      <c r="G7" s="135">
        <f t="shared" ca="1" si="1"/>
        <v>1063</v>
      </c>
      <c r="H7" s="135">
        <f t="shared" ca="1" si="1"/>
        <v>5306</v>
      </c>
      <c r="I7" s="135">
        <f t="shared" ca="1" si="1"/>
        <v>0</v>
      </c>
      <c r="J7" s="135">
        <f t="shared" ca="1" si="1"/>
        <v>0</v>
      </c>
      <c r="K7" s="135">
        <f t="shared" ca="1" si="1"/>
        <v>0</v>
      </c>
      <c r="L7" s="135">
        <f t="shared" ca="1" si="1"/>
        <v>66</v>
      </c>
      <c r="M7" s="135">
        <f t="shared" ca="1" si="1"/>
        <v>0</v>
      </c>
      <c r="N7" s="135">
        <f t="shared" ca="1" si="1"/>
        <v>100</v>
      </c>
      <c r="O7" s="135">
        <f t="shared" ca="1" si="1"/>
        <v>1068</v>
      </c>
      <c r="P7" s="137">
        <f t="shared" ca="1" si="1"/>
        <v>0</v>
      </c>
      <c r="Q7" s="31"/>
      <c r="R7" s="31"/>
      <c r="S7" s="31"/>
      <c r="T7" s="31"/>
      <c r="U7" s="31"/>
      <c r="V7" s="30"/>
    </row>
    <row r="8" spans="1:22" x14ac:dyDescent="0.2">
      <c r="A8" s="146" t="s">
        <v>358</v>
      </c>
      <c r="B8" s="147" t="str">
        <f t="shared" ca="1" si="0"/>
        <v>DG 2030</v>
      </c>
      <c r="C8" s="134">
        <f t="shared" ca="1" si="1"/>
        <v>0</v>
      </c>
      <c r="D8" s="135">
        <f t="shared" ca="1" si="1"/>
        <v>580</v>
      </c>
      <c r="E8" s="135">
        <f t="shared" ca="1" si="1"/>
        <v>0</v>
      </c>
      <c r="F8" s="135">
        <f t="shared" ca="1" si="1"/>
        <v>2025</v>
      </c>
      <c r="G8" s="135">
        <f t="shared" ca="1" si="1"/>
        <v>1763</v>
      </c>
      <c r="H8" s="135">
        <f t="shared" ca="1" si="1"/>
        <v>5306</v>
      </c>
      <c r="I8" s="135">
        <f t="shared" ca="1" si="1"/>
        <v>0</v>
      </c>
      <c r="J8" s="135">
        <f t="shared" ca="1" si="1"/>
        <v>0</v>
      </c>
      <c r="K8" s="135">
        <f t="shared" ca="1" si="1"/>
        <v>0</v>
      </c>
      <c r="L8" s="135">
        <f t="shared" ca="1" si="1"/>
        <v>118</v>
      </c>
      <c r="M8" s="135">
        <f t="shared" ca="1" si="1"/>
        <v>0</v>
      </c>
      <c r="N8" s="135">
        <f t="shared" ca="1" si="1"/>
        <v>5535</v>
      </c>
      <c r="O8" s="135">
        <f t="shared" ca="1" si="1"/>
        <v>1068</v>
      </c>
      <c r="P8" s="137">
        <f t="shared" ca="1" si="1"/>
        <v>0</v>
      </c>
      <c r="Q8" s="31"/>
      <c r="R8" s="31"/>
      <c r="S8" s="31"/>
      <c r="T8" s="31"/>
      <c r="U8" s="31"/>
      <c r="V8" s="30"/>
    </row>
    <row r="9" spans="1:22" x14ac:dyDescent="0.2">
      <c r="A9" s="146" t="s">
        <v>359</v>
      </c>
      <c r="B9" s="147" t="str">
        <f t="shared" ca="1" si="0"/>
        <v>DG 2040</v>
      </c>
      <c r="C9" s="134">
        <f t="shared" ca="1" si="1"/>
        <v>0</v>
      </c>
      <c r="D9" s="135">
        <f t="shared" ca="1" si="1"/>
        <v>580</v>
      </c>
      <c r="E9" s="135">
        <f t="shared" ca="1" si="1"/>
        <v>0</v>
      </c>
      <c r="F9" s="135">
        <f t="shared" ca="1" si="1"/>
        <v>2025</v>
      </c>
      <c r="G9" s="135">
        <f t="shared" ca="1" si="1"/>
        <v>1763</v>
      </c>
      <c r="H9" s="135">
        <f t="shared" ca="1" si="1"/>
        <v>4735</v>
      </c>
      <c r="I9" s="135">
        <f t="shared" ca="1" si="1"/>
        <v>0</v>
      </c>
      <c r="J9" s="135">
        <f t="shared" ca="1" si="1"/>
        <v>0</v>
      </c>
      <c r="K9" s="135">
        <f t="shared" ca="1" si="1"/>
        <v>0</v>
      </c>
      <c r="L9" s="135">
        <f t="shared" ca="1" si="1"/>
        <v>118</v>
      </c>
      <c r="M9" s="135">
        <f t="shared" ca="1" si="1"/>
        <v>0</v>
      </c>
      <c r="N9" s="135">
        <f t="shared" ca="1" si="1"/>
        <v>7832.1150772610499</v>
      </c>
      <c r="O9" s="135">
        <f t="shared" ca="1" si="1"/>
        <v>1200</v>
      </c>
      <c r="P9" s="137">
        <f t="shared" ca="1" si="1"/>
        <v>0</v>
      </c>
      <c r="Q9" s="31"/>
      <c r="R9" s="31"/>
      <c r="S9" s="31"/>
      <c r="T9" s="31"/>
      <c r="U9" s="31"/>
      <c r="V9" s="30"/>
    </row>
    <row r="10" spans="1:22" x14ac:dyDescent="0.2">
      <c r="A10" s="146" t="s">
        <v>360</v>
      </c>
      <c r="B10" s="147" t="str">
        <f t="shared" ca="1" si="0"/>
        <v>EUCO 2030</v>
      </c>
      <c r="C10" s="134">
        <f t="shared" ca="1" si="1"/>
        <v>0</v>
      </c>
      <c r="D10" s="135">
        <f t="shared" ca="1" si="1"/>
        <v>580</v>
      </c>
      <c r="E10" s="135">
        <f t="shared" ca="1" si="1"/>
        <v>0</v>
      </c>
      <c r="F10" s="135">
        <f t="shared" ca="1" si="1"/>
        <v>2025</v>
      </c>
      <c r="G10" s="135">
        <f t="shared" ca="1" si="1"/>
        <v>1763</v>
      </c>
      <c r="H10" s="135">
        <f t="shared" ca="1" si="1"/>
        <v>5306</v>
      </c>
      <c r="I10" s="135">
        <f t="shared" ca="1" si="1"/>
        <v>0</v>
      </c>
      <c r="J10" s="135">
        <f t="shared" ca="1" si="1"/>
        <v>0</v>
      </c>
      <c r="K10" s="135">
        <f t="shared" ca="1" si="1"/>
        <v>0</v>
      </c>
      <c r="L10" s="135">
        <f t="shared" ca="1" si="1"/>
        <v>118</v>
      </c>
      <c r="M10" s="135">
        <f t="shared" ca="1" si="1"/>
        <v>0</v>
      </c>
      <c r="N10" s="135">
        <f t="shared" ca="1" si="1"/>
        <v>200</v>
      </c>
      <c r="O10" s="135">
        <f t="shared" ca="1" si="1"/>
        <v>1068</v>
      </c>
      <c r="P10" s="137">
        <f t="shared" ca="1" si="1"/>
        <v>0</v>
      </c>
      <c r="Q10" s="31"/>
      <c r="R10" s="31"/>
      <c r="S10" s="31"/>
      <c r="T10" s="31"/>
      <c r="U10" s="31"/>
      <c r="V10" s="30"/>
    </row>
    <row r="11" spans="1:22" x14ac:dyDescent="0.2">
      <c r="A11" s="146" t="s">
        <v>361</v>
      </c>
      <c r="B11" s="147" t="str">
        <f t="shared" ca="1" si="0"/>
        <v>GCA 2040</v>
      </c>
      <c r="C11" s="134">
        <f t="shared" ca="1" si="1"/>
        <v>0</v>
      </c>
      <c r="D11" s="135">
        <f t="shared" ca="1" si="1"/>
        <v>580</v>
      </c>
      <c r="E11" s="135">
        <f t="shared" ca="1" si="1"/>
        <v>0</v>
      </c>
      <c r="F11" s="135">
        <f t="shared" ca="1" si="1"/>
        <v>2025</v>
      </c>
      <c r="G11" s="135">
        <f t="shared" ca="1" si="1"/>
        <v>1763</v>
      </c>
      <c r="H11" s="135">
        <f t="shared" ca="1" si="1"/>
        <v>2222</v>
      </c>
      <c r="I11" s="135">
        <f t="shared" ca="1" si="1"/>
        <v>0</v>
      </c>
      <c r="J11" s="135">
        <f t="shared" ca="1" si="1"/>
        <v>755</v>
      </c>
      <c r="K11" s="135">
        <f t="shared" ca="1" si="1"/>
        <v>0</v>
      </c>
      <c r="L11" s="135">
        <f t="shared" ca="1" si="1"/>
        <v>118</v>
      </c>
      <c r="M11" s="135">
        <f t="shared" ca="1" si="1"/>
        <v>0</v>
      </c>
      <c r="N11" s="135">
        <f t="shared" ca="1" si="1"/>
        <v>450</v>
      </c>
      <c r="O11" s="135">
        <f t="shared" ca="1" si="1"/>
        <v>1200</v>
      </c>
      <c r="P11" s="137">
        <f t="shared" ca="1" si="1"/>
        <v>0</v>
      </c>
      <c r="Q11" s="31"/>
      <c r="R11" s="31"/>
      <c r="S11" s="31"/>
      <c r="T11" s="31"/>
      <c r="U11" s="31"/>
      <c r="V11" s="30"/>
    </row>
    <row r="12" spans="1:22" x14ac:dyDescent="0.2">
      <c r="A12" s="146" t="s">
        <v>362</v>
      </c>
      <c r="B12" s="147" t="str">
        <f t="shared" ca="1" si="0"/>
        <v>ST 2030</v>
      </c>
      <c r="C12" s="134">
        <f t="shared" ca="1" si="1"/>
        <v>0</v>
      </c>
      <c r="D12" s="135">
        <f t="shared" ca="1" si="1"/>
        <v>580</v>
      </c>
      <c r="E12" s="135">
        <f t="shared" ca="1" si="1"/>
        <v>0</v>
      </c>
      <c r="F12" s="135">
        <f t="shared" ca="1" si="1"/>
        <v>2025</v>
      </c>
      <c r="G12" s="135">
        <f t="shared" ca="1" si="1"/>
        <v>1763</v>
      </c>
      <c r="H12" s="135">
        <f t="shared" ca="1" si="1"/>
        <v>5306</v>
      </c>
      <c r="I12" s="135">
        <f t="shared" ca="1" si="1"/>
        <v>0</v>
      </c>
      <c r="J12" s="135">
        <f t="shared" ca="1" si="1"/>
        <v>0</v>
      </c>
      <c r="K12" s="135">
        <f t="shared" ca="1" si="1"/>
        <v>0</v>
      </c>
      <c r="L12" s="135">
        <f t="shared" ca="1" si="1"/>
        <v>118</v>
      </c>
      <c r="M12" s="135">
        <f t="shared" ca="1" si="1"/>
        <v>0</v>
      </c>
      <c r="N12" s="135">
        <f t="shared" ca="1" si="1"/>
        <v>200</v>
      </c>
      <c r="O12" s="135">
        <f t="shared" ca="1" si="1"/>
        <v>1068</v>
      </c>
      <c r="P12" s="137">
        <f t="shared" ca="1" si="1"/>
        <v>0</v>
      </c>
      <c r="Q12" s="31"/>
      <c r="R12" s="31"/>
      <c r="S12" s="31"/>
      <c r="T12" s="31"/>
      <c r="U12" s="31"/>
      <c r="V12" s="30"/>
    </row>
    <row r="13" spans="1:22" x14ac:dyDescent="0.2">
      <c r="A13" s="148" t="s">
        <v>363</v>
      </c>
      <c r="B13" s="149" t="str">
        <f t="shared" ca="1" si="0"/>
        <v>ST 2040</v>
      </c>
      <c r="C13" s="150">
        <f t="shared" ca="1" si="1"/>
        <v>0</v>
      </c>
      <c r="D13" s="151">
        <f t="shared" ca="1" si="1"/>
        <v>580</v>
      </c>
      <c r="E13" s="151">
        <f t="shared" ca="1" si="1"/>
        <v>0</v>
      </c>
      <c r="F13" s="151">
        <f t="shared" ca="1" si="1"/>
        <v>2025</v>
      </c>
      <c r="G13" s="151">
        <f t="shared" ca="1" si="1"/>
        <v>1763</v>
      </c>
      <c r="H13" s="151">
        <f t="shared" ca="1" si="1"/>
        <v>3898</v>
      </c>
      <c r="I13" s="151">
        <f t="shared" ca="1" si="1"/>
        <v>0</v>
      </c>
      <c r="J13" s="151">
        <f t="shared" ca="1" si="1"/>
        <v>700</v>
      </c>
      <c r="K13" s="151">
        <f t="shared" ca="1" si="1"/>
        <v>0</v>
      </c>
      <c r="L13" s="151">
        <f t="shared" ca="1" si="1"/>
        <v>118</v>
      </c>
      <c r="M13" s="151">
        <f t="shared" ca="1" si="1"/>
        <v>0</v>
      </c>
      <c r="N13" s="151">
        <f t="shared" ca="1" si="1"/>
        <v>450</v>
      </c>
      <c r="O13" s="151">
        <f t="shared" ca="1" si="1"/>
        <v>1200</v>
      </c>
      <c r="P13" s="152">
        <f t="shared" ca="1" si="1"/>
        <v>0</v>
      </c>
      <c r="Q13" s="31"/>
      <c r="R13" s="31"/>
      <c r="S13" s="31"/>
      <c r="T13" s="31"/>
      <c r="U13" s="31"/>
      <c r="V13" s="30"/>
    </row>
    <row r="14" spans="1:22" ht="83.25" customHeight="1" x14ac:dyDescent="0.2">
      <c r="A14" s="105"/>
      <c r="B14" s="34"/>
      <c r="C14" s="153"/>
      <c r="D14" s="153"/>
      <c r="E14" s="153"/>
      <c r="F14" s="153"/>
      <c r="G14" s="153"/>
      <c r="H14" s="153"/>
      <c r="I14" s="153"/>
      <c r="J14" s="153"/>
      <c r="K14" s="153"/>
      <c r="L14" s="153"/>
      <c r="M14" s="153"/>
      <c r="N14" s="153"/>
      <c r="O14" s="153"/>
      <c r="P14" s="153"/>
    </row>
    <row r="15" spans="1:22" ht="12.75" x14ac:dyDescent="0.2">
      <c r="A15" s="131" t="s">
        <v>66</v>
      </c>
      <c r="B15" s="34">
        <f>MATCH(A15,BLANK!$B$1:$B$60,0)</f>
        <v>58</v>
      </c>
      <c r="C15" s="133">
        <f>C5</f>
        <v>3</v>
      </c>
      <c r="D15" s="132">
        <f t="shared" ref="D15:P15" si="2">D5</f>
        <v>4</v>
      </c>
      <c r="E15" s="132">
        <f t="shared" si="2"/>
        <v>5</v>
      </c>
      <c r="F15" s="132">
        <f t="shared" si="2"/>
        <v>7</v>
      </c>
      <c r="G15" s="132">
        <f t="shared" si="2"/>
        <v>8</v>
      </c>
      <c r="H15" s="132">
        <f t="shared" si="2"/>
        <v>9</v>
      </c>
      <c r="I15" s="132">
        <f t="shared" si="2"/>
        <v>10</v>
      </c>
      <c r="J15" s="132">
        <f t="shared" si="2"/>
        <v>11</v>
      </c>
      <c r="K15" s="132">
        <f t="shared" si="2"/>
        <v>12</v>
      </c>
      <c r="L15" s="132">
        <f t="shared" si="2"/>
        <v>13</v>
      </c>
      <c r="M15" s="132">
        <f t="shared" si="2"/>
        <v>14</v>
      </c>
      <c r="N15" s="132">
        <f t="shared" si="2"/>
        <v>15</v>
      </c>
      <c r="O15" s="132">
        <f t="shared" si="2"/>
        <v>16</v>
      </c>
      <c r="P15" s="136">
        <f t="shared" si="2"/>
        <v>17</v>
      </c>
      <c r="Q15" s="28"/>
      <c r="R15" s="28"/>
      <c r="S15" s="28"/>
      <c r="T15" s="28"/>
      <c r="U15" s="28"/>
      <c r="V15" s="30"/>
    </row>
    <row r="16" spans="1:22" x14ac:dyDescent="0.2">
      <c r="A16" s="141" t="str">
        <f>A6</f>
        <v>Scenario1</v>
      </c>
      <c r="B16" s="142" t="str">
        <f ca="1">B6</f>
        <v>BE 2020</v>
      </c>
      <c r="C16" s="143">
        <f t="shared" ref="C16:P23" ca="1" si="3">INDIRECT(ADDRESS($B$15,C$15,,,$A16))</f>
        <v>0</v>
      </c>
      <c r="D16" s="144">
        <f t="shared" ca="1" si="3"/>
        <v>479</v>
      </c>
      <c r="E16" s="144">
        <f t="shared" ca="1" si="3"/>
        <v>50</v>
      </c>
      <c r="F16" s="144">
        <f t="shared" ca="1" si="3"/>
        <v>1197</v>
      </c>
      <c r="G16" s="144">
        <f t="shared" ca="1" si="3"/>
        <v>180</v>
      </c>
      <c r="H16" s="144">
        <f t="shared" ca="1" si="3"/>
        <v>787</v>
      </c>
      <c r="I16" s="144">
        <f t="shared" ca="1" si="3"/>
        <v>696</v>
      </c>
      <c r="J16" s="144">
        <f t="shared" ca="1" si="3"/>
        <v>0</v>
      </c>
      <c r="K16" s="144">
        <f t="shared" ca="1" si="3"/>
        <v>141</v>
      </c>
      <c r="L16" s="144">
        <f t="shared" ca="1" si="3"/>
        <v>61</v>
      </c>
      <c r="M16" s="144">
        <f t="shared" ca="1" si="3"/>
        <v>0</v>
      </c>
      <c r="N16" s="144">
        <f t="shared" ca="1" si="3"/>
        <v>277</v>
      </c>
      <c r="O16" s="144">
        <f t="shared" ca="1" si="3"/>
        <v>42</v>
      </c>
      <c r="P16" s="145">
        <f t="shared" ca="1" si="3"/>
        <v>0</v>
      </c>
      <c r="Q16" s="31"/>
      <c r="R16" s="31"/>
      <c r="S16" s="31"/>
      <c r="T16" s="31"/>
      <c r="U16" s="31"/>
      <c r="V16" s="30"/>
    </row>
    <row r="17" spans="1:22" x14ac:dyDescent="0.2">
      <c r="A17" s="146" t="str">
        <f t="shared" ref="A17:B17" si="4">A7</f>
        <v>Scenario2</v>
      </c>
      <c r="B17" s="147" t="str">
        <f t="shared" ca="1" si="4"/>
        <v>BE 2025</v>
      </c>
      <c r="C17" s="134">
        <f t="shared" ca="1" si="3"/>
        <v>0</v>
      </c>
      <c r="D17" s="135">
        <f t="shared" ca="1" si="3"/>
        <v>479</v>
      </c>
      <c r="E17" s="135">
        <f t="shared" ca="1" si="3"/>
        <v>50</v>
      </c>
      <c r="F17" s="135">
        <f t="shared" ca="1" si="3"/>
        <v>1225</v>
      </c>
      <c r="G17" s="135">
        <f t="shared" ca="1" si="3"/>
        <v>600</v>
      </c>
      <c r="H17" s="135">
        <f t="shared" ca="1" si="3"/>
        <v>539</v>
      </c>
      <c r="I17" s="135">
        <f t="shared" ca="1" si="3"/>
        <v>696</v>
      </c>
      <c r="J17" s="135">
        <f t="shared" ca="1" si="3"/>
        <v>0</v>
      </c>
      <c r="K17" s="135">
        <f t="shared" ca="1" si="3"/>
        <v>152</v>
      </c>
      <c r="L17" s="135">
        <f t="shared" ca="1" si="3"/>
        <v>66</v>
      </c>
      <c r="M17" s="135">
        <f t="shared" ca="1" si="3"/>
        <v>0</v>
      </c>
      <c r="N17" s="135">
        <f t="shared" ca="1" si="3"/>
        <v>295</v>
      </c>
      <c r="O17" s="135">
        <f t="shared" ca="1" si="3"/>
        <v>59</v>
      </c>
      <c r="P17" s="137">
        <f t="shared" ca="1" si="3"/>
        <v>0</v>
      </c>
      <c r="Q17" s="31"/>
      <c r="R17" s="31"/>
      <c r="S17" s="31"/>
      <c r="T17" s="31"/>
      <c r="U17" s="31"/>
      <c r="V17" s="30"/>
    </row>
    <row r="18" spans="1:22" x14ac:dyDescent="0.2">
      <c r="A18" s="146" t="str">
        <f t="shared" ref="A18:B18" si="5">A8</f>
        <v>Scenario3</v>
      </c>
      <c r="B18" s="147" t="str">
        <f t="shared" ca="1" si="5"/>
        <v>DG 2030</v>
      </c>
      <c r="C18" s="134">
        <f t="shared" ca="1" si="3"/>
        <v>0</v>
      </c>
      <c r="D18" s="135">
        <f t="shared" ca="1" si="3"/>
        <v>395</v>
      </c>
      <c r="E18" s="135">
        <f t="shared" ca="1" si="3"/>
        <v>50</v>
      </c>
      <c r="F18" s="135">
        <f t="shared" ca="1" si="3"/>
        <v>1500</v>
      </c>
      <c r="G18" s="135">
        <f t="shared" ca="1" si="3"/>
        <v>600</v>
      </c>
      <c r="H18" s="135">
        <f t="shared" ca="1" si="3"/>
        <v>539</v>
      </c>
      <c r="I18" s="135">
        <f t="shared" ca="1" si="3"/>
        <v>696</v>
      </c>
      <c r="J18" s="135">
        <f t="shared" ca="1" si="3"/>
        <v>0</v>
      </c>
      <c r="K18" s="135">
        <f t="shared" ca="1" si="3"/>
        <v>159</v>
      </c>
      <c r="L18" s="135">
        <f t="shared" ca="1" si="3"/>
        <v>67</v>
      </c>
      <c r="M18" s="135">
        <f t="shared" ca="1" si="3"/>
        <v>0</v>
      </c>
      <c r="N18" s="135">
        <f t="shared" ca="1" si="3"/>
        <v>1373</v>
      </c>
      <c r="O18" s="135">
        <f t="shared" ca="1" si="3"/>
        <v>76</v>
      </c>
      <c r="P18" s="137">
        <f t="shared" ca="1" si="3"/>
        <v>0</v>
      </c>
      <c r="Q18" s="31"/>
      <c r="R18" s="31"/>
      <c r="S18" s="31"/>
      <c r="T18" s="31"/>
      <c r="U18" s="31"/>
      <c r="V18" s="30"/>
    </row>
    <row r="19" spans="1:22" x14ac:dyDescent="0.2">
      <c r="A19" s="146" t="str">
        <f t="shared" ref="A19:B19" si="6">A9</f>
        <v>Scenario4</v>
      </c>
      <c r="B19" s="147" t="str">
        <f t="shared" ca="1" si="6"/>
        <v>DG 2040</v>
      </c>
      <c r="C19" s="134">
        <f t="shared" ca="1" si="3"/>
        <v>0</v>
      </c>
      <c r="D19" s="135">
        <f t="shared" ca="1" si="3"/>
        <v>395</v>
      </c>
      <c r="E19" s="135">
        <f t="shared" ca="1" si="3"/>
        <v>50</v>
      </c>
      <c r="F19" s="135">
        <f t="shared" ca="1" si="3"/>
        <v>1500</v>
      </c>
      <c r="G19" s="135">
        <f t="shared" ca="1" si="3"/>
        <v>600</v>
      </c>
      <c r="H19" s="135">
        <f t="shared" ca="1" si="3"/>
        <v>539</v>
      </c>
      <c r="I19" s="135">
        <f t="shared" ca="1" si="3"/>
        <v>696</v>
      </c>
      <c r="J19" s="135">
        <f t="shared" ca="1" si="3"/>
        <v>0</v>
      </c>
      <c r="K19" s="135">
        <f t="shared" ca="1" si="3"/>
        <v>159</v>
      </c>
      <c r="L19" s="135">
        <f t="shared" ca="1" si="3"/>
        <v>67</v>
      </c>
      <c r="M19" s="135">
        <f t="shared" ca="1" si="3"/>
        <v>0</v>
      </c>
      <c r="N19" s="135">
        <f t="shared" ca="1" si="3"/>
        <v>4006</v>
      </c>
      <c r="O19" s="135">
        <f t="shared" ca="1" si="3"/>
        <v>575</v>
      </c>
      <c r="P19" s="137">
        <f t="shared" ca="1" si="3"/>
        <v>0</v>
      </c>
      <c r="Q19" s="31"/>
      <c r="R19" s="31"/>
      <c r="S19" s="31"/>
      <c r="T19" s="31"/>
      <c r="U19" s="31"/>
      <c r="V19" s="30"/>
    </row>
    <row r="20" spans="1:22" x14ac:dyDescent="0.2">
      <c r="A20" s="146" t="str">
        <f t="shared" ref="A20:B20" si="7">A10</f>
        <v>Scenario5</v>
      </c>
      <c r="B20" s="147" t="str">
        <f t="shared" ca="1" si="7"/>
        <v>EUCO 2030</v>
      </c>
      <c r="C20" s="134">
        <f t="shared" ca="1" si="3"/>
        <v>118</v>
      </c>
      <c r="D20" s="135">
        <f t="shared" ca="1" si="3"/>
        <v>82.60926962222041</v>
      </c>
      <c r="E20" s="135">
        <f t="shared" ca="1" si="3"/>
        <v>68.08</v>
      </c>
      <c r="F20" s="135">
        <f t="shared" ca="1" si="3"/>
        <v>1500</v>
      </c>
      <c r="G20" s="135">
        <f t="shared" ca="1" si="3"/>
        <v>600</v>
      </c>
      <c r="H20" s="135">
        <f t="shared" ca="1" si="3"/>
        <v>564.20000000000005</v>
      </c>
      <c r="I20" s="135">
        <f t="shared" ca="1" si="3"/>
        <v>700</v>
      </c>
      <c r="J20" s="135">
        <f t="shared" ca="1" si="3"/>
        <v>109.28</v>
      </c>
      <c r="K20" s="135">
        <f t="shared" ca="1" si="3"/>
        <v>0</v>
      </c>
      <c r="L20" s="135">
        <f t="shared" ca="1" si="3"/>
        <v>0</v>
      </c>
      <c r="M20" s="135">
        <f t="shared" ca="1" si="3"/>
        <v>0</v>
      </c>
      <c r="N20" s="135">
        <f t="shared" ca="1" si="3"/>
        <v>1743.39782241851</v>
      </c>
      <c r="O20" s="135">
        <f t="shared" ca="1" si="3"/>
        <v>336.81733293237602</v>
      </c>
      <c r="P20" s="137">
        <f t="shared" ca="1" si="3"/>
        <v>0</v>
      </c>
      <c r="Q20" s="31"/>
      <c r="R20" s="31"/>
      <c r="S20" s="31"/>
      <c r="T20" s="31"/>
      <c r="U20" s="31"/>
      <c r="V20" s="30"/>
    </row>
    <row r="21" spans="1:22" x14ac:dyDescent="0.2">
      <c r="A21" s="146" t="str">
        <f t="shared" ref="A21:B21" si="8">A11</f>
        <v>Scenario6</v>
      </c>
      <c r="B21" s="147" t="str">
        <f t="shared" ca="1" si="8"/>
        <v>GCA 2040</v>
      </c>
      <c r="C21" s="134">
        <f t="shared" ca="1" si="3"/>
        <v>0</v>
      </c>
      <c r="D21" s="135">
        <f t="shared" ca="1" si="3"/>
        <v>395</v>
      </c>
      <c r="E21" s="135">
        <f t="shared" ca="1" si="3"/>
        <v>50</v>
      </c>
      <c r="F21" s="135">
        <f t="shared" ca="1" si="3"/>
        <v>1500</v>
      </c>
      <c r="G21" s="135">
        <f t="shared" ca="1" si="3"/>
        <v>600</v>
      </c>
      <c r="H21" s="135">
        <f t="shared" ca="1" si="3"/>
        <v>0</v>
      </c>
      <c r="I21" s="135">
        <f t="shared" ca="1" si="3"/>
        <v>696</v>
      </c>
      <c r="J21" s="135">
        <f t="shared" ca="1" si="3"/>
        <v>420</v>
      </c>
      <c r="K21" s="135">
        <f t="shared" ca="1" si="3"/>
        <v>159</v>
      </c>
      <c r="L21" s="135">
        <f t="shared" ca="1" si="3"/>
        <v>67</v>
      </c>
      <c r="M21" s="135">
        <f t="shared" ca="1" si="3"/>
        <v>0</v>
      </c>
      <c r="N21" s="135">
        <f t="shared" ca="1" si="3"/>
        <v>1221</v>
      </c>
      <c r="O21" s="135">
        <f t="shared" ca="1" si="3"/>
        <v>575</v>
      </c>
      <c r="P21" s="137">
        <f t="shared" ca="1" si="3"/>
        <v>0</v>
      </c>
      <c r="Q21" s="31"/>
      <c r="R21" s="31"/>
      <c r="S21" s="31"/>
      <c r="T21" s="31"/>
      <c r="U21" s="31"/>
      <c r="V21" s="30"/>
    </row>
    <row r="22" spans="1:22" x14ac:dyDescent="0.2">
      <c r="A22" s="146" t="str">
        <f t="shared" ref="A22:B22" si="9">A12</f>
        <v>Scenario7</v>
      </c>
      <c r="B22" s="147" t="str">
        <f t="shared" ca="1" si="9"/>
        <v>ST 2030</v>
      </c>
      <c r="C22" s="134">
        <f t="shared" ca="1" si="3"/>
        <v>0</v>
      </c>
      <c r="D22" s="135">
        <f t="shared" ca="1" si="3"/>
        <v>395</v>
      </c>
      <c r="E22" s="135">
        <f t="shared" ca="1" si="3"/>
        <v>50</v>
      </c>
      <c r="F22" s="135">
        <f t="shared" ca="1" si="3"/>
        <v>1500</v>
      </c>
      <c r="G22" s="135">
        <f t="shared" ca="1" si="3"/>
        <v>600</v>
      </c>
      <c r="H22" s="135">
        <f t="shared" ca="1" si="3"/>
        <v>539</v>
      </c>
      <c r="I22" s="135">
        <f t="shared" ca="1" si="3"/>
        <v>696</v>
      </c>
      <c r="J22" s="135">
        <f t="shared" ca="1" si="3"/>
        <v>0</v>
      </c>
      <c r="K22" s="135">
        <f t="shared" ca="1" si="3"/>
        <v>159</v>
      </c>
      <c r="L22" s="135">
        <f t="shared" ca="1" si="3"/>
        <v>67</v>
      </c>
      <c r="M22" s="135">
        <f t="shared" ca="1" si="3"/>
        <v>0</v>
      </c>
      <c r="N22" s="135">
        <f t="shared" ca="1" si="3"/>
        <v>320</v>
      </c>
      <c r="O22" s="135">
        <f t="shared" ca="1" si="3"/>
        <v>76</v>
      </c>
      <c r="P22" s="137">
        <f t="shared" ca="1" si="3"/>
        <v>0</v>
      </c>
      <c r="Q22" s="31"/>
      <c r="R22" s="31"/>
      <c r="S22" s="31"/>
      <c r="T22" s="31"/>
      <c r="U22" s="31"/>
      <c r="V22" s="30"/>
    </row>
    <row r="23" spans="1:22" x14ac:dyDescent="0.2">
      <c r="A23" s="148" t="str">
        <f t="shared" ref="A23:B23" si="10">A13</f>
        <v>Scenario8</v>
      </c>
      <c r="B23" s="149" t="str">
        <f t="shared" ca="1" si="10"/>
        <v>ST 2040</v>
      </c>
      <c r="C23" s="150">
        <f t="shared" ca="1" si="3"/>
        <v>0</v>
      </c>
      <c r="D23" s="151">
        <f t="shared" ca="1" si="3"/>
        <v>395</v>
      </c>
      <c r="E23" s="151">
        <f t="shared" ca="1" si="3"/>
        <v>0</v>
      </c>
      <c r="F23" s="151">
        <f t="shared" ca="1" si="3"/>
        <v>1500</v>
      </c>
      <c r="G23" s="151">
        <f t="shared" ca="1" si="3"/>
        <v>600</v>
      </c>
      <c r="H23" s="151">
        <f t="shared" ca="1" si="3"/>
        <v>0</v>
      </c>
      <c r="I23" s="151">
        <f t="shared" ca="1" si="3"/>
        <v>696</v>
      </c>
      <c r="J23" s="151">
        <f t="shared" ca="1" si="3"/>
        <v>680</v>
      </c>
      <c r="K23" s="151">
        <f t="shared" ca="1" si="3"/>
        <v>159</v>
      </c>
      <c r="L23" s="151">
        <f t="shared" ca="1" si="3"/>
        <v>67</v>
      </c>
      <c r="M23" s="151">
        <f t="shared" ca="1" si="3"/>
        <v>0</v>
      </c>
      <c r="N23" s="151">
        <f t="shared" ca="1" si="3"/>
        <v>1080.7586589162399</v>
      </c>
      <c r="O23" s="151">
        <f t="shared" ca="1" si="3"/>
        <v>323.57493836943098</v>
      </c>
      <c r="P23" s="152">
        <f t="shared" ca="1" si="3"/>
        <v>0</v>
      </c>
      <c r="Q23" s="31"/>
      <c r="R23" s="31"/>
      <c r="S23" s="31"/>
      <c r="T23" s="31"/>
      <c r="U23" s="31"/>
      <c r="V23" s="30"/>
    </row>
    <row r="24" spans="1:22" ht="83.25" customHeight="1" x14ac:dyDescent="0.2">
      <c r="A24" s="105"/>
      <c r="B24" s="34"/>
      <c r="C24" s="153"/>
      <c r="D24" s="153"/>
      <c r="E24" s="153"/>
      <c r="F24" s="153"/>
      <c r="G24" s="153"/>
      <c r="H24" s="153"/>
      <c r="I24" s="153"/>
      <c r="J24" s="153"/>
      <c r="K24" s="153"/>
      <c r="L24" s="153"/>
      <c r="M24" s="153"/>
      <c r="N24" s="153"/>
      <c r="O24" s="153"/>
      <c r="P24" s="153"/>
    </row>
    <row r="25" spans="1:22" ht="12.75" x14ac:dyDescent="0.2">
      <c r="A25" s="131" t="s">
        <v>67</v>
      </c>
      <c r="B25" s="34">
        <f>MATCH(A25,BLANK!$B$1:$B$60,0)</f>
        <v>59</v>
      </c>
      <c r="C25" s="133">
        <f>C5</f>
        <v>3</v>
      </c>
      <c r="D25" s="132">
        <f t="shared" ref="D25:P25" si="11">D5</f>
        <v>4</v>
      </c>
      <c r="E25" s="132">
        <f t="shared" si="11"/>
        <v>5</v>
      </c>
      <c r="F25" s="132">
        <f t="shared" si="11"/>
        <v>7</v>
      </c>
      <c r="G25" s="132">
        <f t="shared" si="11"/>
        <v>8</v>
      </c>
      <c r="H25" s="132">
        <f t="shared" si="11"/>
        <v>9</v>
      </c>
      <c r="I25" s="132">
        <f t="shared" si="11"/>
        <v>10</v>
      </c>
      <c r="J25" s="132">
        <f t="shared" si="11"/>
        <v>11</v>
      </c>
      <c r="K25" s="132">
        <f t="shared" si="11"/>
        <v>12</v>
      </c>
      <c r="L25" s="132">
        <f t="shared" si="11"/>
        <v>13</v>
      </c>
      <c r="M25" s="132">
        <f t="shared" si="11"/>
        <v>14</v>
      </c>
      <c r="N25" s="132">
        <f t="shared" si="11"/>
        <v>15</v>
      </c>
      <c r="O25" s="132">
        <f t="shared" si="11"/>
        <v>16</v>
      </c>
      <c r="P25" s="136">
        <f t="shared" si="11"/>
        <v>17</v>
      </c>
      <c r="Q25" s="28"/>
      <c r="R25" s="28"/>
      <c r="S25" s="28"/>
      <c r="T25" s="28"/>
      <c r="U25" s="28"/>
      <c r="V25" s="30"/>
    </row>
    <row r="26" spans="1:22" x14ac:dyDescent="0.2">
      <c r="A26" s="141" t="str">
        <f>A6</f>
        <v>Scenario1</v>
      </c>
      <c r="B26" s="142" t="str">
        <f ca="1">B6</f>
        <v>BE 2020</v>
      </c>
      <c r="C26" s="143">
        <f t="shared" ref="C26:P33" ca="1" si="12">INDIRECT(ADDRESS($B$25,C$25,,,$A26))</f>
        <v>0</v>
      </c>
      <c r="D26" s="144">
        <f t="shared" ca="1" si="12"/>
        <v>866.79</v>
      </c>
      <c r="E26" s="144">
        <f t="shared" ca="1" si="12"/>
        <v>197.18</v>
      </c>
      <c r="F26" s="144">
        <f t="shared" ca="1" si="12"/>
        <v>848</v>
      </c>
      <c r="G26" s="144">
        <f t="shared" ca="1" si="12"/>
        <v>1708</v>
      </c>
      <c r="H26" s="144">
        <f t="shared" ca="1" si="12"/>
        <v>240.28</v>
      </c>
      <c r="I26" s="144">
        <f t="shared" ca="1" si="12"/>
        <v>2761.92</v>
      </c>
      <c r="J26" s="144">
        <f t="shared" ca="1" si="12"/>
        <v>0</v>
      </c>
      <c r="K26" s="144">
        <f t="shared" ca="1" si="12"/>
        <v>863.60599999999999</v>
      </c>
      <c r="L26" s="144">
        <f t="shared" ca="1" si="12"/>
        <v>364.15</v>
      </c>
      <c r="M26" s="144">
        <f t="shared" ca="1" si="12"/>
        <v>0</v>
      </c>
      <c r="N26" s="144">
        <f t="shared" ca="1" si="12"/>
        <v>554.5</v>
      </c>
      <c r="O26" s="144">
        <f t="shared" ca="1" si="12"/>
        <v>55.26</v>
      </c>
      <c r="P26" s="145">
        <f t="shared" ca="1" si="12"/>
        <v>0</v>
      </c>
      <c r="Q26" s="31"/>
      <c r="R26" s="31"/>
      <c r="S26" s="31"/>
      <c r="T26" s="31"/>
      <c r="U26" s="31"/>
      <c r="V26" s="30"/>
    </row>
    <row r="27" spans="1:22" x14ac:dyDescent="0.2">
      <c r="A27" s="146" t="str">
        <f t="shared" ref="A27:B27" si="13">A7</f>
        <v>Scenario2</v>
      </c>
      <c r="B27" s="147" t="str">
        <f t="shared" ca="1" si="13"/>
        <v>BE 2025</v>
      </c>
      <c r="C27" s="134">
        <f t="shared" ca="1" si="12"/>
        <v>0</v>
      </c>
      <c r="D27" s="135">
        <f t="shared" ca="1" si="12"/>
        <v>241.41</v>
      </c>
      <c r="E27" s="135">
        <f t="shared" ca="1" si="12"/>
        <v>197.18</v>
      </c>
      <c r="F27" s="135">
        <f t="shared" ca="1" si="12"/>
        <v>848</v>
      </c>
      <c r="G27" s="135">
        <f t="shared" ca="1" si="12"/>
        <v>1708</v>
      </c>
      <c r="H27" s="135">
        <f t="shared" ca="1" si="12"/>
        <v>240.28</v>
      </c>
      <c r="I27" s="135">
        <f t="shared" ca="1" si="12"/>
        <v>2890</v>
      </c>
      <c r="J27" s="135">
        <f t="shared" ca="1" si="12"/>
        <v>0</v>
      </c>
      <c r="K27" s="135">
        <f t="shared" ca="1" si="12"/>
        <v>878.60599999999999</v>
      </c>
      <c r="L27" s="135">
        <f t="shared" ca="1" si="12"/>
        <v>408.42690000000005</v>
      </c>
      <c r="M27" s="135">
        <f t="shared" ca="1" si="12"/>
        <v>0</v>
      </c>
      <c r="N27" s="135">
        <f t="shared" ca="1" si="12"/>
        <v>596</v>
      </c>
      <c r="O27" s="135">
        <f t="shared" ca="1" si="12"/>
        <v>123</v>
      </c>
      <c r="P27" s="137">
        <f t="shared" ca="1" si="12"/>
        <v>0</v>
      </c>
      <c r="Q27" s="31"/>
      <c r="R27" s="31"/>
      <c r="S27" s="31"/>
      <c r="T27" s="31"/>
      <c r="U27" s="31"/>
      <c r="V27" s="30"/>
    </row>
    <row r="28" spans="1:22" x14ac:dyDescent="0.2">
      <c r="A28" s="146" t="str">
        <f t="shared" ref="A28:B28" si="14">A8</f>
        <v>Scenario3</v>
      </c>
      <c r="B28" s="147" t="str">
        <f t="shared" ca="1" si="14"/>
        <v>DG 2030</v>
      </c>
      <c r="C28" s="134">
        <f t="shared" ca="1" si="12"/>
        <v>0</v>
      </c>
      <c r="D28" s="135">
        <f t="shared" ca="1" si="12"/>
        <v>241.41</v>
      </c>
      <c r="E28" s="135">
        <f t="shared" ca="1" si="12"/>
        <v>0</v>
      </c>
      <c r="F28" s="135">
        <f t="shared" ca="1" si="12"/>
        <v>974</v>
      </c>
      <c r="G28" s="135">
        <f t="shared" ca="1" si="12"/>
        <v>2292</v>
      </c>
      <c r="H28" s="135">
        <f t="shared" ca="1" si="12"/>
        <v>240.28</v>
      </c>
      <c r="I28" s="135">
        <f t="shared" ca="1" si="12"/>
        <v>2890</v>
      </c>
      <c r="J28" s="135">
        <f t="shared" ca="1" si="12"/>
        <v>0</v>
      </c>
      <c r="K28" s="135">
        <f t="shared" ca="1" si="12"/>
        <v>898.60599999999999</v>
      </c>
      <c r="L28" s="135">
        <f t="shared" ca="1" si="12"/>
        <v>505.19690000000003</v>
      </c>
      <c r="M28" s="135">
        <f t="shared" ca="1" si="12"/>
        <v>0</v>
      </c>
      <c r="N28" s="135">
        <f t="shared" ca="1" si="12"/>
        <v>3578</v>
      </c>
      <c r="O28" s="135">
        <f t="shared" ca="1" si="12"/>
        <v>264.5</v>
      </c>
      <c r="P28" s="137">
        <f t="shared" ca="1" si="12"/>
        <v>0</v>
      </c>
      <c r="Q28" s="31"/>
      <c r="R28" s="31"/>
      <c r="S28" s="31"/>
      <c r="T28" s="31"/>
      <c r="U28" s="31"/>
      <c r="V28" s="30"/>
    </row>
    <row r="29" spans="1:22" x14ac:dyDescent="0.2">
      <c r="A29" s="146" t="str">
        <f t="shared" ref="A29:B29" si="15">A9</f>
        <v>Scenario4</v>
      </c>
      <c r="B29" s="147" t="str">
        <f t="shared" ca="1" si="15"/>
        <v>DG 2040</v>
      </c>
      <c r="C29" s="134">
        <f t="shared" ca="1" si="12"/>
        <v>0</v>
      </c>
      <c r="D29" s="135">
        <f t="shared" ca="1" si="12"/>
        <v>241.41</v>
      </c>
      <c r="E29" s="135">
        <f t="shared" ca="1" si="12"/>
        <v>0</v>
      </c>
      <c r="F29" s="135">
        <f t="shared" ca="1" si="12"/>
        <v>974</v>
      </c>
      <c r="G29" s="135">
        <f t="shared" ca="1" si="12"/>
        <v>2292</v>
      </c>
      <c r="H29" s="135">
        <f t="shared" ca="1" si="12"/>
        <v>0</v>
      </c>
      <c r="I29" s="135">
        <f t="shared" ca="1" si="12"/>
        <v>2890</v>
      </c>
      <c r="J29" s="135">
        <f t="shared" ca="1" si="12"/>
        <v>0</v>
      </c>
      <c r="K29" s="135">
        <f t="shared" ca="1" si="12"/>
        <v>898.60599999999999</v>
      </c>
      <c r="L29" s="135">
        <f t="shared" ca="1" si="12"/>
        <v>505.19690000000003</v>
      </c>
      <c r="M29" s="135">
        <f t="shared" ca="1" si="12"/>
        <v>0</v>
      </c>
      <c r="N29" s="135">
        <f t="shared" ca="1" si="12"/>
        <v>8064.67753864939</v>
      </c>
      <c r="O29" s="135">
        <f t="shared" ca="1" si="12"/>
        <v>326</v>
      </c>
      <c r="P29" s="137">
        <f t="shared" ca="1" si="12"/>
        <v>0</v>
      </c>
      <c r="Q29" s="31"/>
      <c r="R29" s="31"/>
      <c r="S29" s="31"/>
      <c r="T29" s="31"/>
      <c r="U29" s="31"/>
      <c r="V29" s="30"/>
    </row>
    <row r="30" spans="1:22" x14ac:dyDescent="0.2">
      <c r="A30" s="146" t="str">
        <f t="shared" ref="A30:B30" si="16">A10</f>
        <v>Scenario5</v>
      </c>
      <c r="B30" s="147" t="str">
        <f t="shared" ca="1" si="16"/>
        <v>EUCO 2030</v>
      </c>
      <c r="C30" s="134">
        <f t="shared" ca="1" si="12"/>
        <v>455</v>
      </c>
      <c r="D30" s="135">
        <f t="shared" ca="1" si="12"/>
        <v>1007.1979253240274</v>
      </c>
      <c r="E30" s="135">
        <f t="shared" ca="1" si="12"/>
        <v>327.82299999999998</v>
      </c>
      <c r="F30" s="135">
        <f t="shared" ca="1" si="12"/>
        <v>974</v>
      </c>
      <c r="G30" s="135">
        <f t="shared" ca="1" si="12"/>
        <v>2292</v>
      </c>
      <c r="H30" s="135">
        <f t="shared" ca="1" si="12"/>
        <v>125.69</v>
      </c>
      <c r="I30" s="135">
        <f t="shared" ca="1" si="12"/>
        <v>4020</v>
      </c>
      <c r="J30" s="135">
        <f t="shared" ca="1" si="12"/>
        <v>84.190500000000014</v>
      </c>
      <c r="K30" s="135">
        <f t="shared" ca="1" si="12"/>
        <v>95.51</v>
      </c>
      <c r="L30" s="135">
        <f t="shared" ca="1" si="12"/>
        <v>0</v>
      </c>
      <c r="M30" s="135">
        <f t="shared" ca="1" si="12"/>
        <v>0</v>
      </c>
      <c r="N30" s="135">
        <f t="shared" ca="1" si="12"/>
        <v>679.74776531641896</v>
      </c>
      <c r="O30" s="135">
        <f t="shared" ca="1" si="12"/>
        <v>374.10511764867698</v>
      </c>
      <c r="P30" s="137">
        <f t="shared" ca="1" si="12"/>
        <v>0</v>
      </c>
      <c r="Q30" s="31"/>
      <c r="R30" s="31"/>
      <c r="S30" s="31"/>
      <c r="T30" s="31"/>
      <c r="U30" s="31"/>
      <c r="V30" s="30"/>
    </row>
    <row r="31" spans="1:22" x14ac:dyDescent="0.2">
      <c r="A31" s="146" t="str">
        <f t="shared" ref="A31:B31" si="17">A11</f>
        <v>Scenario6</v>
      </c>
      <c r="B31" s="147" t="str">
        <f t="shared" ca="1" si="17"/>
        <v>GCA 2040</v>
      </c>
      <c r="C31" s="134">
        <f t="shared" ca="1" si="12"/>
        <v>0</v>
      </c>
      <c r="D31" s="135">
        <f t="shared" ca="1" si="12"/>
        <v>0</v>
      </c>
      <c r="E31" s="135">
        <f t="shared" ca="1" si="12"/>
        <v>0</v>
      </c>
      <c r="F31" s="135">
        <f t="shared" ca="1" si="12"/>
        <v>974</v>
      </c>
      <c r="G31" s="135">
        <f t="shared" ca="1" si="12"/>
        <v>2292</v>
      </c>
      <c r="H31" s="135">
        <f t="shared" ca="1" si="12"/>
        <v>0</v>
      </c>
      <c r="I31" s="135">
        <f t="shared" ca="1" si="12"/>
        <v>2890</v>
      </c>
      <c r="J31" s="135">
        <f t="shared" ca="1" si="12"/>
        <v>0</v>
      </c>
      <c r="K31" s="135">
        <f t="shared" ca="1" si="12"/>
        <v>898.60599999999999</v>
      </c>
      <c r="L31" s="135">
        <f t="shared" ca="1" si="12"/>
        <v>505.19690000000003</v>
      </c>
      <c r="M31" s="135">
        <f t="shared" ca="1" si="12"/>
        <v>0</v>
      </c>
      <c r="N31" s="135">
        <f t="shared" ca="1" si="12"/>
        <v>1533.123</v>
      </c>
      <c r="O31" s="135">
        <f t="shared" ca="1" si="12"/>
        <v>326</v>
      </c>
      <c r="P31" s="137">
        <f t="shared" ca="1" si="12"/>
        <v>0</v>
      </c>
      <c r="Q31" s="31"/>
      <c r="R31" s="31"/>
      <c r="S31" s="31"/>
      <c r="T31" s="31"/>
      <c r="U31" s="31"/>
      <c r="V31" s="30"/>
    </row>
    <row r="32" spans="1:22" x14ac:dyDescent="0.2">
      <c r="A32" s="146" t="str">
        <f t="shared" ref="A32:B32" si="18">A12</f>
        <v>Scenario7</v>
      </c>
      <c r="B32" s="147" t="str">
        <f t="shared" ca="1" si="18"/>
        <v>ST 2030</v>
      </c>
      <c r="C32" s="134">
        <f t="shared" ca="1" si="12"/>
        <v>0</v>
      </c>
      <c r="D32" s="135">
        <f t="shared" ca="1" si="12"/>
        <v>241.41</v>
      </c>
      <c r="E32" s="135">
        <f t="shared" ca="1" si="12"/>
        <v>0</v>
      </c>
      <c r="F32" s="135">
        <f t="shared" ca="1" si="12"/>
        <v>974</v>
      </c>
      <c r="G32" s="135">
        <f t="shared" ca="1" si="12"/>
        <v>2292</v>
      </c>
      <c r="H32" s="135">
        <f t="shared" ca="1" si="12"/>
        <v>240.28</v>
      </c>
      <c r="I32" s="135">
        <f t="shared" ca="1" si="12"/>
        <v>2890</v>
      </c>
      <c r="J32" s="135">
        <f t="shared" ca="1" si="12"/>
        <v>0</v>
      </c>
      <c r="K32" s="135">
        <f t="shared" ca="1" si="12"/>
        <v>898.60599999999999</v>
      </c>
      <c r="L32" s="135">
        <f t="shared" ca="1" si="12"/>
        <v>505.19690000000003</v>
      </c>
      <c r="M32" s="135">
        <f t="shared" ca="1" si="12"/>
        <v>0</v>
      </c>
      <c r="N32" s="135">
        <f t="shared" ca="1" si="12"/>
        <v>716</v>
      </c>
      <c r="O32" s="135">
        <f t="shared" ca="1" si="12"/>
        <v>264.5</v>
      </c>
      <c r="P32" s="137">
        <f t="shared" ca="1" si="12"/>
        <v>0</v>
      </c>
      <c r="Q32" s="31"/>
      <c r="R32" s="31"/>
      <c r="S32" s="31"/>
      <c r="T32" s="31"/>
      <c r="U32" s="31"/>
      <c r="V32" s="30"/>
    </row>
    <row r="33" spans="1:22" x14ac:dyDescent="0.2">
      <c r="A33" s="148" t="str">
        <f t="shared" ref="A33:B33" si="19">A13</f>
        <v>Scenario8</v>
      </c>
      <c r="B33" s="149" t="str">
        <f t="shared" ca="1" si="19"/>
        <v>ST 2040</v>
      </c>
      <c r="C33" s="150">
        <f t="shared" ca="1" si="12"/>
        <v>0</v>
      </c>
      <c r="D33" s="151">
        <f t="shared" ca="1" si="12"/>
        <v>0</v>
      </c>
      <c r="E33" s="151">
        <f t="shared" ca="1" si="12"/>
        <v>0</v>
      </c>
      <c r="F33" s="151">
        <f t="shared" ca="1" si="12"/>
        <v>974</v>
      </c>
      <c r="G33" s="151">
        <f t="shared" ca="1" si="12"/>
        <v>2292</v>
      </c>
      <c r="H33" s="151">
        <f t="shared" ca="1" si="12"/>
        <v>0</v>
      </c>
      <c r="I33" s="151">
        <f t="shared" ca="1" si="12"/>
        <v>2890</v>
      </c>
      <c r="J33" s="151">
        <f t="shared" ca="1" si="12"/>
        <v>770</v>
      </c>
      <c r="K33" s="151">
        <f t="shared" ca="1" si="12"/>
        <v>898.60599999999999</v>
      </c>
      <c r="L33" s="151">
        <f t="shared" ca="1" si="12"/>
        <v>505.19690000000003</v>
      </c>
      <c r="M33" s="151">
        <f t="shared" ca="1" si="12"/>
        <v>0</v>
      </c>
      <c r="N33" s="151">
        <f t="shared" ca="1" si="12"/>
        <v>1533.123</v>
      </c>
      <c r="O33" s="151">
        <f t="shared" ca="1" si="12"/>
        <v>326</v>
      </c>
      <c r="P33" s="152">
        <f t="shared" ca="1" si="12"/>
        <v>0</v>
      </c>
      <c r="Q33" s="31"/>
      <c r="R33" s="31"/>
      <c r="S33" s="31"/>
      <c r="T33" s="31"/>
      <c r="U33" s="31"/>
      <c r="V33" s="30"/>
    </row>
  </sheetData>
  <mergeCells count="2">
    <mergeCell ref="A1:P1"/>
    <mergeCell ref="A2:P2"/>
  </mergeCells>
  <pageMargins left="0.7" right="0.7" top="0.78740157499999996" bottom="0.78740157499999996"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E59"/>
  <sheetViews>
    <sheetView zoomScaleNormal="100" workbookViewId="0">
      <selection activeCell="O46" sqref="O46"/>
    </sheetView>
  </sheetViews>
  <sheetFormatPr baseColWidth="10" defaultRowHeight="12.75" x14ac:dyDescent="0.2"/>
  <cols>
    <col min="1" max="1" width="24.83203125" style="20" customWidth="1"/>
    <col min="2" max="2" width="16.6640625" style="20" bestFit="1" customWidth="1"/>
    <col min="3" max="3" width="10.83203125" style="20" bestFit="1" customWidth="1"/>
    <col min="4" max="4" width="10.5" style="20" bestFit="1" customWidth="1"/>
    <col min="5" max="5" width="12.6640625" style="20" bestFit="1" customWidth="1"/>
    <col min="6" max="16384" width="12" style="20"/>
  </cols>
  <sheetData>
    <row r="1" spans="1:5" ht="28.5" x14ac:dyDescent="0.45">
      <c r="A1" s="277" t="s">
        <v>349</v>
      </c>
      <c r="B1" s="277"/>
      <c r="C1" s="277"/>
      <c r="D1" s="277"/>
      <c r="E1" s="277"/>
    </row>
    <row r="2" spans="1:5" ht="57" customHeight="1" x14ac:dyDescent="0.2">
      <c r="A2" s="280" t="s">
        <v>375</v>
      </c>
      <c r="B2" s="280"/>
      <c r="C2" s="280"/>
      <c r="D2" s="280"/>
      <c r="E2" s="280"/>
    </row>
    <row r="3" spans="1:5" x14ac:dyDescent="0.2">
      <c r="A3" s="115"/>
      <c r="B3" s="115"/>
      <c r="C3" s="115"/>
      <c r="D3" s="115"/>
      <c r="E3" s="115"/>
    </row>
    <row r="4" spans="1:5" ht="13.5" thickBot="1" x14ac:dyDescent="0.25">
      <c r="A4" s="116" t="s">
        <v>133</v>
      </c>
      <c r="B4" s="116" t="s">
        <v>350</v>
      </c>
      <c r="C4" s="116" t="s">
        <v>135</v>
      </c>
      <c r="D4" s="116" t="s">
        <v>201</v>
      </c>
      <c r="E4" s="116" t="s">
        <v>137</v>
      </c>
    </row>
    <row r="5" spans="1:5" x14ac:dyDescent="0.2">
      <c r="A5" s="21" t="s">
        <v>95</v>
      </c>
      <c r="B5" s="21" t="s">
        <v>15</v>
      </c>
      <c r="C5" s="20">
        <v>1</v>
      </c>
      <c r="D5" s="20" t="s">
        <v>202</v>
      </c>
      <c r="E5" s="32" t="str">
        <f>D5</f>
        <v>ALB</v>
      </c>
    </row>
    <row r="6" spans="1:5" x14ac:dyDescent="0.2">
      <c r="A6" s="21" t="s">
        <v>96</v>
      </c>
      <c r="B6" s="21" t="s">
        <v>16</v>
      </c>
      <c r="C6" s="20">
        <v>1</v>
      </c>
      <c r="D6" s="20" t="s">
        <v>213</v>
      </c>
      <c r="E6" s="32" t="str">
        <f t="shared" ref="E6:E57" si="0">D6</f>
        <v>AUT</v>
      </c>
    </row>
    <row r="7" spans="1:5" x14ac:dyDescent="0.2">
      <c r="A7" s="21" t="s">
        <v>97</v>
      </c>
      <c r="B7" s="21" t="s">
        <v>17</v>
      </c>
      <c r="C7" s="20">
        <v>1</v>
      </c>
      <c r="D7" s="20" t="s">
        <v>209</v>
      </c>
      <c r="E7" s="32" t="str">
        <f t="shared" si="0"/>
        <v>BIH</v>
      </c>
    </row>
    <row r="8" spans="1:5" x14ac:dyDescent="0.2">
      <c r="A8" s="21" t="s">
        <v>98</v>
      </c>
      <c r="B8" s="22" t="s">
        <v>18</v>
      </c>
      <c r="C8" s="20">
        <v>1</v>
      </c>
      <c r="D8" s="20" t="s">
        <v>203</v>
      </c>
      <c r="E8" s="32" t="str">
        <f t="shared" si="0"/>
        <v>BEL</v>
      </c>
    </row>
    <row r="9" spans="1:5" x14ac:dyDescent="0.2">
      <c r="A9" s="21" t="s">
        <v>99</v>
      </c>
      <c r="B9" s="22" t="s">
        <v>19</v>
      </c>
      <c r="C9" s="20">
        <v>1</v>
      </c>
      <c r="D9" s="20" t="s">
        <v>210</v>
      </c>
      <c r="E9" s="32" t="str">
        <f t="shared" si="0"/>
        <v>BGR</v>
      </c>
    </row>
    <row r="10" spans="1:5" x14ac:dyDescent="0.2">
      <c r="A10" s="21" t="s">
        <v>100</v>
      </c>
      <c r="B10" s="22" t="s">
        <v>20</v>
      </c>
      <c r="C10" s="20">
        <v>1</v>
      </c>
      <c r="D10" s="20" t="s">
        <v>211</v>
      </c>
      <c r="E10" s="32" t="str">
        <f t="shared" si="0"/>
        <v>CHE</v>
      </c>
    </row>
    <row r="11" spans="1:5" x14ac:dyDescent="0.2">
      <c r="A11" s="21" t="s">
        <v>101</v>
      </c>
      <c r="B11" s="22" t="s">
        <v>21</v>
      </c>
      <c r="C11" s="20">
        <v>0</v>
      </c>
      <c r="D11" s="20" t="s">
        <v>204</v>
      </c>
      <c r="E11" s="32" t="s">
        <v>140</v>
      </c>
    </row>
    <row r="12" spans="1:5" x14ac:dyDescent="0.2">
      <c r="A12" s="21" t="s">
        <v>102</v>
      </c>
      <c r="B12" s="22" t="s">
        <v>22</v>
      </c>
      <c r="C12" s="20">
        <v>1</v>
      </c>
      <c r="D12" s="20" t="s">
        <v>205</v>
      </c>
      <c r="E12" s="32" t="str">
        <f t="shared" si="0"/>
        <v>CZE</v>
      </c>
    </row>
    <row r="13" spans="1:5" x14ac:dyDescent="0.2">
      <c r="A13" s="21" t="s">
        <v>103</v>
      </c>
      <c r="B13" s="22" t="s">
        <v>71</v>
      </c>
      <c r="C13" s="20">
        <v>1</v>
      </c>
      <c r="D13" s="24" t="s">
        <v>236</v>
      </c>
      <c r="E13" s="154" t="str">
        <f t="shared" si="0"/>
        <v>DEU</v>
      </c>
    </row>
    <row r="14" spans="1:5" x14ac:dyDescent="0.2">
      <c r="A14" s="21" t="s">
        <v>103</v>
      </c>
      <c r="B14" s="22" t="s">
        <v>24</v>
      </c>
      <c r="C14" s="20">
        <v>1</v>
      </c>
      <c r="D14" s="24" t="s">
        <v>236</v>
      </c>
      <c r="E14" s="154" t="str">
        <f t="shared" si="0"/>
        <v>DEU</v>
      </c>
    </row>
    <row r="15" spans="1:5" x14ac:dyDescent="0.2">
      <c r="A15" s="21" t="s">
        <v>104</v>
      </c>
      <c r="B15" s="22" t="s">
        <v>25</v>
      </c>
      <c r="C15" s="20">
        <v>1</v>
      </c>
      <c r="D15" s="24" t="s">
        <v>215</v>
      </c>
      <c r="E15" s="155" t="str">
        <f t="shared" si="0"/>
        <v>DNK</v>
      </c>
    </row>
    <row r="16" spans="1:5" x14ac:dyDescent="0.2">
      <c r="A16" s="21" t="s">
        <v>104</v>
      </c>
      <c r="B16" s="22" t="s">
        <v>72</v>
      </c>
      <c r="C16" s="20">
        <v>1</v>
      </c>
      <c r="D16" s="24" t="s">
        <v>215</v>
      </c>
      <c r="E16" s="155" t="str">
        <f t="shared" si="0"/>
        <v>DNK</v>
      </c>
    </row>
    <row r="17" spans="1:5" x14ac:dyDescent="0.2">
      <c r="A17" s="21" t="s">
        <v>104</v>
      </c>
      <c r="B17" s="22" t="s">
        <v>27</v>
      </c>
      <c r="C17" s="20">
        <v>1</v>
      </c>
      <c r="D17" s="24" t="s">
        <v>215</v>
      </c>
      <c r="E17" s="155" t="str">
        <f t="shared" si="0"/>
        <v>DNK</v>
      </c>
    </row>
    <row r="18" spans="1:5" x14ac:dyDescent="0.2">
      <c r="A18" s="21" t="s">
        <v>105</v>
      </c>
      <c r="B18" s="22" t="s">
        <v>28</v>
      </c>
      <c r="C18" s="20">
        <v>0</v>
      </c>
      <c r="D18" s="24" t="s">
        <v>216</v>
      </c>
      <c r="E18" s="32" t="s">
        <v>140</v>
      </c>
    </row>
    <row r="19" spans="1:5" x14ac:dyDescent="0.2">
      <c r="A19" s="21" t="s">
        <v>106</v>
      </c>
      <c r="B19" s="22" t="s">
        <v>29</v>
      </c>
      <c r="C19" s="20">
        <v>1</v>
      </c>
      <c r="D19" s="24" t="s">
        <v>237</v>
      </c>
      <c r="E19" s="32" t="str">
        <f t="shared" si="0"/>
        <v>ESP</v>
      </c>
    </row>
    <row r="20" spans="1:5" x14ac:dyDescent="0.2">
      <c r="A20" s="21" t="s">
        <v>107</v>
      </c>
      <c r="B20" s="22" t="s">
        <v>30</v>
      </c>
      <c r="C20" s="20">
        <v>0</v>
      </c>
      <c r="D20" s="20" t="s">
        <v>206</v>
      </c>
      <c r="E20" s="32" t="s">
        <v>140</v>
      </c>
    </row>
    <row r="21" spans="1:5" x14ac:dyDescent="0.2">
      <c r="A21" s="21" t="s">
        <v>108</v>
      </c>
      <c r="B21" s="22" t="s">
        <v>31</v>
      </c>
      <c r="C21" s="20">
        <v>1</v>
      </c>
      <c r="D21" s="20" t="s">
        <v>207</v>
      </c>
      <c r="E21" s="32" t="str">
        <f t="shared" si="0"/>
        <v>FRA</v>
      </c>
    </row>
    <row r="22" spans="1:5" x14ac:dyDescent="0.2">
      <c r="A22" s="21" t="s">
        <v>109</v>
      </c>
      <c r="B22" s="22" t="s">
        <v>32</v>
      </c>
      <c r="C22" s="20">
        <v>0</v>
      </c>
      <c r="D22" s="20" t="s">
        <v>238</v>
      </c>
      <c r="E22" s="32" t="s">
        <v>239</v>
      </c>
    </row>
    <row r="23" spans="1:5" x14ac:dyDescent="0.2">
      <c r="A23" s="21" t="s">
        <v>110</v>
      </c>
      <c r="B23" s="22" t="s">
        <v>33</v>
      </c>
      <c r="C23" s="20">
        <v>1</v>
      </c>
      <c r="D23" s="20" t="s">
        <v>217</v>
      </c>
      <c r="E23" s="32" t="str">
        <f t="shared" si="0"/>
        <v>GRC</v>
      </c>
    </row>
    <row r="24" spans="1:5" x14ac:dyDescent="0.2">
      <c r="A24" s="21" t="s">
        <v>111</v>
      </c>
      <c r="B24" s="22" t="s">
        <v>34</v>
      </c>
      <c r="C24" s="20">
        <v>1</v>
      </c>
      <c r="D24" s="20" t="s">
        <v>218</v>
      </c>
      <c r="E24" s="32" t="str">
        <f t="shared" si="0"/>
        <v>HRV</v>
      </c>
    </row>
    <row r="25" spans="1:5" x14ac:dyDescent="0.2">
      <c r="A25" s="21" t="s">
        <v>112</v>
      </c>
      <c r="B25" s="22" t="s">
        <v>35</v>
      </c>
      <c r="C25" s="20">
        <v>1</v>
      </c>
      <c r="D25" s="20" t="s">
        <v>208</v>
      </c>
      <c r="E25" s="32" t="str">
        <f t="shared" si="0"/>
        <v>HUN</v>
      </c>
    </row>
    <row r="26" spans="1:5" x14ac:dyDescent="0.2">
      <c r="A26" s="21" t="s">
        <v>113</v>
      </c>
      <c r="B26" s="22" t="s">
        <v>36</v>
      </c>
      <c r="C26" s="20">
        <v>0</v>
      </c>
      <c r="D26" s="20" t="s">
        <v>219</v>
      </c>
      <c r="E26" s="32" t="s">
        <v>140</v>
      </c>
    </row>
    <row r="27" spans="1:5" x14ac:dyDescent="0.2">
      <c r="A27" s="21" t="s">
        <v>114</v>
      </c>
      <c r="B27" s="22" t="s">
        <v>37</v>
      </c>
      <c r="C27" s="20">
        <v>0</v>
      </c>
      <c r="D27" s="20" t="s">
        <v>220</v>
      </c>
      <c r="E27" s="32" t="s">
        <v>140</v>
      </c>
    </row>
    <row r="28" spans="1:5" x14ac:dyDescent="0.2">
      <c r="A28" s="21" t="s">
        <v>115</v>
      </c>
      <c r="B28" s="22" t="s">
        <v>38</v>
      </c>
      <c r="C28" s="20">
        <v>1</v>
      </c>
      <c r="D28" s="20" t="s">
        <v>221</v>
      </c>
      <c r="E28" s="154" t="str">
        <f t="shared" si="0"/>
        <v>ITA</v>
      </c>
    </row>
    <row r="29" spans="1:5" x14ac:dyDescent="0.2">
      <c r="A29" s="21" t="s">
        <v>115</v>
      </c>
      <c r="B29" s="22" t="s">
        <v>39</v>
      </c>
      <c r="C29" s="20">
        <v>1</v>
      </c>
      <c r="D29" s="20" t="s">
        <v>221</v>
      </c>
      <c r="E29" s="154" t="str">
        <f t="shared" si="0"/>
        <v>ITA</v>
      </c>
    </row>
    <row r="30" spans="1:5" x14ac:dyDescent="0.2">
      <c r="A30" s="21" t="s">
        <v>115</v>
      </c>
      <c r="B30" s="22" t="s">
        <v>40</v>
      </c>
      <c r="C30" s="20">
        <v>1</v>
      </c>
      <c r="D30" s="20" t="s">
        <v>221</v>
      </c>
      <c r="E30" s="154" t="str">
        <f t="shared" si="0"/>
        <v>ITA</v>
      </c>
    </row>
    <row r="31" spans="1:5" x14ac:dyDescent="0.2">
      <c r="A31" s="21" t="s">
        <v>115</v>
      </c>
      <c r="B31" s="22" t="s">
        <v>41</v>
      </c>
      <c r="C31" s="20">
        <v>1</v>
      </c>
      <c r="D31" s="20" t="s">
        <v>221</v>
      </c>
      <c r="E31" s="154" t="str">
        <f t="shared" si="0"/>
        <v>ITA</v>
      </c>
    </row>
    <row r="32" spans="1:5" x14ac:dyDescent="0.2">
      <c r="A32" s="21" t="s">
        <v>115</v>
      </c>
      <c r="B32" s="22" t="s">
        <v>42</v>
      </c>
      <c r="C32" s="20">
        <v>1</v>
      </c>
      <c r="D32" s="20" t="s">
        <v>221</v>
      </c>
      <c r="E32" s="154" t="str">
        <f t="shared" si="0"/>
        <v>ITA</v>
      </c>
    </row>
    <row r="33" spans="1:5" x14ac:dyDescent="0.2">
      <c r="A33" s="21" t="s">
        <v>115</v>
      </c>
      <c r="B33" s="22" t="s">
        <v>43</v>
      </c>
      <c r="C33" s="20">
        <v>1</v>
      </c>
      <c r="D33" s="20" t="s">
        <v>221</v>
      </c>
      <c r="E33" s="154" t="str">
        <f t="shared" si="0"/>
        <v>ITA</v>
      </c>
    </row>
    <row r="34" spans="1:5" x14ac:dyDescent="0.2">
      <c r="A34" s="21" t="s">
        <v>116</v>
      </c>
      <c r="B34" s="22" t="s">
        <v>44</v>
      </c>
      <c r="C34" s="20">
        <v>0</v>
      </c>
      <c r="D34" s="20" t="s">
        <v>222</v>
      </c>
      <c r="E34" s="32" t="s">
        <v>140</v>
      </c>
    </row>
    <row r="35" spans="1:5" x14ac:dyDescent="0.2">
      <c r="A35" s="21" t="s">
        <v>117</v>
      </c>
      <c r="B35" s="22" t="s">
        <v>45</v>
      </c>
      <c r="C35" s="20">
        <v>1</v>
      </c>
      <c r="D35" s="20" t="s">
        <v>223</v>
      </c>
      <c r="E35" s="155" t="str">
        <f t="shared" si="0"/>
        <v>LUX</v>
      </c>
    </row>
    <row r="36" spans="1:5" x14ac:dyDescent="0.2">
      <c r="A36" s="21" t="s">
        <v>117</v>
      </c>
      <c r="B36" s="22" t="s">
        <v>46</v>
      </c>
      <c r="C36" s="20">
        <v>1</v>
      </c>
      <c r="D36" s="20" t="s">
        <v>223</v>
      </c>
      <c r="E36" s="155" t="str">
        <f t="shared" si="0"/>
        <v>LUX</v>
      </c>
    </row>
    <row r="37" spans="1:5" x14ac:dyDescent="0.2">
      <c r="A37" s="21" t="s">
        <v>117</v>
      </c>
      <c r="B37" s="22" t="s">
        <v>47</v>
      </c>
      <c r="C37" s="20">
        <v>1</v>
      </c>
      <c r="D37" s="20" t="s">
        <v>223</v>
      </c>
      <c r="E37" s="155" t="str">
        <f t="shared" si="0"/>
        <v>LUX</v>
      </c>
    </row>
    <row r="38" spans="1:5" x14ac:dyDescent="0.2">
      <c r="A38" s="21" t="s">
        <v>117</v>
      </c>
      <c r="B38" s="22" t="s">
        <v>48</v>
      </c>
      <c r="C38" s="20">
        <v>1</v>
      </c>
      <c r="D38" s="20" t="s">
        <v>223</v>
      </c>
      <c r="E38" s="155" t="str">
        <f t="shared" si="0"/>
        <v>LUX</v>
      </c>
    </row>
    <row r="39" spans="1:5" x14ac:dyDescent="0.2">
      <c r="A39" s="21" t="s">
        <v>118</v>
      </c>
      <c r="B39" s="22" t="s">
        <v>49</v>
      </c>
      <c r="C39" s="20">
        <v>0</v>
      </c>
      <c r="D39" s="20" t="s">
        <v>212</v>
      </c>
      <c r="E39" s="32" t="s">
        <v>140</v>
      </c>
    </row>
    <row r="40" spans="1:5" x14ac:dyDescent="0.2">
      <c r="A40" s="23" t="s">
        <v>119</v>
      </c>
      <c r="B40" s="23" t="s">
        <v>50</v>
      </c>
      <c r="C40" s="20">
        <v>1</v>
      </c>
      <c r="D40" s="20" t="s">
        <v>224</v>
      </c>
      <c r="E40" s="32" t="str">
        <f t="shared" si="0"/>
        <v>MNE</v>
      </c>
    </row>
    <row r="41" spans="1:5" x14ac:dyDescent="0.2">
      <c r="A41" s="23" t="s">
        <v>120</v>
      </c>
      <c r="B41" s="23" t="s">
        <v>51</v>
      </c>
      <c r="C41" s="20">
        <v>1</v>
      </c>
      <c r="D41" s="20" t="s">
        <v>225</v>
      </c>
      <c r="E41" s="32" t="str">
        <f t="shared" si="0"/>
        <v>MKD</v>
      </c>
    </row>
    <row r="42" spans="1:5" x14ac:dyDescent="0.2">
      <c r="A42" s="23" t="s">
        <v>121</v>
      </c>
      <c r="B42" s="23" t="s">
        <v>52</v>
      </c>
      <c r="C42" s="20">
        <v>0</v>
      </c>
      <c r="D42" s="20" t="s">
        <v>226</v>
      </c>
      <c r="E42" s="32" t="s">
        <v>140</v>
      </c>
    </row>
    <row r="43" spans="1:5" x14ac:dyDescent="0.2">
      <c r="A43" s="23" t="s">
        <v>122</v>
      </c>
      <c r="B43" s="23" t="s">
        <v>53</v>
      </c>
      <c r="C43" s="20">
        <v>0</v>
      </c>
      <c r="D43" s="20" t="s">
        <v>238</v>
      </c>
      <c r="E43" s="32" t="s">
        <v>140</v>
      </c>
    </row>
    <row r="44" spans="1:5" x14ac:dyDescent="0.2">
      <c r="A44" s="23" t="s">
        <v>123</v>
      </c>
      <c r="B44" s="23" t="s">
        <v>54</v>
      </c>
      <c r="C44" s="20">
        <v>1</v>
      </c>
      <c r="D44" s="20" t="s">
        <v>227</v>
      </c>
      <c r="E44" s="32" t="str">
        <f t="shared" si="0"/>
        <v>NLD</v>
      </c>
    </row>
    <row r="45" spans="1:5" x14ac:dyDescent="0.2">
      <c r="A45" s="23" t="s">
        <v>124</v>
      </c>
      <c r="B45" s="23" t="s">
        <v>55</v>
      </c>
      <c r="C45" s="20">
        <v>0</v>
      </c>
      <c r="D45" s="20" t="s">
        <v>228</v>
      </c>
      <c r="E45" s="32" t="s">
        <v>140</v>
      </c>
    </row>
    <row r="46" spans="1:5" x14ac:dyDescent="0.2">
      <c r="A46" s="23" t="s">
        <v>124</v>
      </c>
      <c r="B46" s="23" t="s">
        <v>56</v>
      </c>
      <c r="C46" s="20">
        <v>0</v>
      </c>
      <c r="D46" s="20" t="s">
        <v>228</v>
      </c>
      <c r="E46" s="32" t="s">
        <v>140</v>
      </c>
    </row>
    <row r="47" spans="1:5" x14ac:dyDescent="0.2">
      <c r="A47" s="23" t="s">
        <v>124</v>
      </c>
      <c r="B47" s="23" t="s">
        <v>57</v>
      </c>
      <c r="C47" s="20">
        <v>0</v>
      </c>
      <c r="D47" s="20" t="s">
        <v>228</v>
      </c>
      <c r="E47" s="32" t="s">
        <v>140</v>
      </c>
    </row>
    <row r="48" spans="1:5" x14ac:dyDescent="0.2">
      <c r="A48" s="23" t="s">
        <v>125</v>
      </c>
      <c r="B48" s="23" t="s">
        <v>58</v>
      </c>
      <c r="C48" s="20">
        <v>1</v>
      </c>
      <c r="D48" s="20" t="s">
        <v>214</v>
      </c>
      <c r="E48" s="32" t="str">
        <f t="shared" si="0"/>
        <v>POL</v>
      </c>
    </row>
    <row r="49" spans="1:5" x14ac:dyDescent="0.2">
      <c r="A49" s="23" t="s">
        <v>126</v>
      </c>
      <c r="B49" s="23" t="s">
        <v>59</v>
      </c>
      <c r="C49" s="20">
        <v>1</v>
      </c>
      <c r="D49" s="20" t="s">
        <v>229</v>
      </c>
      <c r="E49" s="32" t="str">
        <f t="shared" si="0"/>
        <v>PRT</v>
      </c>
    </row>
    <row r="50" spans="1:5" x14ac:dyDescent="0.2">
      <c r="A50" s="23" t="s">
        <v>127</v>
      </c>
      <c r="B50" s="23" t="s">
        <v>60</v>
      </c>
      <c r="C50" s="20">
        <v>1</v>
      </c>
      <c r="D50" s="20" t="s">
        <v>230</v>
      </c>
      <c r="E50" s="32" t="str">
        <f t="shared" si="0"/>
        <v>ROU</v>
      </c>
    </row>
    <row r="51" spans="1:5" x14ac:dyDescent="0.2">
      <c r="A51" s="23" t="s">
        <v>128</v>
      </c>
      <c r="B51" s="23" t="s">
        <v>61</v>
      </c>
      <c r="C51" s="20">
        <v>1</v>
      </c>
      <c r="D51" s="20" t="s">
        <v>231</v>
      </c>
      <c r="E51" s="32" t="str">
        <f t="shared" si="0"/>
        <v>SRB</v>
      </c>
    </row>
    <row r="52" spans="1:5" x14ac:dyDescent="0.2">
      <c r="A52" s="23" t="s">
        <v>129</v>
      </c>
      <c r="B52" s="23" t="s">
        <v>62</v>
      </c>
      <c r="C52" s="20">
        <v>0</v>
      </c>
      <c r="D52" s="20" t="s">
        <v>232</v>
      </c>
      <c r="E52" s="32" t="s">
        <v>140</v>
      </c>
    </row>
    <row r="53" spans="1:5" x14ac:dyDescent="0.2">
      <c r="A53" s="23" t="s">
        <v>129</v>
      </c>
      <c r="B53" s="23" t="s">
        <v>63</v>
      </c>
      <c r="C53" s="20">
        <v>0</v>
      </c>
      <c r="D53" s="20" t="s">
        <v>232</v>
      </c>
      <c r="E53" s="32" t="s">
        <v>140</v>
      </c>
    </row>
    <row r="54" spans="1:5" x14ac:dyDescent="0.2">
      <c r="A54" s="23" t="s">
        <v>129</v>
      </c>
      <c r="B54" s="23" t="s">
        <v>64</v>
      </c>
      <c r="C54" s="20">
        <v>0</v>
      </c>
      <c r="D54" s="20" t="s">
        <v>232</v>
      </c>
      <c r="E54" s="32" t="s">
        <v>140</v>
      </c>
    </row>
    <row r="55" spans="1:5" x14ac:dyDescent="0.2">
      <c r="A55" s="23" t="s">
        <v>129</v>
      </c>
      <c r="B55" s="23" t="s">
        <v>65</v>
      </c>
      <c r="C55" s="20">
        <v>0</v>
      </c>
      <c r="D55" s="20" t="s">
        <v>232</v>
      </c>
      <c r="E55" s="32" t="s">
        <v>140</v>
      </c>
    </row>
    <row r="56" spans="1:5" x14ac:dyDescent="0.2">
      <c r="A56" s="23" t="s">
        <v>130</v>
      </c>
      <c r="B56" s="23" t="s">
        <v>66</v>
      </c>
      <c r="C56" s="20">
        <v>1</v>
      </c>
      <c r="D56" s="20" t="s">
        <v>233</v>
      </c>
      <c r="E56" s="32" t="str">
        <f t="shared" si="0"/>
        <v>SVN</v>
      </c>
    </row>
    <row r="57" spans="1:5" x14ac:dyDescent="0.2">
      <c r="A57" s="23" t="s">
        <v>131</v>
      </c>
      <c r="B57" s="23" t="s">
        <v>67</v>
      </c>
      <c r="C57" s="20">
        <v>1</v>
      </c>
      <c r="D57" s="20" t="s">
        <v>234</v>
      </c>
      <c r="E57" s="32" t="str">
        <f t="shared" si="0"/>
        <v>SVK</v>
      </c>
    </row>
    <row r="58" spans="1:5" x14ac:dyDescent="0.2">
      <c r="A58" s="23" t="s">
        <v>132</v>
      </c>
      <c r="B58" s="23" t="s">
        <v>68</v>
      </c>
      <c r="C58" s="20">
        <v>0</v>
      </c>
      <c r="D58" s="20" t="s">
        <v>235</v>
      </c>
      <c r="E58" s="32" t="s">
        <v>140</v>
      </c>
    </row>
    <row r="59" spans="1:5" x14ac:dyDescent="0.2">
      <c r="B59" s="24"/>
    </row>
  </sheetData>
  <mergeCells count="2">
    <mergeCell ref="A1:E1"/>
    <mergeCell ref="A2:E2"/>
  </mergeCells>
  <conditionalFormatting sqref="C5:D58">
    <cfRule type="cellIs" dxfId="1" priority="1" operator="equal">
      <formula>1</formula>
    </cfRule>
    <cfRule type="cellIs" dxfId="0" priority="2" operator="equal">
      <formula>0</formula>
    </cfRule>
  </conditionalFormatting>
  <pageMargins left="0.7" right="0.7" top="0.78740157499999996" bottom="0.78740157499999996"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P27"/>
  <sheetViews>
    <sheetView zoomScaleNormal="100" workbookViewId="0">
      <selection activeCell="O46" sqref="O46"/>
    </sheetView>
  </sheetViews>
  <sheetFormatPr baseColWidth="10" defaultRowHeight="12" x14ac:dyDescent="0.2"/>
  <cols>
    <col min="1" max="1" width="29.83203125" customWidth="1"/>
    <col min="2" max="2" width="28.5" bestFit="1" customWidth="1"/>
    <col min="3" max="3" width="23.5" customWidth="1"/>
    <col min="4" max="4" width="5.6640625" style="105" bestFit="1" customWidth="1"/>
    <col min="5" max="5" width="17" bestFit="1" customWidth="1"/>
    <col min="6" max="6" width="50.83203125" bestFit="1" customWidth="1"/>
  </cols>
  <sheetData>
    <row r="1" spans="1:16" s="105" customFormat="1" ht="28.5" x14ac:dyDescent="0.45">
      <c r="A1" s="277" t="s">
        <v>370</v>
      </c>
      <c r="B1" s="277"/>
      <c r="C1" s="277"/>
      <c r="D1" s="277"/>
      <c r="E1" s="277"/>
    </row>
    <row r="2" spans="1:16" s="105" customFormat="1" ht="55.5" customHeight="1" x14ac:dyDescent="0.2">
      <c r="A2" s="280" t="s">
        <v>406</v>
      </c>
      <c r="B2" s="281"/>
      <c r="C2" s="281"/>
      <c r="D2" s="281"/>
      <c r="E2" s="281"/>
      <c r="I2" s="34"/>
      <c r="J2" s="34"/>
      <c r="K2" s="34"/>
      <c r="L2" s="34"/>
      <c r="M2" s="34"/>
      <c r="N2" s="34"/>
      <c r="O2" s="34"/>
      <c r="P2" s="34"/>
    </row>
    <row r="3" spans="1:16" s="105" customFormat="1" x14ac:dyDescent="0.2">
      <c r="I3" s="34"/>
      <c r="J3" s="34"/>
      <c r="K3" s="34"/>
      <c r="L3" s="34"/>
      <c r="M3" s="34"/>
      <c r="N3" s="34"/>
      <c r="O3" s="34"/>
      <c r="P3" s="34"/>
    </row>
    <row r="4" spans="1:16" ht="12.75" x14ac:dyDescent="0.2">
      <c r="A4" s="156" t="s">
        <v>365</v>
      </c>
      <c r="B4" s="156" t="s">
        <v>138</v>
      </c>
      <c r="C4" s="156" t="s">
        <v>139</v>
      </c>
      <c r="D4" s="156" t="s">
        <v>245</v>
      </c>
      <c r="E4" s="156"/>
      <c r="F4" s="156" t="s">
        <v>251</v>
      </c>
      <c r="I4" s="36"/>
      <c r="J4" s="34"/>
      <c r="K4" s="34"/>
      <c r="L4" s="34"/>
      <c r="M4" s="34"/>
      <c r="N4" s="34"/>
      <c r="O4" s="34"/>
      <c r="P4" s="34"/>
    </row>
    <row r="5" spans="1:16" ht="12.75" thickBot="1" x14ac:dyDescent="0.25">
      <c r="A5" t="s">
        <v>1</v>
      </c>
      <c r="B5" s="26" t="s">
        <v>140</v>
      </c>
      <c r="C5" t="s">
        <v>162</v>
      </c>
      <c r="I5" s="34"/>
      <c r="J5" s="34"/>
      <c r="K5" s="34"/>
      <c r="L5" s="34"/>
      <c r="M5" s="34"/>
      <c r="N5" s="34"/>
      <c r="O5" s="34"/>
      <c r="P5" s="34"/>
    </row>
    <row r="6" spans="1:16" ht="12.75" thickTop="1" x14ac:dyDescent="0.2">
      <c r="A6" s="38" t="s">
        <v>2</v>
      </c>
      <c r="B6" s="187" t="s">
        <v>140</v>
      </c>
      <c r="C6" s="38" t="s">
        <v>154</v>
      </c>
      <c r="D6" s="184">
        <v>1</v>
      </c>
      <c r="E6" s="38" t="s">
        <v>366</v>
      </c>
      <c r="F6" s="38" t="s">
        <v>372</v>
      </c>
      <c r="I6" s="34"/>
      <c r="J6" s="34"/>
      <c r="K6" s="34"/>
      <c r="L6" s="34"/>
      <c r="M6" s="34"/>
      <c r="N6" s="34"/>
      <c r="O6" s="34"/>
      <c r="P6" s="34"/>
    </row>
    <row r="7" spans="1:16" x14ac:dyDescent="0.2">
      <c r="A7" s="187" t="s">
        <v>140</v>
      </c>
      <c r="B7" s="187" t="s">
        <v>140</v>
      </c>
      <c r="C7" s="38" t="s">
        <v>155</v>
      </c>
      <c r="D7" s="185">
        <v>0.3</v>
      </c>
      <c r="E7" s="188" t="s">
        <v>366</v>
      </c>
      <c r="F7" s="38" t="s">
        <v>374</v>
      </c>
      <c r="I7" s="34"/>
      <c r="J7" s="34"/>
      <c r="K7" s="34"/>
      <c r="L7" s="34"/>
      <c r="M7" s="34"/>
      <c r="N7" s="34"/>
      <c r="O7" s="34"/>
      <c r="P7" s="34"/>
    </row>
    <row r="8" spans="1:16" x14ac:dyDescent="0.2">
      <c r="A8" s="187" t="s">
        <v>140</v>
      </c>
      <c r="B8" s="187" t="s">
        <v>140</v>
      </c>
      <c r="C8" s="38" t="s">
        <v>246</v>
      </c>
      <c r="D8" s="185">
        <v>0.35</v>
      </c>
      <c r="E8" s="38" t="s">
        <v>366</v>
      </c>
      <c r="F8" s="38" t="s">
        <v>373</v>
      </c>
      <c r="I8" s="34"/>
      <c r="J8" s="34"/>
      <c r="K8" s="34"/>
      <c r="L8" s="34"/>
      <c r="M8" s="34"/>
      <c r="N8" s="34"/>
      <c r="O8" s="34"/>
      <c r="P8" s="34"/>
    </row>
    <row r="9" spans="1:16" x14ac:dyDescent="0.2">
      <c r="A9" s="187" t="s">
        <v>140</v>
      </c>
      <c r="B9" s="187" t="s">
        <v>140</v>
      </c>
      <c r="C9" s="38" t="s">
        <v>247</v>
      </c>
      <c r="D9" s="185">
        <v>0.35</v>
      </c>
      <c r="E9" s="38" t="s">
        <v>366</v>
      </c>
      <c r="F9" s="38" t="s">
        <v>373</v>
      </c>
      <c r="I9" s="34"/>
      <c r="J9" s="34"/>
      <c r="K9" s="34"/>
      <c r="L9" s="34"/>
      <c r="M9" s="34"/>
      <c r="N9" s="34"/>
      <c r="O9" s="34"/>
      <c r="P9" s="34"/>
    </row>
    <row r="10" spans="1:16" x14ac:dyDescent="0.2">
      <c r="A10" t="s">
        <v>3</v>
      </c>
      <c r="B10" s="26" t="s">
        <v>140</v>
      </c>
      <c r="C10" t="s">
        <v>156</v>
      </c>
      <c r="D10" s="185">
        <v>0.5</v>
      </c>
      <c r="E10" s="157" t="s">
        <v>367</v>
      </c>
      <c r="I10" s="34"/>
      <c r="J10" s="34"/>
      <c r="K10" s="34"/>
      <c r="L10" s="34"/>
      <c r="M10" s="34"/>
      <c r="N10" s="34"/>
      <c r="O10" s="34"/>
      <c r="P10" s="34"/>
    </row>
    <row r="11" spans="1:16" ht="12.75" thickBot="1" x14ac:dyDescent="0.25">
      <c r="A11" s="26" t="s">
        <v>140</v>
      </c>
      <c r="B11" s="26" t="s">
        <v>140</v>
      </c>
      <c r="C11" t="s">
        <v>157</v>
      </c>
      <c r="D11" s="186">
        <v>0.5</v>
      </c>
      <c r="E11" s="157" t="s">
        <v>367</v>
      </c>
      <c r="I11" s="43"/>
      <c r="J11" s="43"/>
      <c r="K11" s="43"/>
      <c r="L11" s="43"/>
      <c r="M11" s="43"/>
      <c r="N11" s="34"/>
      <c r="O11" s="34"/>
      <c r="P11" s="34"/>
    </row>
    <row r="12" spans="1:16" ht="12.75" thickTop="1" x14ac:dyDescent="0.2">
      <c r="A12" s="38" t="s">
        <v>7</v>
      </c>
      <c r="B12" s="38" t="s">
        <v>371</v>
      </c>
      <c r="C12" s="38" t="s">
        <v>152</v>
      </c>
      <c r="D12" s="38"/>
      <c r="E12" s="38"/>
      <c r="F12" s="38"/>
      <c r="I12" s="40"/>
      <c r="J12" s="43"/>
      <c r="K12" s="43"/>
      <c r="L12" s="43"/>
      <c r="M12" s="43"/>
      <c r="N12" s="34"/>
      <c r="O12" s="34"/>
      <c r="P12" s="34"/>
    </row>
    <row r="13" spans="1:16" ht="12.75" thickBot="1" x14ac:dyDescent="0.25">
      <c r="A13" t="s">
        <v>94</v>
      </c>
      <c r="B13" s="26" t="s">
        <v>140</v>
      </c>
      <c r="C13" t="s">
        <v>153</v>
      </c>
      <c r="E13" s="34"/>
      <c r="I13" s="43"/>
      <c r="J13" s="43"/>
      <c r="K13" s="43"/>
      <c r="L13" s="43"/>
      <c r="M13" s="43"/>
      <c r="N13" s="34"/>
      <c r="O13" s="34"/>
      <c r="P13" s="34"/>
    </row>
    <row r="14" spans="1:16" ht="12.75" thickTop="1" x14ac:dyDescent="0.2">
      <c r="A14" s="38" t="s">
        <v>4</v>
      </c>
      <c r="B14" s="187" t="s">
        <v>140</v>
      </c>
      <c r="C14" s="38" t="s">
        <v>158</v>
      </c>
      <c r="D14" s="184">
        <v>0.5</v>
      </c>
      <c r="E14" s="188" t="s">
        <v>368</v>
      </c>
      <c r="F14" s="38"/>
      <c r="I14" s="43"/>
      <c r="J14" s="31"/>
      <c r="K14" s="31"/>
      <c r="L14" s="31"/>
      <c r="M14" s="112"/>
      <c r="N14" s="34"/>
      <c r="O14" s="34"/>
      <c r="P14" s="34"/>
    </row>
    <row r="15" spans="1:16" ht="12.75" thickBot="1" x14ac:dyDescent="0.25">
      <c r="A15" s="38"/>
      <c r="B15" s="187"/>
      <c r="C15" s="38" t="s">
        <v>159</v>
      </c>
      <c r="D15" s="186">
        <v>0.5</v>
      </c>
      <c r="E15" s="188" t="s">
        <v>368</v>
      </c>
      <c r="F15" s="38"/>
      <c r="I15" s="43"/>
      <c r="J15" s="31"/>
      <c r="K15" s="31"/>
      <c r="L15" s="31"/>
      <c r="M15" s="112"/>
      <c r="N15" s="34"/>
      <c r="O15" s="34"/>
      <c r="P15" s="34"/>
    </row>
    <row r="16" spans="1:16" ht="12.75" thickTop="1" x14ac:dyDescent="0.2">
      <c r="A16" t="s">
        <v>5</v>
      </c>
      <c r="B16" s="26" t="s">
        <v>140</v>
      </c>
      <c r="C16" t="s">
        <v>143</v>
      </c>
      <c r="E16" s="34"/>
      <c r="I16" s="43"/>
      <c r="J16" s="31"/>
      <c r="K16" s="31"/>
      <c r="L16" s="31"/>
      <c r="M16" s="112"/>
      <c r="N16" s="34"/>
      <c r="O16" s="34"/>
      <c r="P16" s="34"/>
    </row>
    <row r="17" spans="1:13" x14ac:dyDescent="0.2">
      <c r="A17" s="38" t="s">
        <v>6</v>
      </c>
      <c r="B17" s="187" t="s">
        <v>140</v>
      </c>
      <c r="C17" s="38" t="s">
        <v>151</v>
      </c>
      <c r="D17" s="38"/>
      <c r="E17" s="38"/>
      <c r="F17" s="38"/>
      <c r="I17" s="43"/>
      <c r="J17" s="31"/>
      <c r="K17" s="31"/>
      <c r="L17" s="31"/>
      <c r="M17" s="112"/>
    </row>
    <row r="18" spans="1:13" x14ac:dyDescent="0.2">
      <c r="A18" t="s">
        <v>144</v>
      </c>
      <c r="B18" t="s">
        <v>145</v>
      </c>
      <c r="C18" s="34" t="s">
        <v>240</v>
      </c>
      <c r="D18" s="34"/>
      <c r="E18" s="34"/>
      <c r="H18" s="105"/>
      <c r="I18" s="43"/>
      <c r="J18" s="43"/>
      <c r="K18" s="43"/>
      <c r="L18" s="43"/>
      <c r="M18" s="43"/>
    </row>
    <row r="19" spans="1:13" x14ac:dyDescent="0.2">
      <c r="A19" s="38" t="s">
        <v>9</v>
      </c>
      <c r="B19" s="38" t="s">
        <v>146</v>
      </c>
      <c r="C19" s="38" t="s">
        <v>241</v>
      </c>
      <c r="D19" s="38"/>
      <c r="E19" s="38"/>
      <c r="F19" s="38"/>
      <c r="I19" s="43"/>
      <c r="J19" s="43"/>
      <c r="K19" s="43"/>
      <c r="L19" s="43"/>
      <c r="M19" s="43"/>
    </row>
    <row r="20" spans="1:13" x14ac:dyDescent="0.2">
      <c r="A20" t="s">
        <v>10</v>
      </c>
      <c r="B20" t="s">
        <v>149</v>
      </c>
      <c r="C20" s="34" t="s">
        <v>148</v>
      </c>
      <c r="D20" s="34"/>
      <c r="E20" s="27"/>
    </row>
    <row r="21" spans="1:13" ht="12.75" thickBot="1" x14ac:dyDescent="0.25">
      <c r="A21" t="s">
        <v>12</v>
      </c>
      <c r="B21" s="26" t="s">
        <v>140</v>
      </c>
      <c r="C21" t="s">
        <v>148</v>
      </c>
      <c r="E21" s="27"/>
    </row>
    <row r="22" spans="1:13" ht="12.75" thickTop="1" x14ac:dyDescent="0.2">
      <c r="A22" s="38" t="s">
        <v>11</v>
      </c>
      <c r="B22" s="187" t="s">
        <v>140</v>
      </c>
      <c r="C22" s="38" t="s">
        <v>160</v>
      </c>
      <c r="D22" s="184">
        <v>0.5</v>
      </c>
      <c r="E22" s="188" t="s">
        <v>369</v>
      </c>
      <c r="F22" s="38"/>
    </row>
    <row r="23" spans="1:13" ht="12.75" thickBot="1" x14ac:dyDescent="0.25">
      <c r="A23" s="38"/>
      <c r="B23" s="187"/>
      <c r="C23" s="38" t="s">
        <v>161</v>
      </c>
      <c r="D23" s="186">
        <v>0.5</v>
      </c>
      <c r="E23" s="188" t="s">
        <v>369</v>
      </c>
      <c r="F23" s="38"/>
    </row>
    <row r="24" spans="1:13" ht="12.75" thickTop="1" x14ac:dyDescent="0.2">
      <c r="A24" t="s">
        <v>13</v>
      </c>
      <c r="B24" s="26" t="s">
        <v>140</v>
      </c>
      <c r="C24" t="s">
        <v>150</v>
      </c>
      <c r="E24" s="27"/>
    </row>
    <row r="25" spans="1:13" x14ac:dyDescent="0.2">
      <c r="E25" s="34"/>
    </row>
    <row r="26" spans="1:13" x14ac:dyDescent="0.2">
      <c r="E26" s="34"/>
    </row>
    <row r="27" spans="1:13" x14ac:dyDescent="0.2">
      <c r="E27" s="34"/>
    </row>
  </sheetData>
  <mergeCells count="2">
    <mergeCell ref="A1:E1"/>
    <mergeCell ref="A2:E2"/>
  </mergeCells>
  <pageMargins left="0.7" right="0.7" top="0.78740157499999996" bottom="0.78740157499999996"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DO342"/>
  <sheetViews>
    <sheetView zoomScale="70" zoomScaleNormal="70" workbookViewId="0">
      <selection activeCell="O46" sqref="O46"/>
    </sheetView>
  </sheetViews>
  <sheetFormatPr baseColWidth="10" defaultRowHeight="12.75" x14ac:dyDescent="0.2"/>
  <cols>
    <col min="1" max="1" width="22.33203125" style="20" customWidth="1"/>
    <col min="2" max="2" width="12" style="20"/>
    <col min="3" max="3" width="10.5" style="20" bestFit="1" customWidth="1"/>
    <col min="4" max="4" width="9" style="20" bestFit="1" customWidth="1"/>
    <col min="5" max="29" width="6" style="20" customWidth="1"/>
    <col min="30" max="30" width="21.83203125" style="20" customWidth="1"/>
    <col min="31" max="31" width="22.33203125" style="20" customWidth="1"/>
    <col min="32" max="34" width="10.83203125" style="20" customWidth="1"/>
    <col min="35" max="59" width="6" style="20" customWidth="1"/>
    <col min="60" max="60" width="4.33203125" style="20" customWidth="1"/>
    <col min="61" max="61" width="22.33203125" style="20" customWidth="1"/>
    <col min="62" max="64" width="10.83203125" style="20" customWidth="1"/>
    <col min="65" max="89" width="5.83203125" style="20" customWidth="1"/>
    <col min="90" max="90" width="4.6640625" style="20" customWidth="1"/>
    <col min="91" max="91" width="22.33203125" style="20" customWidth="1"/>
    <col min="92" max="94" width="10.83203125" style="20" customWidth="1"/>
    <col min="95" max="119" width="5.83203125" style="20" customWidth="1"/>
    <col min="120" max="16384" width="12" style="20"/>
  </cols>
  <sheetData>
    <row r="1" spans="1:119" ht="28.5" x14ac:dyDescent="0.45">
      <c r="A1" s="277" t="s">
        <v>381</v>
      </c>
      <c r="B1" s="277"/>
      <c r="C1" s="277"/>
      <c r="D1" s="277"/>
      <c r="E1" s="277"/>
      <c r="F1" s="277"/>
      <c r="G1" s="277"/>
      <c r="H1" s="277"/>
      <c r="I1" s="277"/>
      <c r="J1" s="277"/>
      <c r="K1" s="277"/>
      <c r="L1" s="277"/>
      <c r="M1" s="277"/>
      <c r="N1" s="277"/>
      <c r="O1" s="277"/>
      <c r="P1" s="277"/>
      <c r="Q1" s="277"/>
      <c r="R1" s="277"/>
      <c r="S1" s="277"/>
      <c r="T1" s="277"/>
      <c r="U1" s="277"/>
      <c r="V1" s="277"/>
      <c r="W1" s="277"/>
      <c r="X1" s="277"/>
      <c r="Y1" s="277"/>
      <c r="Z1" s="277"/>
      <c r="AA1" s="277"/>
      <c r="AB1" s="277"/>
      <c r="AC1" s="277"/>
      <c r="AE1" s="24"/>
      <c r="AF1" s="24"/>
      <c r="AG1" s="24"/>
    </row>
    <row r="2" spans="1:119" ht="39" customHeight="1" x14ac:dyDescent="0.2">
      <c r="A2" s="280" t="s">
        <v>407</v>
      </c>
      <c r="B2" s="281"/>
      <c r="C2" s="281"/>
      <c r="D2" s="281"/>
      <c r="E2" s="281"/>
      <c r="F2" s="281"/>
      <c r="G2" s="281"/>
      <c r="H2" s="281"/>
      <c r="I2" s="281"/>
      <c r="J2" s="281"/>
      <c r="K2" s="281"/>
      <c r="L2" s="281"/>
      <c r="M2" s="281"/>
      <c r="N2" s="281"/>
      <c r="O2" s="281"/>
      <c r="P2" s="281"/>
      <c r="Q2" s="281"/>
      <c r="R2" s="281"/>
      <c r="S2" s="281"/>
      <c r="T2" s="281"/>
      <c r="U2" s="281"/>
      <c r="V2" s="281"/>
      <c r="W2" s="281"/>
      <c r="X2" s="281"/>
      <c r="Y2" s="281"/>
      <c r="Z2" s="281"/>
      <c r="AA2" s="281"/>
      <c r="AB2" s="281"/>
      <c r="AC2" s="281"/>
    </row>
    <row r="3" spans="1:119" ht="13.5" thickBot="1" x14ac:dyDescent="0.25"/>
    <row r="4" spans="1:119" x14ac:dyDescent="0.2">
      <c r="A4" s="24"/>
      <c r="D4" s="190" t="s">
        <v>0</v>
      </c>
      <c r="E4" s="282" t="s">
        <v>356</v>
      </c>
      <c r="F4" s="283"/>
      <c r="G4" s="283"/>
      <c r="H4" s="283"/>
      <c r="I4" s="283"/>
      <c r="J4" s="283"/>
      <c r="K4" s="283"/>
      <c r="L4" s="283"/>
      <c r="M4" s="283"/>
      <c r="N4" s="283"/>
      <c r="O4" s="283"/>
      <c r="P4" s="283"/>
      <c r="Q4" s="283"/>
      <c r="R4" s="283"/>
      <c r="S4" s="283"/>
      <c r="T4" s="283"/>
      <c r="U4" s="283"/>
      <c r="V4" s="283"/>
      <c r="W4" s="283"/>
      <c r="X4" s="283"/>
      <c r="Y4" s="283"/>
      <c r="Z4" s="283"/>
      <c r="AA4" s="283"/>
      <c r="AB4" s="283"/>
      <c r="AC4" s="284"/>
      <c r="AD4" s="20" t="s">
        <v>388</v>
      </c>
      <c r="AE4" s="24"/>
      <c r="AH4" s="190" t="s">
        <v>0</v>
      </c>
      <c r="AI4" s="282" t="s">
        <v>357</v>
      </c>
      <c r="AJ4" s="283"/>
      <c r="AK4" s="283"/>
      <c r="AL4" s="283"/>
      <c r="AM4" s="283"/>
      <c r="AN4" s="283"/>
      <c r="AO4" s="283"/>
      <c r="AP4" s="283"/>
      <c r="AQ4" s="283"/>
      <c r="AR4" s="283"/>
      <c r="AS4" s="283"/>
      <c r="AT4" s="283"/>
      <c r="AU4" s="283"/>
      <c r="AV4" s="283"/>
      <c r="AW4" s="283"/>
      <c r="AX4" s="283"/>
      <c r="AY4" s="283"/>
      <c r="AZ4" s="283"/>
      <c r="BA4" s="283"/>
      <c r="BB4" s="283"/>
      <c r="BC4" s="283"/>
      <c r="BD4" s="283"/>
      <c r="BE4" s="283"/>
      <c r="BF4" s="283"/>
      <c r="BG4" s="284"/>
      <c r="BI4" s="24"/>
      <c r="BL4" s="190" t="s">
        <v>0</v>
      </c>
      <c r="BM4" s="282" t="s">
        <v>358</v>
      </c>
      <c r="BN4" s="283"/>
      <c r="BO4" s="283"/>
      <c r="BP4" s="283"/>
      <c r="BQ4" s="283"/>
      <c r="BR4" s="283"/>
      <c r="BS4" s="283"/>
      <c r="BT4" s="283"/>
      <c r="BU4" s="283"/>
      <c r="BV4" s="283"/>
      <c r="BW4" s="283"/>
      <c r="BX4" s="283"/>
      <c r="BY4" s="283"/>
      <c r="BZ4" s="283"/>
      <c r="CA4" s="283"/>
      <c r="CB4" s="283"/>
      <c r="CC4" s="283"/>
      <c r="CD4" s="283"/>
      <c r="CE4" s="283"/>
      <c r="CF4" s="283"/>
      <c r="CG4" s="283"/>
      <c r="CH4" s="283"/>
      <c r="CI4" s="283"/>
      <c r="CJ4" s="283"/>
      <c r="CK4" s="284"/>
      <c r="CM4" s="24"/>
      <c r="CP4" s="190" t="s">
        <v>0</v>
      </c>
      <c r="CQ4" s="282" t="s">
        <v>359</v>
      </c>
      <c r="CR4" s="283"/>
      <c r="CS4" s="283"/>
      <c r="CT4" s="283"/>
      <c r="CU4" s="283"/>
      <c r="CV4" s="283"/>
      <c r="CW4" s="283"/>
      <c r="CX4" s="283"/>
      <c r="CY4" s="283"/>
      <c r="CZ4" s="283"/>
      <c r="DA4" s="283"/>
      <c r="DB4" s="283"/>
      <c r="DC4" s="283"/>
      <c r="DD4" s="283"/>
      <c r="DE4" s="283"/>
      <c r="DF4" s="283"/>
      <c r="DG4" s="283"/>
      <c r="DH4" s="283"/>
      <c r="DI4" s="283"/>
      <c r="DJ4" s="283"/>
      <c r="DK4" s="283"/>
      <c r="DL4" s="283"/>
      <c r="DM4" s="283"/>
      <c r="DN4" s="283"/>
      <c r="DO4" s="284"/>
    </row>
    <row r="5" spans="1:119" x14ac:dyDescent="0.2">
      <c r="A5" s="24"/>
      <c r="D5" s="72"/>
      <c r="E5" s="288">
        <f ca="1">INDIRECT(E4&amp;"!B3")</f>
        <v>43831</v>
      </c>
      <c r="F5" s="289"/>
      <c r="G5" s="289"/>
      <c r="H5" s="289"/>
      <c r="I5" s="289"/>
      <c r="J5" s="289"/>
      <c r="K5" s="289"/>
      <c r="L5" s="289"/>
      <c r="M5" s="289"/>
      <c r="N5" s="289"/>
      <c r="O5" s="289"/>
      <c r="P5" s="289"/>
      <c r="Q5" s="289"/>
      <c r="R5" s="289"/>
      <c r="S5" s="289"/>
      <c r="T5" s="289"/>
      <c r="U5" s="289"/>
      <c r="V5" s="289"/>
      <c r="W5" s="289"/>
      <c r="X5" s="289"/>
      <c r="Y5" s="289"/>
      <c r="Z5" s="289"/>
      <c r="AA5" s="289"/>
      <c r="AB5" s="289"/>
      <c r="AC5" s="290"/>
      <c r="AE5" s="24"/>
      <c r="AH5" s="72"/>
      <c r="AI5" s="288">
        <f ca="1">INDIRECT(AI4&amp;"!B3")</f>
        <v>45658</v>
      </c>
      <c r="AJ5" s="289"/>
      <c r="AK5" s="289"/>
      <c r="AL5" s="289"/>
      <c r="AM5" s="289"/>
      <c r="AN5" s="289"/>
      <c r="AO5" s="289"/>
      <c r="AP5" s="289"/>
      <c r="AQ5" s="289"/>
      <c r="AR5" s="289"/>
      <c r="AS5" s="289"/>
      <c r="AT5" s="289"/>
      <c r="AU5" s="289"/>
      <c r="AV5" s="289"/>
      <c r="AW5" s="289"/>
      <c r="AX5" s="289"/>
      <c r="AY5" s="289"/>
      <c r="AZ5" s="289"/>
      <c r="BA5" s="289"/>
      <c r="BB5" s="289"/>
      <c r="BC5" s="289"/>
      <c r="BD5" s="289"/>
      <c r="BE5" s="289"/>
      <c r="BF5" s="289"/>
      <c r="BG5" s="290"/>
      <c r="BI5" s="24"/>
      <c r="BL5" s="72"/>
      <c r="BM5" s="288">
        <f ca="1">INDIRECT(BM4&amp;"!B3")</f>
        <v>47484</v>
      </c>
      <c r="BN5" s="289"/>
      <c r="BO5" s="289"/>
      <c r="BP5" s="289"/>
      <c r="BQ5" s="289"/>
      <c r="BR5" s="289"/>
      <c r="BS5" s="289"/>
      <c r="BT5" s="289"/>
      <c r="BU5" s="289"/>
      <c r="BV5" s="289"/>
      <c r="BW5" s="289"/>
      <c r="BX5" s="289"/>
      <c r="BY5" s="289"/>
      <c r="BZ5" s="289"/>
      <c r="CA5" s="289"/>
      <c r="CB5" s="289"/>
      <c r="CC5" s="289"/>
      <c r="CD5" s="289"/>
      <c r="CE5" s="289"/>
      <c r="CF5" s="289"/>
      <c r="CG5" s="289"/>
      <c r="CH5" s="289"/>
      <c r="CI5" s="289"/>
      <c r="CJ5" s="289"/>
      <c r="CK5" s="290"/>
      <c r="CM5" s="24"/>
      <c r="CP5" s="72"/>
      <c r="CQ5" s="288">
        <f ca="1">INDIRECT(CQ4&amp;"!B3")</f>
        <v>51136</v>
      </c>
      <c r="CR5" s="289"/>
      <c r="CS5" s="289"/>
      <c r="CT5" s="289"/>
      <c r="CU5" s="289"/>
      <c r="CV5" s="289"/>
      <c r="CW5" s="289"/>
      <c r="CX5" s="289"/>
      <c r="CY5" s="289"/>
      <c r="CZ5" s="289"/>
      <c r="DA5" s="289"/>
      <c r="DB5" s="289"/>
      <c r="DC5" s="289"/>
      <c r="DD5" s="289"/>
      <c r="DE5" s="289"/>
      <c r="DF5" s="289"/>
      <c r="DG5" s="289"/>
      <c r="DH5" s="289"/>
      <c r="DI5" s="289"/>
      <c r="DJ5" s="289"/>
      <c r="DK5" s="289"/>
      <c r="DL5" s="289"/>
      <c r="DM5" s="289"/>
      <c r="DN5" s="289"/>
      <c r="DO5" s="290"/>
    </row>
    <row r="6" spans="1:119" ht="64.5" customHeight="1" x14ac:dyDescent="0.2">
      <c r="A6" s="24"/>
      <c r="D6" s="72" t="s">
        <v>252</v>
      </c>
      <c r="E6" s="192" t="s">
        <v>1</v>
      </c>
      <c r="F6" s="193" t="s">
        <v>2</v>
      </c>
      <c r="G6" s="194"/>
      <c r="H6" s="194"/>
      <c r="I6" s="194"/>
      <c r="J6" s="194"/>
      <c r="K6" s="193" t="s">
        <v>3</v>
      </c>
      <c r="L6" s="194"/>
      <c r="M6" s="194"/>
      <c r="N6" s="193" t="s">
        <v>7</v>
      </c>
      <c r="O6" s="193" t="s">
        <v>94</v>
      </c>
      <c r="P6" s="193" t="s">
        <v>4</v>
      </c>
      <c r="Q6" s="194"/>
      <c r="R6" s="194"/>
      <c r="S6" s="193" t="s">
        <v>5</v>
      </c>
      <c r="T6" s="193" t="s">
        <v>6</v>
      </c>
      <c r="U6" s="193" t="s">
        <v>144</v>
      </c>
      <c r="V6" s="193" t="s">
        <v>9</v>
      </c>
      <c r="W6" s="193" t="s">
        <v>10</v>
      </c>
      <c r="X6" s="193" t="s">
        <v>354</v>
      </c>
      <c r="Y6" s="194"/>
      <c r="Z6" s="193" t="s">
        <v>355</v>
      </c>
      <c r="AA6" s="194"/>
      <c r="AB6" s="194"/>
      <c r="AC6" s="195" t="s">
        <v>150</v>
      </c>
      <c r="AD6" s="20" t="s">
        <v>391</v>
      </c>
      <c r="AE6" s="24"/>
      <c r="AH6" s="72" t="s">
        <v>252</v>
      </c>
      <c r="AI6" s="192" t="s">
        <v>1</v>
      </c>
      <c r="AJ6" s="193" t="s">
        <v>2</v>
      </c>
      <c r="AK6" s="194"/>
      <c r="AL6" s="194"/>
      <c r="AM6" s="194"/>
      <c r="AN6" s="194"/>
      <c r="AO6" s="193" t="s">
        <v>3</v>
      </c>
      <c r="AP6" s="194"/>
      <c r="AQ6" s="194"/>
      <c r="AR6" s="193" t="s">
        <v>7</v>
      </c>
      <c r="AS6" s="193" t="s">
        <v>94</v>
      </c>
      <c r="AT6" s="193" t="s">
        <v>4</v>
      </c>
      <c r="AU6" s="194"/>
      <c r="AV6" s="194"/>
      <c r="AW6" s="193" t="s">
        <v>5</v>
      </c>
      <c r="AX6" s="193" t="s">
        <v>6</v>
      </c>
      <c r="AY6" s="193" t="s">
        <v>144</v>
      </c>
      <c r="AZ6" s="193" t="s">
        <v>9</v>
      </c>
      <c r="BA6" s="193" t="s">
        <v>10</v>
      </c>
      <c r="BB6" s="193" t="s">
        <v>354</v>
      </c>
      <c r="BC6" s="194"/>
      <c r="BD6" s="193" t="s">
        <v>355</v>
      </c>
      <c r="BE6" s="194"/>
      <c r="BF6" s="194"/>
      <c r="BG6" s="195" t="s">
        <v>150</v>
      </c>
      <c r="BI6" s="24"/>
      <c r="BL6" s="72" t="s">
        <v>252</v>
      </c>
      <c r="BM6" s="192" t="s">
        <v>1</v>
      </c>
      <c r="BN6" s="193" t="s">
        <v>2</v>
      </c>
      <c r="BO6" s="194"/>
      <c r="BP6" s="194"/>
      <c r="BQ6" s="194"/>
      <c r="BR6" s="194"/>
      <c r="BS6" s="193" t="s">
        <v>3</v>
      </c>
      <c r="BT6" s="194"/>
      <c r="BU6" s="194"/>
      <c r="BV6" s="193" t="s">
        <v>7</v>
      </c>
      <c r="BW6" s="193" t="s">
        <v>94</v>
      </c>
      <c r="BX6" s="193" t="s">
        <v>4</v>
      </c>
      <c r="BY6" s="194"/>
      <c r="BZ6" s="194"/>
      <c r="CA6" s="193" t="s">
        <v>5</v>
      </c>
      <c r="CB6" s="193" t="s">
        <v>6</v>
      </c>
      <c r="CC6" s="193" t="s">
        <v>144</v>
      </c>
      <c r="CD6" s="193" t="s">
        <v>9</v>
      </c>
      <c r="CE6" s="193" t="s">
        <v>10</v>
      </c>
      <c r="CF6" s="193" t="s">
        <v>354</v>
      </c>
      <c r="CG6" s="194"/>
      <c r="CH6" s="193" t="s">
        <v>355</v>
      </c>
      <c r="CI6" s="194"/>
      <c r="CJ6" s="194"/>
      <c r="CK6" s="195" t="s">
        <v>150</v>
      </c>
      <c r="CM6" s="24"/>
      <c r="CP6" s="72" t="s">
        <v>252</v>
      </c>
      <c r="CQ6" s="192" t="s">
        <v>1</v>
      </c>
      <c r="CR6" s="193" t="s">
        <v>2</v>
      </c>
      <c r="CS6" s="194"/>
      <c r="CT6" s="194"/>
      <c r="CU6" s="194"/>
      <c r="CV6" s="194"/>
      <c r="CW6" s="193" t="s">
        <v>3</v>
      </c>
      <c r="CX6" s="194"/>
      <c r="CY6" s="194"/>
      <c r="CZ6" s="193" t="s">
        <v>7</v>
      </c>
      <c r="DA6" s="193" t="s">
        <v>94</v>
      </c>
      <c r="DB6" s="193" t="s">
        <v>4</v>
      </c>
      <c r="DC6" s="194"/>
      <c r="DD6" s="194"/>
      <c r="DE6" s="193" t="s">
        <v>5</v>
      </c>
      <c r="DF6" s="193" t="s">
        <v>6</v>
      </c>
      <c r="DG6" s="193" t="s">
        <v>144</v>
      </c>
      <c r="DH6" s="193" t="s">
        <v>9</v>
      </c>
      <c r="DI6" s="193" t="s">
        <v>10</v>
      </c>
      <c r="DJ6" s="193" t="s">
        <v>354</v>
      </c>
      <c r="DK6" s="194"/>
      <c r="DL6" s="193" t="s">
        <v>355</v>
      </c>
      <c r="DM6" s="194"/>
      <c r="DN6" s="194"/>
      <c r="DO6" s="195" t="s">
        <v>150</v>
      </c>
    </row>
    <row r="7" spans="1:119" ht="126" customHeight="1" x14ac:dyDescent="0.2">
      <c r="D7" s="71" t="s">
        <v>253</v>
      </c>
      <c r="E7" s="65" t="s">
        <v>177</v>
      </c>
      <c r="F7" s="29" t="s">
        <v>256</v>
      </c>
      <c r="G7" s="191" t="s">
        <v>154</v>
      </c>
      <c r="H7" s="191" t="s">
        <v>155</v>
      </c>
      <c r="I7" s="191" t="s">
        <v>389</v>
      </c>
      <c r="J7" s="191" t="s">
        <v>390</v>
      </c>
      <c r="K7" s="29" t="s">
        <v>257</v>
      </c>
      <c r="L7" s="191" t="s">
        <v>254</v>
      </c>
      <c r="M7" s="191" t="s">
        <v>255</v>
      </c>
      <c r="N7" s="29" t="s">
        <v>186</v>
      </c>
      <c r="O7" s="29" t="s">
        <v>188</v>
      </c>
      <c r="P7" s="29" t="s">
        <v>258</v>
      </c>
      <c r="Q7" s="191" t="s">
        <v>259</v>
      </c>
      <c r="R7" s="191" t="s">
        <v>260</v>
      </c>
      <c r="S7" s="29" t="s">
        <v>185</v>
      </c>
      <c r="T7" s="29" t="s">
        <v>197</v>
      </c>
      <c r="U7" s="29" t="s">
        <v>240</v>
      </c>
      <c r="V7" s="29" t="s">
        <v>241</v>
      </c>
      <c r="W7" s="29" t="s">
        <v>10</v>
      </c>
      <c r="X7" s="29" t="s">
        <v>354</v>
      </c>
      <c r="Y7" s="191" t="s">
        <v>148</v>
      </c>
      <c r="Z7" s="29" t="s">
        <v>355</v>
      </c>
      <c r="AA7" s="191" t="s">
        <v>160</v>
      </c>
      <c r="AB7" s="191" t="s">
        <v>161</v>
      </c>
      <c r="AC7" s="66" t="s">
        <v>150</v>
      </c>
      <c r="AD7" s="73" t="s">
        <v>277</v>
      </c>
      <c r="AH7" s="71" t="s">
        <v>253</v>
      </c>
      <c r="AI7" s="65" t="s">
        <v>177</v>
      </c>
      <c r="AJ7" s="29" t="s">
        <v>256</v>
      </c>
      <c r="AK7" s="191" t="s">
        <v>154</v>
      </c>
      <c r="AL7" s="191" t="s">
        <v>155</v>
      </c>
      <c r="AM7" s="191" t="s">
        <v>389</v>
      </c>
      <c r="AN7" s="191" t="s">
        <v>390</v>
      </c>
      <c r="AO7" s="29" t="s">
        <v>257</v>
      </c>
      <c r="AP7" s="191" t="s">
        <v>254</v>
      </c>
      <c r="AQ7" s="191" t="s">
        <v>255</v>
      </c>
      <c r="AR7" s="29" t="s">
        <v>186</v>
      </c>
      <c r="AS7" s="29" t="s">
        <v>188</v>
      </c>
      <c r="AT7" s="29" t="s">
        <v>258</v>
      </c>
      <c r="AU7" s="191" t="s">
        <v>259</v>
      </c>
      <c r="AV7" s="191" t="s">
        <v>260</v>
      </c>
      <c r="AW7" s="29" t="s">
        <v>185</v>
      </c>
      <c r="AX7" s="29" t="s">
        <v>197</v>
      </c>
      <c r="AY7" s="29" t="s">
        <v>240</v>
      </c>
      <c r="AZ7" s="29" t="s">
        <v>241</v>
      </c>
      <c r="BA7" s="29" t="s">
        <v>10</v>
      </c>
      <c r="BB7" s="29" t="s">
        <v>354</v>
      </c>
      <c r="BC7" s="191" t="s">
        <v>148</v>
      </c>
      <c r="BD7" s="29" t="s">
        <v>355</v>
      </c>
      <c r="BE7" s="191" t="s">
        <v>160</v>
      </c>
      <c r="BF7" s="191" t="s">
        <v>161</v>
      </c>
      <c r="BG7" s="66" t="s">
        <v>150</v>
      </c>
      <c r="BL7" s="71" t="s">
        <v>253</v>
      </c>
      <c r="BM7" s="65" t="s">
        <v>177</v>
      </c>
      <c r="BN7" s="29" t="s">
        <v>256</v>
      </c>
      <c r="BO7" s="191" t="s">
        <v>154</v>
      </c>
      <c r="BP7" s="191" t="s">
        <v>155</v>
      </c>
      <c r="BQ7" s="191" t="s">
        <v>389</v>
      </c>
      <c r="BR7" s="191" t="s">
        <v>390</v>
      </c>
      <c r="BS7" s="29" t="s">
        <v>257</v>
      </c>
      <c r="BT7" s="191" t="s">
        <v>254</v>
      </c>
      <c r="BU7" s="191" t="s">
        <v>255</v>
      </c>
      <c r="BV7" s="29" t="s">
        <v>186</v>
      </c>
      <c r="BW7" s="29" t="s">
        <v>188</v>
      </c>
      <c r="BX7" s="29" t="s">
        <v>258</v>
      </c>
      <c r="BY7" s="191" t="s">
        <v>259</v>
      </c>
      <c r="BZ7" s="191" t="s">
        <v>260</v>
      </c>
      <c r="CA7" s="29" t="s">
        <v>185</v>
      </c>
      <c r="CB7" s="29" t="s">
        <v>197</v>
      </c>
      <c r="CC7" s="29" t="s">
        <v>240</v>
      </c>
      <c r="CD7" s="29" t="s">
        <v>241</v>
      </c>
      <c r="CE7" s="29" t="s">
        <v>10</v>
      </c>
      <c r="CF7" s="29" t="s">
        <v>354</v>
      </c>
      <c r="CG7" s="191" t="s">
        <v>148</v>
      </c>
      <c r="CH7" s="29" t="s">
        <v>355</v>
      </c>
      <c r="CI7" s="191" t="s">
        <v>160</v>
      </c>
      <c r="CJ7" s="191" t="s">
        <v>161</v>
      </c>
      <c r="CK7" s="66" t="s">
        <v>150</v>
      </c>
      <c r="CP7" s="71" t="s">
        <v>253</v>
      </c>
      <c r="CQ7" s="65" t="s">
        <v>177</v>
      </c>
      <c r="CR7" s="29" t="s">
        <v>256</v>
      </c>
      <c r="CS7" s="191" t="s">
        <v>154</v>
      </c>
      <c r="CT7" s="191" t="s">
        <v>155</v>
      </c>
      <c r="CU7" s="191" t="s">
        <v>389</v>
      </c>
      <c r="CV7" s="191" t="s">
        <v>390</v>
      </c>
      <c r="CW7" s="29" t="s">
        <v>257</v>
      </c>
      <c r="CX7" s="191" t="s">
        <v>254</v>
      </c>
      <c r="CY7" s="191" t="s">
        <v>255</v>
      </c>
      <c r="CZ7" s="29" t="s">
        <v>186</v>
      </c>
      <c r="DA7" s="29" t="s">
        <v>188</v>
      </c>
      <c r="DB7" s="29" t="s">
        <v>258</v>
      </c>
      <c r="DC7" s="191" t="s">
        <v>259</v>
      </c>
      <c r="DD7" s="191" t="s">
        <v>260</v>
      </c>
      <c r="DE7" s="29" t="s">
        <v>185</v>
      </c>
      <c r="DF7" s="29" t="s">
        <v>197</v>
      </c>
      <c r="DG7" s="29" t="s">
        <v>240</v>
      </c>
      <c r="DH7" s="29" t="s">
        <v>241</v>
      </c>
      <c r="DI7" s="29" t="s">
        <v>10</v>
      </c>
      <c r="DJ7" s="29" t="s">
        <v>354</v>
      </c>
      <c r="DK7" s="191" t="s">
        <v>148</v>
      </c>
      <c r="DL7" s="29" t="s">
        <v>355</v>
      </c>
      <c r="DM7" s="191" t="s">
        <v>160</v>
      </c>
      <c r="DN7" s="191" t="s">
        <v>161</v>
      </c>
      <c r="DO7" s="66" t="s">
        <v>150</v>
      </c>
    </row>
    <row r="8" spans="1:119" ht="17.25" x14ac:dyDescent="0.2">
      <c r="D8" s="71" t="s">
        <v>265</v>
      </c>
      <c r="E8" s="65">
        <v>1</v>
      </c>
      <c r="F8" s="29"/>
      <c r="G8" s="191">
        <v>4</v>
      </c>
      <c r="H8" s="191">
        <v>5</v>
      </c>
      <c r="I8" s="191">
        <v>6</v>
      </c>
      <c r="J8" s="191">
        <v>7</v>
      </c>
      <c r="K8" s="29"/>
      <c r="L8" s="191">
        <v>12</v>
      </c>
      <c r="M8" s="191">
        <v>13</v>
      </c>
      <c r="N8" s="29">
        <v>9</v>
      </c>
      <c r="O8" s="29">
        <v>11</v>
      </c>
      <c r="P8" s="29"/>
      <c r="Q8" s="191">
        <v>2</v>
      </c>
      <c r="R8" s="191">
        <v>3</v>
      </c>
      <c r="S8" s="29">
        <v>8</v>
      </c>
      <c r="T8" s="29">
        <v>17</v>
      </c>
      <c r="U8" s="29">
        <v>19</v>
      </c>
      <c r="V8" s="29">
        <v>18</v>
      </c>
      <c r="W8" s="29"/>
      <c r="X8" s="29"/>
      <c r="Y8" s="191">
        <v>10</v>
      </c>
      <c r="Z8" s="29"/>
      <c r="AA8" s="191">
        <v>16</v>
      </c>
      <c r="AB8" s="191">
        <v>15</v>
      </c>
      <c r="AC8" s="66">
        <v>14</v>
      </c>
      <c r="AD8" s="24"/>
      <c r="AH8" s="71" t="s">
        <v>265</v>
      </c>
      <c r="AI8" s="65">
        <v>1</v>
      </c>
      <c r="AJ8" s="29"/>
      <c r="AK8" s="191">
        <v>4</v>
      </c>
      <c r="AL8" s="191">
        <v>5</v>
      </c>
      <c r="AM8" s="191">
        <v>6</v>
      </c>
      <c r="AN8" s="191">
        <v>7</v>
      </c>
      <c r="AO8" s="29"/>
      <c r="AP8" s="191">
        <v>12</v>
      </c>
      <c r="AQ8" s="191">
        <v>13</v>
      </c>
      <c r="AR8" s="29">
        <v>9</v>
      </c>
      <c r="AS8" s="29">
        <v>11</v>
      </c>
      <c r="AT8" s="29"/>
      <c r="AU8" s="191">
        <v>2</v>
      </c>
      <c r="AV8" s="191">
        <v>3</v>
      </c>
      <c r="AW8" s="29">
        <v>8</v>
      </c>
      <c r="AX8" s="29">
        <v>17</v>
      </c>
      <c r="AY8" s="29">
        <v>19</v>
      </c>
      <c r="AZ8" s="29">
        <v>18</v>
      </c>
      <c r="BA8" s="29"/>
      <c r="BB8" s="29"/>
      <c r="BC8" s="191">
        <v>10</v>
      </c>
      <c r="BD8" s="29"/>
      <c r="BE8" s="191">
        <v>16</v>
      </c>
      <c r="BF8" s="191">
        <v>15</v>
      </c>
      <c r="BG8" s="66">
        <v>14</v>
      </c>
      <c r="BL8" s="71" t="s">
        <v>265</v>
      </c>
      <c r="BM8" s="65">
        <v>1</v>
      </c>
      <c r="BN8" s="29"/>
      <c r="BO8" s="191">
        <v>4</v>
      </c>
      <c r="BP8" s="191">
        <v>5</v>
      </c>
      <c r="BQ8" s="191">
        <v>6</v>
      </c>
      <c r="BR8" s="191">
        <v>7</v>
      </c>
      <c r="BS8" s="29"/>
      <c r="BT8" s="191">
        <v>12</v>
      </c>
      <c r="BU8" s="191">
        <v>13</v>
      </c>
      <c r="BV8" s="29">
        <v>9</v>
      </c>
      <c r="BW8" s="29">
        <v>11</v>
      </c>
      <c r="BX8" s="29"/>
      <c r="BY8" s="191">
        <v>2</v>
      </c>
      <c r="BZ8" s="191">
        <v>3</v>
      </c>
      <c r="CA8" s="29">
        <v>8</v>
      </c>
      <c r="CB8" s="29">
        <v>17</v>
      </c>
      <c r="CC8" s="29">
        <v>19</v>
      </c>
      <c r="CD8" s="29">
        <v>18</v>
      </c>
      <c r="CE8" s="29"/>
      <c r="CF8" s="29"/>
      <c r="CG8" s="191">
        <v>10</v>
      </c>
      <c r="CH8" s="29"/>
      <c r="CI8" s="191">
        <v>16</v>
      </c>
      <c r="CJ8" s="191">
        <v>15</v>
      </c>
      <c r="CK8" s="66">
        <v>14</v>
      </c>
      <c r="CP8" s="71" t="s">
        <v>265</v>
      </c>
      <c r="CQ8" s="65">
        <v>1</v>
      </c>
      <c r="CR8" s="29"/>
      <c r="CS8" s="191">
        <v>4</v>
      </c>
      <c r="CT8" s="191">
        <v>5</v>
      </c>
      <c r="CU8" s="191">
        <v>6</v>
      </c>
      <c r="CV8" s="191">
        <v>7</v>
      </c>
      <c r="CW8" s="29"/>
      <c r="CX8" s="191">
        <v>12</v>
      </c>
      <c r="CY8" s="191">
        <v>13</v>
      </c>
      <c r="CZ8" s="29">
        <v>9</v>
      </c>
      <c r="DA8" s="29">
        <v>11</v>
      </c>
      <c r="DB8" s="29"/>
      <c r="DC8" s="191">
        <v>2</v>
      </c>
      <c r="DD8" s="191">
        <v>3</v>
      </c>
      <c r="DE8" s="29">
        <v>8</v>
      </c>
      <c r="DF8" s="29">
        <v>17</v>
      </c>
      <c r="DG8" s="29">
        <v>19</v>
      </c>
      <c r="DH8" s="29">
        <v>18</v>
      </c>
      <c r="DI8" s="29"/>
      <c r="DJ8" s="29"/>
      <c r="DK8" s="191">
        <v>10</v>
      </c>
      <c r="DL8" s="29"/>
      <c r="DM8" s="191">
        <v>16</v>
      </c>
      <c r="DN8" s="191">
        <v>15</v>
      </c>
      <c r="DO8" s="66">
        <v>14</v>
      </c>
    </row>
    <row r="9" spans="1:119" ht="26.25" thickBot="1" x14ac:dyDescent="0.25">
      <c r="A9" s="197" t="s">
        <v>133</v>
      </c>
      <c r="B9" s="197" t="s">
        <v>91</v>
      </c>
      <c r="C9" s="197" t="s">
        <v>201</v>
      </c>
      <c r="D9" s="34"/>
      <c r="E9" s="67">
        <f>MATCH(E6,BLANK!$A$6:$Q$6,0)</f>
        <v>3</v>
      </c>
      <c r="F9" s="68">
        <f>MATCH(F6,BLANK!$A$6:$Q$6,0)</f>
        <v>4</v>
      </c>
      <c r="G9" s="196"/>
      <c r="H9" s="196"/>
      <c r="I9" s="196"/>
      <c r="J9" s="196"/>
      <c r="K9" s="68">
        <f>MATCH(K6,BLANK!$A$6:$Q$6,0)</f>
        <v>5</v>
      </c>
      <c r="L9" s="196"/>
      <c r="M9" s="196"/>
      <c r="N9" s="68">
        <f>MATCH(N6,BLANK!$A$6:$Q$6,0)</f>
        <v>7</v>
      </c>
      <c r="O9" s="68">
        <f>MATCH(O6,BLANK!$A$6:$Q$6,0)</f>
        <v>8</v>
      </c>
      <c r="P9" s="68">
        <f>MATCH(P6,BLANK!$A$6:$Q$6,0)</f>
        <v>9</v>
      </c>
      <c r="Q9" s="196"/>
      <c r="R9" s="196"/>
      <c r="S9" s="68">
        <f>MATCH(S6,BLANK!$A$6:$Q$6,0)</f>
        <v>10</v>
      </c>
      <c r="T9" s="68">
        <f>MATCH(T6,BLANK!$A$6:$Q$6,0)</f>
        <v>11</v>
      </c>
      <c r="U9" s="68">
        <f>MATCH(U6,BLANK!$A$6:$Q$6,0)</f>
        <v>12</v>
      </c>
      <c r="V9" s="68">
        <f>MATCH(V6,BLANK!$A$6:$Q$6,0)</f>
        <v>13</v>
      </c>
      <c r="W9" s="68">
        <f>MATCH(W6,BLANK!$A$6:$Q$6,0)</f>
        <v>14</v>
      </c>
      <c r="X9" s="68">
        <f>MATCH(X6,BLANK!$A$6:$Q$6,0)</f>
        <v>15</v>
      </c>
      <c r="Y9" s="196"/>
      <c r="Z9" s="68">
        <f>MATCH(Z6,BLANK!$A$6:$Q$6,0)</f>
        <v>16</v>
      </c>
      <c r="AA9" s="196"/>
      <c r="AB9" s="196"/>
      <c r="AC9" s="69">
        <f>MATCH(AC6,BLANK!$A$6:$Q$6,0)</f>
        <v>17</v>
      </c>
      <c r="AD9" s="24"/>
      <c r="AE9" s="197" t="s">
        <v>133</v>
      </c>
      <c r="AF9" s="197" t="s">
        <v>91</v>
      </c>
      <c r="AG9" s="197" t="s">
        <v>201</v>
      </c>
      <c r="AH9" s="34"/>
      <c r="AI9" s="67">
        <f>MATCH(AI6,BLANK!$A$6:$Q$6,0)</f>
        <v>3</v>
      </c>
      <c r="AJ9" s="68">
        <f>MATCH(AJ6,BLANK!$A$6:$Q$6,0)</f>
        <v>4</v>
      </c>
      <c r="AK9" s="196"/>
      <c r="AL9" s="196"/>
      <c r="AM9" s="196"/>
      <c r="AN9" s="196"/>
      <c r="AO9" s="68">
        <f>MATCH(AO6,BLANK!$A$6:$Q$6,0)</f>
        <v>5</v>
      </c>
      <c r="AP9" s="196"/>
      <c r="AQ9" s="196"/>
      <c r="AR9" s="68">
        <f>MATCH(AR6,BLANK!$A$6:$Q$6,0)</f>
        <v>7</v>
      </c>
      <c r="AS9" s="68">
        <f>MATCH(AS6,BLANK!$A$6:$Q$6,0)</f>
        <v>8</v>
      </c>
      <c r="AT9" s="68">
        <f>MATCH(AT6,BLANK!$A$6:$Q$6,0)</f>
        <v>9</v>
      </c>
      <c r="AU9" s="196"/>
      <c r="AV9" s="196"/>
      <c r="AW9" s="68">
        <f>MATCH(AW6,BLANK!$A$6:$Q$6,0)</f>
        <v>10</v>
      </c>
      <c r="AX9" s="68">
        <f>MATCH(AX6,BLANK!$A$6:$Q$6,0)</f>
        <v>11</v>
      </c>
      <c r="AY9" s="68">
        <f>MATCH(AY6,BLANK!$A$6:$Q$6,0)</f>
        <v>12</v>
      </c>
      <c r="AZ9" s="68">
        <f>MATCH(AZ6,BLANK!$A$6:$Q$6,0)</f>
        <v>13</v>
      </c>
      <c r="BA9" s="68">
        <f>MATCH(BA6,BLANK!$A$6:$Q$6,0)</f>
        <v>14</v>
      </c>
      <c r="BB9" s="68">
        <f>MATCH(BB6,BLANK!$A$6:$Q$6,0)</f>
        <v>15</v>
      </c>
      <c r="BC9" s="196"/>
      <c r="BD9" s="68">
        <f>MATCH(BD6,BLANK!$A$6:$Q$6,0)</f>
        <v>16</v>
      </c>
      <c r="BE9" s="196"/>
      <c r="BF9" s="196"/>
      <c r="BG9" s="69">
        <f>MATCH(BG6,BLANK!$A$6:$Q$6,0)</f>
        <v>17</v>
      </c>
      <c r="BI9" s="197" t="s">
        <v>133</v>
      </c>
      <c r="BJ9" s="197" t="s">
        <v>91</v>
      </c>
      <c r="BK9" s="197" t="s">
        <v>201</v>
      </c>
      <c r="BL9" s="34"/>
      <c r="BM9" s="67">
        <f>MATCH(BM6,BLANK!$A$6:$Q$6,0)</f>
        <v>3</v>
      </c>
      <c r="BN9" s="68">
        <f>MATCH(BN6,BLANK!$A$6:$Q$6,0)</f>
        <v>4</v>
      </c>
      <c r="BO9" s="196"/>
      <c r="BP9" s="196"/>
      <c r="BQ9" s="196"/>
      <c r="BR9" s="196"/>
      <c r="BS9" s="68">
        <f>MATCH(BS6,BLANK!$A$6:$Q$6,0)</f>
        <v>5</v>
      </c>
      <c r="BT9" s="196"/>
      <c r="BU9" s="196"/>
      <c r="BV9" s="68">
        <f>MATCH(BV6,BLANK!$A$6:$Q$6,0)</f>
        <v>7</v>
      </c>
      <c r="BW9" s="68">
        <f>MATCH(BW6,BLANK!$A$6:$Q$6,0)</f>
        <v>8</v>
      </c>
      <c r="BX9" s="68">
        <f>MATCH(BX6,BLANK!$A$6:$Q$6,0)</f>
        <v>9</v>
      </c>
      <c r="BY9" s="196"/>
      <c r="BZ9" s="196"/>
      <c r="CA9" s="68">
        <f>MATCH(CA6,BLANK!$A$6:$Q$6,0)</f>
        <v>10</v>
      </c>
      <c r="CB9" s="68">
        <f>MATCH(CB6,BLANK!$A$6:$Q$6,0)</f>
        <v>11</v>
      </c>
      <c r="CC9" s="68">
        <f>MATCH(CC6,BLANK!$A$6:$Q$6,0)</f>
        <v>12</v>
      </c>
      <c r="CD9" s="68">
        <f>MATCH(CD6,BLANK!$A$6:$Q$6,0)</f>
        <v>13</v>
      </c>
      <c r="CE9" s="68">
        <f>MATCH(CE6,BLANK!$A$6:$Q$6,0)</f>
        <v>14</v>
      </c>
      <c r="CF9" s="68">
        <f>MATCH(CF6,BLANK!$A$6:$Q$6,0)</f>
        <v>15</v>
      </c>
      <c r="CG9" s="196"/>
      <c r="CH9" s="68">
        <f>MATCH(CH6,BLANK!$A$6:$Q$6,0)</f>
        <v>16</v>
      </c>
      <c r="CI9" s="196"/>
      <c r="CJ9" s="196"/>
      <c r="CK9" s="69">
        <f>MATCH(CK6,BLANK!$A$6:$Q$6,0)</f>
        <v>17</v>
      </c>
      <c r="CM9" s="197" t="s">
        <v>133</v>
      </c>
      <c r="CN9" s="197" t="s">
        <v>91</v>
      </c>
      <c r="CO9" s="197" t="s">
        <v>201</v>
      </c>
      <c r="CP9" s="34"/>
      <c r="CQ9" s="67">
        <f>MATCH(CQ6,BLANK!$A$6:$Q$6,0)</f>
        <v>3</v>
      </c>
      <c r="CR9" s="68">
        <f>MATCH(CR6,BLANK!$A$6:$Q$6,0)</f>
        <v>4</v>
      </c>
      <c r="CS9" s="196"/>
      <c r="CT9" s="196"/>
      <c r="CU9" s="196"/>
      <c r="CV9" s="196"/>
      <c r="CW9" s="68">
        <f>MATCH(CW6,BLANK!$A$6:$Q$6,0)</f>
        <v>5</v>
      </c>
      <c r="CX9" s="196"/>
      <c r="CY9" s="196"/>
      <c r="CZ9" s="68">
        <f>MATCH(CZ6,BLANK!$A$6:$Q$6,0)</f>
        <v>7</v>
      </c>
      <c r="DA9" s="68">
        <f>MATCH(DA6,BLANK!$A$6:$Q$6,0)</f>
        <v>8</v>
      </c>
      <c r="DB9" s="68">
        <f>MATCH(DB6,BLANK!$A$6:$Q$6,0)</f>
        <v>9</v>
      </c>
      <c r="DC9" s="196"/>
      <c r="DD9" s="196"/>
      <c r="DE9" s="68">
        <f>MATCH(DE6,BLANK!$A$6:$Q$6,0)</f>
        <v>10</v>
      </c>
      <c r="DF9" s="68">
        <f>MATCH(DF6,BLANK!$A$6:$Q$6,0)</f>
        <v>11</v>
      </c>
      <c r="DG9" s="68">
        <f>MATCH(DG6,BLANK!$A$6:$Q$6,0)</f>
        <v>12</v>
      </c>
      <c r="DH9" s="68">
        <f>MATCH(DH6,BLANK!$A$6:$Q$6,0)</f>
        <v>13</v>
      </c>
      <c r="DI9" s="68">
        <f>MATCH(DI6,BLANK!$A$6:$Q$6,0)</f>
        <v>14</v>
      </c>
      <c r="DJ9" s="68">
        <f>MATCH(DJ6,BLANK!$A$6:$Q$6,0)</f>
        <v>15</v>
      </c>
      <c r="DK9" s="196"/>
      <c r="DL9" s="68">
        <f>MATCH(DL6,BLANK!$A$6:$Q$6,0)</f>
        <v>16</v>
      </c>
      <c r="DM9" s="196"/>
      <c r="DN9" s="196"/>
      <c r="DO9" s="69">
        <f>MATCH(DO6,BLANK!$A$6:$Q$6,0)</f>
        <v>17</v>
      </c>
    </row>
    <row r="10" spans="1:119" x14ac:dyDescent="0.2">
      <c r="A10" s="53" t="s">
        <v>95</v>
      </c>
      <c r="B10" s="54" t="s">
        <v>15</v>
      </c>
      <c r="C10" s="55" t="s">
        <v>202</v>
      </c>
      <c r="D10" s="56">
        <f>MATCH(B10,BLANK!$B$1:$B$60,0)</f>
        <v>7</v>
      </c>
      <c r="E10" s="45">
        <f ca="1">INDIRECT(ADDRESS($D10,E$9,,,$E$4))</f>
        <v>0</v>
      </c>
      <c r="F10" s="46">
        <f t="shared" ref="E10:F18" ca="1" si="0">INDIRECT(ADDRESS($D10,F$9,,,$E$4))</f>
        <v>100</v>
      </c>
      <c r="G10" s="206">
        <f ca="1">F10*'power plant types'!$D$6</f>
        <v>100</v>
      </c>
      <c r="H10" s="206">
        <f ca="1">F10*'power plant types'!$D$7</f>
        <v>30</v>
      </c>
      <c r="I10" s="206">
        <f ca="1">F10*'power plant types'!$D$8</f>
        <v>35</v>
      </c>
      <c r="J10" s="206">
        <f ca="1">F10*'power plant types'!$D$9</f>
        <v>35</v>
      </c>
      <c r="K10" s="46">
        <f t="shared" ref="K10:K18" ca="1" si="1">INDIRECT(ADDRESS($D10,K$9,,,$E$4))</f>
        <v>0</v>
      </c>
      <c r="L10" s="206">
        <f ca="1">K10*'power plant types'!$D$10</f>
        <v>0</v>
      </c>
      <c r="M10" s="206">
        <f ca="1">K10*'power plant types'!$D$11</f>
        <v>0</v>
      </c>
      <c r="N10" s="46">
        <f t="shared" ref="N10:P18" ca="1" si="2">INDIRECT(ADDRESS($D10,N$9,,,$E$4))</f>
        <v>393.56299999999999</v>
      </c>
      <c r="O10" s="46">
        <f t="shared" ca="1" si="2"/>
        <v>1818</v>
      </c>
      <c r="P10" s="46">
        <f t="shared" ca="1" si="2"/>
        <v>0</v>
      </c>
      <c r="Q10" s="206">
        <f ca="1">P10*'power plant types'!$D$14</f>
        <v>0</v>
      </c>
      <c r="R10" s="206">
        <f ca="1">P10*'power plant types'!$D$15</f>
        <v>0</v>
      </c>
      <c r="S10" s="46">
        <f t="shared" ref="S10:X18" ca="1" si="3">INDIRECT(ADDRESS($D10,S$9,,,$E$4))</f>
        <v>0</v>
      </c>
      <c r="T10" s="46">
        <f t="shared" ca="1" si="3"/>
        <v>0</v>
      </c>
      <c r="U10" s="46">
        <f t="shared" ca="1" si="3"/>
        <v>0</v>
      </c>
      <c r="V10" s="46">
        <f t="shared" ca="1" si="3"/>
        <v>0</v>
      </c>
      <c r="W10" s="46">
        <f t="shared" ca="1" si="3"/>
        <v>0</v>
      </c>
      <c r="X10" s="46">
        <f t="shared" ca="1" si="3"/>
        <v>0</v>
      </c>
      <c r="Y10" s="206">
        <f ca="1">W10+X10</f>
        <v>0</v>
      </c>
      <c r="Z10" s="46">
        <f t="shared" ref="Z10:Z18" ca="1" si="4">INDIRECT(ADDRESS($D10,Z$9,,,$E$4))</f>
        <v>0</v>
      </c>
      <c r="AA10" s="206">
        <f ca="1">Z10*'power plant types'!$D$22</f>
        <v>0</v>
      </c>
      <c r="AB10" s="206">
        <f ca="1">Z10*'power plant types'!$D$23</f>
        <v>0</v>
      </c>
      <c r="AC10" s="47">
        <f t="shared" ref="AC10:AC18" ca="1" si="5">INDIRECT(ADDRESS($D10,AC$9,,,$E$4))</f>
        <v>0</v>
      </c>
      <c r="AD10" s="24"/>
      <c r="AE10" s="53" t="s">
        <v>95</v>
      </c>
      <c r="AF10" s="54" t="s">
        <v>15</v>
      </c>
      <c r="AG10" s="55" t="s">
        <v>202</v>
      </c>
      <c r="AH10" s="56">
        <f>MATCH(AF10,BLANK!$B$1:$B$60,0)</f>
        <v>7</v>
      </c>
      <c r="AI10" s="45">
        <f ca="1">INDIRECT(ADDRESS($D10,AI$9,,,$E$4))</f>
        <v>0</v>
      </c>
      <c r="AJ10" s="46">
        <f t="shared" ref="AI10:AJ18" ca="1" si="6">INDIRECT(ADDRESS($D10,AJ$9,,,$E$4))</f>
        <v>100</v>
      </c>
      <c r="AK10" s="206">
        <f ca="1">AJ10*'power plant types'!$D$6</f>
        <v>100</v>
      </c>
      <c r="AL10" s="206">
        <f ca="1">AJ10*'power plant types'!$D$7</f>
        <v>30</v>
      </c>
      <c r="AM10" s="206">
        <f ca="1">AJ10*'power plant types'!$D$8</f>
        <v>35</v>
      </c>
      <c r="AN10" s="206">
        <f ca="1">AJ10*'power plant types'!$D$9</f>
        <v>35</v>
      </c>
      <c r="AO10" s="46">
        <f t="shared" ref="AO10:AO18" ca="1" si="7">INDIRECT(ADDRESS($D10,AO$9,,,$E$4))</f>
        <v>0</v>
      </c>
      <c r="AP10" s="206">
        <f ca="1">AO10*'power plant types'!$D$10</f>
        <v>0</v>
      </c>
      <c r="AQ10" s="206">
        <f ca="1">AO10*'power plant types'!$D$11</f>
        <v>0</v>
      </c>
      <c r="AR10" s="46">
        <f t="shared" ref="AR10:AT18" ca="1" si="8">INDIRECT(ADDRESS($D10,AR$9,,,$E$4))</f>
        <v>393.56299999999999</v>
      </c>
      <c r="AS10" s="46">
        <f t="shared" ca="1" si="8"/>
        <v>1818</v>
      </c>
      <c r="AT10" s="46">
        <f t="shared" ca="1" si="8"/>
        <v>0</v>
      </c>
      <c r="AU10" s="206">
        <f ca="1">AT10*'power plant types'!$D$14</f>
        <v>0</v>
      </c>
      <c r="AV10" s="206">
        <f ca="1">AT10*'power plant types'!$D$15</f>
        <v>0</v>
      </c>
      <c r="AW10" s="46">
        <f t="shared" ref="AW10:BB18" ca="1" si="9">INDIRECT(ADDRESS($D10,AW$9,,,$E$4))</f>
        <v>0</v>
      </c>
      <c r="AX10" s="46">
        <f t="shared" ca="1" si="9"/>
        <v>0</v>
      </c>
      <c r="AY10" s="46">
        <f t="shared" ca="1" si="9"/>
        <v>0</v>
      </c>
      <c r="AZ10" s="46">
        <f t="shared" ca="1" si="9"/>
        <v>0</v>
      </c>
      <c r="BA10" s="46">
        <f t="shared" ca="1" si="9"/>
        <v>0</v>
      </c>
      <c r="BB10" s="46">
        <f t="shared" ca="1" si="9"/>
        <v>0</v>
      </c>
      <c r="BC10" s="206">
        <f ca="1">BA10+BB10</f>
        <v>0</v>
      </c>
      <c r="BD10" s="46">
        <f t="shared" ref="BD10:BD18" ca="1" si="10">INDIRECT(ADDRESS($D10,BD$9,,,$E$4))</f>
        <v>0</v>
      </c>
      <c r="BE10" s="206">
        <f ca="1">BD10*'power plant types'!$D$22</f>
        <v>0</v>
      </c>
      <c r="BF10" s="206">
        <f ca="1">BD10*'power plant types'!$D$23</f>
        <v>0</v>
      </c>
      <c r="BG10" s="47">
        <f t="shared" ref="BG10:BG18" ca="1" si="11">INDIRECT(ADDRESS($D10,BG$9,,,$E$4))</f>
        <v>0</v>
      </c>
      <c r="BI10" s="53" t="s">
        <v>95</v>
      </c>
      <c r="BJ10" s="54" t="s">
        <v>15</v>
      </c>
      <c r="BK10" s="55" t="s">
        <v>202</v>
      </c>
      <c r="BL10" s="56">
        <f>MATCH(BJ10,BLANK!$B$1:$B$60,0)</f>
        <v>7</v>
      </c>
      <c r="BM10" s="45">
        <f ca="1">INDIRECT(ADDRESS($D10,BM$9,,,$E$4))</f>
        <v>0</v>
      </c>
      <c r="BN10" s="46">
        <f t="shared" ref="BM10:BN18" ca="1" si="12">INDIRECT(ADDRESS($D10,BN$9,,,$E$4))</f>
        <v>100</v>
      </c>
      <c r="BO10" s="206">
        <f ca="1">BN10*'power plant types'!$D$6</f>
        <v>100</v>
      </c>
      <c r="BP10" s="206">
        <f ca="1">BN10*'power plant types'!$D$7</f>
        <v>30</v>
      </c>
      <c r="BQ10" s="206">
        <f ca="1">BN10*'power plant types'!$D$8</f>
        <v>35</v>
      </c>
      <c r="BR10" s="206">
        <f ca="1">BN10*'power plant types'!$D$9</f>
        <v>35</v>
      </c>
      <c r="BS10" s="46">
        <f t="shared" ref="BS10:BS18" ca="1" si="13">INDIRECT(ADDRESS($D10,BS$9,,,$E$4))</f>
        <v>0</v>
      </c>
      <c r="BT10" s="206">
        <f ca="1">BS10*'power plant types'!$D$10</f>
        <v>0</v>
      </c>
      <c r="BU10" s="206">
        <f ca="1">BS10*'power plant types'!$D$11</f>
        <v>0</v>
      </c>
      <c r="BV10" s="46">
        <f t="shared" ref="BV10:BX18" ca="1" si="14">INDIRECT(ADDRESS($D10,BV$9,,,$E$4))</f>
        <v>393.56299999999999</v>
      </c>
      <c r="BW10" s="46">
        <f t="shared" ca="1" si="14"/>
        <v>1818</v>
      </c>
      <c r="BX10" s="46">
        <f t="shared" ca="1" si="14"/>
        <v>0</v>
      </c>
      <c r="BY10" s="206">
        <f ca="1">BX10*'power plant types'!$D$14</f>
        <v>0</v>
      </c>
      <c r="BZ10" s="206">
        <f ca="1">BX10*'power plant types'!$D$15</f>
        <v>0</v>
      </c>
      <c r="CA10" s="46">
        <f t="shared" ref="CA10:CF18" ca="1" si="15">INDIRECT(ADDRESS($D10,CA$9,,,$E$4))</f>
        <v>0</v>
      </c>
      <c r="CB10" s="46">
        <f t="shared" ca="1" si="15"/>
        <v>0</v>
      </c>
      <c r="CC10" s="46">
        <f t="shared" ca="1" si="15"/>
        <v>0</v>
      </c>
      <c r="CD10" s="46">
        <f t="shared" ca="1" si="15"/>
        <v>0</v>
      </c>
      <c r="CE10" s="46">
        <f t="shared" ca="1" si="15"/>
        <v>0</v>
      </c>
      <c r="CF10" s="46">
        <f t="shared" ca="1" si="15"/>
        <v>0</v>
      </c>
      <c r="CG10" s="206">
        <f ca="1">CE10+CF10</f>
        <v>0</v>
      </c>
      <c r="CH10" s="46">
        <f t="shared" ref="CH10:CH18" ca="1" si="16">INDIRECT(ADDRESS($D10,CH$9,,,$E$4))</f>
        <v>0</v>
      </c>
      <c r="CI10" s="206">
        <f ca="1">CH10*'power plant types'!$D$22</f>
        <v>0</v>
      </c>
      <c r="CJ10" s="206">
        <f ca="1">CH10*'power plant types'!$D$23</f>
        <v>0</v>
      </c>
      <c r="CK10" s="47">
        <f t="shared" ref="CK10:CK18" ca="1" si="17">INDIRECT(ADDRESS($D10,CK$9,,,$E$4))</f>
        <v>0</v>
      </c>
      <c r="CM10" s="53" t="s">
        <v>95</v>
      </c>
      <c r="CN10" s="54" t="s">
        <v>15</v>
      </c>
      <c r="CO10" s="55" t="s">
        <v>202</v>
      </c>
      <c r="CP10" s="56">
        <f>MATCH(CN10,BLANK!$B$1:$B$60,0)</f>
        <v>7</v>
      </c>
      <c r="CQ10" s="45">
        <f ca="1">INDIRECT(ADDRESS($D10,CQ$9,,,$E$4))</f>
        <v>0</v>
      </c>
      <c r="CR10" s="46">
        <f t="shared" ref="CQ10:CR18" ca="1" si="18">INDIRECT(ADDRESS($D10,CR$9,,,$E$4))</f>
        <v>100</v>
      </c>
      <c r="CS10" s="206">
        <f ca="1">CR10*'power plant types'!$D$6</f>
        <v>100</v>
      </c>
      <c r="CT10" s="206">
        <f ca="1">CR10*'power plant types'!$D$7</f>
        <v>30</v>
      </c>
      <c r="CU10" s="206">
        <f ca="1">CR10*'power plant types'!$D$8</f>
        <v>35</v>
      </c>
      <c r="CV10" s="206">
        <f ca="1">CR10*'power plant types'!$D$9</f>
        <v>35</v>
      </c>
      <c r="CW10" s="46">
        <f t="shared" ref="CW10:CW18" ca="1" si="19">INDIRECT(ADDRESS($D10,CW$9,,,$E$4))</f>
        <v>0</v>
      </c>
      <c r="CX10" s="206">
        <f ca="1">CW10*'power plant types'!$D$10</f>
        <v>0</v>
      </c>
      <c r="CY10" s="206">
        <f ca="1">CW10*'power plant types'!$D$11</f>
        <v>0</v>
      </c>
      <c r="CZ10" s="46">
        <f t="shared" ref="CZ10:DB18" ca="1" si="20">INDIRECT(ADDRESS($D10,CZ$9,,,$E$4))</f>
        <v>393.56299999999999</v>
      </c>
      <c r="DA10" s="46">
        <f t="shared" ca="1" si="20"/>
        <v>1818</v>
      </c>
      <c r="DB10" s="46">
        <f t="shared" ca="1" si="20"/>
        <v>0</v>
      </c>
      <c r="DC10" s="206">
        <f ca="1">DB10*'power plant types'!$D$14</f>
        <v>0</v>
      </c>
      <c r="DD10" s="206">
        <f ca="1">DB10*'power plant types'!$D$15</f>
        <v>0</v>
      </c>
      <c r="DE10" s="46">
        <f t="shared" ref="DE10:DJ18" ca="1" si="21">INDIRECT(ADDRESS($D10,DE$9,,,$E$4))</f>
        <v>0</v>
      </c>
      <c r="DF10" s="46">
        <f t="shared" ca="1" si="21"/>
        <v>0</v>
      </c>
      <c r="DG10" s="46">
        <f t="shared" ca="1" si="21"/>
        <v>0</v>
      </c>
      <c r="DH10" s="46">
        <f t="shared" ca="1" si="21"/>
        <v>0</v>
      </c>
      <c r="DI10" s="46">
        <f t="shared" ca="1" si="21"/>
        <v>0</v>
      </c>
      <c r="DJ10" s="46">
        <f t="shared" ca="1" si="21"/>
        <v>0</v>
      </c>
      <c r="DK10" s="206">
        <f ca="1">DI10+DJ10</f>
        <v>0</v>
      </c>
      <c r="DL10" s="46">
        <f t="shared" ref="DL10:DL18" ca="1" si="22">INDIRECT(ADDRESS($D10,DL$9,,,$E$4))</f>
        <v>0</v>
      </c>
      <c r="DM10" s="206">
        <f ca="1">DL10*'power plant types'!$D$22</f>
        <v>0</v>
      </c>
      <c r="DN10" s="206">
        <f ca="1">DL10*'power plant types'!$D$23</f>
        <v>0</v>
      </c>
      <c r="DO10" s="47">
        <f t="shared" ref="DO10:DO18" ca="1" si="23">INDIRECT(ADDRESS($D10,DO$9,,,$E$4))</f>
        <v>0</v>
      </c>
    </row>
    <row r="11" spans="1:119" x14ac:dyDescent="0.2">
      <c r="A11" s="57" t="s">
        <v>96</v>
      </c>
      <c r="B11" s="58" t="s">
        <v>16</v>
      </c>
      <c r="C11" s="41" t="s">
        <v>213</v>
      </c>
      <c r="D11" s="59">
        <f>MATCH(B11,BLANK!$B$1:$B$60,0)</f>
        <v>8</v>
      </c>
      <c r="E11" s="48">
        <f t="shared" ca="1" si="0"/>
        <v>0</v>
      </c>
      <c r="F11" s="31">
        <f t="shared" ca="1" si="0"/>
        <v>4820</v>
      </c>
      <c r="G11" s="207">
        <f ca="1">F11*'power plant types'!$D$6</f>
        <v>4820</v>
      </c>
      <c r="H11" s="207">
        <f ca="1">F11*'power plant types'!$D$7</f>
        <v>1446</v>
      </c>
      <c r="I11" s="207">
        <f ca="1">F11*'power plant types'!$D$8</f>
        <v>1687</v>
      </c>
      <c r="J11" s="207">
        <f ca="1">F11*'power plant types'!$D$9</f>
        <v>1687</v>
      </c>
      <c r="K11" s="31">
        <f t="shared" ca="1" si="1"/>
        <v>598</v>
      </c>
      <c r="L11" s="207">
        <f ca="1">K11*'power plant types'!$D$10</f>
        <v>299</v>
      </c>
      <c r="M11" s="207">
        <f ca="1">K11*'power plant types'!$D$11</f>
        <v>299</v>
      </c>
      <c r="N11" s="31">
        <f t="shared" ca="1" si="2"/>
        <v>4509</v>
      </c>
      <c r="O11" s="31">
        <f t="shared" ca="1" si="2"/>
        <v>9989</v>
      </c>
      <c r="P11" s="31">
        <f t="shared" ca="1" si="2"/>
        <v>0</v>
      </c>
      <c r="Q11" s="207">
        <f ca="1">P11*'power plant types'!$D$14</f>
        <v>0</v>
      </c>
      <c r="R11" s="207">
        <f ca="1">P11*'power plant types'!$D$15</f>
        <v>0</v>
      </c>
      <c r="S11" s="31">
        <f t="shared" ca="1" si="3"/>
        <v>0</v>
      </c>
      <c r="T11" s="31">
        <f t="shared" ca="1" si="3"/>
        <v>174</v>
      </c>
      <c r="U11" s="31">
        <f t="shared" ca="1" si="3"/>
        <v>984</v>
      </c>
      <c r="V11" s="31">
        <f t="shared" ca="1" si="3"/>
        <v>620</v>
      </c>
      <c r="W11" s="31">
        <f t="shared" ca="1" si="3"/>
        <v>0</v>
      </c>
      <c r="X11" s="31">
        <f t="shared" ca="1" si="3"/>
        <v>2000</v>
      </c>
      <c r="Y11" s="207">
        <f t="shared" ref="Y11:Y49" ca="1" si="24">W11+X11</f>
        <v>2000</v>
      </c>
      <c r="Z11" s="31">
        <f t="shared" ca="1" si="4"/>
        <v>3880</v>
      </c>
      <c r="AA11" s="207">
        <f ca="1">Z11*'power plant types'!$D$22</f>
        <v>1940</v>
      </c>
      <c r="AB11" s="207">
        <f ca="1">Z11*'power plant types'!$D$23</f>
        <v>1940</v>
      </c>
      <c r="AC11" s="49">
        <f t="shared" ca="1" si="5"/>
        <v>0</v>
      </c>
      <c r="AD11" s="24"/>
      <c r="AE11" s="57" t="s">
        <v>96</v>
      </c>
      <c r="AF11" s="58" t="s">
        <v>16</v>
      </c>
      <c r="AG11" s="41" t="s">
        <v>213</v>
      </c>
      <c r="AH11" s="59">
        <f>MATCH(AF11,BLANK!$B$1:$B$60,0)</f>
        <v>8</v>
      </c>
      <c r="AI11" s="48">
        <f t="shared" ca="1" si="6"/>
        <v>0</v>
      </c>
      <c r="AJ11" s="31">
        <f t="shared" ca="1" si="6"/>
        <v>4820</v>
      </c>
      <c r="AK11" s="207">
        <f ca="1">AJ11*'power plant types'!$D$6</f>
        <v>4820</v>
      </c>
      <c r="AL11" s="207">
        <f ca="1">AJ11*'power plant types'!$D$7</f>
        <v>1446</v>
      </c>
      <c r="AM11" s="207">
        <f ca="1">AJ11*'power plant types'!$D$8</f>
        <v>1687</v>
      </c>
      <c r="AN11" s="207">
        <f ca="1">AJ11*'power plant types'!$D$9</f>
        <v>1687</v>
      </c>
      <c r="AO11" s="31">
        <f t="shared" ca="1" si="7"/>
        <v>598</v>
      </c>
      <c r="AP11" s="207">
        <f ca="1">AO11*'power plant types'!$D$10</f>
        <v>299</v>
      </c>
      <c r="AQ11" s="207">
        <f ca="1">AO11*'power plant types'!$D$11</f>
        <v>299</v>
      </c>
      <c r="AR11" s="31">
        <f t="shared" ca="1" si="8"/>
        <v>4509</v>
      </c>
      <c r="AS11" s="31">
        <f t="shared" ca="1" si="8"/>
        <v>9989</v>
      </c>
      <c r="AT11" s="31">
        <f t="shared" ca="1" si="8"/>
        <v>0</v>
      </c>
      <c r="AU11" s="207">
        <f ca="1">AT11*'power plant types'!$D$14</f>
        <v>0</v>
      </c>
      <c r="AV11" s="207">
        <f ca="1">AT11*'power plant types'!$D$15</f>
        <v>0</v>
      </c>
      <c r="AW11" s="31">
        <f t="shared" ca="1" si="9"/>
        <v>0</v>
      </c>
      <c r="AX11" s="31">
        <f t="shared" ca="1" si="9"/>
        <v>174</v>
      </c>
      <c r="AY11" s="31">
        <f t="shared" ca="1" si="9"/>
        <v>984</v>
      </c>
      <c r="AZ11" s="31">
        <f t="shared" ca="1" si="9"/>
        <v>620</v>
      </c>
      <c r="BA11" s="31">
        <f t="shared" ca="1" si="9"/>
        <v>0</v>
      </c>
      <c r="BB11" s="31">
        <f t="shared" ca="1" si="9"/>
        <v>2000</v>
      </c>
      <c r="BC11" s="207">
        <f t="shared" ref="BC11:BC18" ca="1" si="25">BA11+BB11</f>
        <v>2000</v>
      </c>
      <c r="BD11" s="31">
        <f t="shared" ca="1" si="10"/>
        <v>3880</v>
      </c>
      <c r="BE11" s="207">
        <f ca="1">BD11*'power plant types'!$D$22</f>
        <v>1940</v>
      </c>
      <c r="BF11" s="207">
        <f ca="1">BD11*'power plant types'!$D$23</f>
        <v>1940</v>
      </c>
      <c r="BG11" s="49">
        <f t="shared" ca="1" si="11"/>
        <v>0</v>
      </c>
      <c r="BI11" s="57" t="s">
        <v>96</v>
      </c>
      <c r="BJ11" s="58" t="s">
        <v>16</v>
      </c>
      <c r="BK11" s="41" t="s">
        <v>213</v>
      </c>
      <c r="BL11" s="59">
        <f>MATCH(BJ11,BLANK!$B$1:$B$60,0)</f>
        <v>8</v>
      </c>
      <c r="BM11" s="48">
        <f t="shared" ca="1" si="12"/>
        <v>0</v>
      </c>
      <c r="BN11" s="31">
        <f t="shared" ca="1" si="12"/>
        <v>4820</v>
      </c>
      <c r="BO11" s="207">
        <f ca="1">BN11*'power plant types'!$D$6</f>
        <v>4820</v>
      </c>
      <c r="BP11" s="207">
        <f ca="1">BN11*'power plant types'!$D$7</f>
        <v>1446</v>
      </c>
      <c r="BQ11" s="207">
        <f ca="1">BN11*'power plant types'!$D$8</f>
        <v>1687</v>
      </c>
      <c r="BR11" s="207">
        <f ca="1">BN11*'power plant types'!$D$9</f>
        <v>1687</v>
      </c>
      <c r="BS11" s="31">
        <f t="shared" ca="1" si="13"/>
        <v>598</v>
      </c>
      <c r="BT11" s="207">
        <f ca="1">BS11*'power plant types'!$D$10</f>
        <v>299</v>
      </c>
      <c r="BU11" s="207">
        <f ca="1">BS11*'power plant types'!$D$11</f>
        <v>299</v>
      </c>
      <c r="BV11" s="31">
        <f t="shared" ca="1" si="14"/>
        <v>4509</v>
      </c>
      <c r="BW11" s="31">
        <f t="shared" ca="1" si="14"/>
        <v>9989</v>
      </c>
      <c r="BX11" s="31">
        <f t="shared" ca="1" si="14"/>
        <v>0</v>
      </c>
      <c r="BY11" s="207">
        <f ca="1">BX11*'power plant types'!$D$14</f>
        <v>0</v>
      </c>
      <c r="BZ11" s="207">
        <f ca="1">BX11*'power plant types'!$D$15</f>
        <v>0</v>
      </c>
      <c r="CA11" s="31">
        <f t="shared" ca="1" si="15"/>
        <v>0</v>
      </c>
      <c r="CB11" s="31">
        <f t="shared" ca="1" si="15"/>
        <v>174</v>
      </c>
      <c r="CC11" s="31">
        <f t="shared" ca="1" si="15"/>
        <v>984</v>
      </c>
      <c r="CD11" s="31">
        <f t="shared" ca="1" si="15"/>
        <v>620</v>
      </c>
      <c r="CE11" s="31">
        <f t="shared" ca="1" si="15"/>
        <v>0</v>
      </c>
      <c r="CF11" s="31">
        <f t="shared" ca="1" si="15"/>
        <v>2000</v>
      </c>
      <c r="CG11" s="207">
        <f t="shared" ref="CG11:CG18" ca="1" si="26">CE11+CF11</f>
        <v>2000</v>
      </c>
      <c r="CH11" s="31">
        <f t="shared" ca="1" si="16"/>
        <v>3880</v>
      </c>
      <c r="CI11" s="207">
        <f ca="1">CH11*'power plant types'!$D$22</f>
        <v>1940</v>
      </c>
      <c r="CJ11" s="207">
        <f ca="1">CH11*'power plant types'!$D$23</f>
        <v>1940</v>
      </c>
      <c r="CK11" s="49">
        <f t="shared" ca="1" si="17"/>
        <v>0</v>
      </c>
      <c r="CM11" s="57" t="s">
        <v>96</v>
      </c>
      <c r="CN11" s="58" t="s">
        <v>16</v>
      </c>
      <c r="CO11" s="41" t="s">
        <v>213</v>
      </c>
      <c r="CP11" s="59">
        <f>MATCH(CN11,BLANK!$B$1:$B$60,0)</f>
        <v>8</v>
      </c>
      <c r="CQ11" s="48">
        <f t="shared" ca="1" si="18"/>
        <v>0</v>
      </c>
      <c r="CR11" s="31">
        <f t="shared" ca="1" si="18"/>
        <v>4820</v>
      </c>
      <c r="CS11" s="207">
        <f ca="1">CR11*'power plant types'!$D$6</f>
        <v>4820</v>
      </c>
      <c r="CT11" s="207">
        <f ca="1">CR11*'power plant types'!$D$7</f>
        <v>1446</v>
      </c>
      <c r="CU11" s="207">
        <f ca="1">CR11*'power plant types'!$D$8</f>
        <v>1687</v>
      </c>
      <c r="CV11" s="207">
        <f ca="1">CR11*'power plant types'!$D$9</f>
        <v>1687</v>
      </c>
      <c r="CW11" s="31">
        <f t="shared" ca="1" si="19"/>
        <v>598</v>
      </c>
      <c r="CX11" s="207">
        <f ca="1">CW11*'power plant types'!$D$10</f>
        <v>299</v>
      </c>
      <c r="CY11" s="207">
        <f ca="1">CW11*'power plant types'!$D$11</f>
        <v>299</v>
      </c>
      <c r="CZ11" s="31">
        <f t="shared" ca="1" si="20"/>
        <v>4509</v>
      </c>
      <c r="DA11" s="31">
        <f t="shared" ca="1" si="20"/>
        <v>9989</v>
      </c>
      <c r="DB11" s="31">
        <f t="shared" ca="1" si="20"/>
        <v>0</v>
      </c>
      <c r="DC11" s="207">
        <f ca="1">DB11*'power plant types'!$D$14</f>
        <v>0</v>
      </c>
      <c r="DD11" s="207">
        <f ca="1">DB11*'power plant types'!$D$15</f>
        <v>0</v>
      </c>
      <c r="DE11" s="31">
        <f t="shared" ca="1" si="21"/>
        <v>0</v>
      </c>
      <c r="DF11" s="31">
        <f t="shared" ca="1" si="21"/>
        <v>174</v>
      </c>
      <c r="DG11" s="31">
        <f t="shared" ca="1" si="21"/>
        <v>984</v>
      </c>
      <c r="DH11" s="31">
        <f t="shared" ca="1" si="21"/>
        <v>620</v>
      </c>
      <c r="DI11" s="31">
        <f t="shared" ca="1" si="21"/>
        <v>0</v>
      </c>
      <c r="DJ11" s="31">
        <f t="shared" ca="1" si="21"/>
        <v>2000</v>
      </c>
      <c r="DK11" s="207">
        <f t="shared" ref="DK11:DK18" ca="1" si="27">DI11+DJ11</f>
        <v>2000</v>
      </c>
      <c r="DL11" s="31">
        <f t="shared" ca="1" si="22"/>
        <v>3880</v>
      </c>
      <c r="DM11" s="207">
        <f ca="1">DL11*'power plant types'!$D$22</f>
        <v>1940</v>
      </c>
      <c r="DN11" s="207">
        <f ca="1">DL11*'power plant types'!$D$23</f>
        <v>1940</v>
      </c>
      <c r="DO11" s="49">
        <f t="shared" ca="1" si="23"/>
        <v>0</v>
      </c>
    </row>
    <row r="12" spans="1:119" x14ac:dyDescent="0.2">
      <c r="A12" s="57" t="s">
        <v>97</v>
      </c>
      <c r="B12" s="58" t="s">
        <v>17</v>
      </c>
      <c r="C12" s="41" t="s">
        <v>209</v>
      </c>
      <c r="D12" s="59">
        <f>MATCH(B12,BLANK!$B$1:$B$60,0)</f>
        <v>9</v>
      </c>
      <c r="E12" s="48">
        <f t="shared" ca="1" si="0"/>
        <v>0</v>
      </c>
      <c r="F12" s="31">
        <f t="shared" ca="1" si="0"/>
        <v>0</v>
      </c>
      <c r="G12" s="207">
        <f ca="1">F12*'power plant types'!$D$6</f>
        <v>0</v>
      </c>
      <c r="H12" s="207">
        <f ca="1">F12*'power plant types'!$D$7</f>
        <v>0</v>
      </c>
      <c r="I12" s="207">
        <f ca="1">F12*'power plant types'!$D$8</f>
        <v>0</v>
      </c>
      <c r="J12" s="207">
        <f ca="1">F12*'power plant types'!$D$9</f>
        <v>0</v>
      </c>
      <c r="K12" s="31">
        <f t="shared" ca="1" si="1"/>
        <v>0</v>
      </c>
      <c r="L12" s="207">
        <f ca="1">K12*'power plant types'!$D$10</f>
        <v>0</v>
      </c>
      <c r="M12" s="207">
        <f ca="1">K12*'power plant types'!$D$11</f>
        <v>0</v>
      </c>
      <c r="N12" s="31">
        <f t="shared" ca="1" si="2"/>
        <v>1079</v>
      </c>
      <c r="O12" s="31">
        <f t="shared" ca="1" si="2"/>
        <v>961</v>
      </c>
      <c r="P12" s="31">
        <f t="shared" ca="1" si="2"/>
        <v>2323</v>
      </c>
      <c r="Q12" s="207">
        <f ca="1">P12*'power plant types'!$D$14</f>
        <v>1161.5</v>
      </c>
      <c r="R12" s="207">
        <f ca="1">P12*'power plant types'!$D$15</f>
        <v>1161.5</v>
      </c>
      <c r="S12" s="31">
        <f t="shared" ca="1" si="3"/>
        <v>0</v>
      </c>
      <c r="T12" s="31">
        <f t="shared" ca="1" si="3"/>
        <v>0</v>
      </c>
      <c r="U12" s="31">
        <f t="shared" ca="1" si="3"/>
        <v>0</v>
      </c>
      <c r="V12" s="31">
        <f t="shared" ca="1" si="3"/>
        <v>0</v>
      </c>
      <c r="W12" s="31">
        <f t="shared" ca="1" si="3"/>
        <v>0</v>
      </c>
      <c r="X12" s="31">
        <f t="shared" ca="1" si="3"/>
        <v>0</v>
      </c>
      <c r="Y12" s="207">
        <f t="shared" ca="1" si="24"/>
        <v>0</v>
      </c>
      <c r="Z12" s="31">
        <f t="shared" ca="1" si="4"/>
        <v>100</v>
      </c>
      <c r="AA12" s="207">
        <f ca="1">Z12*'power plant types'!$D$22</f>
        <v>50</v>
      </c>
      <c r="AB12" s="207">
        <f ca="1">Z12*'power plant types'!$D$23</f>
        <v>50</v>
      </c>
      <c r="AC12" s="49">
        <f t="shared" ca="1" si="5"/>
        <v>0</v>
      </c>
      <c r="AD12" s="24"/>
      <c r="AE12" s="57" t="s">
        <v>97</v>
      </c>
      <c r="AF12" s="58" t="s">
        <v>17</v>
      </c>
      <c r="AG12" s="41" t="s">
        <v>209</v>
      </c>
      <c r="AH12" s="59">
        <f>MATCH(AF12,BLANK!$B$1:$B$60,0)</f>
        <v>9</v>
      </c>
      <c r="AI12" s="48">
        <f t="shared" ca="1" si="6"/>
        <v>0</v>
      </c>
      <c r="AJ12" s="31">
        <f t="shared" ca="1" si="6"/>
        <v>0</v>
      </c>
      <c r="AK12" s="207">
        <f ca="1">AJ12*'power plant types'!$D$6</f>
        <v>0</v>
      </c>
      <c r="AL12" s="207">
        <f ca="1">AJ12*'power plant types'!$D$7</f>
        <v>0</v>
      </c>
      <c r="AM12" s="207">
        <f ca="1">AJ12*'power plant types'!$D$8</f>
        <v>0</v>
      </c>
      <c r="AN12" s="207">
        <f ca="1">AJ12*'power plant types'!$D$9</f>
        <v>0</v>
      </c>
      <c r="AO12" s="31">
        <f t="shared" ca="1" si="7"/>
        <v>0</v>
      </c>
      <c r="AP12" s="207">
        <f ca="1">AO12*'power plant types'!$D$10</f>
        <v>0</v>
      </c>
      <c r="AQ12" s="207">
        <f ca="1">AO12*'power plant types'!$D$11</f>
        <v>0</v>
      </c>
      <c r="AR12" s="31">
        <f t="shared" ca="1" si="8"/>
        <v>1079</v>
      </c>
      <c r="AS12" s="31">
        <f t="shared" ca="1" si="8"/>
        <v>961</v>
      </c>
      <c r="AT12" s="31">
        <f t="shared" ca="1" si="8"/>
        <v>2323</v>
      </c>
      <c r="AU12" s="207">
        <f ca="1">AT12*'power plant types'!$D$14</f>
        <v>1161.5</v>
      </c>
      <c r="AV12" s="207">
        <f ca="1">AT12*'power plant types'!$D$15</f>
        <v>1161.5</v>
      </c>
      <c r="AW12" s="31">
        <f t="shared" ca="1" si="9"/>
        <v>0</v>
      </c>
      <c r="AX12" s="31">
        <f t="shared" ca="1" si="9"/>
        <v>0</v>
      </c>
      <c r="AY12" s="31">
        <f t="shared" ca="1" si="9"/>
        <v>0</v>
      </c>
      <c r="AZ12" s="31">
        <f t="shared" ca="1" si="9"/>
        <v>0</v>
      </c>
      <c r="BA12" s="31">
        <f t="shared" ca="1" si="9"/>
        <v>0</v>
      </c>
      <c r="BB12" s="31">
        <f t="shared" ca="1" si="9"/>
        <v>0</v>
      </c>
      <c r="BC12" s="207">
        <f t="shared" ca="1" si="25"/>
        <v>0</v>
      </c>
      <c r="BD12" s="31">
        <f t="shared" ca="1" si="10"/>
        <v>100</v>
      </c>
      <c r="BE12" s="207">
        <f ca="1">BD12*'power plant types'!$D$22</f>
        <v>50</v>
      </c>
      <c r="BF12" s="207">
        <f ca="1">BD12*'power plant types'!$D$23</f>
        <v>50</v>
      </c>
      <c r="BG12" s="49">
        <f t="shared" ca="1" si="11"/>
        <v>0</v>
      </c>
      <c r="BI12" s="57" t="s">
        <v>97</v>
      </c>
      <c r="BJ12" s="58" t="s">
        <v>17</v>
      </c>
      <c r="BK12" s="41" t="s">
        <v>209</v>
      </c>
      <c r="BL12" s="59">
        <f>MATCH(BJ12,BLANK!$B$1:$B$60,0)</f>
        <v>9</v>
      </c>
      <c r="BM12" s="48">
        <f t="shared" ca="1" si="12"/>
        <v>0</v>
      </c>
      <c r="BN12" s="31">
        <f t="shared" ca="1" si="12"/>
        <v>0</v>
      </c>
      <c r="BO12" s="207">
        <f ca="1">BN12*'power plant types'!$D$6</f>
        <v>0</v>
      </c>
      <c r="BP12" s="207">
        <f ca="1">BN12*'power plant types'!$D$7</f>
        <v>0</v>
      </c>
      <c r="BQ12" s="207">
        <f ca="1">BN12*'power plant types'!$D$8</f>
        <v>0</v>
      </c>
      <c r="BR12" s="207">
        <f ca="1">BN12*'power plant types'!$D$9</f>
        <v>0</v>
      </c>
      <c r="BS12" s="31">
        <f t="shared" ca="1" si="13"/>
        <v>0</v>
      </c>
      <c r="BT12" s="207">
        <f ca="1">BS12*'power plant types'!$D$10</f>
        <v>0</v>
      </c>
      <c r="BU12" s="207">
        <f ca="1">BS12*'power plant types'!$D$11</f>
        <v>0</v>
      </c>
      <c r="BV12" s="31">
        <f t="shared" ca="1" si="14"/>
        <v>1079</v>
      </c>
      <c r="BW12" s="31">
        <f t="shared" ca="1" si="14"/>
        <v>961</v>
      </c>
      <c r="BX12" s="31">
        <f t="shared" ca="1" si="14"/>
        <v>2323</v>
      </c>
      <c r="BY12" s="207">
        <f ca="1">BX12*'power plant types'!$D$14</f>
        <v>1161.5</v>
      </c>
      <c r="BZ12" s="207">
        <f ca="1">BX12*'power plant types'!$D$15</f>
        <v>1161.5</v>
      </c>
      <c r="CA12" s="31">
        <f t="shared" ca="1" si="15"/>
        <v>0</v>
      </c>
      <c r="CB12" s="31">
        <f t="shared" ca="1" si="15"/>
        <v>0</v>
      </c>
      <c r="CC12" s="31">
        <f t="shared" ca="1" si="15"/>
        <v>0</v>
      </c>
      <c r="CD12" s="31">
        <f t="shared" ca="1" si="15"/>
        <v>0</v>
      </c>
      <c r="CE12" s="31">
        <f t="shared" ca="1" si="15"/>
        <v>0</v>
      </c>
      <c r="CF12" s="31">
        <f t="shared" ca="1" si="15"/>
        <v>0</v>
      </c>
      <c r="CG12" s="207">
        <f t="shared" ca="1" si="26"/>
        <v>0</v>
      </c>
      <c r="CH12" s="31">
        <f t="shared" ca="1" si="16"/>
        <v>100</v>
      </c>
      <c r="CI12" s="207">
        <f ca="1">CH12*'power plant types'!$D$22</f>
        <v>50</v>
      </c>
      <c r="CJ12" s="207">
        <f ca="1">CH12*'power plant types'!$D$23</f>
        <v>50</v>
      </c>
      <c r="CK12" s="49">
        <f t="shared" ca="1" si="17"/>
        <v>0</v>
      </c>
      <c r="CM12" s="57" t="s">
        <v>97</v>
      </c>
      <c r="CN12" s="58" t="s">
        <v>17</v>
      </c>
      <c r="CO12" s="41" t="s">
        <v>209</v>
      </c>
      <c r="CP12" s="59">
        <f>MATCH(CN12,BLANK!$B$1:$B$60,0)</f>
        <v>9</v>
      </c>
      <c r="CQ12" s="48">
        <f t="shared" ca="1" si="18"/>
        <v>0</v>
      </c>
      <c r="CR12" s="31">
        <f t="shared" ca="1" si="18"/>
        <v>0</v>
      </c>
      <c r="CS12" s="207">
        <f ca="1">CR12*'power plant types'!$D$6</f>
        <v>0</v>
      </c>
      <c r="CT12" s="207">
        <f ca="1">CR12*'power plant types'!$D$7</f>
        <v>0</v>
      </c>
      <c r="CU12" s="207">
        <f ca="1">CR12*'power plant types'!$D$8</f>
        <v>0</v>
      </c>
      <c r="CV12" s="207">
        <f ca="1">CR12*'power plant types'!$D$9</f>
        <v>0</v>
      </c>
      <c r="CW12" s="31">
        <f t="shared" ca="1" si="19"/>
        <v>0</v>
      </c>
      <c r="CX12" s="207">
        <f ca="1">CW12*'power plant types'!$D$10</f>
        <v>0</v>
      </c>
      <c r="CY12" s="207">
        <f ca="1">CW12*'power plant types'!$D$11</f>
        <v>0</v>
      </c>
      <c r="CZ12" s="31">
        <f t="shared" ca="1" si="20"/>
        <v>1079</v>
      </c>
      <c r="DA12" s="31">
        <f t="shared" ca="1" si="20"/>
        <v>961</v>
      </c>
      <c r="DB12" s="31">
        <f t="shared" ca="1" si="20"/>
        <v>2323</v>
      </c>
      <c r="DC12" s="207">
        <f ca="1">DB12*'power plant types'!$D$14</f>
        <v>1161.5</v>
      </c>
      <c r="DD12" s="207">
        <f ca="1">DB12*'power plant types'!$D$15</f>
        <v>1161.5</v>
      </c>
      <c r="DE12" s="31">
        <f t="shared" ca="1" si="21"/>
        <v>0</v>
      </c>
      <c r="DF12" s="31">
        <f t="shared" ca="1" si="21"/>
        <v>0</v>
      </c>
      <c r="DG12" s="31">
        <f t="shared" ca="1" si="21"/>
        <v>0</v>
      </c>
      <c r="DH12" s="31">
        <f t="shared" ca="1" si="21"/>
        <v>0</v>
      </c>
      <c r="DI12" s="31">
        <f t="shared" ca="1" si="21"/>
        <v>0</v>
      </c>
      <c r="DJ12" s="31">
        <f t="shared" ca="1" si="21"/>
        <v>0</v>
      </c>
      <c r="DK12" s="207">
        <f t="shared" ca="1" si="27"/>
        <v>0</v>
      </c>
      <c r="DL12" s="31">
        <f t="shared" ca="1" si="22"/>
        <v>100</v>
      </c>
      <c r="DM12" s="207">
        <f ca="1">DL12*'power plant types'!$D$22</f>
        <v>50</v>
      </c>
      <c r="DN12" s="207">
        <f ca="1">DL12*'power plant types'!$D$23</f>
        <v>50</v>
      </c>
      <c r="DO12" s="49">
        <f t="shared" ca="1" si="23"/>
        <v>0</v>
      </c>
    </row>
    <row r="13" spans="1:119" x14ac:dyDescent="0.2">
      <c r="A13" s="57" t="s">
        <v>98</v>
      </c>
      <c r="B13" s="44" t="s">
        <v>18</v>
      </c>
      <c r="C13" s="41" t="s">
        <v>203</v>
      </c>
      <c r="D13" s="59">
        <f>MATCH(B13,BLANK!$B$1:$B$60,0)</f>
        <v>10</v>
      </c>
      <c r="E13" s="48">
        <f t="shared" ca="1" si="0"/>
        <v>648.6</v>
      </c>
      <c r="F13" s="31">
        <f t="shared" ca="1" si="0"/>
        <v>4285</v>
      </c>
      <c r="G13" s="207">
        <f ca="1">F13*'power plant types'!$D$6</f>
        <v>4285</v>
      </c>
      <c r="H13" s="207">
        <f ca="1">F13*'power plant types'!$D$7</f>
        <v>1285.5</v>
      </c>
      <c r="I13" s="207">
        <f ca="1">F13*'power plant types'!$D$8</f>
        <v>1499.75</v>
      </c>
      <c r="J13" s="207">
        <f ca="1">F13*'power plant types'!$D$9</f>
        <v>1499.75</v>
      </c>
      <c r="K13" s="31">
        <f t="shared" ca="1" si="1"/>
        <v>0</v>
      </c>
      <c r="L13" s="207">
        <f ca="1">K13*'power plant types'!$D$10</f>
        <v>0</v>
      </c>
      <c r="M13" s="207">
        <f ca="1">K13*'power plant types'!$D$11</f>
        <v>0</v>
      </c>
      <c r="N13" s="31">
        <f t="shared" ca="1" si="2"/>
        <v>117</v>
      </c>
      <c r="O13" s="31">
        <f t="shared" ca="1" si="2"/>
        <v>1308</v>
      </c>
      <c r="P13" s="31">
        <f t="shared" ca="1" si="2"/>
        <v>0</v>
      </c>
      <c r="Q13" s="207">
        <f ca="1">P13*'power plant types'!$D$14</f>
        <v>0</v>
      </c>
      <c r="R13" s="207">
        <f ca="1">P13*'power plant types'!$D$15</f>
        <v>0</v>
      </c>
      <c r="S13" s="31">
        <f t="shared" ca="1" si="3"/>
        <v>5919</v>
      </c>
      <c r="T13" s="31">
        <f t="shared" ca="1" si="3"/>
        <v>0</v>
      </c>
      <c r="U13" s="31">
        <f t="shared" ca="1" si="3"/>
        <v>1157</v>
      </c>
      <c r="V13" s="31">
        <f t="shared" ca="1" si="3"/>
        <v>658</v>
      </c>
      <c r="W13" s="31">
        <f t="shared" ca="1" si="3"/>
        <v>0</v>
      </c>
      <c r="X13" s="31">
        <f t="shared" ca="1" si="3"/>
        <v>4044.25</v>
      </c>
      <c r="Y13" s="207">
        <f t="shared" ca="1" si="24"/>
        <v>4044.25</v>
      </c>
      <c r="Z13" s="31">
        <f t="shared" ca="1" si="4"/>
        <v>2413</v>
      </c>
      <c r="AA13" s="207">
        <f ca="1">Z13*'power plant types'!$D$22</f>
        <v>1206.5</v>
      </c>
      <c r="AB13" s="207">
        <f ca="1">Z13*'power plant types'!$D$23</f>
        <v>1206.5</v>
      </c>
      <c r="AC13" s="49">
        <f t="shared" ca="1" si="5"/>
        <v>2310</v>
      </c>
      <c r="AD13" s="24"/>
      <c r="AE13" s="57" t="s">
        <v>98</v>
      </c>
      <c r="AF13" s="44" t="s">
        <v>18</v>
      </c>
      <c r="AG13" s="41" t="s">
        <v>203</v>
      </c>
      <c r="AH13" s="59">
        <f>MATCH(AF13,BLANK!$B$1:$B$60,0)</f>
        <v>10</v>
      </c>
      <c r="AI13" s="48">
        <f t="shared" ca="1" si="6"/>
        <v>648.6</v>
      </c>
      <c r="AJ13" s="31">
        <f t="shared" ca="1" si="6"/>
        <v>4285</v>
      </c>
      <c r="AK13" s="207">
        <f ca="1">AJ13*'power plant types'!$D$6</f>
        <v>4285</v>
      </c>
      <c r="AL13" s="207">
        <f ca="1">AJ13*'power plant types'!$D$7</f>
        <v>1285.5</v>
      </c>
      <c r="AM13" s="207">
        <f ca="1">AJ13*'power plant types'!$D$8</f>
        <v>1499.75</v>
      </c>
      <c r="AN13" s="207">
        <f ca="1">AJ13*'power plant types'!$D$9</f>
        <v>1499.75</v>
      </c>
      <c r="AO13" s="31">
        <f t="shared" ca="1" si="7"/>
        <v>0</v>
      </c>
      <c r="AP13" s="207">
        <f ca="1">AO13*'power plant types'!$D$10</f>
        <v>0</v>
      </c>
      <c r="AQ13" s="207">
        <f ca="1">AO13*'power plant types'!$D$11</f>
        <v>0</v>
      </c>
      <c r="AR13" s="31">
        <f t="shared" ca="1" si="8"/>
        <v>117</v>
      </c>
      <c r="AS13" s="31">
        <f t="shared" ca="1" si="8"/>
        <v>1308</v>
      </c>
      <c r="AT13" s="31">
        <f t="shared" ca="1" si="8"/>
        <v>0</v>
      </c>
      <c r="AU13" s="207">
        <f ca="1">AT13*'power plant types'!$D$14</f>
        <v>0</v>
      </c>
      <c r="AV13" s="207">
        <f ca="1">AT13*'power plant types'!$D$15</f>
        <v>0</v>
      </c>
      <c r="AW13" s="31">
        <f t="shared" ca="1" si="9"/>
        <v>5919</v>
      </c>
      <c r="AX13" s="31">
        <f t="shared" ca="1" si="9"/>
        <v>0</v>
      </c>
      <c r="AY13" s="31">
        <f t="shared" ca="1" si="9"/>
        <v>1157</v>
      </c>
      <c r="AZ13" s="31">
        <f t="shared" ca="1" si="9"/>
        <v>658</v>
      </c>
      <c r="BA13" s="31">
        <f t="shared" ca="1" si="9"/>
        <v>0</v>
      </c>
      <c r="BB13" s="31">
        <f t="shared" ca="1" si="9"/>
        <v>4044.25</v>
      </c>
      <c r="BC13" s="207">
        <f t="shared" ca="1" si="25"/>
        <v>4044.25</v>
      </c>
      <c r="BD13" s="31">
        <f t="shared" ca="1" si="10"/>
        <v>2413</v>
      </c>
      <c r="BE13" s="207">
        <f ca="1">BD13*'power plant types'!$D$22</f>
        <v>1206.5</v>
      </c>
      <c r="BF13" s="207">
        <f ca="1">BD13*'power plant types'!$D$23</f>
        <v>1206.5</v>
      </c>
      <c r="BG13" s="49">
        <f t="shared" ca="1" si="11"/>
        <v>2310</v>
      </c>
      <c r="BI13" s="57" t="s">
        <v>98</v>
      </c>
      <c r="BJ13" s="44" t="s">
        <v>18</v>
      </c>
      <c r="BK13" s="41" t="s">
        <v>203</v>
      </c>
      <c r="BL13" s="59">
        <f>MATCH(BJ13,BLANK!$B$1:$B$60,0)</f>
        <v>10</v>
      </c>
      <c r="BM13" s="48">
        <f t="shared" ca="1" si="12"/>
        <v>648.6</v>
      </c>
      <c r="BN13" s="31">
        <f t="shared" ca="1" si="12"/>
        <v>4285</v>
      </c>
      <c r="BO13" s="207">
        <f ca="1">BN13*'power plant types'!$D$6</f>
        <v>4285</v>
      </c>
      <c r="BP13" s="207">
        <f ca="1">BN13*'power plant types'!$D$7</f>
        <v>1285.5</v>
      </c>
      <c r="BQ13" s="207">
        <f ca="1">BN13*'power plant types'!$D$8</f>
        <v>1499.75</v>
      </c>
      <c r="BR13" s="207">
        <f ca="1">BN13*'power plant types'!$D$9</f>
        <v>1499.75</v>
      </c>
      <c r="BS13" s="31">
        <f t="shared" ca="1" si="13"/>
        <v>0</v>
      </c>
      <c r="BT13" s="207">
        <f ca="1">BS13*'power plant types'!$D$10</f>
        <v>0</v>
      </c>
      <c r="BU13" s="207">
        <f ca="1">BS13*'power plant types'!$D$11</f>
        <v>0</v>
      </c>
      <c r="BV13" s="31">
        <f t="shared" ca="1" si="14"/>
        <v>117</v>
      </c>
      <c r="BW13" s="31">
        <f t="shared" ca="1" si="14"/>
        <v>1308</v>
      </c>
      <c r="BX13" s="31">
        <f t="shared" ca="1" si="14"/>
        <v>0</v>
      </c>
      <c r="BY13" s="207">
        <f ca="1">BX13*'power plant types'!$D$14</f>
        <v>0</v>
      </c>
      <c r="BZ13" s="207">
        <f ca="1">BX13*'power plant types'!$D$15</f>
        <v>0</v>
      </c>
      <c r="CA13" s="31">
        <f t="shared" ca="1" si="15"/>
        <v>5919</v>
      </c>
      <c r="CB13" s="31">
        <f t="shared" ca="1" si="15"/>
        <v>0</v>
      </c>
      <c r="CC13" s="31">
        <f t="shared" ca="1" si="15"/>
        <v>1157</v>
      </c>
      <c r="CD13" s="31">
        <f t="shared" ca="1" si="15"/>
        <v>658</v>
      </c>
      <c r="CE13" s="31">
        <f t="shared" ca="1" si="15"/>
        <v>0</v>
      </c>
      <c r="CF13" s="31">
        <f t="shared" ca="1" si="15"/>
        <v>4044.25</v>
      </c>
      <c r="CG13" s="207">
        <f t="shared" ca="1" si="26"/>
        <v>4044.25</v>
      </c>
      <c r="CH13" s="31">
        <f t="shared" ca="1" si="16"/>
        <v>2413</v>
      </c>
      <c r="CI13" s="207">
        <f ca="1">CH13*'power plant types'!$D$22</f>
        <v>1206.5</v>
      </c>
      <c r="CJ13" s="207">
        <f ca="1">CH13*'power plant types'!$D$23</f>
        <v>1206.5</v>
      </c>
      <c r="CK13" s="49">
        <f t="shared" ca="1" si="17"/>
        <v>2310</v>
      </c>
      <c r="CM13" s="57" t="s">
        <v>98</v>
      </c>
      <c r="CN13" s="44" t="s">
        <v>18</v>
      </c>
      <c r="CO13" s="41" t="s">
        <v>203</v>
      </c>
      <c r="CP13" s="59">
        <f>MATCH(CN13,BLANK!$B$1:$B$60,0)</f>
        <v>10</v>
      </c>
      <c r="CQ13" s="48">
        <f t="shared" ca="1" si="18"/>
        <v>648.6</v>
      </c>
      <c r="CR13" s="31">
        <f t="shared" ca="1" si="18"/>
        <v>4285</v>
      </c>
      <c r="CS13" s="207">
        <f ca="1">CR13*'power plant types'!$D$6</f>
        <v>4285</v>
      </c>
      <c r="CT13" s="207">
        <f ca="1">CR13*'power plant types'!$D$7</f>
        <v>1285.5</v>
      </c>
      <c r="CU13" s="207">
        <f ca="1">CR13*'power plant types'!$D$8</f>
        <v>1499.75</v>
      </c>
      <c r="CV13" s="207">
        <f ca="1">CR13*'power plant types'!$D$9</f>
        <v>1499.75</v>
      </c>
      <c r="CW13" s="31">
        <f t="shared" ca="1" si="19"/>
        <v>0</v>
      </c>
      <c r="CX13" s="207">
        <f ca="1">CW13*'power plant types'!$D$10</f>
        <v>0</v>
      </c>
      <c r="CY13" s="207">
        <f ca="1">CW13*'power plant types'!$D$11</f>
        <v>0</v>
      </c>
      <c r="CZ13" s="31">
        <f t="shared" ca="1" si="20"/>
        <v>117</v>
      </c>
      <c r="DA13" s="31">
        <f t="shared" ca="1" si="20"/>
        <v>1308</v>
      </c>
      <c r="DB13" s="31">
        <f t="shared" ca="1" si="20"/>
        <v>0</v>
      </c>
      <c r="DC13" s="207">
        <f ca="1">DB13*'power plant types'!$D$14</f>
        <v>0</v>
      </c>
      <c r="DD13" s="207">
        <f ca="1">DB13*'power plant types'!$D$15</f>
        <v>0</v>
      </c>
      <c r="DE13" s="31">
        <f t="shared" ca="1" si="21"/>
        <v>5919</v>
      </c>
      <c r="DF13" s="31">
        <f t="shared" ca="1" si="21"/>
        <v>0</v>
      </c>
      <c r="DG13" s="31">
        <f t="shared" ca="1" si="21"/>
        <v>1157</v>
      </c>
      <c r="DH13" s="31">
        <f t="shared" ca="1" si="21"/>
        <v>658</v>
      </c>
      <c r="DI13" s="31">
        <f t="shared" ca="1" si="21"/>
        <v>0</v>
      </c>
      <c r="DJ13" s="31">
        <f t="shared" ca="1" si="21"/>
        <v>4044.25</v>
      </c>
      <c r="DK13" s="207">
        <f t="shared" ca="1" si="27"/>
        <v>4044.25</v>
      </c>
      <c r="DL13" s="31">
        <f t="shared" ca="1" si="22"/>
        <v>2413</v>
      </c>
      <c r="DM13" s="207">
        <f ca="1">DL13*'power plant types'!$D$22</f>
        <v>1206.5</v>
      </c>
      <c r="DN13" s="207">
        <f ca="1">DL13*'power plant types'!$D$23</f>
        <v>1206.5</v>
      </c>
      <c r="DO13" s="49">
        <f t="shared" ca="1" si="23"/>
        <v>2310</v>
      </c>
    </row>
    <row r="14" spans="1:119" x14ac:dyDescent="0.2">
      <c r="A14" s="57" t="s">
        <v>99</v>
      </c>
      <c r="B14" s="44" t="s">
        <v>19</v>
      </c>
      <c r="C14" s="41" t="s">
        <v>210</v>
      </c>
      <c r="D14" s="59">
        <f>MATCH(B14,BLANK!$B$1:$B$60,0)</f>
        <v>11</v>
      </c>
      <c r="E14" s="48">
        <f t="shared" ca="1" si="0"/>
        <v>0</v>
      </c>
      <c r="F14" s="31">
        <f t="shared" ca="1" si="0"/>
        <v>12</v>
      </c>
      <c r="G14" s="207">
        <f ca="1">F14*'power plant types'!$D$6</f>
        <v>12</v>
      </c>
      <c r="H14" s="207">
        <f ca="1">F14*'power plant types'!$D$7</f>
        <v>3.5999999999999996</v>
      </c>
      <c r="I14" s="207">
        <f ca="1">F14*'power plant types'!$D$8</f>
        <v>4.1999999999999993</v>
      </c>
      <c r="J14" s="207">
        <f ca="1">F14*'power plant types'!$D$9</f>
        <v>4.1999999999999993</v>
      </c>
      <c r="K14" s="31">
        <f t="shared" ca="1" si="1"/>
        <v>168</v>
      </c>
      <c r="L14" s="207">
        <f ca="1">K14*'power plant types'!$D$10</f>
        <v>84</v>
      </c>
      <c r="M14" s="207">
        <f ca="1">K14*'power plant types'!$D$11</f>
        <v>84</v>
      </c>
      <c r="N14" s="31">
        <f t="shared" ca="1" si="2"/>
        <v>540</v>
      </c>
      <c r="O14" s="31">
        <f t="shared" ca="1" si="2"/>
        <v>2650</v>
      </c>
      <c r="P14" s="31">
        <f t="shared" ca="1" si="2"/>
        <v>3895</v>
      </c>
      <c r="Q14" s="207">
        <f ca="1">P14*'power plant types'!$D$14</f>
        <v>1947.5</v>
      </c>
      <c r="R14" s="207">
        <f ca="1">P14*'power plant types'!$D$15</f>
        <v>1947.5</v>
      </c>
      <c r="S14" s="31">
        <f t="shared" ca="1" si="3"/>
        <v>2200</v>
      </c>
      <c r="T14" s="31">
        <f t="shared" ca="1" si="3"/>
        <v>0</v>
      </c>
      <c r="U14" s="31">
        <f t="shared" ca="1" si="3"/>
        <v>1314</v>
      </c>
      <c r="V14" s="31">
        <f t="shared" ca="1" si="3"/>
        <v>90</v>
      </c>
      <c r="W14" s="31">
        <f t="shared" ca="1" si="3"/>
        <v>0</v>
      </c>
      <c r="X14" s="31">
        <f t="shared" ca="1" si="3"/>
        <v>1300</v>
      </c>
      <c r="Y14" s="207">
        <f t="shared" ca="1" si="24"/>
        <v>1300</v>
      </c>
      <c r="Z14" s="31">
        <f t="shared" ca="1" si="4"/>
        <v>900</v>
      </c>
      <c r="AA14" s="207">
        <f ca="1">Z14*'power plant types'!$D$22</f>
        <v>450</v>
      </c>
      <c r="AB14" s="207">
        <f ca="1">Z14*'power plant types'!$D$23</f>
        <v>450</v>
      </c>
      <c r="AC14" s="49">
        <f t="shared" ca="1" si="5"/>
        <v>0</v>
      </c>
      <c r="AD14" s="24"/>
      <c r="AE14" s="57" t="s">
        <v>99</v>
      </c>
      <c r="AF14" s="44" t="s">
        <v>19</v>
      </c>
      <c r="AG14" s="41" t="s">
        <v>210</v>
      </c>
      <c r="AH14" s="59">
        <f>MATCH(AF14,BLANK!$B$1:$B$60,0)</f>
        <v>11</v>
      </c>
      <c r="AI14" s="48">
        <f t="shared" ca="1" si="6"/>
        <v>0</v>
      </c>
      <c r="AJ14" s="31">
        <f t="shared" ca="1" si="6"/>
        <v>12</v>
      </c>
      <c r="AK14" s="207">
        <f ca="1">AJ14*'power plant types'!$D$6</f>
        <v>12</v>
      </c>
      <c r="AL14" s="207">
        <f ca="1">AJ14*'power plant types'!$D$7</f>
        <v>3.5999999999999996</v>
      </c>
      <c r="AM14" s="207">
        <f ca="1">AJ14*'power plant types'!$D$8</f>
        <v>4.1999999999999993</v>
      </c>
      <c r="AN14" s="207">
        <f ca="1">AJ14*'power plant types'!$D$9</f>
        <v>4.1999999999999993</v>
      </c>
      <c r="AO14" s="31">
        <f t="shared" ca="1" si="7"/>
        <v>168</v>
      </c>
      <c r="AP14" s="207">
        <f ca="1">AO14*'power plant types'!$D$10</f>
        <v>84</v>
      </c>
      <c r="AQ14" s="207">
        <f ca="1">AO14*'power plant types'!$D$11</f>
        <v>84</v>
      </c>
      <c r="AR14" s="31">
        <f t="shared" ca="1" si="8"/>
        <v>540</v>
      </c>
      <c r="AS14" s="31">
        <f t="shared" ca="1" si="8"/>
        <v>2650</v>
      </c>
      <c r="AT14" s="31">
        <f t="shared" ca="1" si="8"/>
        <v>3895</v>
      </c>
      <c r="AU14" s="207">
        <f ca="1">AT14*'power plant types'!$D$14</f>
        <v>1947.5</v>
      </c>
      <c r="AV14" s="207">
        <f ca="1">AT14*'power plant types'!$D$15</f>
        <v>1947.5</v>
      </c>
      <c r="AW14" s="31">
        <f t="shared" ca="1" si="9"/>
        <v>2200</v>
      </c>
      <c r="AX14" s="31">
        <f t="shared" ca="1" si="9"/>
        <v>0</v>
      </c>
      <c r="AY14" s="31">
        <f t="shared" ca="1" si="9"/>
        <v>1314</v>
      </c>
      <c r="AZ14" s="31">
        <f t="shared" ca="1" si="9"/>
        <v>90</v>
      </c>
      <c r="BA14" s="31">
        <f t="shared" ca="1" si="9"/>
        <v>0</v>
      </c>
      <c r="BB14" s="31">
        <f t="shared" ca="1" si="9"/>
        <v>1300</v>
      </c>
      <c r="BC14" s="207">
        <f t="shared" ca="1" si="25"/>
        <v>1300</v>
      </c>
      <c r="BD14" s="31">
        <f t="shared" ca="1" si="10"/>
        <v>900</v>
      </c>
      <c r="BE14" s="207">
        <f ca="1">BD14*'power plant types'!$D$22</f>
        <v>450</v>
      </c>
      <c r="BF14" s="207">
        <f ca="1">BD14*'power plant types'!$D$23</f>
        <v>450</v>
      </c>
      <c r="BG14" s="49">
        <f t="shared" ca="1" si="11"/>
        <v>0</v>
      </c>
      <c r="BI14" s="57" t="s">
        <v>99</v>
      </c>
      <c r="BJ14" s="44" t="s">
        <v>19</v>
      </c>
      <c r="BK14" s="41" t="s">
        <v>210</v>
      </c>
      <c r="BL14" s="59">
        <f>MATCH(BJ14,BLANK!$B$1:$B$60,0)</f>
        <v>11</v>
      </c>
      <c r="BM14" s="48">
        <f t="shared" ca="1" si="12"/>
        <v>0</v>
      </c>
      <c r="BN14" s="31">
        <f t="shared" ca="1" si="12"/>
        <v>12</v>
      </c>
      <c r="BO14" s="207">
        <f ca="1">BN14*'power plant types'!$D$6</f>
        <v>12</v>
      </c>
      <c r="BP14" s="207">
        <f ca="1">BN14*'power plant types'!$D$7</f>
        <v>3.5999999999999996</v>
      </c>
      <c r="BQ14" s="207">
        <f ca="1">BN14*'power plant types'!$D$8</f>
        <v>4.1999999999999993</v>
      </c>
      <c r="BR14" s="207">
        <f ca="1">BN14*'power plant types'!$D$9</f>
        <v>4.1999999999999993</v>
      </c>
      <c r="BS14" s="31">
        <f t="shared" ca="1" si="13"/>
        <v>168</v>
      </c>
      <c r="BT14" s="207">
        <f ca="1">BS14*'power plant types'!$D$10</f>
        <v>84</v>
      </c>
      <c r="BU14" s="207">
        <f ca="1">BS14*'power plant types'!$D$11</f>
        <v>84</v>
      </c>
      <c r="BV14" s="31">
        <f t="shared" ca="1" si="14"/>
        <v>540</v>
      </c>
      <c r="BW14" s="31">
        <f t="shared" ca="1" si="14"/>
        <v>2650</v>
      </c>
      <c r="BX14" s="31">
        <f t="shared" ca="1" si="14"/>
        <v>3895</v>
      </c>
      <c r="BY14" s="207">
        <f ca="1">BX14*'power plant types'!$D$14</f>
        <v>1947.5</v>
      </c>
      <c r="BZ14" s="207">
        <f ca="1">BX14*'power plant types'!$D$15</f>
        <v>1947.5</v>
      </c>
      <c r="CA14" s="31">
        <f t="shared" ca="1" si="15"/>
        <v>2200</v>
      </c>
      <c r="CB14" s="31">
        <f t="shared" ca="1" si="15"/>
        <v>0</v>
      </c>
      <c r="CC14" s="31">
        <f t="shared" ca="1" si="15"/>
        <v>1314</v>
      </c>
      <c r="CD14" s="31">
        <f t="shared" ca="1" si="15"/>
        <v>90</v>
      </c>
      <c r="CE14" s="31">
        <f t="shared" ca="1" si="15"/>
        <v>0</v>
      </c>
      <c r="CF14" s="31">
        <f t="shared" ca="1" si="15"/>
        <v>1300</v>
      </c>
      <c r="CG14" s="207">
        <f t="shared" ca="1" si="26"/>
        <v>1300</v>
      </c>
      <c r="CH14" s="31">
        <f t="shared" ca="1" si="16"/>
        <v>900</v>
      </c>
      <c r="CI14" s="207">
        <f ca="1">CH14*'power plant types'!$D$22</f>
        <v>450</v>
      </c>
      <c r="CJ14" s="207">
        <f ca="1">CH14*'power plant types'!$D$23</f>
        <v>450</v>
      </c>
      <c r="CK14" s="49">
        <f t="shared" ca="1" si="17"/>
        <v>0</v>
      </c>
      <c r="CM14" s="57" t="s">
        <v>99</v>
      </c>
      <c r="CN14" s="44" t="s">
        <v>19</v>
      </c>
      <c r="CO14" s="41" t="s">
        <v>210</v>
      </c>
      <c r="CP14" s="59">
        <f>MATCH(CN14,BLANK!$B$1:$B$60,0)</f>
        <v>11</v>
      </c>
      <c r="CQ14" s="48">
        <f t="shared" ca="1" si="18"/>
        <v>0</v>
      </c>
      <c r="CR14" s="31">
        <f t="shared" ca="1" si="18"/>
        <v>12</v>
      </c>
      <c r="CS14" s="207">
        <f ca="1">CR14*'power plant types'!$D$6</f>
        <v>12</v>
      </c>
      <c r="CT14" s="207">
        <f ca="1">CR14*'power plant types'!$D$7</f>
        <v>3.5999999999999996</v>
      </c>
      <c r="CU14" s="207">
        <f ca="1">CR14*'power plant types'!$D$8</f>
        <v>4.1999999999999993</v>
      </c>
      <c r="CV14" s="207">
        <f ca="1">CR14*'power plant types'!$D$9</f>
        <v>4.1999999999999993</v>
      </c>
      <c r="CW14" s="31">
        <f t="shared" ca="1" si="19"/>
        <v>168</v>
      </c>
      <c r="CX14" s="207">
        <f ca="1">CW14*'power plant types'!$D$10</f>
        <v>84</v>
      </c>
      <c r="CY14" s="207">
        <f ca="1">CW14*'power plant types'!$D$11</f>
        <v>84</v>
      </c>
      <c r="CZ14" s="31">
        <f t="shared" ca="1" si="20"/>
        <v>540</v>
      </c>
      <c r="DA14" s="31">
        <f t="shared" ca="1" si="20"/>
        <v>2650</v>
      </c>
      <c r="DB14" s="31">
        <f t="shared" ca="1" si="20"/>
        <v>3895</v>
      </c>
      <c r="DC14" s="207">
        <f ca="1">DB14*'power plant types'!$D$14</f>
        <v>1947.5</v>
      </c>
      <c r="DD14" s="207">
        <f ca="1">DB14*'power plant types'!$D$15</f>
        <v>1947.5</v>
      </c>
      <c r="DE14" s="31">
        <f t="shared" ca="1" si="21"/>
        <v>2200</v>
      </c>
      <c r="DF14" s="31">
        <f t="shared" ca="1" si="21"/>
        <v>0</v>
      </c>
      <c r="DG14" s="31">
        <f t="shared" ca="1" si="21"/>
        <v>1314</v>
      </c>
      <c r="DH14" s="31">
        <f t="shared" ca="1" si="21"/>
        <v>90</v>
      </c>
      <c r="DI14" s="31">
        <f t="shared" ca="1" si="21"/>
        <v>0</v>
      </c>
      <c r="DJ14" s="31">
        <f t="shared" ca="1" si="21"/>
        <v>1300</v>
      </c>
      <c r="DK14" s="207">
        <f t="shared" ca="1" si="27"/>
        <v>1300</v>
      </c>
      <c r="DL14" s="31">
        <f t="shared" ca="1" si="22"/>
        <v>900</v>
      </c>
      <c r="DM14" s="207">
        <f ca="1">DL14*'power plant types'!$D$22</f>
        <v>450</v>
      </c>
      <c r="DN14" s="207">
        <f ca="1">DL14*'power plant types'!$D$23</f>
        <v>450</v>
      </c>
      <c r="DO14" s="49">
        <f t="shared" ca="1" si="23"/>
        <v>0</v>
      </c>
    </row>
    <row r="15" spans="1:119" x14ac:dyDescent="0.2">
      <c r="A15" s="57" t="s">
        <v>100</v>
      </c>
      <c r="B15" s="44" t="s">
        <v>20</v>
      </c>
      <c r="C15" s="41" t="s">
        <v>211</v>
      </c>
      <c r="D15" s="59">
        <f>MATCH(B15,BLANK!$B$1:$B$60,0)</f>
        <v>12</v>
      </c>
      <c r="E15" s="48">
        <f t="shared" ca="1" si="0"/>
        <v>0</v>
      </c>
      <c r="F15" s="31">
        <f t="shared" ca="1" si="0"/>
        <v>0</v>
      </c>
      <c r="G15" s="207">
        <f ca="1">F15*'power plant types'!$D$6</f>
        <v>0</v>
      </c>
      <c r="H15" s="207">
        <f ca="1">F15*'power plant types'!$D$7</f>
        <v>0</v>
      </c>
      <c r="I15" s="207">
        <f ca="1">F15*'power plant types'!$D$8</f>
        <v>0</v>
      </c>
      <c r="J15" s="207">
        <f ca="1">F15*'power plant types'!$D$9</f>
        <v>0</v>
      </c>
      <c r="K15" s="31">
        <f t="shared" ca="1" si="1"/>
        <v>0</v>
      </c>
      <c r="L15" s="207">
        <f ca="1">K15*'power plant types'!$D$10</f>
        <v>0</v>
      </c>
      <c r="M15" s="207">
        <f ca="1">K15*'power plant types'!$D$11</f>
        <v>0</v>
      </c>
      <c r="N15" s="31">
        <f t="shared" ca="1" si="2"/>
        <v>4139</v>
      </c>
      <c r="O15" s="31">
        <f t="shared" ca="1" si="2"/>
        <v>13580</v>
      </c>
      <c r="P15" s="31">
        <f t="shared" ca="1" si="2"/>
        <v>0</v>
      </c>
      <c r="Q15" s="207">
        <f ca="1">P15*'power plant types'!$D$14</f>
        <v>0</v>
      </c>
      <c r="R15" s="207">
        <f ca="1">P15*'power plant types'!$D$15</f>
        <v>0</v>
      </c>
      <c r="S15" s="31">
        <f t="shared" ca="1" si="3"/>
        <v>2905</v>
      </c>
      <c r="T15" s="31">
        <f t="shared" ca="1" si="3"/>
        <v>0</v>
      </c>
      <c r="U15" s="31">
        <f t="shared" ca="1" si="3"/>
        <v>520</v>
      </c>
      <c r="V15" s="31">
        <f t="shared" ca="1" si="3"/>
        <v>380</v>
      </c>
      <c r="W15" s="31">
        <f t="shared" ca="1" si="3"/>
        <v>0</v>
      </c>
      <c r="X15" s="31">
        <f t="shared" ca="1" si="3"/>
        <v>2600</v>
      </c>
      <c r="Y15" s="207">
        <f t="shared" ca="1" si="24"/>
        <v>2600</v>
      </c>
      <c r="Z15" s="31">
        <f t="shared" ca="1" si="4"/>
        <v>120</v>
      </c>
      <c r="AA15" s="207">
        <f ca="1">Z15*'power plant types'!$D$22</f>
        <v>60</v>
      </c>
      <c r="AB15" s="207">
        <f ca="1">Z15*'power plant types'!$D$23</f>
        <v>60</v>
      </c>
      <c r="AC15" s="49">
        <f t="shared" ca="1" si="5"/>
        <v>0</v>
      </c>
      <c r="AD15" s="24"/>
      <c r="AE15" s="57" t="s">
        <v>100</v>
      </c>
      <c r="AF15" s="44" t="s">
        <v>20</v>
      </c>
      <c r="AG15" s="41" t="s">
        <v>211</v>
      </c>
      <c r="AH15" s="59">
        <f>MATCH(AF15,BLANK!$B$1:$B$60,0)</f>
        <v>12</v>
      </c>
      <c r="AI15" s="48">
        <f t="shared" ca="1" si="6"/>
        <v>0</v>
      </c>
      <c r="AJ15" s="31">
        <f t="shared" ca="1" si="6"/>
        <v>0</v>
      </c>
      <c r="AK15" s="207">
        <f ca="1">AJ15*'power plant types'!$D$6</f>
        <v>0</v>
      </c>
      <c r="AL15" s="207">
        <f ca="1">AJ15*'power plant types'!$D$7</f>
        <v>0</v>
      </c>
      <c r="AM15" s="207">
        <f ca="1">AJ15*'power plant types'!$D$8</f>
        <v>0</v>
      </c>
      <c r="AN15" s="207">
        <f ca="1">AJ15*'power plant types'!$D$9</f>
        <v>0</v>
      </c>
      <c r="AO15" s="31">
        <f t="shared" ca="1" si="7"/>
        <v>0</v>
      </c>
      <c r="AP15" s="207">
        <f ca="1">AO15*'power plant types'!$D$10</f>
        <v>0</v>
      </c>
      <c r="AQ15" s="207">
        <f ca="1">AO15*'power plant types'!$D$11</f>
        <v>0</v>
      </c>
      <c r="AR15" s="31">
        <f t="shared" ca="1" si="8"/>
        <v>4139</v>
      </c>
      <c r="AS15" s="31">
        <f t="shared" ca="1" si="8"/>
        <v>13580</v>
      </c>
      <c r="AT15" s="31">
        <f t="shared" ca="1" si="8"/>
        <v>0</v>
      </c>
      <c r="AU15" s="207">
        <f ca="1">AT15*'power plant types'!$D$14</f>
        <v>0</v>
      </c>
      <c r="AV15" s="207">
        <f ca="1">AT15*'power plant types'!$D$15</f>
        <v>0</v>
      </c>
      <c r="AW15" s="31">
        <f t="shared" ca="1" si="9"/>
        <v>2905</v>
      </c>
      <c r="AX15" s="31">
        <f t="shared" ca="1" si="9"/>
        <v>0</v>
      </c>
      <c r="AY15" s="31">
        <f t="shared" ca="1" si="9"/>
        <v>520</v>
      </c>
      <c r="AZ15" s="31">
        <f t="shared" ca="1" si="9"/>
        <v>380</v>
      </c>
      <c r="BA15" s="31">
        <f t="shared" ca="1" si="9"/>
        <v>0</v>
      </c>
      <c r="BB15" s="31">
        <f t="shared" ca="1" si="9"/>
        <v>2600</v>
      </c>
      <c r="BC15" s="207">
        <f t="shared" ca="1" si="25"/>
        <v>2600</v>
      </c>
      <c r="BD15" s="31">
        <f t="shared" ca="1" si="10"/>
        <v>120</v>
      </c>
      <c r="BE15" s="207">
        <f ca="1">BD15*'power plant types'!$D$22</f>
        <v>60</v>
      </c>
      <c r="BF15" s="207">
        <f ca="1">BD15*'power plant types'!$D$23</f>
        <v>60</v>
      </c>
      <c r="BG15" s="49">
        <f t="shared" ca="1" si="11"/>
        <v>0</v>
      </c>
      <c r="BI15" s="57" t="s">
        <v>100</v>
      </c>
      <c r="BJ15" s="44" t="s">
        <v>20</v>
      </c>
      <c r="BK15" s="41" t="s">
        <v>211</v>
      </c>
      <c r="BL15" s="59">
        <f>MATCH(BJ15,BLANK!$B$1:$B$60,0)</f>
        <v>12</v>
      </c>
      <c r="BM15" s="48">
        <f t="shared" ca="1" si="12"/>
        <v>0</v>
      </c>
      <c r="BN15" s="31">
        <f t="shared" ca="1" si="12"/>
        <v>0</v>
      </c>
      <c r="BO15" s="207">
        <f ca="1">BN15*'power plant types'!$D$6</f>
        <v>0</v>
      </c>
      <c r="BP15" s="207">
        <f ca="1">BN15*'power plant types'!$D$7</f>
        <v>0</v>
      </c>
      <c r="BQ15" s="207">
        <f ca="1">BN15*'power plant types'!$D$8</f>
        <v>0</v>
      </c>
      <c r="BR15" s="207">
        <f ca="1">BN15*'power plant types'!$D$9</f>
        <v>0</v>
      </c>
      <c r="BS15" s="31">
        <f t="shared" ca="1" si="13"/>
        <v>0</v>
      </c>
      <c r="BT15" s="207">
        <f ca="1">BS15*'power plant types'!$D$10</f>
        <v>0</v>
      </c>
      <c r="BU15" s="207">
        <f ca="1">BS15*'power plant types'!$D$11</f>
        <v>0</v>
      </c>
      <c r="BV15" s="31">
        <f t="shared" ca="1" si="14"/>
        <v>4139</v>
      </c>
      <c r="BW15" s="31">
        <f t="shared" ca="1" si="14"/>
        <v>13580</v>
      </c>
      <c r="BX15" s="31">
        <f t="shared" ca="1" si="14"/>
        <v>0</v>
      </c>
      <c r="BY15" s="207">
        <f ca="1">BX15*'power plant types'!$D$14</f>
        <v>0</v>
      </c>
      <c r="BZ15" s="207">
        <f ca="1">BX15*'power plant types'!$D$15</f>
        <v>0</v>
      </c>
      <c r="CA15" s="31">
        <f t="shared" ca="1" si="15"/>
        <v>2905</v>
      </c>
      <c r="CB15" s="31">
        <f t="shared" ca="1" si="15"/>
        <v>0</v>
      </c>
      <c r="CC15" s="31">
        <f t="shared" ca="1" si="15"/>
        <v>520</v>
      </c>
      <c r="CD15" s="31">
        <f t="shared" ca="1" si="15"/>
        <v>380</v>
      </c>
      <c r="CE15" s="31">
        <f t="shared" ca="1" si="15"/>
        <v>0</v>
      </c>
      <c r="CF15" s="31">
        <f t="shared" ca="1" si="15"/>
        <v>2600</v>
      </c>
      <c r="CG15" s="207">
        <f t="shared" ca="1" si="26"/>
        <v>2600</v>
      </c>
      <c r="CH15" s="31">
        <f t="shared" ca="1" si="16"/>
        <v>120</v>
      </c>
      <c r="CI15" s="207">
        <f ca="1">CH15*'power plant types'!$D$22</f>
        <v>60</v>
      </c>
      <c r="CJ15" s="207">
        <f ca="1">CH15*'power plant types'!$D$23</f>
        <v>60</v>
      </c>
      <c r="CK15" s="49">
        <f t="shared" ca="1" si="17"/>
        <v>0</v>
      </c>
      <c r="CM15" s="57" t="s">
        <v>100</v>
      </c>
      <c r="CN15" s="44" t="s">
        <v>20</v>
      </c>
      <c r="CO15" s="41" t="s">
        <v>211</v>
      </c>
      <c r="CP15" s="59">
        <f>MATCH(CN15,BLANK!$B$1:$B$60,0)</f>
        <v>12</v>
      </c>
      <c r="CQ15" s="48">
        <f t="shared" ca="1" si="18"/>
        <v>0</v>
      </c>
      <c r="CR15" s="31">
        <f t="shared" ca="1" si="18"/>
        <v>0</v>
      </c>
      <c r="CS15" s="207">
        <f ca="1">CR15*'power plant types'!$D$6</f>
        <v>0</v>
      </c>
      <c r="CT15" s="207">
        <f ca="1">CR15*'power plant types'!$D$7</f>
        <v>0</v>
      </c>
      <c r="CU15" s="207">
        <f ca="1">CR15*'power plant types'!$D$8</f>
        <v>0</v>
      </c>
      <c r="CV15" s="207">
        <f ca="1">CR15*'power plant types'!$D$9</f>
        <v>0</v>
      </c>
      <c r="CW15" s="31">
        <f t="shared" ca="1" si="19"/>
        <v>0</v>
      </c>
      <c r="CX15" s="207">
        <f ca="1">CW15*'power plant types'!$D$10</f>
        <v>0</v>
      </c>
      <c r="CY15" s="207">
        <f ca="1">CW15*'power plant types'!$D$11</f>
        <v>0</v>
      </c>
      <c r="CZ15" s="31">
        <f t="shared" ca="1" si="20"/>
        <v>4139</v>
      </c>
      <c r="DA15" s="31">
        <f t="shared" ca="1" si="20"/>
        <v>13580</v>
      </c>
      <c r="DB15" s="31">
        <f t="shared" ca="1" si="20"/>
        <v>0</v>
      </c>
      <c r="DC15" s="207">
        <f ca="1">DB15*'power plant types'!$D$14</f>
        <v>0</v>
      </c>
      <c r="DD15" s="207">
        <f ca="1">DB15*'power plant types'!$D$15</f>
        <v>0</v>
      </c>
      <c r="DE15" s="31">
        <f t="shared" ca="1" si="21"/>
        <v>2905</v>
      </c>
      <c r="DF15" s="31">
        <f t="shared" ca="1" si="21"/>
        <v>0</v>
      </c>
      <c r="DG15" s="31">
        <f t="shared" ca="1" si="21"/>
        <v>520</v>
      </c>
      <c r="DH15" s="31">
        <f t="shared" ca="1" si="21"/>
        <v>380</v>
      </c>
      <c r="DI15" s="31">
        <f t="shared" ca="1" si="21"/>
        <v>0</v>
      </c>
      <c r="DJ15" s="31">
        <f t="shared" ca="1" si="21"/>
        <v>2600</v>
      </c>
      <c r="DK15" s="207">
        <f t="shared" ca="1" si="27"/>
        <v>2600</v>
      </c>
      <c r="DL15" s="31">
        <f t="shared" ca="1" si="22"/>
        <v>120</v>
      </c>
      <c r="DM15" s="207">
        <f ca="1">DL15*'power plant types'!$D$22</f>
        <v>60</v>
      </c>
      <c r="DN15" s="207">
        <f ca="1">DL15*'power plant types'!$D$23</f>
        <v>60</v>
      </c>
      <c r="DO15" s="49">
        <f t="shared" ca="1" si="23"/>
        <v>0</v>
      </c>
    </row>
    <row r="16" spans="1:119" x14ac:dyDescent="0.2">
      <c r="A16" s="57" t="s">
        <v>102</v>
      </c>
      <c r="B16" s="44" t="s">
        <v>22</v>
      </c>
      <c r="C16" s="41" t="s">
        <v>205</v>
      </c>
      <c r="D16" s="59">
        <f>MATCH(B16,BLANK!$B$1:$B$60,0)</f>
        <v>14</v>
      </c>
      <c r="E16" s="48">
        <f t="shared" ca="1" si="0"/>
        <v>0</v>
      </c>
      <c r="F16" s="31">
        <f t="shared" ca="1" si="0"/>
        <v>1390</v>
      </c>
      <c r="G16" s="207">
        <f ca="1">F16*'power plant types'!$D$6</f>
        <v>1390</v>
      </c>
      <c r="H16" s="207">
        <f ca="1">F16*'power plant types'!$D$7</f>
        <v>417</v>
      </c>
      <c r="I16" s="207">
        <f ca="1">F16*'power plant types'!$D$8</f>
        <v>486.49999999999994</v>
      </c>
      <c r="J16" s="207">
        <f ca="1">F16*'power plant types'!$D$9</f>
        <v>486.49999999999994</v>
      </c>
      <c r="K16" s="31">
        <f t="shared" ca="1" si="1"/>
        <v>987</v>
      </c>
      <c r="L16" s="207">
        <f ca="1">K16*'power plant types'!$D$10</f>
        <v>493.5</v>
      </c>
      <c r="M16" s="207">
        <f ca="1">K16*'power plant types'!$D$11</f>
        <v>493.5</v>
      </c>
      <c r="N16" s="31">
        <f t="shared" ca="1" si="2"/>
        <v>365</v>
      </c>
      <c r="O16" s="31">
        <f t="shared" ca="1" si="2"/>
        <v>1050</v>
      </c>
      <c r="P16" s="31">
        <f t="shared" ca="1" si="2"/>
        <v>6704</v>
      </c>
      <c r="Q16" s="207">
        <f ca="1">P16*'power plant types'!$D$14</f>
        <v>3352</v>
      </c>
      <c r="R16" s="207">
        <f ca="1">P16*'power plant types'!$D$15</f>
        <v>3352</v>
      </c>
      <c r="S16" s="31">
        <f t="shared" ca="1" si="3"/>
        <v>4055</v>
      </c>
      <c r="T16" s="31">
        <f t="shared" ca="1" si="3"/>
        <v>0</v>
      </c>
      <c r="U16" s="31">
        <f t="shared" ca="1" si="3"/>
        <v>1907</v>
      </c>
      <c r="V16" s="31">
        <f t="shared" ca="1" si="3"/>
        <v>917</v>
      </c>
      <c r="W16" s="31">
        <f t="shared" ca="1" si="3"/>
        <v>0</v>
      </c>
      <c r="X16" s="31">
        <f t="shared" ca="1" si="3"/>
        <v>2380</v>
      </c>
      <c r="Y16" s="207">
        <f t="shared" ca="1" si="24"/>
        <v>2380</v>
      </c>
      <c r="Z16" s="31">
        <f t="shared" ca="1" si="4"/>
        <v>600</v>
      </c>
      <c r="AA16" s="207">
        <f ca="1">Z16*'power plant types'!$D$22</f>
        <v>300</v>
      </c>
      <c r="AB16" s="207">
        <f ca="1">Z16*'power plant types'!$D$23</f>
        <v>300</v>
      </c>
      <c r="AC16" s="49">
        <f t="shared" ca="1" si="5"/>
        <v>0</v>
      </c>
      <c r="AD16" s="24"/>
      <c r="AE16" s="57" t="s">
        <v>102</v>
      </c>
      <c r="AF16" s="44" t="s">
        <v>22</v>
      </c>
      <c r="AG16" s="41" t="s">
        <v>205</v>
      </c>
      <c r="AH16" s="59">
        <f>MATCH(AF16,BLANK!$B$1:$B$60,0)</f>
        <v>14</v>
      </c>
      <c r="AI16" s="48">
        <f t="shared" ca="1" si="6"/>
        <v>0</v>
      </c>
      <c r="AJ16" s="31">
        <f t="shared" ca="1" si="6"/>
        <v>1390</v>
      </c>
      <c r="AK16" s="207">
        <f ca="1">AJ16*'power plant types'!$D$6</f>
        <v>1390</v>
      </c>
      <c r="AL16" s="207">
        <f ca="1">AJ16*'power plant types'!$D$7</f>
        <v>417</v>
      </c>
      <c r="AM16" s="207">
        <f ca="1">AJ16*'power plant types'!$D$8</f>
        <v>486.49999999999994</v>
      </c>
      <c r="AN16" s="207">
        <f ca="1">AJ16*'power plant types'!$D$9</f>
        <v>486.49999999999994</v>
      </c>
      <c r="AO16" s="31">
        <f t="shared" ca="1" si="7"/>
        <v>987</v>
      </c>
      <c r="AP16" s="207">
        <f ca="1">AO16*'power plant types'!$D$10</f>
        <v>493.5</v>
      </c>
      <c r="AQ16" s="207">
        <f ca="1">AO16*'power plant types'!$D$11</f>
        <v>493.5</v>
      </c>
      <c r="AR16" s="31">
        <f t="shared" ca="1" si="8"/>
        <v>365</v>
      </c>
      <c r="AS16" s="31">
        <f t="shared" ca="1" si="8"/>
        <v>1050</v>
      </c>
      <c r="AT16" s="31">
        <f t="shared" ca="1" si="8"/>
        <v>6704</v>
      </c>
      <c r="AU16" s="207">
        <f ca="1">AT16*'power plant types'!$D$14</f>
        <v>3352</v>
      </c>
      <c r="AV16" s="207">
        <f ca="1">AT16*'power plant types'!$D$15</f>
        <v>3352</v>
      </c>
      <c r="AW16" s="31">
        <f t="shared" ca="1" si="9"/>
        <v>4055</v>
      </c>
      <c r="AX16" s="31">
        <f t="shared" ca="1" si="9"/>
        <v>0</v>
      </c>
      <c r="AY16" s="31">
        <f t="shared" ca="1" si="9"/>
        <v>1907</v>
      </c>
      <c r="AZ16" s="31">
        <f t="shared" ca="1" si="9"/>
        <v>917</v>
      </c>
      <c r="BA16" s="31">
        <f t="shared" ca="1" si="9"/>
        <v>0</v>
      </c>
      <c r="BB16" s="31">
        <f t="shared" ca="1" si="9"/>
        <v>2380</v>
      </c>
      <c r="BC16" s="207">
        <f t="shared" ca="1" si="25"/>
        <v>2380</v>
      </c>
      <c r="BD16" s="31">
        <f t="shared" ca="1" si="10"/>
        <v>600</v>
      </c>
      <c r="BE16" s="207">
        <f ca="1">BD16*'power plant types'!$D$22</f>
        <v>300</v>
      </c>
      <c r="BF16" s="207">
        <f ca="1">BD16*'power plant types'!$D$23</f>
        <v>300</v>
      </c>
      <c r="BG16" s="49">
        <f t="shared" ca="1" si="11"/>
        <v>0</v>
      </c>
      <c r="BI16" s="57" t="s">
        <v>102</v>
      </c>
      <c r="BJ16" s="44" t="s">
        <v>22</v>
      </c>
      <c r="BK16" s="41" t="s">
        <v>205</v>
      </c>
      <c r="BL16" s="59">
        <f>MATCH(BJ16,BLANK!$B$1:$B$60,0)</f>
        <v>14</v>
      </c>
      <c r="BM16" s="48">
        <f t="shared" ca="1" si="12"/>
        <v>0</v>
      </c>
      <c r="BN16" s="31">
        <f t="shared" ca="1" si="12"/>
        <v>1390</v>
      </c>
      <c r="BO16" s="207">
        <f ca="1">BN16*'power plant types'!$D$6</f>
        <v>1390</v>
      </c>
      <c r="BP16" s="207">
        <f ca="1">BN16*'power plant types'!$D$7</f>
        <v>417</v>
      </c>
      <c r="BQ16" s="207">
        <f ca="1">BN16*'power plant types'!$D$8</f>
        <v>486.49999999999994</v>
      </c>
      <c r="BR16" s="207">
        <f ca="1">BN16*'power plant types'!$D$9</f>
        <v>486.49999999999994</v>
      </c>
      <c r="BS16" s="31">
        <f t="shared" ca="1" si="13"/>
        <v>987</v>
      </c>
      <c r="BT16" s="207">
        <f ca="1">BS16*'power plant types'!$D$10</f>
        <v>493.5</v>
      </c>
      <c r="BU16" s="207">
        <f ca="1">BS16*'power plant types'!$D$11</f>
        <v>493.5</v>
      </c>
      <c r="BV16" s="31">
        <f t="shared" ca="1" si="14"/>
        <v>365</v>
      </c>
      <c r="BW16" s="31">
        <f t="shared" ca="1" si="14"/>
        <v>1050</v>
      </c>
      <c r="BX16" s="31">
        <f t="shared" ca="1" si="14"/>
        <v>6704</v>
      </c>
      <c r="BY16" s="207">
        <f ca="1">BX16*'power plant types'!$D$14</f>
        <v>3352</v>
      </c>
      <c r="BZ16" s="207">
        <f ca="1">BX16*'power plant types'!$D$15</f>
        <v>3352</v>
      </c>
      <c r="CA16" s="31">
        <f t="shared" ca="1" si="15"/>
        <v>4055</v>
      </c>
      <c r="CB16" s="31">
        <f t="shared" ca="1" si="15"/>
        <v>0</v>
      </c>
      <c r="CC16" s="31">
        <f t="shared" ca="1" si="15"/>
        <v>1907</v>
      </c>
      <c r="CD16" s="31">
        <f t="shared" ca="1" si="15"/>
        <v>917</v>
      </c>
      <c r="CE16" s="31">
        <f t="shared" ca="1" si="15"/>
        <v>0</v>
      </c>
      <c r="CF16" s="31">
        <f t="shared" ca="1" si="15"/>
        <v>2380</v>
      </c>
      <c r="CG16" s="207">
        <f t="shared" ca="1" si="26"/>
        <v>2380</v>
      </c>
      <c r="CH16" s="31">
        <f t="shared" ca="1" si="16"/>
        <v>600</v>
      </c>
      <c r="CI16" s="207">
        <f ca="1">CH16*'power plant types'!$D$22</f>
        <v>300</v>
      </c>
      <c r="CJ16" s="207">
        <f ca="1">CH16*'power plant types'!$D$23</f>
        <v>300</v>
      </c>
      <c r="CK16" s="49">
        <f t="shared" ca="1" si="17"/>
        <v>0</v>
      </c>
      <c r="CM16" s="57" t="s">
        <v>102</v>
      </c>
      <c r="CN16" s="44" t="s">
        <v>22</v>
      </c>
      <c r="CO16" s="41" t="s">
        <v>205</v>
      </c>
      <c r="CP16" s="59">
        <f>MATCH(CN16,BLANK!$B$1:$B$60,0)</f>
        <v>14</v>
      </c>
      <c r="CQ16" s="48">
        <f t="shared" ca="1" si="18"/>
        <v>0</v>
      </c>
      <c r="CR16" s="31">
        <f t="shared" ca="1" si="18"/>
        <v>1390</v>
      </c>
      <c r="CS16" s="207">
        <f ca="1">CR16*'power plant types'!$D$6</f>
        <v>1390</v>
      </c>
      <c r="CT16" s="207">
        <f ca="1">CR16*'power plant types'!$D$7</f>
        <v>417</v>
      </c>
      <c r="CU16" s="207">
        <f ca="1">CR16*'power plant types'!$D$8</f>
        <v>486.49999999999994</v>
      </c>
      <c r="CV16" s="207">
        <f ca="1">CR16*'power plant types'!$D$9</f>
        <v>486.49999999999994</v>
      </c>
      <c r="CW16" s="31">
        <f t="shared" ca="1" si="19"/>
        <v>987</v>
      </c>
      <c r="CX16" s="207">
        <f ca="1">CW16*'power plant types'!$D$10</f>
        <v>493.5</v>
      </c>
      <c r="CY16" s="207">
        <f ca="1">CW16*'power plant types'!$D$11</f>
        <v>493.5</v>
      </c>
      <c r="CZ16" s="31">
        <f t="shared" ca="1" si="20"/>
        <v>365</v>
      </c>
      <c r="DA16" s="31">
        <f t="shared" ca="1" si="20"/>
        <v>1050</v>
      </c>
      <c r="DB16" s="31">
        <f t="shared" ca="1" si="20"/>
        <v>6704</v>
      </c>
      <c r="DC16" s="207">
        <f ca="1">DB16*'power plant types'!$D$14</f>
        <v>3352</v>
      </c>
      <c r="DD16" s="207">
        <f ca="1">DB16*'power plant types'!$D$15</f>
        <v>3352</v>
      </c>
      <c r="DE16" s="31">
        <f t="shared" ca="1" si="21"/>
        <v>4055</v>
      </c>
      <c r="DF16" s="31">
        <f t="shared" ca="1" si="21"/>
        <v>0</v>
      </c>
      <c r="DG16" s="31">
        <f t="shared" ca="1" si="21"/>
        <v>1907</v>
      </c>
      <c r="DH16" s="31">
        <f t="shared" ca="1" si="21"/>
        <v>917</v>
      </c>
      <c r="DI16" s="31">
        <f t="shared" ca="1" si="21"/>
        <v>0</v>
      </c>
      <c r="DJ16" s="31">
        <f t="shared" ca="1" si="21"/>
        <v>2380</v>
      </c>
      <c r="DK16" s="207">
        <f t="shared" ca="1" si="27"/>
        <v>2380</v>
      </c>
      <c r="DL16" s="31">
        <f t="shared" ca="1" si="22"/>
        <v>600</v>
      </c>
      <c r="DM16" s="207">
        <f ca="1">DL16*'power plant types'!$D$22</f>
        <v>300</v>
      </c>
      <c r="DN16" s="207">
        <f ca="1">DL16*'power plant types'!$D$23</f>
        <v>300</v>
      </c>
      <c r="DO16" s="49">
        <f t="shared" ca="1" si="23"/>
        <v>0</v>
      </c>
    </row>
    <row r="17" spans="1:119" x14ac:dyDescent="0.2">
      <c r="A17" s="57" t="s">
        <v>103</v>
      </c>
      <c r="B17" s="44" t="s">
        <v>71</v>
      </c>
      <c r="C17" s="205" t="s">
        <v>236</v>
      </c>
      <c r="D17" s="59">
        <f>MATCH(B17,BLANK!$B$1:$B$60,0)</f>
        <v>15</v>
      </c>
      <c r="E17" s="48">
        <f t="shared" ca="1" si="0"/>
        <v>0</v>
      </c>
      <c r="F17" s="31">
        <f t="shared" ca="1" si="0"/>
        <v>0</v>
      </c>
      <c r="G17" s="207">
        <f ca="1">F17*'power plant types'!$D$6</f>
        <v>0</v>
      </c>
      <c r="H17" s="207">
        <f ca="1">F17*'power plant types'!$D$7</f>
        <v>0</v>
      </c>
      <c r="I17" s="207">
        <f ca="1">F17*'power plant types'!$D$8</f>
        <v>0</v>
      </c>
      <c r="J17" s="207">
        <f ca="1">F17*'power plant types'!$D$9</f>
        <v>0</v>
      </c>
      <c r="K17" s="31">
        <f t="shared" ca="1" si="1"/>
        <v>0</v>
      </c>
      <c r="L17" s="207">
        <f ca="1">K17*'power plant types'!$D$10</f>
        <v>0</v>
      </c>
      <c r="M17" s="207">
        <f ca="1">K17*'power plant types'!$D$11</f>
        <v>0</v>
      </c>
      <c r="N17" s="31">
        <f t="shared" ca="1" si="2"/>
        <v>0</v>
      </c>
      <c r="O17" s="31">
        <f t="shared" ca="1" si="2"/>
        <v>0</v>
      </c>
      <c r="P17" s="31">
        <f t="shared" ca="1" si="2"/>
        <v>0</v>
      </c>
      <c r="Q17" s="207">
        <f ca="1">P17*'power plant types'!$D$14</f>
        <v>0</v>
      </c>
      <c r="R17" s="207">
        <f ca="1">P17*'power plant types'!$D$15</f>
        <v>0</v>
      </c>
      <c r="S17" s="31">
        <f t="shared" ca="1" si="3"/>
        <v>0</v>
      </c>
      <c r="T17" s="31">
        <f t="shared" ca="1" si="3"/>
        <v>0</v>
      </c>
      <c r="U17" s="31">
        <f t="shared" ca="1" si="3"/>
        <v>0</v>
      </c>
      <c r="V17" s="31">
        <f t="shared" ca="1" si="3"/>
        <v>0</v>
      </c>
      <c r="W17" s="31">
        <f t="shared" ca="1" si="3"/>
        <v>0</v>
      </c>
      <c r="X17" s="31">
        <f t="shared" ca="1" si="3"/>
        <v>0</v>
      </c>
      <c r="Y17" s="207">
        <f t="shared" ca="1" si="24"/>
        <v>0</v>
      </c>
      <c r="Z17" s="31">
        <f t="shared" ca="1" si="4"/>
        <v>0</v>
      </c>
      <c r="AA17" s="207">
        <f ca="1">Z17*'power plant types'!$D$22</f>
        <v>0</v>
      </c>
      <c r="AB17" s="207">
        <f ca="1">Z17*'power plant types'!$D$23</f>
        <v>0</v>
      </c>
      <c r="AC17" s="49">
        <f t="shared" ca="1" si="5"/>
        <v>336</v>
      </c>
      <c r="AD17" s="24"/>
      <c r="AE17" s="57" t="s">
        <v>103</v>
      </c>
      <c r="AF17" s="44" t="s">
        <v>71</v>
      </c>
      <c r="AG17" s="205" t="s">
        <v>236</v>
      </c>
      <c r="AH17" s="59">
        <f>MATCH(AF17,BLANK!$B$1:$B$60,0)</f>
        <v>15</v>
      </c>
      <c r="AI17" s="48">
        <f t="shared" ca="1" si="6"/>
        <v>0</v>
      </c>
      <c r="AJ17" s="31">
        <f t="shared" ca="1" si="6"/>
        <v>0</v>
      </c>
      <c r="AK17" s="207">
        <f ca="1">AJ17*'power plant types'!$D$6</f>
        <v>0</v>
      </c>
      <c r="AL17" s="207">
        <f ca="1">AJ17*'power plant types'!$D$7</f>
        <v>0</v>
      </c>
      <c r="AM17" s="207">
        <f ca="1">AJ17*'power plant types'!$D$8</f>
        <v>0</v>
      </c>
      <c r="AN17" s="207">
        <f ca="1">AJ17*'power plant types'!$D$9</f>
        <v>0</v>
      </c>
      <c r="AO17" s="31">
        <f t="shared" ca="1" si="7"/>
        <v>0</v>
      </c>
      <c r="AP17" s="207">
        <f ca="1">AO17*'power plant types'!$D$10</f>
        <v>0</v>
      </c>
      <c r="AQ17" s="207">
        <f ca="1">AO17*'power plant types'!$D$11</f>
        <v>0</v>
      </c>
      <c r="AR17" s="31">
        <f t="shared" ca="1" si="8"/>
        <v>0</v>
      </c>
      <c r="AS17" s="31">
        <f t="shared" ca="1" si="8"/>
        <v>0</v>
      </c>
      <c r="AT17" s="31">
        <f t="shared" ca="1" si="8"/>
        <v>0</v>
      </c>
      <c r="AU17" s="207">
        <f ca="1">AT17*'power plant types'!$D$14</f>
        <v>0</v>
      </c>
      <c r="AV17" s="207">
        <f ca="1">AT17*'power plant types'!$D$15</f>
        <v>0</v>
      </c>
      <c r="AW17" s="31">
        <f t="shared" ca="1" si="9"/>
        <v>0</v>
      </c>
      <c r="AX17" s="31">
        <f t="shared" ca="1" si="9"/>
        <v>0</v>
      </c>
      <c r="AY17" s="31">
        <f t="shared" ca="1" si="9"/>
        <v>0</v>
      </c>
      <c r="AZ17" s="31">
        <f t="shared" ca="1" si="9"/>
        <v>0</v>
      </c>
      <c r="BA17" s="31">
        <f t="shared" ca="1" si="9"/>
        <v>0</v>
      </c>
      <c r="BB17" s="31">
        <f t="shared" ca="1" si="9"/>
        <v>0</v>
      </c>
      <c r="BC17" s="207">
        <f t="shared" ca="1" si="25"/>
        <v>0</v>
      </c>
      <c r="BD17" s="31">
        <f t="shared" ca="1" si="10"/>
        <v>0</v>
      </c>
      <c r="BE17" s="207">
        <f ca="1">BD17*'power plant types'!$D$22</f>
        <v>0</v>
      </c>
      <c r="BF17" s="207">
        <f ca="1">BD17*'power plant types'!$D$23</f>
        <v>0</v>
      </c>
      <c r="BG17" s="49">
        <f t="shared" ca="1" si="11"/>
        <v>336</v>
      </c>
      <c r="BI17" s="57" t="s">
        <v>103</v>
      </c>
      <c r="BJ17" s="44" t="s">
        <v>71</v>
      </c>
      <c r="BK17" s="205" t="s">
        <v>236</v>
      </c>
      <c r="BL17" s="59">
        <f>MATCH(BJ17,BLANK!$B$1:$B$60,0)</f>
        <v>15</v>
      </c>
      <c r="BM17" s="48">
        <f t="shared" ca="1" si="12"/>
        <v>0</v>
      </c>
      <c r="BN17" s="31">
        <f t="shared" ca="1" si="12"/>
        <v>0</v>
      </c>
      <c r="BO17" s="207">
        <f ca="1">BN17*'power plant types'!$D$6</f>
        <v>0</v>
      </c>
      <c r="BP17" s="207">
        <f ca="1">BN17*'power plant types'!$D$7</f>
        <v>0</v>
      </c>
      <c r="BQ17" s="207">
        <f ca="1">BN17*'power plant types'!$D$8</f>
        <v>0</v>
      </c>
      <c r="BR17" s="207">
        <f ca="1">BN17*'power plant types'!$D$9</f>
        <v>0</v>
      </c>
      <c r="BS17" s="31">
        <f t="shared" ca="1" si="13"/>
        <v>0</v>
      </c>
      <c r="BT17" s="207">
        <f ca="1">BS17*'power plant types'!$D$10</f>
        <v>0</v>
      </c>
      <c r="BU17" s="207">
        <f ca="1">BS17*'power plant types'!$D$11</f>
        <v>0</v>
      </c>
      <c r="BV17" s="31">
        <f t="shared" ca="1" si="14"/>
        <v>0</v>
      </c>
      <c r="BW17" s="31">
        <f t="shared" ca="1" si="14"/>
        <v>0</v>
      </c>
      <c r="BX17" s="31">
        <f t="shared" ca="1" si="14"/>
        <v>0</v>
      </c>
      <c r="BY17" s="207">
        <f ca="1">BX17*'power plant types'!$D$14</f>
        <v>0</v>
      </c>
      <c r="BZ17" s="207">
        <f ca="1">BX17*'power plant types'!$D$15</f>
        <v>0</v>
      </c>
      <c r="CA17" s="31">
        <f t="shared" ca="1" si="15"/>
        <v>0</v>
      </c>
      <c r="CB17" s="31">
        <f t="shared" ca="1" si="15"/>
        <v>0</v>
      </c>
      <c r="CC17" s="31">
        <f t="shared" ca="1" si="15"/>
        <v>0</v>
      </c>
      <c r="CD17" s="31">
        <f t="shared" ca="1" si="15"/>
        <v>0</v>
      </c>
      <c r="CE17" s="31">
        <f t="shared" ca="1" si="15"/>
        <v>0</v>
      </c>
      <c r="CF17" s="31">
        <f t="shared" ca="1" si="15"/>
        <v>0</v>
      </c>
      <c r="CG17" s="207">
        <f t="shared" ca="1" si="26"/>
        <v>0</v>
      </c>
      <c r="CH17" s="31">
        <f t="shared" ca="1" si="16"/>
        <v>0</v>
      </c>
      <c r="CI17" s="207">
        <f ca="1">CH17*'power plant types'!$D$22</f>
        <v>0</v>
      </c>
      <c r="CJ17" s="207">
        <f ca="1">CH17*'power plant types'!$D$23</f>
        <v>0</v>
      </c>
      <c r="CK17" s="49">
        <f t="shared" ca="1" si="17"/>
        <v>336</v>
      </c>
      <c r="CM17" s="57" t="s">
        <v>103</v>
      </c>
      <c r="CN17" s="44" t="s">
        <v>71</v>
      </c>
      <c r="CO17" s="205" t="s">
        <v>236</v>
      </c>
      <c r="CP17" s="59">
        <f>MATCH(CN17,BLANK!$B$1:$B$60,0)</f>
        <v>15</v>
      </c>
      <c r="CQ17" s="48">
        <f t="shared" ca="1" si="18"/>
        <v>0</v>
      </c>
      <c r="CR17" s="31">
        <f t="shared" ca="1" si="18"/>
        <v>0</v>
      </c>
      <c r="CS17" s="207">
        <f ca="1">CR17*'power plant types'!$D$6</f>
        <v>0</v>
      </c>
      <c r="CT17" s="207">
        <f ca="1">CR17*'power plant types'!$D$7</f>
        <v>0</v>
      </c>
      <c r="CU17" s="207">
        <f ca="1">CR17*'power plant types'!$D$8</f>
        <v>0</v>
      </c>
      <c r="CV17" s="207">
        <f ca="1">CR17*'power plant types'!$D$9</f>
        <v>0</v>
      </c>
      <c r="CW17" s="31">
        <f t="shared" ca="1" si="19"/>
        <v>0</v>
      </c>
      <c r="CX17" s="207">
        <f ca="1">CW17*'power plant types'!$D$10</f>
        <v>0</v>
      </c>
      <c r="CY17" s="207">
        <f ca="1">CW17*'power plant types'!$D$11</f>
        <v>0</v>
      </c>
      <c r="CZ17" s="31">
        <f t="shared" ca="1" si="20"/>
        <v>0</v>
      </c>
      <c r="DA17" s="31">
        <f t="shared" ca="1" si="20"/>
        <v>0</v>
      </c>
      <c r="DB17" s="31">
        <f t="shared" ca="1" si="20"/>
        <v>0</v>
      </c>
      <c r="DC17" s="207">
        <f ca="1">DB17*'power plant types'!$D$14</f>
        <v>0</v>
      </c>
      <c r="DD17" s="207">
        <f ca="1">DB17*'power plant types'!$D$15</f>
        <v>0</v>
      </c>
      <c r="DE17" s="31">
        <f t="shared" ca="1" si="21"/>
        <v>0</v>
      </c>
      <c r="DF17" s="31">
        <f t="shared" ca="1" si="21"/>
        <v>0</v>
      </c>
      <c r="DG17" s="31">
        <f t="shared" ca="1" si="21"/>
        <v>0</v>
      </c>
      <c r="DH17" s="31">
        <f t="shared" ca="1" si="21"/>
        <v>0</v>
      </c>
      <c r="DI17" s="31">
        <f t="shared" ca="1" si="21"/>
        <v>0</v>
      </c>
      <c r="DJ17" s="31">
        <f t="shared" ca="1" si="21"/>
        <v>0</v>
      </c>
      <c r="DK17" s="207">
        <f t="shared" ca="1" si="27"/>
        <v>0</v>
      </c>
      <c r="DL17" s="31">
        <f t="shared" ca="1" si="22"/>
        <v>0</v>
      </c>
      <c r="DM17" s="207">
        <f ca="1">DL17*'power plant types'!$D$22</f>
        <v>0</v>
      </c>
      <c r="DN17" s="207">
        <f ca="1">DL17*'power plant types'!$D$23</f>
        <v>0</v>
      </c>
      <c r="DO17" s="49">
        <f t="shared" ca="1" si="23"/>
        <v>336</v>
      </c>
    </row>
    <row r="18" spans="1:119" x14ac:dyDescent="0.2">
      <c r="A18" s="57" t="s">
        <v>103</v>
      </c>
      <c r="B18" s="44" t="s">
        <v>24</v>
      </c>
      <c r="C18" s="205" t="s">
        <v>236</v>
      </c>
      <c r="D18" s="59">
        <f>MATCH(B18,BLANK!$B$1:$B$60,0)</f>
        <v>16</v>
      </c>
      <c r="E18" s="48">
        <f t="shared" ca="1" si="0"/>
        <v>0</v>
      </c>
      <c r="F18" s="31">
        <f t="shared" ca="1" si="0"/>
        <v>23234.752173005141</v>
      </c>
      <c r="G18" s="207">
        <f ca="1">F18*'power plant types'!$D$6</f>
        <v>23234.752173005141</v>
      </c>
      <c r="H18" s="207">
        <f ca="1">F18*'power plant types'!$D$7</f>
        <v>6970.4256519015426</v>
      </c>
      <c r="I18" s="207">
        <f ca="1">F18*'power plant types'!$D$8</f>
        <v>8132.1632605517989</v>
      </c>
      <c r="J18" s="207">
        <f ca="1">F18*'power plant types'!$D$9</f>
        <v>8132.1632605517989</v>
      </c>
      <c r="K18" s="31">
        <f t="shared" ca="1" si="1"/>
        <v>23225.550000000003</v>
      </c>
      <c r="L18" s="207">
        <f ca="1">K18*'power plant types'!$D$10</f>
        <v>11612.775000000001</v>
      </c>
      <c r="M18" s="207">
        <f ca="1">K18*'power plant types'!$D$11</f>
        <v>11612.775000000001</v>
      </c>
      <c r="N18" s="31">
        <f t="shared" ca="1" si="2"/>
        <v>4329</v>
      </c>
      <c r="O18" s="31">
        <f t="shared" ca="1" si="2"/>
        <v>6300</v>
      </c>
      <c r="P18" s="31">
        <f t="shared" ca="1" si="2"/>
        <v>16634.5</v>
      </c>
      <c r="Q18" s="207">
        <f ca="1">P18*'power plant types'!$D$14</f>
        <v>8317.25</v>
      </c>
      <c r="R18" s="207">
        <f ca="1">P18*'power plant types'!$D$15</f>
        <v>8317.25</v>
      </c>
      <c r="S18" s="31">
        <f t="shared" ca="1" si="3"/>
        <v>8107</v>
      </c>
      <c r="T18" s="31">
        <f t="shared" ca="1" si="3"/>
        <v>1713.4900000000002</v>
      </c>
      <c r="U18" s="31">
        <f t="shared" ca="1" si="3"/>
        <v>7943.52</v>
      </c>
      <c r="V18" s="31">
        <f t="shared" ca="1" si="3"/>
        <v>7827</v>
      </c>
      <c r="W18" s="31">
        <f t="shared" ca="1" si="3"/>
        <v>0</v>
      </c>
      <c r="X18" s="31">
        <f t="shared" ca="1" si="3"/>
        <v>49000</v>
      </c>
      <c r="Y18" s="207">
        <f t="shared" ca="1" si="24"/>
        <v>49000</v>
      </c>
      <c r="Z18" s="31">
        <f t="shared" ca="1" si="4"/>
        <v>52500</v>
      </c>
      <c r="AA18" s="207">
        <f ca="1">Z18*'power plant types'!$D$22</f>
        <v>26250</v>
      </c>
      <c r="AB18" s="207">
        <f ca="1">Z18*'power plant types'!$D$23</f>
        <v>26250</v>
      </c>
      <c r="AC18" s="49">
        <f t="shared" ca="1" si="5"/>
        <v>7264</v>
      </c>
      <c r="AD18" s="24"/>
      <c r="AE18" s="57" t="s">
        <v>103</v>
      </c>
      <c r="AF18" s="44" t="s">
        <v>24</v>
      </c>
      <c r="AG18" s="205" t="s">
        <v>236</v>
      </c>
      <c r="AH18" s="59">
        <f>MATCH(AF18,BLANK!$B$1:$B$60,0)</f>
        <v>16</v>
      </c>
      <c r="AI18" s="48">
        <f t="shared" ca="1" si="6"/>
        <v>0</v>
      </c>
      <c r="AJ18" s="31">
        <f t="shared" ca="1" si="6"/>
        <v>23234.752173005141</v>
      </c>
      <c r="AK18" s="207">
        <f ca="1">AJ18*'power plant types'!$D$6</f>
        <v>23234.752173005141</v>
      </c>
      <c r="AL18" s="207">
        <f ca="1">AJ18*'power plant types'!$D$7</f>
        <v>6970.4256519015426</v>
      </c>
      <c r="AM18" s="207">
        <f ca="1">AJ18*'power plant types'!$D$8</f>
        <v>8132.1632605517989</v>
      </c>
      <c r="AN18" s="207">
        <f ca="1">AJ18*'power plant types'!$D$9</f>
        <v>8132.1632605517989</v>
      </c>
      <c r="AO18" s="31">
        <f t="shared" ca="1" si="7"/>
        <v>23225.550000000003</v>
      </c>
      <c r="AP18" s="207">
        <f ca="1">AO18*'power plant types'!$D$10</f>
        <v>11612.775000000001</v>
      </c>
      <c r="AQ18" s="207">
        <f ca="1">AO18*'power plant types'!$D$11</f>
        <v>11612.775000000001</v>
      </c>
      <c r="AR18" s="31">
        <f t="shared" ca="1" si="8"/>
        <v>4329</v>
      </c>
      <c r="AS18" s="31">
        <f t="shared" ca="1" si="8"/>
        <v>6300</v>
      </c>
      <c r="AT18" s="31">
        <f t="shared" ca="1" si="8"/>
        <v>16634.5</v>
      </c>
      <c r="AU18" s="207">
        <f ca="1">AT18*'power plant types'!$D$14</f>
        <v>8317.25</v>
      </c>
      <c r="AV18" s="207">
        <f ca="1">AT18*'power plant types'!$D$15</f>
        <v>8317.25</v>
      </c>
      <c r="AW18" s="31">
        <f t="shared" ca="1" si="9"/>
        <v>8107</v>
      </c>
      <c r="AX18" s="31">
        <f t="shared" ca="1" si="9"/>
        <v>1713.4900000000002</v>
      </c>
      <c r="AY18" s="31">
        <f t="shared" ca="1" si="9"/>
        <v>7943.52</v>
      </c>
      <c r="AZ18" s="31">
        <f t="shared" ca="1" si="9"/>
        <v>7827</v>
      </c>
      <c r="BA18" s="31">
        <f t="shared" ca="1" si="9"/>
        <v>0</v>
      </c>
      <c r="BB18" s="31">
        <f t="shared" ca="1" si="9"/>
        <v>49000</v>
      </c>
      <c r="BC18" s="207">
        <f t="shared" ca="1" si="25"/>
        <v>49000</v>
      </c>
      <c r="BD18" s="31">
        <f t="shared" ca="1" si="10"/>
        <v>52500</v>
      </c>
      <c r="BE18" s="207">
        <f ca="1">BD18*'power plant types'!$D$22</f>
        <v>26250</v>
      </c>
      <c r="BF18" s="207">
        <f ca="1">BD18*'power plant types'!$D$23</f>
        <v>26250</v>
      </c>
      <c r="BG18" s="49">
        <f t="shared" ca="1" si="11"/>
        <v>7264</v>
      </c>
      <c r="BI18" s="57" t="s">
        <v>103</v>
      </c>
      <c r="BJ18" s="44" t="s">
        <v>24</v>
      </c>
      <c r="BK18" s="205" t="s">
        <v>236</v>
      </c>
      <c r="BL18" s="59">
        <f>MATCH(BJ18,BLANK!$B$1:$B$60,0)</f>
        <v>16</v>
      </c>
      <c r="BM18" s="48">
        <f t="shared" ca="1" si="12"/>
        <v>0</v>
      </c>
      <c r="BN18" s="31">
        <f t="shared" ca="1" si="12"/>
        <v>23234.752173005141</v>
      </c>
      <c r="BO18" s="207">
        <f ca="1">BN18*'power plant types'!$D$6</f>
        <v>23234.752173005141</v>
      </c>
      <c r="BP18" s="207">
        <f ca="1">BN18*'power plant types'!$D$7</f>
        <v>6970.4256519015426</v>
      </c>
      <c r="BQ18" s="207">
        <f ca="1">BN18*'power plant types'!$D$8</f>
        <v>8132.1632605517989</v>
      </c>
      <c r="BR18" s="207">
        <f ca="1">BN18*'power plant types'!$D$9</f>
        <v>8132.1632605517989</v>
      </c>
      <c r="BS18" s="31">
        <f t="shared" ca="1" si="13"/>
        <v>23225.550000000003</v>
      </c>
      <c r="BT18" s="207">
        <f ca="1">BS18*'power plant types'!$D$10</f>
        <v>11612.775000000001</v>
      </c>
      <c r="BU18" s="207">
        <f ca="1">BS18*'power plant types'!$D$11</f>
        <v>11612.775000000001</v>
      </c>
      <c r="BV18" s="31">
        <f t="shared" ca="1" si="14"/>
        <v>4329</v>
      </c>
      <c r="BW18" s="31">
        <f t="shared" ca="1" si="14"/>
        <v>6300</v>
      </c>
      <c r="BX18" s="31">
        <f t="shared" ca="1" si="14"/>
        <v>16634.5</v>
      </c>
      <c r="BY18" s="207">
        <f ca="1">BX18*'power plant types'!$D$14</f>
        <v>8317.25</v>
      </c>
      <c r="BZ18" s="207">
        <f ca="1">BX18*'power plant types'!$D$15</f>
        <v>8317.25</v>
      </c>
      <c r="CA18" s="31">
        <f t="shared" ca="1" si="15"/>
        <v>8107</v>
      </c>
      <c r="CB18" s="31">
        <f t="shared" ca="1" si="15"/>
        <v>1713.4900000000002</v>
      </c>
      <c r="CC18" s="31">
        <f t="shared" ca="1" si="15"/>
        <v>7943.52</v>
      </c>
      <c r="CD18" s="31">
        <f t="shared" ca="1" si="15"/>
        <v>7827</v>
      </c>
      <c r="CE18" s="31">
        <f t="shared" ca="1" si="15"/>
        <v>0</v>
      </c>
      <c r="CF18" s="31">
        <f t="shared" ca="1" si="15"/>
        <v>49000</v>
      </c>
      <c r="CG18" s="207">
        <f t="shared" ca="1" si="26"/>
        <v>49000</v>
      </c>
      <c r="CH18" s="31">
        <f t="shared" ca="1" si="16"/>
        <v>52500</v>
      </c>
      <c r="CI18" s="207">
        <f ca="1">CH18*'power plant types'!$D$22</f>
        <v>26250</v>
      </c>
      <c r="CJ18" s="207">
        <f ca="1">CH18*'power plant types'!$D$23</f>
        <v>26250</v>
      </c>
      <c r="CK18" s="49">
        <f t="shared" ca="1" si="17"/>
        <v>7264</v>
      </c>
      <c r="CM18" s="57" t="s">
        <v>103</v>
      </c>
      <c r="CN18" s="44" t="s">
        <v>24</v>
      </c>
      <c r="CO18" s="205" t="s">
        <v>236</v>
      </c>
      <c r="CP18" s="59">
        <f>MATCH(CN18,BLANK!$B$1:$B$60,0)</f>
        <v>16</v>
      </c>
      <c r="CQ18" s="48">
        <f t="shared" ca="1" si="18"/>
        <v>0</v>
      </c>
      <c r="CR18" s="31">
        <f t="shared" ca="1" si="18"/>
        <v>23234.752173005141</v>
      </c>
      <c r="CS18" s="207">
        <f ca="1">CR18*'power plant types'!$D$6</f>
        <v>23234.752173005141</v>
      </c>
      <c r="CT18" s="207">
        <f ca="1">CR18*'power plant types'!$D$7</f>
        <v>6970.4256519015426</v>
      </c>
      <c r="CU18" s="207">
        <f ca="1">CR18*'power plant types'!$D$8</f>
        <v>8132.1632605517989</v>
      </c>
      <c r="CV18" s="207">
        <f ca="1">CR18*'power plant types'!$D$9</f>
        <v>8132.1632605517989</v>
      </c>
      <c r="CW18" s="31">
        <f t="shared" ca="1" si="19"/>
        <v>23225.550000000003</v>
      </c>
      <c r="CX18" s="207">
        <f ca="1">CW18*'power plant types'!$D$10</f>
        <v>11612.775000000001</v>
      </c>
      <c r="CY18" s="207">
        <f ca="1">CW18*'power plant types'!$D$11</f>
        <v>11612.775000000001</v>
      </c>
      <c r="CZ18" s="31">
        <f t="shared" ca="1" si="20"/>
        <v>4329</v>
      </c>
      <c r="DA18" s="31">
        <f t="shared" ca="1" si="20"/>
        <v>6300</v>
      </c>
      <c r="DB18" s="31">
        <f t="shared" ca="1" si="20"/>
        <v>16634.5</v>
      </c>
      <c r="DC18" s="207">
        <f ca="1">DB18*'power plant types'!$D$14</f>
        <v>8317.25</v>
      </c>
      <c r="DD18" s="207">
        <f ca="1">DB18*'power plant types'!$D$15</f>
        <v>8317.25</v>
      </c>
      <c r="DE18" s="31">
        <f t="shared" ca="1" si="21"/>
        <v>8107</v>
      </c>
      <c r="DF18" s="31">
        <f t="shared" ca="1" si="21"/>
        <v>1713.4900000000002</v>
      </c>
      <c r="DG18" s="31">
        <f t="shared" ca="1" si="21"/>
        <v>7943.52</v>
      </c>
      <c r="DH18" s="31">
        <f t="shared" ca="1" si="21"/>
        <v>7827</v>
      </c>
      <c r="DI18" s="31">
        <f t="shared" ca="1" si="21"/>
        <v>0</v>
      </c>
      <c r="DJ18" s="31">
        <f t="shared" ca="1" si="21"/>
        <v>49000</v>
      </c>
      <c r="DK18" s="207">
        <f t="shared" ca="1" si="27"/>
        <v>49000</v>
      </c>
      <c r="DL18" s="31">
        <f t="shared" ca="1" si="22"/>
        <v>52500</v>
      </c>
      <c r="DM18" s="207">
        <f ca="1">DL18*'power plant types'!$D$22</f>
        <v>26250</v>
      </c>
      <c r="DN18" s="207">
        <f ca="1">DL18*'power plant types'!$D$23</f>
        <v>26250</v>
      </c>
      <c r="DO18" s="49">
        <f t="shared" ca="1" si="23"/>
        <v>7264</v>
      </c>
    </row>
    <row r="19" spans="1:119" x14ac:dyDescent="0.2">
      <c r="A19" s="198" t="s">
        <v>261</v>
      </c>
      <c r="B19" s="199" t="s">
        <v>24</v>
      </c>
      <c r="C19" s="200" t="s">
        <v>236</v>
      </c>
      <c r="D19" s="201"/>
      <c r="E19" s="202">
        <f ca="1">SUM(E17:E18)</f>
        <v>0</v>
      </c>
      <c r="F19" s="203">
        <f t="shared" ref="F19:AC19" ca="1" si="28">SUM(F17:F18)</f>
        <v>23234.752173005141</v>
      </c>
      <c r="G19" s="203">
        <f t="shared" ca="1" si="28"/>
        <v>23234.752173005141</v>
      </c>
      <c r="H19" s="203">
        <f t="shared" ca="1" si="28"/>
        <v>6970.4256519015426</v>
      </c>
      <c r="I19" s="203">
        <f t="shared" ca="1" si="28"/>
        <v>8132.1632605517989</v>
      </c>
      <c r="J19" s="203">
        <f t="shared" ca="1" si="28"/>
        <v>8132.1632605517989</v>
      </c>
      <c r="K19" s="203">
        <f t="shared" ca="1" si="28"/>
        <v>23225.550000000003</v>
      </c>
      <c r="L19" s="203">
        <f t="shared" ca="1" si="28"/>
        <v>11612.775000000001</v>
      </c>
      <c r="M19" s="203">
        <f t="shared" ca="1" si="28"/>
        <v>11612.775000000001</v>
      </c>
      <c r="N19" s="203">
        <f t="shared" ca="1" si="28"/>
        <v>4329</v>
      </c>
      <c r="O19" s="203">
        <f t="shared" ca="1" si="28"/>
        <v>6300</v>
      </c>
      <c r="P19" s="203">
        <f t="shared" ca="1" si="28"/>
        <v>16634.5</v>
      </c>
      <c r="Q19" s="203">
        <f t="shared" ca="1" si="28"/>
        <v>8317.25</v>
      </c>
      <c r="R19" s="203">
        <f t="shared" ca="1" si="28"/>
        <v>8317.25</v>
      </c>
      <c r="S19" s="203">
        <f t="shared" ca="1" si="28"/>
        <v>8107</v>
      </c>
      <c r="T19" s="203">
        <f t="shared" ca="1" si="28"/>
        <v>1713.4900000000002</v>
      </c>
      <c r="U19" s="203">
        <f t="shared" ca="1" si="28"/>
        <v>7943.52</v>
      </c>
      <c r="V19" s="203">
        <f t="shared" ca="1" si="28"/>
        <v>7827</v>
      </c>
      <c r="W19" s="203">
        <f t="shared" ca="1" si="28"/>
        <v>0</v>
      </c>
      <c r="X19" s="203">
        <f t="shared" ca="1" si="28"/>
        <v>49000</v>
      </c>
      <c r="Y19" s="203">
        <f t="shared" ca="1" si="28"/>
        <v>49000</v>
      </c>
      <c r="Z19" s="203">
        <f t="shared" ca="1" si="28"/>
        <v>52500</v>
      </c>
      <c r="AA19" s="203">
        <f t="shared" ca="1" si="28"/>
        <v>26250</v>
      </c>
      <c r="AB19" s="203">
        <f t="shared" ca="1" si="28"/>
        <v>26250</v>
      </c>
      <c r="AC19" s="204">
        <f t="shared" ca="1" si="28"/>
        <v>7600</v>
      </c>
      <c r="AD19" s="24"/>
      <c r="AE19" s="198" t="s">
        <v>261</v>
      </c>
      <c r="AF19" s="199" t="s">
        <v>24</v>
      </c>
      <c r="AG19" s="200" t="s">
        <v>236</v>
      </c>
      <c r="AH19" s="201"/>
      <c r="AI19" s="202">
        <f ca="1">SUM(AI17:AI18)</f>
        <v>0</v>
      </c>
      <c r="AJ19" s="203">
        <f t="shared" ref="AJ19" ca="1" si="29">SUM(AJ17:AJ18)</f>
        <v>23234.752173005141</v>
      </c>
      <c r="AK19" s="203">
        <f t="shared" ref="AK19" ca="1" si="30">SUM(AK17:AK18)</f>
        <v>23234.752173005141</v>
      </c>
      <c r="AL19" s="203">
        <f t="shared" ref="AL19" ca="1" si="31">SUM(AL17:AL18)</f>
        <v>6970.4256519015426</v>
      </c>
      <c r="AM19" s="203">
        <f t="shared" ref="AM19" ca="1" si="32">SUM(AM17:AM18)</f>
        <v>8132.1632605517989</v>
      </c>
      <c r="AN19" s="203">
        <f t="shared" ref="AN19" ca="1" si="33">SUM(AN17:AN18)</f>
        <v>8132.1632605517989</v>
      </c>
      <c r="AO19" s="203">
        <f t="shared" ref="AO19" ca="1" si="34">SUM(AO17:AO18)</f>
        <v>23225.550000000003</v>
      </c>
      <c r="AP19" s="203">
        <f t="shared" ref="AP19" ca="1" si="35">SUM(AP17:AP18)</f>
        <v>11612.775000000001</v>
      </c>
      <c r="AQ19" s="203">
        <f t="shared" ref="AQ19" ca="1" si="36">SUM(AQ17:AQ18)</f>
        <v>11612.775000000001</v>
      </c>
      <c r="AR19" s="203">
        <f t="shared" ref="AR19" ca="1" si="37">SUM(AR17:AR18)</f>
        <v>4329</v>
      </c>
      <c r="AS19" s="203">
        <f t="shared" ref="AS19" ca="1" si="38">SUM(AS17:AS18)</f>
        <v>6300</v>
      </c>
      <c r="AT19" s="203">
        <f t="shared" ref="AT19" ca="1" si="39">SUM(AT17:AT18)</f>
        <v>16634.5</v>
      </c>
      <c r="AU19" s="203">
        <f t="shared" ref="AU19" ca="1" si="40">SUM(AU17:AU18)</f>
        <v>8317.25</v>
      </c>
      <c r="AV19" s="203">
        <f t="shared" ref="AV19" ca="1" si="41">SUM(AV17:AV18)</f>
        <v>8317.25</v>
      </c>
      <c r="AW19" s="203">
        <f t="shared" ref="AW19" ca="1" si="42">SUM(AW17:AW18)</f>
        <v>8107</v>
      </c>
      <c r="AX19" s="203">
        <f t="shared" ref="AX19" ca="1" si="43">SUM(AX17:AX18)</f>
        <v>1713.4900000000002</v>
      </c>
      <c r="AY19" s="203">
        <f t="shared" ref="AY19" ca="1" si="44">SUM(AY17:AY18)</f>
        <v>7943.52</v>
      </c>
      <c r="AZ19" s="203">
        <f t="shared" ref="AZ19" ca="1" si="45">SUM(AZ17:AZ18)</f>
        <v>7827</v>
      </c>
      <c r="BA19" s="203">
        <f t="shared" ref="BA19" ca="1" si="46">SUM(BA17:BA18)</f>
        <v>0</v>
      </c>
      <c r="BB19" s="203">
        <f t="shared" ref="BB19" ca="1" si="47">SUM(BB17:BB18)</f>
        <v>49000</v>
      </c>
      <c r="BC19" s="203">
        <f t="shared" ref="BC19" ca="1" si="48">SUM(BC17:BC18)</f>
        <v>49000</v>
      </c>
      <c r="BD19" s="203">
        <f t="shared" ref="BD19" ca="1" si="49">SUM(BD17:BD18)</f>
        <v>52500</v>
      </c>
      <c r="BE19" s="203">
        <f t="shared" ref="BE19" ca="1" si="50">SUM(BE17:BE18)</f>
        <v>26250</v>
      </c>
      <c r="BF19" s="203">
        <f t="shared" ref="BF19" ca="1" si="51">SUM(BF17:BF18)</f>
        <v>26250</v>
      </c>
      <c r="BG19" s="204">
        <f t="shared" ref="BG19" ca="1" si="52">SUM(BG17:BG18)</f>
        <v>7600</v>
      </c>
      <c r="BI19" s="198" t="s">
        <v>261</v>
      </c>
      <c r="BJ19" s="199" t="s">
        <v>24</v>
      </c>
      <c r="BK19" s="200" t="s">
        <v>236</v>
      </c>
      <c r="BL19" s="201"/>
      <c r="BM19" s="202">
        <f ca="1">SUM(BM17:BM18)</f>
        <v>0</v>
      </c>
      <c r="BN19" s="203">
        <f t="shared" ref="BN19" ca="1" si="53">SUM(BN17:BN18)</f>
        <v>23234.752173005141</v>
      </c>
      <c r="BO19" s="203">
        <f t="shared" ref="BO19" ca="1" si="54">SUM(BO17:BO18)</f>
        <v>23234.752173005141</v>
      </c>
      <c r="BP19" s="203">
        <f t="shared" ref="BP19" ca="1" si="55">SUM(BP17:BP18)</f>
        <v>6970.4256519015426</v>
      </c>
      <c r="BQ19" s="203">
        <f t="shared" ref="BQ19" ca="1" si="56">SUM(BQ17:BQ18)</f>
        <v>8132.1632605517989</v>
      </c>
      <c r="BR19" s="203">
        <f t="shared" ref="BR19" ca="1" si="57">SUM(BR17:BR18)</f>
        <v>8132.1632605517989</v>
      </c>
      <c r="BS19" s="203">
        <f t="shared" ref="BS19" ca="1" si="58">SUM(BS17:BS18)</f>
        <v>23225.550000000003</v>
      </c>
      <c r="BT19" s="203">
        <f t="shared" ref="BT19" ca="1" si="59">SUM(BT17:BT18)</f>
        <v>11612.775000000001</v>
      </c>
      <c r="BU19" s="203">
        <f t="shared" ref="BU19" ca="1" si="60">SUM(BU17:BU18)</f>
        <v>11612.775000000001</v>
      </c>
      <c r="BV19" s="203">
        <f t="shared" ref="BV19" ca="1" si="61">SUM(BV17:BV18)</f>
        <v>4329</v>
      </c>
      <c r="BW19" s="203">
        <f t="shared" ref="BW19" ca="1" si="62">SUM(BW17:BW18)</f>
        <v>6300</v>
      </c>
      <c r="BX19" s="203">
        <f t="shared" ref="BX19" ca="1" si="63">SUM(BX17:BX18)</f>
        <v>16634.5</v>
      </c>
      <c r="BY19" s="203">
        <f t="shared" ref="BY19" ca="1" si="64">SUM(BY17:BY18)</f>
        <v>8317.25</v>
      </c>
      <c r="BZ19" s="203">
        <f t="shared" ref="BZ19" ca="1" si="65">SUM(BZ17:BZ18)</f>
        <v>8317.25</v>
      </c>
      <c r="CA19" s="203">
        <f t="shared" ref="CA19" ca="1" si="66">SUM(CA17:CA18)</f>
        <v>8107</v>
      </c>
      <c r="CB19" s="203">
        <f t="shared" ref="CB19" ca="1" si="67">SUM(CB17:CB18)</f>
        <v>1713.4900000000002</v>
      </c>
      <c r="CC19" s="203">
        <f t="shared" ref="CC19" ca="1" si="68">SUM(CC17:CC18)</f>
        <v>7943.52</v>
      </c>
      <c r="CD19" s="203">
        <f t="shared" ref="CD19" ca="1" si="69">SUM(CD17:CD18)</f>
        <v>7827</v>
      </c>
      <c r="CE19" s="203">
        <f t="shared" ref="CE19" ca="1" si="70">SUM(CE17:CE18)</f>
        <v>0</v>
      </c>
      <c r="CF19" s="203">
        <f t="shared" ref="CF19" ca="1" si="71">SUM(CF17:CF18)</f>
        <v>49000</v>
      </c>
      <c r="CG19" s="203">
        <f t="shared" ref="CG19" ca="1" si="72">SUM(CG17:CG18)</f>
        <v>49000</v>
      </c>
      <c r="CH19" s="203">
        <f t="shared" ref="CH19" ca="1" si="73">SUM(CH17:CH18)</f>
        <v>52500</v>
      </c>
      <c r="CI19" s="203">
        <f t="shared" ref="CI19" ca="1" si="74">SUM(CI17:CI18)</f>
        <v>26250</v>
      </c>
      <c r="CJ19" s="203">
        <f t="shared" ref="CJ19" ca="1" si="75">SUM(CJ17:CJ18)</f>
        <v>26250</v>
      </c>
      <c r="CK19" s="204">
        <f t="shared" ref="CK19" ca="1" si="76">SUM(CK17:CK18)</f>
        <v>7600</v>
      </c>
      <c r="CM19" s="198" t="s">
        <v>261</v>
      </c>
      <c r="CN19" s="199" t="s">
        <v>24</v>
      </c>
      <c r="CO19" s="200" t="s">
        <v>236</v>
      </c>
      <c r="CP19" s="201"/>
      <c r="CQ19" s="202">
        <f ca="1">SUM(CQ17:CQ18)</f>
        <v>0</v>
      </c>
      <c r="CR19" s="203">
        <f t="shared" ref="CR19" ca="1" si="77">SUM(CR17:CR18)</f>
        <v>23234.752173005141</v>
      </c>
      <c r="CS19" s="203">
        <f t="shared" ref="CS19" ca="1" si="78">SUM(CS17:CS18)</f>
        <v>23234.752173005141</v>
      </c>
      <c r="CT19" s="203">
        <f t="shared" ref="CT19" ca="1" si="79">SUM(CT17:CT18)</f>
        <v>6970.4256519015426</v>
      </c>
      <c r="CU19" s="203">
        <f t="shared" ref="CU19" ca="1" si="80">SUM(CU17:CU18)</f>
        <v>8132.1632605517989</v>
      </c>
      <c r="CV19" s="203">
        <f t="shared" ref="CV19" ca="1" si="81">SUM(CV17:CV18)</f>
        <v>8132.1632605517989</v>
      </c>
      <c r="CW19" s="203">
        <f t="shared" ref="CW19" ca="1" si="82">SUM(CW17:CW18)</f>
        <v>23225.550000000003</v>
      </c>
      <c r="CX19" s="203">
        <f t="shared" ref="CX19" ca="1" si="83">SUM(CX17:CX18)</f>
        <v>11612.775000000001</v>
      </c>
      <c r="CY19" s="203">
        <f t="shared" ref="CY19" ca="1" si="84">SUM(CY17:CY18)</f>
        <v>11612.775000000001</v>
      </c>
      <c r="CZ19" s="203">
        <f t="shared" ref="CZ19" ca="1" si="85">SUM(CZ17:CZ18)</f>
        <v>4329</v>
      </c>
      <c r="DA19" s="203">
        <f t="shared" ref="DA19" ca="1" si="86">SUM(DA17:DA18)</f>
        <v>6300</v>
      </c>
      <c r="DB19" s="203">
        <f t="shared" ref="DB19" ca="1" si="87">SUM(DB17:DB18)</f>
        <v>16634.5</v>
      </c>
      <c r="DC19" s="203">
        <f t="shared" ref="DC19" ca="1" si="88">SUM(DC17:DC18)</f>
        <v>8317.25</v>
      </c>
      <c r="DD19" s="203">
        <f t="shared" ref="DD19" ca="1" si="89">SUM(DD17:DD18)</f>
        <v>8317.25</v>
      </c>
      <c r="DE19" s="203">
        <f t="shared" ref="DE19" ca="1" si="90">SUM(DE17:DE18)</f>
        <v>8107</v>
      </c>
      <c r="DF19" s="203">
        <f t="shared" ref="DF19" ca="1" si="91">SUM(DF17:DF18)</f>
        <v>1713.4900000000002</v>
      </c>
      <c r="DG19" s="203">
        <f t="shared" ref="DG19" ca="1" si="92">SUM(DG17:DG18)</f>
        <v>7943.52</v>
      </c>
      <c r="DH19" s="203">
        <f t="shared" ref="DH19" ca="1" si="93">SUM(DH17:DH18)</f>
        <v>7827</v>
      </c>
      <c r="DI19" s="203">
        <f t="shared" ref="DI19" ca="1" si="94">SUM(DI17:DI18)</f>
        <v>0</v>
      </c>
      <c r="DJ19" s="203">
        <f t="shared" ref="DJ19" ca="1" si="95">SUM(DJ17:DJ18)</f>
        <v>49000</v>
      </c>
      <c r="DK19" s="203">
        <f t="shared" ref="DK19" ca="1" si="96">SUM(DK17:DK18)</f>
        <v>49000</v>
      </c>
      <c r="DL19" s="203">
        <f t="shared" ref="DL19" ca="1" si="97">SUM(DL17:DL18)</f>
        <v>52500</v>
      </c>
      <c r="DM19" s="203">
        <f t="shared" ref="DM19" ca="1" si="98">SUM(DM17:DM18)</f>
        <v>26250</v>
      </c>
      <c r="DN19" s="203">
        <f t="shared" ref="DN19" ca="1" si="99">SUM(DN17:DN18)</f>
        <v>26250</v>
      </c>
      <c r="DO19" s="204">
        <f t="shared" ref="DO19" ca="1" si="100">SUM(DO17:DO18)</f>
        <v>7600</v>
      </c>
    </row>
    <row r="20" spans="1:119" x14ac:dyDescent="0.2">
      <c r="A20" s="57" t="s">
        <v>104</v>
      </c>
      <c r="B20" s="44" t="s">
        <v>25</v>
      </c>
      <c r="C20" s="205" t="s">
        <v>215</v>
      </c>
      <c r="D20" s="59">
        <f>MATCH(B20,BLANK!$B$1:$B$60,0)</f>
        <v>17</v>
      </c>
      <c r="E20" s="48">
        <f t="shared" ref="E20:F22" ca="1" si="101">INDIRECT(ADDRESS($D20,E$9,,,$E$4))</f>
        <v>1020</v>
      </c>
      <c r="F20" s="31">
        <f t="shared" ca="1" si="101"/>
        <v>0</v>
      </c>
      <c r="G20" s="207">
        <f ca="1">F20*'power plant types'!$D$6</f>
        <v>0</v>
      </c>
      <c r="H20" s="207">
        <f ca="1">F20*'power plant types'!$D$7</f>
        <v>0</v>
      </c>
      <c r="I20" s="207">
        <f ca="1">F20*'power plant types'!$D$8</f>
        <v>0</v>
      </c>
      <c r="J20" s="207">
        <f ca="1">F20*'power plant types'!$D$9</f>
        <v>0</v>
      </c>
      <c r="K20" s="31">
        <f ca="1">INDIRECT(ADDRESS($D20,K$9,,,$E$4))</f>
        <v>0</v>
      </c>
      <c r="L20" s="207">
        <f ca="1">K20*'power plant types'!$D$10</f>
        <v>0</v>
      </c>
      <c r="M20" s="207">
        <f ca="1">K20*'power plant types'!$D$11</f>
        <v>0</v>
      </c>
      <c r="N20" s="31">
        <f t="shared" ref="N20:P22" ca="1" si="102">INDIRECT(ADDRESS($D20,N$9,,,$E$4))</f>
        <v>3.6999999999999998E-2</v>
      </c>
      <c r="O20" s="31">
        <f t="shared" ca="1" si="102"/>
        <v>0</v>
      </c>
      <c r="P20" s="31">
        <f t="shared" ca="1" si="102"/>
        <v>0</v>
      </c>
      <c r="Q20" s="207">
        <f ca="1">P20*'power plant types'!$D$14</f>
        <v>0</v>
      </c>
      <c r="R20" s="207">
        <f ca="1">P20*'power plant types'!$D$15</f>
        <v>0</v>
      </c>
      <c r="S20" s="31">
        <f t="shared" ref="S20:X22" ca="1" si="103">INDIRECT(ADDRESS($D20,S$9,,,$E$4))</f>
        <v>0</v>
      </c>
      <c r="T20" s="31">
        <f t="shared" ca="1" si="103"/>
        <v>536</v>
      </c>
      <c r="U20" s="31">
        <f t="shared" ca="1" si="103"/>
        <v>54.951000000000001</v>
      </c>
      <c r="V20" s="31">
        <f t="shared" ca="1" si="103"/>
        <v>240.07</v>
      </c>
      <c r="W20" s="31">
        <f t="shared" ca="1" si="103"/>
        <v>0</v>
      </c>
      <c r="X20" s="31">
        <f t="shared" ca="1" si="103"/>
        <v>365.60194600589205</v>
      </c>
      <c r="Y20" s="207">
        <f t="shared" ca="1" si="24"/>
        <v>365.60194600589205</v>
      </c>
      <c r="Z20" s="31">
        <f ca="1">INDIRECT(ADDRESS($D20,Z$9,,,$E$4))</f>
        <v>698</v>
      </c>
      <c r="AA20" s="207">
        <f ca="1">Z20*'power plant types'!$D$22</f>
        <v>349</v>
      </c>
      <c r="AB20" s="207">
        <f ca="1">Z20*'power plant types'!$D$23</f>
        <v>349</v>
      </c>
      <c r="AC20" s="49">
        <f ca="1">INDIRECT(ADDRESS($D20,AC$9,,,$E$4))</f>
        <v>609</v>
      </c>
      <c r="AD20" s="24"/>
      <c r="AE20" s="57" t="s">
        <v>104</v>
      </c>
      <c r="AF20" s="44" t="s">
        <v>25</v>
      </c>
      <c r="AG20" s="205" t="s">
        <v>215</v>
      </c>
      <c r="AH20" s="59">
        <f>MATCH(AF20,BLANK!$B$1:$B$60,0)</f>
        <v>17</v>
      </c>
      <c r="AI20" s="48">
        <f t="shared" ref="AI20:AJ22" ca="1" si="104">INDIRECT(ADDRESS($D20,AI$9,,,$E$4))</f>
        <v>1020</v>
      </c>
      <c r="AJ20" s="31">
        <f t="shared" ca="1" si="104"/>
        <v>0</v>
      </c>
      <c r="AK20" s="207">
        <f ca="1">AJ20*'power plant types'!$D$6</f>
        <v>0</v>
      </c>
      <c r="AL20" s="207">
        <f ca="1">AJ20*'power plant types'!$D$7</f>
        <v>0</v>
      </c>
      <c r="AM20" s="207">
        <f ca="1">AJ20*'power plant types'!$D$8</f>
        <v>0</v>
      </c>
      <c r="AN20" s="207">
        <f ca="1">AJ20*'power plant types'!$D$9</f>
        <v>0</v>
      </c>
      <c r="AO20" s="31">
        <f ca="1">INDIRECT(ADDRESS($D20,AO$9,,,$E$4))</f>
        <v>0</v>
      </c>
      <c r="AP20" s="207">
        <f ca="1">AO20*'power plant types'!$D$10</f>
        <v>0</v>
      </c>
      <c r="AQ20" s="207">
        <f ca="1">AO20*'power plant types'!$D$11</f>
        <v>0</v>
      </c>
      <c r="AR20" s="31">
        <f t="shared" ref="AR20:AT22" ca="1" si="105">INDIRECT(ADDRESS($D20,AR$9,,,$E$4))</f>
        <v>3.6999999999999998E-2</v>
      </c>
      <c r="AS20" s="31">
        <f t="shared" ca="1" si="105"/>
        <v>0</v>
      </c>
      <c r="AT20" s="31">
        <f t="shared" ca="1" si="105"/>
        <v>0</v>
      </c>
      <c r="AU20" s="207">
        <f ca="1">AT20*'power plant types'!$D$14</f>
        <v>0</v>
      </c>
      <c r="AV20" s="207">
        <f ca="1">AT20*'power plant types'!$D$15</f>
        <v>0</v>
      </c>
      <c r="AW20" s="31">
        <f t="shared" ref="AW20:BB22" ca="1" si="106">INDIRECT(ADDRESS($D20,AW$9,,,$E$4))</f>
        <v>0</v>
      </c>
      <c r="AX20" s="31">
        <f t="shared" ca="1" si="106"/>
        <v>536</v>
      </c>
      <c r="AY20" s="31">
        <f t="shared" ca="1" si="106"/>
        <v>54.951000000000001</v>
      </c>
      <c r="AZ20" s="31">
        <f t="shared" ca="1" si="106"/>
        <v>240.07</v>
      </c>
      <c r="BA20" s="31">
        <f t="shared" ca="1" si="106"/>
        <v>0</v>
      </c>
      <c r="BB20" s="31">
        <f t="shared" ca="1" si="106"/>
        <v>365.60194600589205</v>
      </c>
      <c r="BC20" s="207">
        <f t="shared" ref="BC20:BC22" ca="1" si="107">BA20+BB20</f>
        <v>365.60194600589205</v>
      </c>
      <c r="BD20" s="31">
        <f ca="1">INDIRECT(ADDRESS($D20,BD$9,,,$E$4))</f>
        <v>698</v>
      </c>
      <c r="BE20" s="207">
        <f ca="1">BD20*'power plant types'!$D$22</f>
        <v>349</v>
      </c>
      <c r="BF20" s="207">
        <f ca="1">BD20*'power plant types'!$D$23</f>
        <v>349</v>
      </c>
      <c r="BG20" s="49">
        <f ca="1">INDIRECT(ADDRESS($D20,BG$9,,,$E$4))</f>
        <v>609</v>
      </c>
      <c r="BI20" s="57" t="s">
        <v>104</v>
      </c>
      <c r="BJ20" s="44" t="s">
        <v>25</v>
      </c>
      <c r="BK20" s="205" t="s">
        <v>215</v>
      </c>
      <c r="BL20" s="59">
        <f>MATCH(BJ20,BLANK!$B$1:$B$60,0)</f>
        <v>17</v>
      </c>
      <c r="BM20" s="48">
        <f t="shared" ref="BM20:BN22" ca="1" si="108">INDIRECT(ADDRESS($D20,BM$9,,,$E$4))</f>
        <v>1020</v>
      </c>
      <c r="BN20" s="31">
        <f t="shared" ca="1" si="108"/>
        <v>0</v>
      </c>
      <c r="BO20" s="207">
        <f ca="1">BN20*'power plant types'!$D$6</f>
        <v>0</v>
      </c>
      <c r="BP20" s="207">
        <f ca="1">BN20*'power plant types'!$D$7</f>
        <v>0</v>
      </c>
      <c r="BQ20" s="207">
        <f ca="1">BN20*'power plant types'!$D$8</f>
        <v>0</v>
      </c>
      <c r="BR20" s="207">
        <f ca="1">BN20*'power plant types'!$D$9</f>
        <v>0</v>
      </c>
      <c r="BS20" s="31">
        <f ca="1">INDIRECT(ADDRESS($D20,BS$9,,,$E$4))</f>
        <v>0</v>
      </c>
      <c r="BT20" s="207">
        <f ca="1">BS20*'power plant types'!$D$10</f>
        <v>0</v>
      </c>
      <c r="BU20" s="207">
        <f ca="1">BS20*'power plant types'!$D$11</f>
        <v>0</v>
      </c>
      <c r="BV20" s="31">
        <f t="shared" ref="BV20:BX22" ca="1" si="109">INDIRECT(ADDRESS($D20,BV$9,,,$E$4))</f>
        <v>3.6999999999999998E-2</v>
      </c>
      <c r="BW20" s="31">
        <f t="shared" ca="1" si="109"/>
        <v>0</v>
      </c>
      <c r="BX20" s="31">
        <f t="shared" ca="1" si="109"/>
        <v>0</v>
      </c>
      <c r="BY20" s="207">
        <f ca="1">BX20*'power plant types'!$D$14</f>
        <v>0</v>
      </c>
      <c r="BZ20" s="207">
        <f ca="1">BX20*'power plant types'!$D$15</f>
        <v>0</v>
      </c>
      <c r="CA20" s="31">
        <f t="shared" ref="CA20:CF22" ca="1" si="110">INDIRECT(ADDRESS($D20,CA$9,,,$E$4))</f>
        <v>0</v>
      </c>
      <c r="CB20" s="31">
        <f t="shared" ca="1" si="110"/>
        <v>536</v>
      </c>
      <c r="CC20" s="31">
        <f t="shared" ca="1" si="110"/>
        <v>54.951000000000001</v>
      </c>
      <c r="CD20" s="31">
        <f t="shared" ca="1" si="110"/>
        <v>240.07</v>
      </c>
      <c r="CE20" s="31">
        <f t="shared" ca="1" si="110"/>
        <v>0</v>
      </c>
      <c r="CF20" s="31">
        <f t="shared" ca="1" si="110"/>
        <v>365.60194600589205</v>
      </c>
      <c r="CG20" s="207">
        <f t="shared" ref="CG20:CG22" ca="1" si="111">CE20+CF20</f>
        <v>365.60194600589205</v>
      </c>
      <c r="CH20" s="31">
        <f ca="1">INDIRECT(ADDRESS($D20,CH$9,,,$E$4))</f>
        <v>698</v>
      </c>
      <c r="CI20" s="207">
        <f ca="1">CH20*'power plant types'!$D$22</f>
        <v>349</v>
      </c>
      <c r="CJ20" s="207">
        <f ca="1">CH20*'power plant types'!$D$23</f>
        <v>349</v>
      </c>
      <c r="CK20" s="49">
        <f ca="1">INDIRECT(ADDRESS($D20,CK$9,,,$E$4))</f>
        <v>609</v>
      </c>
      <c r="CM20" s="57" t="s">
        <v>104</v>
      </c>
      <c r="CN20" s="44" t="s">
        <v>25</v>
      </c>
      <c r="CO20" s="205" t="s">
        <v>215</v>
      </c>
      <c r="CP20" s="59">
        <f>MATCH(CN20,BLANK!$B$1:$B$60,0)</f>
        <v>17</v>
      </c>
      <c r="CQ20" s="48">
        <f t="shared" ref="CQ20:CR22" ca="1" si="112">INDIRECT(ADDRESS($D20,CQ$9,,,$E$4))</f>
        <v>1020</v>
      </c>
      <c r="CR20" s="31">
        <f t="shared" ca="1" si="112"/>
        <v>0</v>
      </c>
      <c r="CS20" s="207">
        <f ca="1">CR20*'power plant types'!$D$6</f>
        <v>0</v>
      </c>
      <c r="CT20" s="207">
        <f ca="1">CR20*'power plant types'!$D$7</f>
        <v>0</v>
      </c>
      <c r="CU20" s="207">
        <f ca="1">CR20*'power plant types'!$D$8</f>
        <v>0</v>
      </c>
      <c r="CV20" s="207">
        <f ca="1">CR20*'power plant types'!$D$9</f>
        <v>0</v>
      </c>
      <c r="CW20" s="31">
        <f ca="1">INDIRECT(ADDRESS($D20,CW$9,,,$E$4))</f>
        <v>0</v>
      </c>
      <c r="CX20" s="207">
        <f ca="1">CW20*'power plant types'!$D$10</f>
        <v>0</v>
      </c>
      <c r="CY20" s="207">
        <f ca="1">CW20*'power plant types'!$D$11</f>
        <v>0</v>
      </c>
      <c r="CZ20" s="31">
        <f t="shared" ref="CZ20:DB22" ca="1" si="113">INDIRECT(ADDRESS($D20,CZ$9,,,$E$4))</f>
        <v>3.6999999999999998E-2</v>
      </c>
      <c r="DA20" s="31">
        <f t="shared" ca="1" si="113"/>
        <v>0</v>
      </c>
      <c r="DB20" s="31">
        <f t="shared" ca="1" si="113"/>
        <v>0</v>
      </c>
      <c r="DC20" s="207">
        <f ca="1">DB20*'power plant types'!$D$14</f>
        <v>0</v>
      </c>
      <c r="DD20" s="207">
        <f ca="1">DB20*'power plant types'!$D$15</f>
        <v>0</v>
      </c>
      <c r="DE20" s="31">
        <f t="shared" ref="DE20:DJ22" ca="1" si="114">INDIRECT(ADDRESS($D20,DE$9,,,$E$4))</f>
        <v>0</v>
      </c>
      <c r="DF20" s="31">
        <f t="shared" ca="1" si="114"/>
        <v>536</v>
      </c>
      <c r="DG20" s="31">
        <f t="shared" ca="1" si="114"/>
        <v>54.951000000000001</v>
      </c>
      <c r="DH20" s="31">
        <f t="shared" ca="1" si="114"/>
        <v>240.07</v>
      </c>
      <c r="DI20" s="31">
        <f t="shared" ca="1" si="114"/>
        <v>0</v>
      </c>
      <c r="DJ20" s="31">
        <f t="shared" ca="1" si="114"/>
        <v>365.60194600589205</v>
      </c>
      <c r="DK20" s="207">
        <f t="shared" ref="DK20:DK22" ca="1" si="115">DI20+DJ20</f>
        <v>365.60194600589205</v>
      </c>
      <c r="DL20" s="31">
        <f ca="1">INDIRECT(ADDRESS($D20,DL$9,,,$E$4))</f>
        <v>698</v>
      </c>
      <c r="DM20" s="207">
        <f ca="1">DL20*'power plant types'!$D$22</f>
        <v>349</v>
      </c>
      <c r="DN20" s="207">
        <f ca="1">DL20*'power plant types'!$D$23</f>
        <v>349</v>
      </c>
      <c r="DO20" s="49">
        <f ca="1">INDIRECT(ADDRESS($D20,DO$9,,,$E$4))</f>
        <v>609</v>
      </c>
    </row>
    <row r="21" spans="1:119" x14ac:dyDescent="0.2">
      <c r="A21" s="57" t="s">
        <v>104</v>
      </c>
      <c r="B21" s="44" t="s">
        <v>72</v>
      </c>
      <c r="C21" s="205" t="s">
        <v>215</v>
      </c>
      <c r="D21" s="59">
        <f>MATCH(B21,BLANK!$B$1:$B$60,0)</f>
        <v>18</v>
      </c>
      <c r="E21" s="48">
        <f t="shared" ca="1" si="101"/>
        <v>0</v>
      </c>
      <c r="F21" s="31">
        <f t="shared" ca="1" si="101"/>
        <v>0</v>
      </c>
      <c r="G21" s="207">
        <f ca="1">F21*'power plant types'!$D$6</f>
        <v>0</v>
      </c>
      <c r="H21" s="207">
        <f ca="1">F21*'power plant types'!$D$7</f>
        <v>0</v>
      </c>
      <c r="I21" s="207">
        <f ca="1">F21*'power plant types'!$D$8</f>
        <v>0</v>
      </c>
      <c r="J21" s="207">
        <f ca="1">F21*'power plant types'!$D$9</f>
        <v>0</v>
      </c>
      <c r="K21" s="31">
        <f ca="1">INDIRECT(ADDRESS($D21,K$9,,,$E$4))</f>
        <v>0</v>
      </c>
      <c r="L21" s="207">
        <f ca="1">K21*'power plant types'!$D$10</f>
        <v>0</v>
      </c>
      <c r="M21" s="207">
        <f ca="1">K21*'power plant types'!$D$11</f>
        <v>0</v>
      </c>
      <c r="N21" s="31">
        <f t="shared" ca="1" si="102"/>
        <v>0</v>
      </c>
      <c r="O21" s="31">
        <f t="shared" ca="1" si="102"/>
        <v>0</v>
      </c>
      <c r="P21" s="31">
        <f t="shared" ca="1" si="102"/>
        <v>0</v>
      </c>
      <c r="Q21" s="207">
        <f ca="1">P21*'power plant types'!$D$14</f>
        <v>0</v>
      </c>
      <c r="R21" s="207">
        <f ca="1">P21*'power plant types'!$D$15</f>
        <v>0</v>
      </c>
      <c r="S21" s="31">
        <f t="shared" ca="1" si="103"/>
        <v>0</v>
      </c>
      <c r="T21" s="31">
        <f t="shared" ca="1" si="103"/>
        <v>0</v>
      </c>
      <c r="U21" s="31">
        <f t="shared" ca="1" si="103"/>
        <v>0</v>
      </c>
      <c r="V21" s="31">
        <f t="shared" ca="1" si="103"/>
        <v>0</v>
      </c>
      <c r="W21" s="31">
        <f t="shared" ca="1" si="103"/>
        <v>0</v>
      </c>
      <c r="X21" s="31">
        <f t="shared" ca="1" si="103"/>
        <v>0</v>
      </c>
      <c r="Y21" s="207">
        <f t="shared" ca="1" si="24"/>
        <v>0</v>
      </c>
      <c r="Z21" s="31">
        <f ca="1">INDIRECT(ADDRESS($D21,Z$9,,,$E$4))</f>
        <v>0</v>
      </c>
      <c r="AA21" s="207">
        <f ca="1">Z21*'power plant types'!$D$22</f>
        <v>0</v>
      </c>
      <c r="AB21" s="207">
        <f ca="1">Z21*'power plant types'!$D$23</f>
        <v>0</v>
      </c>
      <c r="AC21" s="49">
        <f ca="1">INDIRECT(ADDRESS($D21,AC$9,,,$E$4))</f>
        <v>200</v>
      </c>
      <c r="AD21" s="24"/>
      <c r="AE21" s="57" t="s">
        <v>104</v>
      </c>
      <c r="AF21" s="44" t="s">
        <v>72</v>
      </c>
      <c r="AG21" s="205" t="s">
        <v>215</v>
      </c>
      <c r="AH21" s="59">
        <f>MATCH(AF21,BLANK!$B$1:$B$60,0)</f>
        <v>18</v>
      </c>
      <c r="AI21" s="48">
        <f t="shared" ca="1" si="104"/>
        <v>0</v>
      </c>
      <c r="AJ21" s="31">
        <f t="shared" ca="1" si="104"/>
        <v>0</v>
      </c>
      <c r="AK21" s="207">
        <f ca="1">AJ21*'power plant types'!$D$6</f>
        <v>0</v>
      </c>
      <c r="AL21" s="207">
        <f ca="1">AJ21*'power plant types'!$D$7</f>
        <v>0</v>
      </c>
      <c r="AM21" s="207">
        <f ca="1">AJ21*'power plant types'!$D$8</f>
        <v>0</v>
      </c>
      <c r="AN21" s="207">
        <f ca="1">AJ21*'power plant types'!$D$9</f>
        <v>0</v>
      </c>
      <c r="AO21" s="31">
        <f ca="1">INDIRECT(ADDRESS($D21,AO$9,,,$E$4))</f>
        <v>0</v>
      </c>
      <c r="AP21" s="207">
        <f ca="1">AO21*'power plant types'!$D$10</f>
        <v>0</v>
      </c>
      <c r="AQ21" s="207">
        <f ca="1">AO21*'power plant types'!$D$11</f>
        <v>0</v>
      </c>
      <c r="AR21" s="31">
        <f t="shared" ca="1" si="105"/>
        <v>0</v>
      </c>
      <c r="AS21" s="31">
        <f t="shared" ca="1" si="105"/>
        <v>0</v>
      </c>
      <c r="AT21" s="31">
        <f t="shared" ca="1" si="105"/>
        <v>0</v>
      </c>
      <c r="AU21" s="207">
        <f ca="1">AT21*'power plant types'!$D$14</f>
        <v>0</v>
      </c>
      <c r="AV21" s="207">
        <f ca="1">AT21*'power plant types'!$D$15</f>
        <v>0</v>
      </c>
      <c r="AW21" s="31">
        <f t="shared" ca="1" si="106"/>
        <v>0</v>
      </c>
      <c r="AX21" s="31">
        <f t="shared" ca="1" si="106"/>
        <v>0</v>
      </c>
      <c r="AY21" s="31">
        <f t="shared" ca="1" si="106"/>
        <v>0</v>
      </c>
      <c r="AZ21" s="31">
        <f t="shared" ca="1" si="106"/>
        <v>0</v>
      </c>
      <c r="BA21" s="31">
        <f t="shared" ca="1" si="106"/>
        <v>0</v>
      </c>
      <c r="BB21" s="31">
        <f t="shared" ca="1" si="106"/>
        <v>0</v>
      </c>
      <c r="BC21" s="207">
        <f t="shared" ca="1" si="107"/>
        <v>0</v>
      </c>
      <c r="BD21" s="31">
        <f ca="1">INDIRECT(ADDRESS($D21,BD$9,,,$E$4))</f>
        <v>0</v>
      </c>
      <c r="BE21" s="207">
        <f ca="1">BD21*'power plant types'!$D$22</f>
        <v>0</v>
      </c>
      <c r="BF21" s="207">
        <f ca="1">BD21*'power plant types'!$D$23</f>
        <v>0</v>
      </c>
      <c r="BG21" s="49">
        <f ca="1">INDIRECT(ADDRESS($D21,BG$9,,,$E$4))</f>
        <v>200</v>
      </c>
      <c r="BI21" s="57" t="s">
        <v>104</v>
      </c>
      <c r="BJ21" s="44" t="s">
        <v>72</v>
      </c>
      <c r="BK21" s="205" t="s">
        <v>215</v>
      </c>
      <c r="BL21" s="59">
        <f>MATCH(BJ21,BLANK!$B$1:$B$60,0)</f>
        <v>18</v>
      </c>
      <c r="BM21" s="48">
        <f t="shared" ca="1" si="108"/>
        <v>0</v>
      </c>
      <c r="BN21" s="31">
        <f t="shared" ca="1" si="108"/>
        <v>0</v>
      </c>
      <c r="BO21" s="207">
        <f ca="1">BN21*'power plant types'!$D$6</f>
        <v>0</v>
      </c>
      <c r="BP21" s="207">
        <f ca="1">BN21*'power plant types'!$D$7</f>
        <v>0</v>
      </c>
      <c r="BQ21" s="207">
        <f ca="1">BN21*'power plant types'!$D$8</f>
        <v>0</v>
      </c>
      <c r="BR21" s="207">
        <f ca="1">BN21*'power plant types'!$D$9</f>
        <v>0</v>
      </c>
      <c r="BS21" s="31">
        <f ca="1">INDIRECT(ADDRESS($D21,BS$9,,,$E$4))</f>
        <v>0</v>
      </c>
      <c r="BT21" s="207">
        <f ca="1">BS21*'power plant types'!$D$10</f>
        <v>0</v>
      </c>
      <c r="BU21" s="207">
        <f ca="1">BS21*'power plant types'!$D$11</f>
        <v>0</v>
      </c>
      <c r="BV21" s="31">
        <f t="shared" ca="1" si="109"/>
        <v>0</v>
      </c>
      <c r="BW21" s="31">
        <f t="shared" ca="1" si="109"/>
        <v>0</v>
      </c>
      <c r="BX21" s="31">
        <f t="shared" ca="1" si="109"/>
        <v>0</v>
      </c>
      <c r="BY21" s="207">
        <f ca="1">BX21*'power plant types'!$D$14</f>
        <v>0</v>
      </c>
      <c r="BZ21" s="207">
        <f ca="1">BX21*'power plant types'!$D$15</f>
        <v>0</v>
      </c>
      <c r="CA21" s="31">
        <f t="shared" ca="1" si="110"/>
        <v>0</v>
      </c>
      <c r="CB21" s="31">
        <f t="shared" ca="1" si="110"/>
        <v>0</v>
      </c>
      <c r="CC21" s="31">
        <f t="shared" ca="1" si="110"/>
        <v>0</v>
      </c>
      <c r="CD21" s="31">
        <f t="shared" ca="1" si="110"/>
        <v>0</v>
      </c>
      <c r="CE21" s="31">
        <f t="shared" ca="1" si="110"/>
        <v>0</v>
      </c>
      <c r="CF21" s="31">
        <f t="shared" ca="1" si="110"/>
        <v>0</v>
      </c>
      <c r="CG21" s="207">
        <f t="shared" ca="1" si="111"/>
        <v>0</v>
      </c>
      <c r="CH21" s="31">
        <f ca="1">INDIRECT(ADDRESS($D21,CH$9,,,$E$4))</f>
        <v>0</v>
      </c>
      <c r="CI21" s="207">
        <f ca="1">CH21*'power plant types'!$D$22</f>
        <v>0</v>
      </c>
      <c r="CJ21" s="207">
        <f ca="1">CH21*'power plant types'!$D$23</f>
        <v>0</v>
      </c>
      <c r="CK21" s="49">
        <f ca="1">INDIRECT(ADDRESS($D21,CK$9,,,$E$4))</f>
        <v>200</v>
      </c>
      <c r="CM21" s="57" t="s">
        <v>104</v>
      </c>
      <c r="CN21" s="44" t="s">
        <v>72</v>
      </c>
      <c r="CO21" s="205" t="s">
        <v>215</v>
      </c>
      <c r="CP21" s="59">
        <f>MATCH(CN21,BLANK!$B$1:$B$60,0)</f>
        <v>18</v>
      </c>
      <c r="CQ21" s="48">
        <f t="shared" ca="1" si="112"/>
        <v>0</v>
      </c>
      <c r="CR21" s="31">
        <f t="shared" ca="1" si="112"/>
        <v>0</v>
      </c>
      <c r="CS21" s="207">
        <f ca="1">CR21*'power plant types'!$D$6</f>
        <v>0</v>
      </c>
      <c r="CT21" s="207">
        <f ca="1">CR21*'power plant types'!$D$7</f>
        <v>0</v>
      </c>
      <c r="CU21" s="207">
        <f ca="1">CR21*'power plant types'!$D$8</f>
        <v>0</v>
      </c>
      <c r="CV21" s="207">
        <f ca="1">CR21*'power plant types'!$D$9</f>
        <v>0</v>
      </c>
      <c r="CW21" s="31">
        <f ca="1">INDIRECT(ADDRESS($D21,CW$9,,,$E$4))</f>
        <v>0</v>
      </c>
      <c r="CX21" s="207">
        <f ca="1">CW21*'power plant types'!$D$10</f>
        <v>0</v>
      </c>
      <c r="CY21" s="207">
        <f ca="1">CW21*'power plant types'!$D$11</f>
        <v>0</v>
      </c>
      <c r="CZ21" s="31">
        <f t="shared" ca="1" si="113"/>
        <v>0</v>
      </c>
      <c r="DA21" s="31">
        <f t="shared" ca="1" si="113"/>
        <v>0</v>
      </c>
      <c r="DB21" s="31">
        <f t="shared" ca="1" si="113"/>
        <v>0</v>
      </c>
      <c r="DC21" s="207">
        <f ca="1">DB21*'power plant types'!$D$14</f>
        <v>0</v>
      </c>
      <c r="DD21" s="207">
        <f ca="1">DB21*'power plant types'!$D$15</f>
        <v>0</v>
      </c>
      <c r="DE21" s="31">
        <f t="shared" ca="1" si="114"/>
        <v>0</v>
      </c>
      <c r="DF21" s="31">
        <f t="shared" ca="1" si="114"/>
        <v>0</v>
      </c>
      <c r="DG21" s="31">
        <f t="shared" ca="1" si="114"/>
        <v>0</v>
      </c>
      <c r="DH21" s="31">
        <f t="shared" ca="1" si="114"/>
        <v>0</v>
      </c>
      <c r="DI21" s="31">
        <f t="shared" ca="1" si="114"/>
        <v>0</v>
      </c>
      <c r="DJ21" s="31">
        <f t="shared" ca="1" si="114"/>
        <v>0</v>
      </c>
      <c r="DK21" s="207">
        <f t="shared" ca="1" si="115"/>
        <v>0</v>
      </c>
      <c r="DL21" s="31">
        <f ca="1">INDIRECT(ADDRESS($D21,DL$9,,,$E$4))</f>
        <v>0</v>
      </c>
      <c r="DM21" s="207">
        <f ca="1">DL21*'power plant types'!$D$22</f>
        <v>0</v>
      </c>
      <c r="DN21" s="207">
        <f ca="1">DL21*'power plant types'!$D$23</f>
        <v>0</v>
      </c>
      <c r="DO21" s="49">
        <f ca="1">INDIRECT(ADDRESS($D21,DO$9,,,$E$4))</f>
        <v>200</v>
      </c>
    </row>
    <row r="22" spans="1:119" x14ac:dyDescent="0.2">
      <c r="A22" s="57" t="s">
        <v>104</v>
      </c>
      <c r="B22" s="44" t="s">
        <v>27</v>
      </c>
      <c r="C22" s="205" t="s">
        <v>215</v>
      </c>
      <c r="D22" s="59">
        <f>MATCH(B22,BLANK!$B$1:$B$60,0)</f>
        <v>19</v>
      </c>
      <c r="E22" s="48">
        <f t="shared" ca="1" si="101"/>
        <v>150</v>
      </c>
      <c r="F22" s="31">
        <f t="shared" ca="1" si="101"/>
        <v>430</v>
      </c>
      <c r="G22" s="207">
        <f ca="1">F22*'power plant types'!$D$6</f>
        <v>430</v>
      </c>
      <c r="H22" s="207">
        <f ca="1">F22*'power plant types'!$D$7</f>
        <v>129</v>
      </c>
      <c r="I22" s="207">
        <f ca="1">F22*'power plant types'!$D$8</f>
        <v>150.5</v>
      </c>
      <c r="J22" s="207">
        <f ca="1">F22*'power plant types'!$D$9</f>
        <v>150.5</v>
      </c>
      <c r="K22" s="31">
        <f ca="1">INDIRECT(ADDRESS($D22,K$9,,,$E$4))</f>
        <v>1190</v>
      </c>
      <c r="L22" s="207">
        <f ca="1">K22*'power plant types'!$D$10</f>
        <v>595</v>
      </c>
      <c r="M22" s="207">
        <f ca="1">K22*'power plant types'!$D$11</f>
        <v>595</v>
      </c>
      <c r="N22" s="31">
        <f t="shared" ca="1" si="102"/>
        <v>6.5712000000000002</v>
      </c>
      <c r="O22" s="31">
        <f t="shared" ca="1" si="102"/>
        <v>0</v>
      </c>
      <c r="P22" s="31">
        <f t="shared" ca="1" si="102"/>
        <v>0</v>
      </c>
      <c r="Q22" s="207">
        <f ca="1">P22*'power plant types'!$D$14</f>
        <v>0</v>
      </c>
      <c r="R22" s="207">
        <f ca="1">P22*'power plant types'!$D$15</f>
        <v>0</v>
      </c>
      <c r="S22" s="31">
        <f t="shared" ca="1" si="103"/>
        <v>0</v>
      </c>
      <c r="T22" s="31">
        <f t="shared" ca="1" si="103"/>
        <v>281</v>
      </c>
      <c r="U22" s="31">
        <f t="shared" ca="1" si="103"/>
        <v>70.8</v>
      </c>
      <c r="V22" s="31">
        <f t="shared" ca="1" si="103"/>
        <v>550.32999999999993</v>
      </c>
      <c r="W22" s="31">
        <f t="shared" ca="1" si="103"/>
        <v>0</v>
      </c>
      <c r="X22" s="31">
        <f t="shared" ca="1" si="103"/>
        <v>717.39805399410795</v>
      </c>
      <c r="Y22" s="207">
        <f t="shared" ca="1" si="24"/>
        <v>717.39805399410795</v>
      </c>
      <c r="Z22" s="31">
        <f ca="1">INDIRECT(ADDRESS($D22,Z$9,,,$E$4))</f>
        <v>3648</v>
      </c>
      <c r="AA22" s="207">
        <f ca="1">Z22*'power plant types'!$D$22</f>
        <v>1824</v>
      </c>
      <c r="AB22" s="207">
        <f ca="1">Z22*'power plant types'!$D$23</f>
        <v>1824</v>
      </c>
      <c r="AC22" s="49">
        <f ca="1">INDIRECT(ADDRESS($D22,AC$9,,,$E$4))</f>
        <v>1463</v>
      </c>
      <c r="AD22" s="24"/>
      <c r="AE22" s="57" t="s">
        <v>104</v>
      </c>
      <c r="AF22" s="44" t="s">
        <v>27</v>
      </c>
      <c r="AG22" s="205" t="s">
        <v>215</v>
      </c>
      <c r="AH22" s="59">
        <f>MATCH(AF22,BLANK!$B$1:$B$60,0)</f>
        <v>19</v>
      </c>
      <c r="AI22" s="48">
        <f t="shared" ca="1" si="104"/>
        <v>150</v>
      </c>
      <c r="AJ22" s="31">
        <f t="shared" ca="1" si="104"/>
        <v>430</v>
      </c>
      <c r="AK22" s="207">
        <f ca="1">AJ22*'power plant types'!$D$6</f>
        <v>430</v>
      </c>
      <c r="AL22" s="207">
        <f ca="1">AJ22*'power plant types'!$D$7</f>
        <v>129</v>
      </c>
      <c r="AM22" s="207">
        <f ca="1">AJ22*'power plant types'!$D$8</f>
        <v>150.5</v>
      </c>
      <c r="AN22" s="207">
        <f ca="1">AJ22*'power plant types'!$D$9</f>
        <v>150.5</v>
      </c>
      <c r="AO22" s="31">
        <f ca="1">INDIRECT(ADDRESS($D22,AO$9,,,$E$4))</f>
        <v>1190</v>
      </c>
      <c r="AP22" s="207">
        <f ca="1">AO22*'power plant types'!$D$10</f>
        <v>595</v>
      </c>
      <c r="AQ22" s="207">
        <f ca="1">AO22*'power plant types'!$D$11</f>
        <v>595</v>
      </c>
      <c r="AR22" s="31">
        <f t="shared" ca="1" si="105"/>
        <v>6.5712000000000002</v>
      </c>
      <c r="AS22" s="31">
        <f t="shared" ca="1" si="105"/>
        <v>0</v>
      </c>
      <c r="AT22" s="31">
        <f t="shared" ca="1" si="105"/>
        <v>0</v>
      </c>
      <c r="AU22" s="207">
        <f ca="1">AT22*'power plant types'!$D$14</f>
        <v>0</v>
      </c>
      <c r="AV22" s="207">
        <f ca="1">AT22*'power plant types'!$D$15</f>
        <v>0</v>
      </c>
      <c r="AW22" s="31">
        <f t="shared" ca="1" si="106"/>
        <v>0</v>
      </c>
      <c r="AX22" s="31">
        <f t="shared" ca="1" si="106"/>
        <v>281</v>
      </c>
      <c r="AY22" s="31">
        <f t="shared" ca="1" si="106"/>
        <v>70.8</v>
      </c>
      <c r="AZ22" s="31">
        <f t="shared" ca="1" si="106"/>
        <v>550.32999999999993</v>
      </c>
      <c r="BA22" s="31">
        <f t="shared" ca="1" si="106"/>
        <v>0</v>
      </c>
      <c r="BB22" s="31">
        <f t="shared" ca="1" si="106"/>
        <v>717.39805399410795</v>
      </c>
      <c r="BC22" s="207">
        <f t="shared" ca="1" si="107"/>
        <v>717.39805399410795</v>
      </c>
      <c r="BD22" s="31">
        <f ca="1">INDIRECT(ADDRESS($D22,BD$9,,,$E$4))</f>
        <v>3648</v>
      </c>
      <c r="BE22" s="207">
        <f ca="1">BD22*'power plant types'!$D$22</f>
        <v>1824</v>
      </c>
      <c r="BF22" s="207">
        <f ca="1">BD22*'power plant types'!$D$23</f>
        <v>1824</v>
      </c>
      <c r="BG22" s="49">
        <f ca="1">INDIRECT(ADDRESS($D22,BG$9,,,$E$4))</f>
        <v>1463</v>
      </c>
      <c r="BI22" s="57" t="s">
        <v>104</v>
      </c>
      <c r="BJ22" s="44" t="s">
        <v>27</v>
      </c>
      <c r="BK22" s="205" t="s">
        <v>215</v>
      </c>
      <c r="BL22" s="59">
        <f>MATCH(BJ22,BLANK!$B$1:$B$60,0)</f>
        <v>19</v>
      </c>
      <c r="BM22" s="48">
        <f t="shared" ca="1" si="108"/>
        <v>150</v>
      </c>
      <c r="BN22" s="31">
        <f t="shared" ca="1" si="108"/>
        <v>430</v>
      </c>
      <c r="BO22" s="207">
        <f ca="1">BN22*'power plant types'!$D$6</f>
        <v>430</v>
      </c>
      <c r="BP22" s="207">
        <f ca="1">BN22*'power plant types'!$D$7</f>
        <v>129</v>
      </c>
      <c r="BQ22" s="207">
        <f ca="1">BN22*'power plant types'!$D$8</f>
        <v>150.5</v>
      </c>
      <c r="BR22" s="207">
        <f ca="1">BN22*'power plant types'!$D$9</f>
        <v>150.5</v>
      </c>
      <c r="BS22" s="31">
        <f ca="1">INDIRECT(ADDRESS($D22,BS$9,,,$E$4))</f>
        <v>1190</v>
      </c>
      <c r="BT22" s="207">
        <f ca="1">BS22*'power plant types'!$D$10</f>
        <v>595</v>
      </c>
      <c r="BU22" s="207">
        <f ca="1">BS22*'power plant types'!$D$11</f>
        <v>595</v>
      </c>
      <c r="BV22" s="31">
        <f t="shared" ca="1" si="109"/>
        <v>6.5712000000000002</v>
      </c>
      <c r="BW22" s="31">
        <f t="shared" ca="1" si="109"/>
        <v>0</v>
      </c>
      <c r="BX22" s="31">
        <f t="shared" ca="1" si="109"/>
        <v>0</v>
      </c>
      <c r="BY22" s="207">
        <f ca="1">BX22*'power plant types'!$D$14</f>
        <v>0</v>
      </c>
      <c r="BZ22" s="207">
        <f ca="1">BX22*'power plant types'!$D$15</f>
        <v>0</v>
      </c>
      <c r="CA22" s="31">
        <f t="shared" ca="1" si="110"/>
        <v>0</v>
      </c>
      <c r="CB22" s="31">
        <f t="shared" ca="1" si="110"/>
        <v>281</v>
      </c>
      <c r="CC22" s="31">
        <f t="shared" ca="1" si="110"/>
        <v>70.8</v>
      </c>
      <c r="CD22" s="31">
        <f t="shared" ca="1" si="110"/>
        <v>550.32999999999993</v>
      </c>
      <c r="CE22" s="31">
        <f t="shared" ca="1" si="110"/>
        <v>0</v>
      </c>
      <c r="CF22" s="31">
        <f t="shared" ca="1" si="110"/>
        <v>717.39805399410795</v>
      </c>
      <c r="CG22" s="207">
        <f t="shared" ca="1" si="111"/>
        <v>717.39805399410795</v>
      </c>
      <c r="CH22" s="31">
        <f ca="1">INDIRECT(ADDRESS($D22,CH$9,,,$E$4))</f>
        <v>3648</v>
      </c>
      <c r="CI22" s="207">
        <f ca="1">CH22*'power plant types'!$D$22</f>
        <v>1824</v>
      </c>
      <c r="CJ22" s="207">
        <f ca="1">CH22*'power plant types'!$D$23</f>
        <v>1824</v>
      </c>
      <c r="CK22" s="49">
        <f ca="1">INDIRECT(ADDRESS($D22,CK$9,,,$E$4))</f>
        <v>1463</v>
      </c>
      <c r="CM22" s="57" t="s">
        <v>104</v>
      </c>
      <c r="CN22" s="44" t="s">
        <v>27</v>
      </c>
      <c r="CO22" s="205" t="s">
        <v>215</v>
      </c>
      <c r="CP22" s="59">
        <f>MATCH(CN22,BLANK!$B$1:$B$60,0)</f>
        <v>19</v>
      </c>
      <c r="CQ22" s="48">
        <f t="shared" ca="1" si="112"/>
        <v>150</v>
      </c>
      <c r="CR22" s="31">
        <f t="shared" ca="1" si="112"/>
        <v>430</v>
      </c>
      <c r="CS22" s="207">
        <f ca="1">CR22*'power plant types'!$D$6</f>
        <v>430</v>
      </c>
      <c r="CT22" s="207">
        <f ca="1">CR22*'power plant types'!$D$7</f>
        <v>129</v>
      </c>
      <c r="CU22" s="207">
        <f ca="1">CR22*'power plant types'!$D$8</f>
        <v>150.5</v>
      </c>
      <c r="CV22" s="207">
        <f ca="1">CR22*'power plant types'!$D$9</f>
        <v>150.5</v>
      </c>
      <c r="CW22" s="31">
        <f ca="1">INDIRECT(ADDRESS($D22,CW$9,,,$E$4))</f>
        <v>1190</v>
      </c>
      <c r="CX22" s="207">
        <f ca="1">CW22*'power plant types'!$D$10</f>
        <v>595</v>
      </c>
      <c r="CY22" s="207">
        <f ca="1">CW22*'power plant types'!$D$11</f>
        <v>595</v>
      </c>
      <c r="CZ22" s="31">
        <f t="shared" ca="1" si="113"/>
        <v>6.5712000000000002</v>
      </c>
      <c r="DA22" s="31">
        <f t="shared" ca="1" si="113"/>
        <v>0</v>
      </c>
      <c r="DB22" s="31">
        <f t="shared" ca="1" si="113"/>
        <v>0</v>
      </c>
      <c r="DC22" s="207">
        <f ca="1">DB22*'power plant types'!$D$14</f>
        <v>0</v>
      </c>
      <c r="DD22" s="207">
        <f ca="1">DB22*'power plant types'!$D$15</f>
        <v>0</v>
      </c>
      <c r="DE22" s="31">
        <f t="shared" ca="1" si="114"/>
        <v>0</v>
      </c>
      <c r="DF22" s="31">
        <f t="shared" ca="1" si="114"/>
        <v>281</v>
      </c>
      <c r="DG22" s="31">
        <f t="shared" ca="1" si="114"/>
        <v>70.8</v>
      </c>
      <c r="DH22" s="31">
        <f t="shared" ca="1" si="114"/>
        <v>550.32999999999993</v>
      </c>
      <c r="DI22" s="31">
        <f t="shared" ca="1" si="114"/>
        <v>0</v>
      </c>
      <c r="DJ22" s="31">
        <f t="shared" ca="1" si="114"/>
        <v>717.39805399410795</v>
      </c>
      <c r="DK22" s="207">
        <f t="shared" ca="1" si="115"/>
        <v>717.39805399410795</v>
      </c>
      <c r="DL22" s="31">
        <f ca="1">INDIRECT(ADDRESS($D22,DL$9,,,$E$4))</f>
        <v>3648</v>
      </c>
      <c r="DM22" s="207">
        <f ca="1">DL22*'power plant types'!$D$22</f>
        <v>1824</v>
      </c>
      <c r="DN22" s="207">
        <f ca="1">DL22*'power plant types'!$D$23</f>
        <v>1824</v>
      </c>
      <c r="DO22" s="49">
        <f ca="1">INDIRECT(ADDRESS($D22,DO$9,,,$E$4))</f>
        <v>1463</v>
      </c>
    </row>
    <row r="23" spans="1:119" x14ac:dyDescent="0.2">
      <c r="A23" s="198" t="s">
        <v>262</v>
      </c>
      <c r="B23" s="199" t="s">
        <v>276</v>
      </c>
      <c r="C23" s="200" t="s">
        <v>215</v>
      </c>
      <c r="D23" s="201"/>
      <c r="E23" s="202">
        <f ca="1">SUM(E20:E22)</f>
        <v>1170</v>
      </c>
      <c r="F23" s="203">
        <f t="shared" ref="F23:AC23" ca="1" si="116">SUM(F20:F22)</f>
        <v>430</v>
      </c>
      <c r="G23" s="203">
        <f t="shared" ca="1" si="116"/>
        <v>430</v>
      </c>
      <c r="H23" s="203">
        <f t="shared" ca="1" si="116"/>
        <v>129</v>
      </c>
      <c r="I23" s="203">
        <f t="shared" ca="1" si="116"/>
        <v>150.5</v>
      </c>
      <c r="J23" s="203">
        <f t="shared" ca="1" si="116"/>
        <v>150.5</v>
      </c>
      <c r="K23" s="203">
        <f t="shared" ca="1" si="116"/>
        <v>1190</v>
      </c>
      <c r="L23" s="203">
        <f t="shared" ca="1" si="116"/>
        <v>595</v>
      </c>
      <c r="M23" s="203">
        <f t="shared" ca="1" si="116"/>
        <v>595</v>
      </c>
      <c r="N23" s="203">
        <f t="shared" ca="1" si="116"/>
        <v>6.6082000000000001</v>
      </c>
      <c r="O23" s="203">
        <f t="shared" ca="1" si="116"/>
        <v>0</v>
      </c>
      <c r="P23" s="203">
        <f t="shared" ca="1" si="116"/>
        <v>0</v>
      </c>
      <c r="Q23" s="203">
        <f t="shared" ca="1" si="116"/>
        <v>0</v>
      </c>
      <c r="R23" s="203">
        <f t="shared" ca="1" si="116"/>
        <v>0</v>
      </c>
      <c r="S23" s="203">
        <f t="shared" ca="1" si="116"/>
        <v>0</v>
      </c>
      <c r="T23" s="203">
        <f t="shared" ca="1" si="116"/>
        <v>817</v>
      </c>
      <c r="U23" s="203">
        <f t="shared" ca="1" si="116"/>
        <v>125.751</v>
      </c>
      <c r="V23" s="203">
        <f t="shared" ca="1" si="116"/>
        <v>790.39999999999986</v>
      </c>
      <c r="W23" s="203">
        <f t="shared" ca="1" si="116"/>
        <v>0</v>
      </c>
      <c r="X23" s="203">
        <f t="shared" ca="1" si="116"/>
        <v>1083</v>
      </c>
      <c r="Y23" s="203">
        <f t="shared" ca="1" si="116"/>
        <v>1083</v>
      </c>
      <c r="Z23" s="203">
        <f t="shared" ca="1" si="116"/>
        <v>4346</v>
      </c>
      <c r="AA23" s="203">
        <f t="shared" ca="1" si="116"/>
        <v>2173</v>
      </c>
      <c r="AB23" s="203">
        <f t="shared" ca="1" si="116"/>
        <v>2173</v>
      </c>
      <c r="AC23" s="204">
        <f t="shared" ca="1" si="116"/>
        <v>2272</v>
      </c>
      <c r="AD23" s="24"/>
      <c r="AE23" s="198" t="s">
        <v>262</v>
      </c>
      <c r="AF23" s="199" t="s">
        <v>276</v>
      </c>
      <c r="AG23" s="200" t="s">
        <v>215</v>
      </c>
      <c r="AH23" s="201"/>
      <c r="AI23" s="202">
        <f ca="1">SUM(AI20:AI22)</f>
        <v>1170</v>
      </c>
      <c r="AJ23" s="203">
        <f t="shared" ref="AJ23" ca="1" si="117">SUM(AJ20:AJ22)</f>
        <v>430</v>
      </c>
      <c r="AK23" s="203">
        <f t="shared" ref="AK23" ca="1" si="118">SUM(AK20:AK22)</f>
        <v>430</v>
      </c>
      <c r="AL23" s="203">
        <f t="shared" ref="AL23" ca="1" si="119">SUM(AL20:AL22)</f>
        <v>129</v>
      </c>
      <c r="AM23" s="203">
        <f t="shared" ref="AM23" ca="1" si="120">SUM(AM20:AM22)</f>
        <v>150.5</v>
      </c>
      <c r="AN23" s="203">
        <f t="shared" ref="AN23" ca="1" si="121">SUM(AN20:AN22)</f>
        <v>150.5</v>
      </c>
      <c r="AO23" s="203">
        <f t="shared" ref="AO23" ca="1" si="122">SUM(AO20:AO22)</f>
        <v>1190</v>
      </c>
      <c r="AP23" s="203">
        <f t="shared" ref="AP23" ca="1" si="123">SUM(AP20:AP22)</f>
        <v>595</v>
      </c>
      <c r="AQ23" s="203">
        <f t="shared" ref="AQ23" ca="1" si="124">SUM(AQ20:AQ22)</f>
        <v>595</v>
      </c>
      <c r="AR23" s="203">
        <f t="shared" ref="AR23" ca="1" si="125">SUM(AR20:AR22)</f>
        <v>6.6082000000000001</v>
      </c>
      <c r="AS23" s="203">
        <f t="shared" ref="AS23" ca="1" si="126">SUM(AS20:AS22)</f>
        <v>0</v>
      </c>
      <c r="AT23" s="203">
        <f t="shared" ref="AT23" ca="1" si="127">SUM(AT20:AT22)</f>
        <v>0</v>
      </c>
      <c r="AU23" s="203">
        <f t="shared" ref="AU23" ca="1" si="128">SUM(AU20:AU22)</f>
        <v>0</v>
      </c>
      <c r="AV23" s="203">
        <f t="shared" ref="AV23" ca="1" si="129">SUM(AV20:AV22)</f>
        <v>0</v>
      </c>
      <c r="AW23" s="203">
        <f t="shared" ref="AW23" ca="1" si="130">SUM(AW20:AW22)</f>
        <v>0</v>
      </c>
      <c r="AX23" s="203">
        <f t="shared" ref="AX23" ca="1" si="131">SUM(AX20:AX22)</f>
        <v>817</v>
      </c>
      <c r="AY23" s="203">
        <f t="shared" ref="AY23" ca="1" si="132">SUM(AY20:AY22)</f>
        <v>125.751</v>
      </c>
      <c r="AZ23" s="203">
        <f t="shared" ref="AZ23" ca="1" si="133">SUM(AZ20:AZ22)</f>
        <v>790.39999999999986</v>
      </c>
      <c r="BA23" s="203">
        <f t="shared" ref="BA23" ca="1" si="134">SUM(BA20:BA22)</f>
        <v>0</v>
      </c>
      <c r="BB23" s="203">
        <f t="shared" ref="BB23" ca="1" si="135">SUM(BB20:BB22)</f>
        <v>1083</v>
      </c>
      <c r="BC23" s="203">
        <f t="shared" ref="BC23" ca="1" si="136">SUM(BC20:BC22)</f>
        <v>1083</v>
      </c>
      <c r="BD23" s="203">
        <f t="shared" ref="BD23" ca="1" si="137">SUM(BD20:BD22)</f>
        <v>4346</v>
      </c>
      <c r="BE23" s="203">
        <f t="shared" ref="BE23" ca="1" si="138">SUM(BE20:BE22)</f>
        <v>2173</v>
      </c>
      <c r="BF23" s="203">
        <f t="shared" ref="BF23" ca="1" si="139">SUM(BF20:BF22)</f>
        <v>2173</v>
      </c>
      <c r="BG23" s="204">
        <f t="shared" ref="BG23" ca="1" si="140">SUM(BG20:BG22)</f>
        <v>2272</v>
      </c>
      <c r="BI23" s="198" t="s">
        <v>262</v>
      </c>
      <c r="BJ23" s="199" t="s">
        <v>276</v>
      </c>
      <c r="BK23" s="200" t="s">
        <v>215</v>
      </c>
      <c r="BL23" s="201"/>
      <c r="BM23" s="202">
        <f ca="1">SUM(BM20:BM22)</f>
        <v>1170</v>
      </c>
      <c r="BN23" s="203">
        <f t="shared" ref="BN23" ca="1" si="141">SUM(BN20:BN22)</f>
        <v>430</v>
      </c>
      <c r="BO23" s="203">
        <f t="shared" ref="BO23" ca="1" si="142">SUM(BO20:BO22)</f>
        <v>430</v>
      </c>
      <c r="BP23" s="203">
        <f t="shared" ref="BP23" ca="1" si="143">SUM(BP20:BP22)</f>
        <v>129</v>
      </c>
      <c r="BQ23" s="203">
        <f t="shared" ref="BQ23" ca="1" si="144">SUM(BQ20:BQ22)</f>
        <v>150.5</v>
      </c>
      <c r="BR23" s="203">
        <f t="shared" ref="BR23" ca="1" si="145">SUM(BR20:BR22)</f>
        <v>150.5</v>
      </c>
      <c r="BS23" s="203">
        <f t="shared" ref="BS23" ca="1" si="146">SUM(BS20:BS22)</f>
        <v>1190</v>
      </c>
      <c r="BT23" s="203">
        <f t="shared" ref="BT23" ca="1" si="147">SUM(BT20:BT22)</f>
        <v>595</v>
      </c>
      <c r="BU23" s="203">
        <f t="shared" ref="BU23" ca="1" si="148">SUM(BU20:BU22)</f>
        <v>595</v>
      </c>
      <c r="BV23" s="203">
        <f t="shared" ref="BV23" ca="1" si="149">SUM(BV20:BV22)</f>
        <v>6.6082000000000001</v>
      </c>
      <c r="BW23" s="203">
        <f t="shared" ref="BW23" ca="1" si="150">SUM(BW20:BW22)</f>
        <v>0</v>
      </c>
      <c r="BX23" s="203">
        <f t="shared" ref="BX23" ca="1" si="151">SUM(BX20:BX22)</f>
        <v>0</v>
      </c>
      <c r="BY23" s="203">
        <f t="shared" ref="BY23" ca="1" si="152">SUM(BY20:BY22)</f>
        <v>0</v>
      </c>
      <c r="BZ23" s="203">
        <f t="shared" ref="BZ23" ca="1" si="153">SUM(BZ20:BZ22)</f>
        <v>0</v>
      </c>
      <c r="CA23" s="203">
        <f t="shared" ref="CA23" ca="1" si="154">SUM(CA20:CA22)</f>
        <v>0</v>
      </c>
      <c r="CB23" s="203">
        <f t="shared" ref="CB23" ca="1" si="155">SUM(CB20:CB22)</f>
        <v>817</v>
      </c>
      <c r="CC23" s="203">
        <f t="shared" ref="CC23" ca="1" si="156">SUM(CC20:CC22)</f>
        <v>125.751</v>
      </c>
      <c r="CD23" s="203">
        <f t="shared" ref="CD23" ca="1" si="157">SUM(CD20:CD22)</f>
        <v>790.39999999999986</v>
      </c>
      <c r="CE23" s="203">
        <f t="shared" ref="CE23" ca="1" si="158">SUM(CE20:CE22)</f>
        <v>0</v>
      </c>
      <c r="CF23" s="203">
        <f t="shared" ref="CF23" ca="1" si="159">SUM(CF20:CF22)</f>
        <v>1083</v>
      </c>
      <c r="CG23" s="203">
        <f t="shared" ref="CG23" ca="1" si="160">SUM(CG20:CG22)</f>
        <v>1083</v>
      </c>
      <c r="CH23" s="203">
        <f t="shared" ref="CH23" ca="1" si="161">SUM(CH20:CH22)</f>
        <v>4346</v>
      </c>
      <c r="CI23" s="203">
        <f t="shared" ref="CI23" ca="1" si="162">SUM(CI20:CI22)</f>
        <v>2173</v>
      </c>
      <c r="CJ23" s="203">
        <f t="shared" ref="CJ23" ca="1" si="163">SUM(CJ20:CJ22)</f>
        <v>2173</v>
      </c>
      <c r="CK23" s="204">
        <f t="shared" ref="CK23" ca="1" si="164">SUM(CK20:CK22)</f>
        <v>2272</v>
      </c>
      <c r="CM23" s="198" t="s">
        <v>262</v>
      </c>
      <c r="CN23" s="199" t="s">
        <v>276</v>
      </c>
      <c r="CO23" s="200" t="s">
        <v>215</v>
      </c>
      <c r="CP23" s="201"/>
      <c r="CQ23" s="202">
        <f ca="1">SUM(CQ20:CQ22)</f>
        <v>1170</v>
      </c>
      <c r="CR23" s="203">
        <f t="shared" ref="CR23" ca="1" si="165">SUM(CR20:CR22)</f>
        <v>430</v>
      </c>
      <c r="CS23" s="203">
        <f t="shared" ref="CS23" ca="1" si="166">SUM(CS20:CS22)</f>
        <v>430</v>
      </c>
      <c r="CT23" s="203">
        <f t="shared" ref="CT23" ca="1" si="167">SUM(CT20:CT22)</f>
        <v>129</v>
      </c>
      <c r="CU23" s="203">
        <f t="shared" ref="CU23" ca="1" si="168">SUM(CU20:CU22)</f>
        <v>150.5</v>
      </c>
      <c r="CV23" s="203">
        <f t="shared" ref="CV23" ca="1" si="169">SUM(CV20:CV22)</f>
        <v>150.5</v>
      </c>
      <c r="CW23" s="203">
        <f t="shared" ref="CW23" ca="1" si="170">SUM(CW20:CW22)</f>
        <v>1190</v>
      </c>
      <c r="CX23" s="203">
        <f t="shared" ref="CX23" ca="1" si="171">SUM(CX20:CX22)</f>
        <v>595</v>
      </c>
      <c r="CY23" s="203">
        <f t="shared" ref="CY23" ca="1" si="172">SUM(CY20:CY22)</f>
        <v>595</v>
      </c>
      <c r="CZ23" s="203">
        <f t="shared" ref="CZ23" ca="1" si="173">SUM(CZ20:CZ22)</f>
        <v>6.6082000000000001</v>
      </c>
      <c r="DA23" s="203">
        <f t="shared" ref="DA23" ca="1" si="174">SUM(DA20:DA22)</f>
        <v>0</v>
      </c>
      <c r="DB23" s="203">
        <f t="shared" ref="DB23" ca="1" si="175">SUM(DB20:DB22)</f>
        <v>0</v>
      </c>
      <c r="DC23" s="203">
        <f t="shared" ref="DC23" ca="1" si="176">SUM(DC20:DC22)</f>
        <v>0</v>
      </c>
      <c r="DD23" s="203">
        <f t="shared" ref="DD23" ca="1" si="177">SUM(DD20:DD22)</f>
        <v>0</v>
      </c>
      <c r="DE23" s="203">
        <f t="shared" ref="DE23" ca="1" si="178">SUM(DE20:DE22)</f>
        <v>0</v>
      </c>
      <c r="DF23" s="203">
        <f t="shared" ref="DF23" ca="1" si="179">SUM(DF20:DF22)</f>
        <v>817</v>
      </c>
      <c r="DG23" s="203">
        <f t="shared" ref="DG23" ca="1" si="180">SUM(DG20:DG22)</f>
        <v>125.751</v>
      </c>
      <c r="DH23" s="203">
        <f t="shared" ref="DH23" ca="1" si="181">SUM(DH20:DH22)</f>
        <v>790.39999999999986</v>
      </c>
      <c r="DI23" s="203">
        <f t="shared" ref="DI23" ca="1" si="182">SUM(DI20:DI22)</f>
        <v>0</v>
      </c>
      <c r="DJ23" s="203">
        <f t="shared" ref="DJ23" ca="1" si="183">SUM(DJ20:DJ22)</f>
        <v>1083</v>
      </c>
      <c r="DK23" s="203">
        <f t="shared" ref="DK23" ca="1" si="184">SUM(DK20:DK22)</f>
        <v>1083</v>
      </c>
      <c r="DL23" s="203">
        <f t="shared" ref="DL23" ca="1" si="185">SUM(DL20:DL22)</f>
        <v>4346</v>
      </c>
      <c r="DM23" s="203">
        <f t="shared" ref="DM23" ca="1" si="186">SUM(DM20:DM22)</f>
        <v>2173</v>
      </c>
      <c r="DN23" s="203">
        <f t="shared" ref="DN23" ca="1" si="187">SUM(DN20:DN22)</f>
        <v>2173</v>
      </c>
      <c r="DO23" s="204">
        <f t="shared" ref="DO23" ca="1" si="188">SUM(DO20:DO22)</f>
        <v>2272</v>
      </c>
    </row>
    <row r="24" spans="1:119" x14ac:dyDescent="0.2">
      <c r="A24" s="57" t="s">
        <v>106</v>
      </c>
      <c r="B24" s="44" t="s">
        <v>29</v>
      </c>
      <c r="C24" s="42" t="s">
        <v>237</v>
      </c>
      <c r="D24" s="59">
        <f>MATCH(B24,BLANK!$B$1:$B$60,0)</f>
        <v>21</v>
      </c>
      <c r="E24" s="48">
        <f t="shared" ref="E24:F34" ca="1" si="189">INDIRECT(ADDRESS($D24,E$9,,,$E$4))</f>
        <v>0</v>
      </c>
      <c r="F24" s="31">
        <f t="shared" ca="1" si="189"/>
        <v>24560</v>
      </c>
      <c r="G24" s="207">
        <f ca="1">F24*'power plant types'!$D$6</f>
        <v>24560</v>
      </c>
      <c r="H24" s="207">
        <f ca="1">F24*'power plant types'!$D$7</f>
        <v>7368</v>
      </c>
      <c r="I24" s="207">
        <f ca="1">F24*'power plant types'!$D$8</f>
        <v>8596</v>
      </c>
      <c r="J24" s="207">
        <f ca="1">F24*'power plant types'!$D$9</f>
        <v>8596</v>
      </c>
      <c r="K24" s="31">
        <f t="shared" ref="K24:K34" ca="1" si="190">INDIRECT(ADDRESS($D24,K$9,,,$E$4))</f>
        <v>9400</v>
      </c>
      <c r="L24" s="207">
        <f ca="1">K24*'power plant types'!$D$10</f>
        <v>4700</v>
      </c>
      <c r="M24" s="207">
        <f ca="1">K24*'power plant types'!$D$11</f>
        <v>4700</v>
      </c>
      <c r="N24" s="31">
        <f t="shared" ref="N24:P34" ca="1" si="191">INDIRECT(ADDRESS($D24,N$9,,,$E$4))</f>
        <v>3600</v>
      </c>
      <c r="O24" s="31">
        <f t="shared" ca="1" si="191"/>
        <v>16890</v>
      </c>
      <c r="P24" s="31">
        <f t="shared" ca="1" si="191"/>
        <v>0</v>
      </c>
      <c r="Q24" s="207">
        <f ca="1">P24*'power plant types'!$D$14</f>
        <v>0</v>
      </c>
      <c r="R24" s="207">
        <f ca="1">P24*'power plant types'!$D$15</f>
        <v>0</v>
      </c>
      <c r="S24" s="31">
        <f t="shared" ref="S24:X34" ca="1" si="192">INDIRECT(ADDRESS($D24,S$9,,,$E$4))</f>
        <v>7117</v>
      </c>
      <c r="T24" s="31">
        <f t="shared" ca="1" si="192"/>
        <v>0</v>
      </c>
      <c r="U24" s="31">
        <f t="shared" ca="1" si="192"/>
        <v>7570</v>
      </c>
      <c r="V24" s="31">
        <f t="shared" ca="1" si="192"/>
        <v>1250</v>
      </c>
      <c r="W24" s="31">
        <f t="shared" ca="1" si="192"/>
        <v>2300</v>
      </c>
      <c r="X24" s="31">
        <f t="shared" ca="1" si="192"/>
        <v>5800</v>
      </c>
      <c r="Y24" s="207">
        <f t="shared" ca="1" si="24"/>
        <v>8100</v>
      </c>
      <c r="Z24" s="31">
        <f t="shared" ref="Z24:Z34" ca="1" si="193">INDIRECT(ADDRESS($D24,Z$9,,,$E$4))</f>
        <v>26100</v>
      </c>
      <c r="AA24" s="207">
        <f ca="1">Z24*'power plant types'!$D$22</f>
        <v>13050</v>
      </c>
      <c r="AB24" s="207">
        <f ca="1">Z24*'power plant types'!$D$23</f>
        <v>13050</v>
      </c>
      <c r="AC24" s="49">
        <f t="shared" ref="AC24:AC34" ca="1" si="194">INDIRECT(ADDRESS($D24,AC$9,,,$E$4))</f>
        <v>0</v>
      </c>
      <c r="AD24" s="24"/>
      <c r="AE24" s="57" t="s">
        <v>106</v>
      </c>
      <c r="AF24" s="44" t="s">
        <v>29</v>
      </c>
      <c r="AG24" s="42" t="s">
        <v>237</v>
      </c>
      <c r="AH24" s="59">
        <f>MATCH(AF24,BLANK!$B$1:$B$60,0)</f>
        <v>21</v>
      </c>
      <c r="AI24" s="48">
        <f t="shared" ref="AI24:AJ34" ca="1" si="195">INDIRECT(ADDRESS($D24,AI$9,,,$E$4))</f>
        <v>0</v>
      </c>
      <c r="AJ24" s="31">
        <f t="shared" ca="1" si="195"/>
        <v>24560</v>
      </c>
      <c r="AK24" s="207">
        <f ca="1">AJ24*'power plant types'!$D$6</f>
        <v>24560</v>
      </c>
      <c r="AL24" s="207">
        <f ca="1">AJ24*'power plant types'!$D$7</f>
        <v>7368</v>
      </c>
      <c r="AM24" s="207">
        <f ca="1">AJ24*'power plant types'!$D$8</f>
        <v>8596</v>
      </c>
      <c r="AN24" s="207">
        <f ca="1">AJ24*'power plant types'!$D$9</f>
        <v>8596</v>
      </c>
      <c r="AO24" s="31">
        <f t="shared" ref="AO24:AO34" ca="1" si="196">INDIRECT(ADDRESS($D24,AO$9,,,$E$4))</f>
        <v>9400</v>
      </c>
      <c r="AP24" s="207">
        <f ca="1">AO24*'power plant types'!$D$10</f>
        <v>4700</v>
      </c>
      <c r="AQ24" s="207">
        <f ca="1">AO24*'power plant types'!$D$11</f>
        <v>4700</v>
      </c>
      <c r="AR24" s="31">
        <f t="shared" ref="AR24:AT34" ca="1" si="197">INDIRECT(ADDRESS($D24,AR$9,,,$E$4))</f>
        <v>3600</v>
      </c>
      <c r="AS24" s="31">
        <f t="shared" ca="1" si="197"/>
        <v>16890</v>
      </c>
      <c r="AT24" s="31">
        <f t="shared" ca="1" si="197"/>
        <v>0</v>
      </c>
      <c r="AU24" s="207">
        <f ca="1">AT24*'power plant types'!$D$14</f>
        <v>0</v>
      </c>
      <c r="AV24" s="207">
        <f ca="1">AT24*'power plant types'!$D$15</f>
        <v>0</v>
      </c>
      <c r="AW24" s="31">
        <f t="shared" ref="AW24:BB34" ca="1" si="198">INDIRECT(ADDRESS($D24,AW$9,,,$E$4))</f>
        <v>7117</v>
      </c>
      <c r="AX24" s="31">
        <f t="shared" ca="1" si="198"/>
        <v>0</v>
      </c>
      <c r="AY24" s="31">
        <f t="shared" ca="1" si="198"/>
        <v>7570</v>
      </c>
      <c r="AZ24" s="31">
        <f t="shared" ca="1" si="198"/>
        <v>1250</v>
      </c>
      <c r="BA24" s="31">
        <f t="shared" ca="1" si="198"/>
        <v>2300</v>
      </c>
      <c r="BB24" s="31">
        <f t="shared" ca="1" si="198"/>
        <v>5800</v>
      </c>
      <c r="BC24" s="207">
        <f t="shared" ref="BC24:BC34" ca="1" si="199">BA24+BB24</f>
        <v>8100</v>
      </c>
      <c r="BD24" s="31">
        <f t="shared" ref="BD24:BD34" ca="1" si="200">INDIRECT(ADDRESS($D24,BD$9,,,$E$4))</f>
        <v>26100</v>
      </c>
      <c r="BE24" s="207">
        <f ca="1">BD24*'power plant types'!$D$22</f>
        <v>13050</v>
      </c>
      <c r="BF24" s="207">
        <f ca="1">BD24*'power plant types'!$D$23</f>
        <v>13050</v>
      </c>
      <c r="BG24" s="49">
        <f t="shared" ref="BG24:BG34" ca="1" si="201">INDIRECT(ADDRESS($D24,BG$9,,,$E$4))</f>
        <v>0</v>
      </c>
      <c r="BI24" s="57" t="s">
        <v>106</v>
      </c>
      <c r="BJ24" s="44" t="s">
        <v>29</v>
      </c>
      <c r="BK24" s="42" t="s">
        <v>237</v>
      </c>
      <c r="BL24" s="59">
        <f>MATCH(BJ24,BLANK!$B$1:$B$60,0)</f>
        <v>21</v>
      </c>
      <c r="BM24" s="48">
        <f t="shared" ref="BM24:BN34" ca="1" si="202">INDIRECT(ADDRESS($D24,BM$9,,,$E$4))</f>
        <v>0</v>
      </c>
      <c r="BN24" s="31">
        <f t="shared" ca="1" si="202"/>
        <v>24560</v>
      </c>
      <c r="BO24" s="207">
        <f ca="1">BN24*'power plant types'!$D$6</f>
        <v>24560</v>
      </c>
      <c r="BP24" s="207">
        <f ca="1">BN24*'power plant types'!$D$7</f>
        <v>7368</v>
      </c>
      <c r="BQ24" s="207">
        <f ca="1">BN24*'power plant types'!$D$8</f>
        <v>8596</v>
      </c>
      <c r="BR24" s="207">
        <f ca="1">BN24*'power plant types'!$D$9</f>
        <v>8596</v>
      </c>
      <c r="BS24" s="31">
        <f t="shared" ref="BS24:BS34" ca="1" si="203">INDIRECT(ADDRESS($D24,BS$9,,,$E$4))</f>
        <v>9400</v>
      </c>
      <c r="BT24" s="207">
        <f ca="1">BS24*'power plant types'!$D$10</f>
        <v>4700</v>
      </c>
      <c r="BU24" s="207">
        <f ca="1">BS24*'power plant types'!$D$11</f>
        <v>4700</v>
      </c>
      <c r="BV24" s="31">
        <f t="shared" ref="BV24:BX34" ca="1" si="204">INDIRECT(ADDRESS($D24,BV$9,,,$E$4))</f>
        <v>3600</v>
      </c>
      <c r="BW24" s="31">
        <f t="shared" ca="1" si="204"/>
        <v>16890</v>
      </c>
      <c r="BX24" s="31">
        <f t="shared" ca="1" si="204"/>
        <v>0</v>
      </c>
      <c r="BY24" s="207">
        <f ca="1">BX24*'power plant types'!$D$14</f>
        <v>0</v>
      </c>
      <c r="BZ24" s="207">
        <f ca="1">BX24*'power plant types'!$D$15</f>
        <v>0</v>
      </c>
      <c r="CA24" s="31">
        <f t="shared" ref="CA24:CF34" ca="1" si="205">INDIRECT(ADDRESS($D24,CA$9,,,$E$4))</f>
        <v>7117</v>
      </c>
      <c r="CB24" s="31">
        <f t="shared" ca="1" si="205"/>
        <v>0</v>
      </c>
      <c r="CC24" s="31">
        <f t="shared" ca="1" si="205"/>
        <v>7570</v>
      </c>
      <c r="CD24" s="31">
        <f t="shared" ca="1" si="205"/>
        <v>1250</v>
      </c>
      <c r="CE24" s="31">
        <f t="shared" ca="1" si="205"/>
        <v>2300</v>
      </c>
      <c r="CF24" s="31">
        <f t="shared" ca="1" si="205"/>
        <v>5800</v>
      </c>
      <c r="CG24" s="207">
        <f t="shared" ref="CG24:CG34" ca="1" si="206">CE24+CF24</f>
        <v>8100</v>
      </c>
      <c r="CH24" s="31">
        <f t="shared" ref="CH24:CH34" ca="1" si="207">INDIRECT(ADDRESS($D24,CH$9,,,$E$4))</f>
        <v>26100</v>
      </c>
      <c r="CI24" s="207">
        <f ca="1">CH24*'power plant types'!$D$22</f>
        <v>13050</v>
      </c>
      <c r="CJ24" s="207">
        <f ca="1">CH24*'power plant types'!$D$23</f>
        <v>13050</v>
      </c>
      <c r="CK24" s="49">
        <f t="shared" ref="CK24:CK34" ca="1" si="208">INDIRECT(ADDRESS($D24,CK$9,,,$E$4))</f>
        <v>0</v>
      </c>
      <c r="CM24" s="57" t="s">
        <v>106</v>
      </c>
      <c r="CN24" s="44" t="s">
        <v>29</v>
      </c>
      <c r="CO24" s="42" t="s">
        <v>237</v>
      </c>
      <c r="CP24" s="59">
        <f>MATCH(CN24,BLANK!$B$1:$B$60,0)</f>
        <v>21</v>
      </c>
      <c r="CQ24" s="48">
        <f t="shared" ref="CQ24:CR34" ca="1" si="209">INDIRECT(ADDRESS($D24,CQ$9,,,$E$4))</f>
        <v>0</v>
      </c>
      <c r="CR24" s="31">
        <f t="shared" ca="1" si="209"/>
        <v>24560</v>
      </c>
      <c r="CS24" s="207">
        <f ca="1">CR24*'power plant types'!$D$6</f>
        <v>24560</v>
      </c>
      <c r="CT24" s="207">
        <f ca="1">CR24*'power plant types'!$D$7</f>
        <v>7368</v>
      </c>
      <c r="CU24" s="207">
        <f ca="1">CR24*'power plant types'!$D$8</f>
        <v>8596</v>
      </c>
      <c r="CV24" s="207">
        <f ca="1">CR24*'power plant types'!$D$9</f>
        <v>8596</v>
      </c>
      <c r="CW24" s="31">
        <f t="shared" ref="CW24:CW34" ca="1" si="210">INDIRECT(ADDRESS($D24,CW$9,,,$E$4))</f>
        <v>9400</v>
      </c>
      <c r="CX24" s="207">
        <f ca="1">CW24*'power plant types'!$D$10</f>
        <v>4700</v>
      </c>
      <c r="CY24" s="207">
        <f ca="1">CW24*'power plant types'!$D$11</f>
        <v>4700</v>
      </c>
      <c r="CZ24" s="31">
        <f t="shared" ref="CZ24:DB34" ca="1" si="211">INDIRECT(ADDRESS($D24,CZ$9,,,$E$4))</f>
        <v>3600</v>
      </c>
      <c r="DA24" s="31">
        <f t="shared" ca="1" si="211"/>
        <v>16890</v>
      </c>
      <c r="DB24" s="31">
        <f t="shared" ca="1" si="211"/>
        <v>0</v>
      </c>
      <c r="DC24" s="207">
        <f ca="1">DB24*'power plant types'!$D$14</f>
        <v>0</v>
      </c>
      <c r="DD24" s="207">
        <f ca="1">DB24*'power plant types'!$D$15</f>
        <v>0</v>
      </c>
      <c r="DE24" s="31">
        <f t="shared" ref="DE24:DJ34" ca="1" si="212">INDIRECT(ADDRESS($D24,DE$9,,,$E$4))</f>
        <v>7117</v>
      </c>
      <c r="DF24" s="31">
        <f t="shared" ca="1" si="212"/>
        <v>0</v>
      </c>
      <c r="DG24" s="31">
        <f t="shared" ca="1" si="212"/>
        <v>7570</v>
      </c>
      <c r="DH24" s="31">
        <f t="shared" ca="1" si="212"/>
        <v>1250</v>
      </c>
      <c r="DI24" s="31">
        <f t="shared" ca="1" si="212"/>
        <v>2300</v>
      </c>
      <c r="DJ24" s="31">
        <f t="shared" ca="1" si="212"/>
        <v>5800</v>
      </c>
      <c r="DK24" s="207">
        <f t="shared" ref="DK24:DK34" ca="1" si="213">DI24+DJ24</f>
        <v>8100</v>
      </c>
      <c r="DL24" s="31">
        <f t="shared" ref="DL24:DL34" ca="1" si="214">INDIRECT(ADDRESS($D24,DL$9,,,$E$4))</f>
        <v>26100</v>
      </c>
      <c r="DM24" s="207">
        <f ca="1">DL24*'power plant types'!$D$22</f>
        <v>13050</v>
      </c>
      <c r="DN24" s="207">
        <f ca="1">DL24*'power plant types'!$D$23</f>
        <v>13050</v>
      </c>
      <c r="DO24" s="49">
        <f t="shared" ref="DO24:DO34" ca="1" si="215">INDIRECT(ADDRESS($D24,DO$9,,,$E$4))</f>
        <v>0</v>
      </c>
    </row>
    <row r="25" spans="1:119" x14ac:dyDescent="0.2">
      <c r="A25" s="57" t="s">
        <v>108</v>
      </c>
      <c r="B25" s="44" t="s">
        <v>31</v>
      </c>
      <c r="C25" s="41" t="s">
        <v>207</v>
      </c>
      <c r="D25" s="59">
        <f>MATCH(B25,BLANK!$B$1:$B$60,0)</f>
        <v>23</v>
      </c>
      <c r="E25" s="48">
        <f t="shared" ca="1" si="189"/>
        <v>0</v>
      </c>
      <c r="F25" s="31">
        <f t="shared" ca="1" si="189"/>
        <v>11035</v>
      </c>
      <c r="G25" s="207">
        <f ca="1">F25*'power plant types'!$D$6</f>
        <v>11035</v>
      </c>
      <c r="H25" s="207">
        <f ca="1">F25*'power plant types'!$D$7</f>
        <v>3310.5</v>
      </c>
      <c r="I25" s="207">
        <f ca="1">F25*'power plant types'!$D$8</f>
        <v>3862.2499999999995</v>
      </c>
      <c r="J25" s="207">
        <f ca="1">F25*'power plant types'!$D$9</f>
        <v>3862.2499999999995</v>
      </c>
      <c r="K25" s="31">
        <f t="shared" ca="1" si="190"/>
        <v>2930</v>
      </c>
      <c r="L25" s="207">
        <f ca="1">K25*'power plant types'!$D$10</f>
        <v>1465</v>
      </c>
      <c r="M25" s="207">
        <f ca="1">K25*'power plant types'!$D$11</f>
        <v>1465</v>
      </c>
      <c r="N25" s="31">
        <f t="shared" ca="1" si="191"/>
        <v>13600</v>
      </c>
      <c r="O25" s="31">
        <f t="shared" ca="1" si="191"/>
        <v>11500</v>
      </c>
      <c r="P25" s="31">
        <f t="shared" ca="1" si="191"/>
        <v>0</v>
      </c>
      <c r="Q25" s="207">
        <f ca="1">P25*'power plant types'!$D$14</f>
        <v>0</v>
      </c>
      <c r="R25" s="207">
        <f ca="1">P25*'power plant types'!$D$15</f>
        <v>0</v>
      </c>
      <c r="S25" s="31">
        <f t="shared" ca="1" si="192"/>
        <v>63020</v>
      </c>
      <c r="T25" s="31">
        <f t="shared" ca="1" si="192"/>
        <v>1358</v>
      </c>
      <c r="U25" s="31">
        <f t="shared" ca="1" si="192"/>
        <v>0</v>
      </c>
      <c r="V25" s="31">
        <f t="shared" ca="1" si="192"/>
        <v>2191</v>
      </c>
      <c r="W25" s="31">
        <f t="shared" ca="1" si="192"/>
        <v>0</v>
      </c>
      <c r="X25" s="31">
        <f t="shared" ca="1" si="192"/>
        <v>11600</v>
      </c>
      <c r="Y25" s="207">
        <f t="shared" ca="1" si="24"/>
        <v>11600</v>
      </c>
      <c r="Z25" s="31">
        <f t="shared" ca="1" si="193"/>
        <v>16300</v>
      </c>
      <c r="AA25" s="207">
        <f ca="1">Z25*'power plant types'!$D$22</f>
        <v>8150</v>
      </c>
      <c r="AB25" s="207">
        <f ca="1">Z25*'power plant types'!$D$23</f>
        <v>8150</v>
      </c>
      <c r="AC25" s="49">
        <f t="shared" ca="1" si="194"/>
        <v>1000</v>
      </c>
      <c r="AD25" s="24"/>
      <c r="AE25" s="57" t="s">
        <v>108</v>
      </c>
      <c r="AF25" s="44" t="s">
        <v>31</v>
      </c>
      <c r="AG25" s="41" t="s">
        <v>207</v>
      </c>
      <c r="AH25" s="59">
        <f>MATCH(AF25,BLANK!$B$1:$B$60,0)</f>
        <v>23</v>
      </c>
      <c r="AI25" s="48">
        <f t="shared" ca="1" si="195"/>
        <v>0</v>
      </c>
      <c r="AJ25" s="31">
        <f t="shared" ca="1" si="195"/>
        <v>11035</v>
      </c>
      <c r="AK25" s="207">
        <f ca="1">AJ25*'power plant types'!$D$6</f>
        <v>11035</v>
      </c>
      <c r="AL25" s="207">
        <f ca="1">AJ25*'power plant types'!$D$7</f>
        <v>3310.5</v>
      </c>
      <c r="AM25" s="207">
        <f ca="1">AJ25*'power plant types'!$D$8</f>
        <v>3862.2499999999995</v>
      </c>
      <c r="AN25" s="207">
        <f ca="1">AJ25*'power plant types'!$D$9</f>
        <v>3862.2499999999995</v>
      </c>
      <c r="AO25" s="31">
        <f t="shared" ca="1" si="196"/>
        <v>2930</v>
      </c>
      <c r="AP25" s="207">
        <f ca="1">AO25*'power plant types'!$D$10</f>
        <v>1465</v>
      </c>
      <c r="AQ25" s="207">
        <f ca="1">AO25*'power plant types'!$D$11</f>
        <v>1465</v>
      </c>
      <c r="AR25" s="31">
        <f t="shared" ca="1" si="197"/>
        <v>13600</v>
      </c>
      <c r="AS25" s="31">
        <f t="shared" ca="1" si="197"/>
        <v>11500</v>
      </c>
      <c r="AT25" s="31">
        <f t="shared" ca="1" si="197"/>
        <v>0</v>
      </c>
      <c r="AU25" s="207">
        <f ca="1">AT25*'power plant types'!$D$14</f>
        <v>0</v>
      </c>
      <c r="AV25" s="207">
        <f ca="1">AT25*'power plant types'!$D$15</f>
        <v>0</v>
      </c>
      <c r="AW25" s="31">
        <f t="shared" ca="1" si="198"/>
        <v>63020</v>
      </c>
      <c r="AX25" s="31">
        <f t="shared" ca="1" si="198"/>
        <v>1358</v>
      </c>
      <c r="AY25" s="31">
        <f t="shared" ca="1" si="198"/>
        <v>0</v>
      </c>
      <c r="AZ25" s="31">
        <f t="shared" ca="1" si="198"/>
        <v>2191</v>
      </c>
      <c r="BA25" s="31">
        <f t="shared" ca="1" si="198"/>
        <v>0</v>
      </c>
      <c r="BB25" s="31">
        <f t="shared" ca="1" si="198"/>
        <v>11600</v>
      </c>
      <c r="BC25" s="207">
        <f t="shared" ca="1" si="199"/>
        <v>11600</v>
      </c>
      <c r="BD25" s="31">
        <f t="shared" ca="1" si="200"/>
        <v>16300</v>
      </c>
      <c r="BE25" s="207">
        <f ca="1">BD25*'power plant types'!$D$22</f>
        <v>8150</v>
      </c>
      <c r="BF25" s="207">
        <f ca="1">BD25*'power plant types'!$D$23</f>
        <v>8150</v>
      </c>
      <c r="BG25" s="49">
        <f t="shared" ca="1" si="201"/>
        <v>1000</v>
      </c>
      <c r="BI25" s="57" t="s">
        <v>108</v>
      </c>
      <c r="BJ25" s="44" t="s">
        <v>31</v>
      </c>
      <c r="BK25" s="41" t="s">
        <v>207</v>
      </c>
      <c r="BL25" s="59">
        <f>MATCH(BJ25,BLANK!$B$1:$B$60,0)</f>
        <v>23</v>
      </c>
      <c r="BM25" s="48">
        <f t="shared" ca="1" si="202"/>
        <v>0</v>
      </c>
      <c r="BN25" s="31">
        <f t="shared" ca="1" si="202"/>
        <v>11035</v>
      </c>
      <c r="BO25" s="207">
        <f ca="1">BN25*'power plant types'!$D$6</f>
        <v>11035</v>
      </c>
      <c r="BP25" s="207">
        <f ca="1">BN25*'power plant types'!$D$7</f>
        <v>3310.5</v>
      </c>
      <c r="BQ25" s="207">
        <f ca="1">BN25*'power plant types'!$D$8</f>
        <v>3862.2499999999995</v>
      </c>
      <c r="BR25" s="207">
        <f ca="1">BN25*'power plant types'!$D$9</f>
        <v>3862.2499999999995</v>
      </c>
      <c r="BS25" s="31">
        <f t="shared" ca="1" si="203"/>
        <v>2930</v>
      </c>
      <c r="BT25" s="207">
        <f ca="1">BS25*'power plant types'!$D$10</f>
        <v>1465</v>
      </c>
      <c r="BU25" s="207">
        <f ca="1">BS25*'power plant types'!$D$11</f>
        <v>1465</v>
      </c>
      <c r="BV25" s="31">
        <f t="shared" ca="1" si="204"/>
        <v>13600</v>
      </c>
      <c r="BW25" s="31">
        <f t="shared" ca="1" si="204"/>
        <v>11500</v>
      </c>
      <c r="BX25" s="31">
        <f t="shared" ca="1" si="204"/>
        <v>0</v>
      </c>
      <c r="BY25" s="207">
        <f ca="1">BX25*'power plant types'!$D$14</f>
        <v>0</v>
      </c>
      <c r="BZ25" s="207">
        <f ca="1">BX25*'power plant types'!$D$15</f>
        <v>0</v>
      </c>
      <c r="CA25" s="31">
        <f t="shared" ca="1" si="205"/>
        <v>63020</v>
      </c>
      <c r="CB25" s="31">
        <f t="shared" ca="1" si="205"/>
        <v>1358</v>
      </c>
      <c r="CC25" s="31">
        <f t="shared" ca="1" si="205"/>
        <v>0</v>
      </c>
      <c r="CD25" s="31">
        <f t="shared" ca="1" si="205"/>
        <v>2191</v>
      </c>
      <c r="CE25" s="31">
        <f t="shared" ca="1" si="205"/>
        <v>0</v>
      </c>
      <c r="CF25" s="31">
        <f t="shared" ca="1" si="205"/>
        <v>11600</v>
      </c>
      <c r="CG25" s="207">
        <f t="shared" ca="1" si="206"/>
        <v>11600</v>
      </c>
      <c r="CH25" s="31">
        <f t="shared" ca="1" si="207"/>
        <v>16300</v>
      </c>
      <c r="CI25" s="207">
        <f ca="1">CH25*'power plant types'!$D$22</f>
        <v>8150</v>
      </c>
      <c r="CJ25" s="207">
        <f ca="1">CH25*'power plant types'!$D$23</f>
        <v>8150</v>
      </c>
      <c r="CK25" s="49">
        <f t="shared" ca="1" si="208"/>
        <v>1000</v>
      </c>
      <c r="CM25" s="57" t="s">
        <v>108</v>
      </c>
      <c r="CN25" s="44" t="s">
        <v>31</v>
      </c>
      <c r="CO25" s="41" t="s">
        <v>207</v>
      </c>
      <c r="CP25" s="59">
        <f>MATCH(CN25,BLANK!$B$1:$B$60,0)</f>
        <v>23</v>
      </c>
      <c r="CQ25" s="48">
        <f t="shared" ca="1" si="209"/>
        <v>0</v>
      </c>
      <c r="CR25" s="31">
        <f t="shared" ca="1" si="209"/>
        <v>11035</v>
      </c>
      <c r="CS25" s="207">
        <f ca="1">CR25*'power plant types'!$D$6</f>
        <v>11035</v>
      </c>
      <c r="CT25" s="207">
        <f ca="1">CR25*'power plant types'!$D$7</f>
        <v>3310.5</v>
      </c>
      <c r="CU25" s="207">
        <f ca="1">CR25*'power plant types'!$D$8</f>
        <v>3862.2499999999995</v>
      </c>
      <c r="CV25" s="207">
        <f ca="1">CR25*'power plant types'!$D$9</f>
        <v>3862.2499999999995</v>
      </c>
      <c r="CW25" s="31">
        <f t="shared" ca="1" si="210"/>
        <v>2930</v>
      </c>
      <c r="CX25" s="207">
        <f ca="1">CW25*'power plant types'!$D$10</f>
        <v>1465</v>
      </c>
      <c r="CY25" s="207">
        <f ca="1">CW25*'power plant types'!$D$11</f>
        <v>1465</v>
      </c>
      <c r="CZ25" s="31">
        <f t="shared" ca="1" si="211"/>
        <v>13600</v>
      </c>
      <c r="DA25" s="31">
        <f t="shared" ca="1" si="211"/>
        <v>11500</v>
      </c>
      <c r="DB25" s="31">
        <f t="shared" ca="1" si="211"/>
        <v>0</v>
      </c>
      <c r="DC25" s="207">
        <f ca="1">DB25*'power plant types'!$D$14</f>
        <v>0</v>
      </c>
      <c r="DD25" s="207">
        <f ca="1">DB25*'power plant types'!$D$15</f>
        <v>0</v>
      </c>
      <c r="DE25" s="31">
        <f t="shared" ca="1" si="212"/>
        <v>63020</v>
      </c>
      <c r="DF25" s="31">
        <f t="shared" ca="1" si="212"/>
        <v>1358</v>
      </c>
      <c r="DG25" s="31">
        <f t="shared" ca="1" si="212"/>
        <v>0</v>
      </c>
      <c r="DH25" s="31">
        <f t="shared" ca="1" si="212"/>
        <v>2191</v>
      </c>
      <c r="DI25" s="31">
        <f t="shared" ca="1" si="212"/>
        <v>0</v>
      </c>
      <c r="DJ25" s="31">
        <f t="shared" ca="1" si="212"/>
        <v>11600</v>
      </c>
      <c r="DK25" s="207">
        <f t="shared" ca="1" si="213"/>
        <v>11600</v>
      </c>
      <c r="DL25" s="31">
        <f t="shared" ca="1" si="214"/>
        <v>16300</v>
      </c>
      <c r="DM25" s="207">
        <f ca="1">DL25*'power plant types'!$D$22</f>
        <v>8150</v>
      </c>
      <c r="DN25" s="207">
        <f ca="1">DL25*'power plant types'!$D$23</f>
        <v>8150</v>
      </c>
      <c r="DO25" s="49">
        <f t="shared" ca="1" si="215"/>
        <v>1000</v>
      </c>
    </row>
    <row r="26" spans="1:119" x14ac:dyDescent="0.2">
      <c r="A26" s="57" t="s">
        <v>110</v>
      </c>
      <c r="B26" s="44" t="s">
        <v>33</v>
      </c>
      <c r="C26" s="41" t="s">
        <v>217</v>
      </c>
      <c r="D26" s="59">
        <f>MATCH(B26,BLANK!$B$1:$B$60,0)</f>
        <v>25</v>
      </c>
      <c r="E26" s="48">
        <f t="shared" ca="1" si="189"/>
        <v>0</v>
      </c>
      <c r="F26" s="31">
        <f t="shared" ca="1" si="189"/>
        <v>5214</v>
      </c>
      <c r="G26" s="207">
        <f ca="1">F26*'power plant types'!$D$6</f>
        <v>5214</v>
      </c>
      <c r="H26" s="207">
        <f ca="1">F26*'power plant types'!$D$7</f>
        <v>1564.2</v>
      </c>
      <c r="I26" s="207">
        <f ca="1">F26*'power plant types'!$D$8</f>
        <v>1824.8999999999999</v>
      </c>
      <c r="J26" s="207">
        <f ca="1">F26*'power plant types'!$D$9</f>
        <v>1824.8999999999999</v>
      </c>
      <c r="K26" s="31">
        <f t="shared" ca="1" si="190"/>
        <v>0</v>
      </c>
      <c r="L26" s="207">
        <f ca="1">K26*'power plant types'!$D$10</f>
        <v>0</v>
      </c>
      <c r="M26" s="207">
        <f ca="1">K26*'power plant types'!$D$11</f>
        <v>0</v>
      </c>
      <c r="N26" s="31">
        <f t="shared" ca="1" si="191"/>
        <v>252</v>
      </c>
      <c r="O26" s="31">
        <f t="shared" ca="1" si="191"/>
        <v>3331</v>
      </c>
      <c r="P26" s="31">
        <f t="shared" ca="1" si="191"/>
        <v>2240</v>
      </c>
      <c r="Q26" s="207">
        <f ca="1">P26*'power plant types'!$D$14</f>
        <v>1120</v>
      </c>
      <c r="R26" s="207">
        <f ca="1">P26*'power plant types'!$D$15</f>
        <v>1120</v>
      </c>
      <c r="S26" s="31">
        <f t="shared" ca="1" si="192"/>
        <v>0</v>
      </c>
      <c r="T26" s="31">
        <f t="shared" ca="1" si="192"/>
        <v>0</v>
      </c>
      <c r="U26" s="31">
        <f t="shared" ca="1" si="192"/>
        <v>0</v>
      </c>
      <c r="V26" s="31">
        <f t="shared" ca="1" si="192"/>
        <v>325</v>
      </c>
      <c r="W26" s="31">
        <f t="shared" ca="1" si="192"/>
        <v>100</v>
      </c>
      <c r="X26" s="31">
        <f t="shared" ca="1" si="192"/>
        <v>2700</v>
      </c>
      <c r="Y26" s="207">
        <f t="shared" ca="1" si="24"/>
        <v>2800</v>
      </c>
      <c r="Z26" s="31">
        <f t="shared" ca="1" si="193"/>
        <v>2700</v>
      </c>
      <c r="AA26" s="207">
        <f ca="1">Z26*'power plant types'!$D$22</f>
        <v>1350</v>
      </c>
      <c r="AB26" s="207">
        <f ca="1">Z26*'power plant types'!$D$23</f>
        <v>1350</v>
      </c>
      <c r="AC26" s="49">
        <f t="shared" ca="1" si="194"/>
        <v>0</v>
      </c>
      <c r="AD26" s="24"/>
      <c r="AE26" s="57" t="s">
        <v>110</v>
      </c>
      <c r="AF26" s="44" t="s">
        <v>33</v>
      </c>
      <c r="AG26" s="41" t="s">
        <v>217</v>
      </c>
      <c r="AH26" s="59">
        <f>MATCH(AF26,BLANK!$B$1:$B$60,0)</f>
        <v>25</v>
      </c>
      <c r="AI26" s="48">
        <f t="shared" ca="1" si="195"/>
        <v>0</v>
      </c>
      <c r="AJ26" s="31">
        <f t="shared" ca="1" si="195"/>
        <v>5214</v>
      </c>
      <c r="AK26" s="207">
        <f ca="1">AJ26*'power plant types'!$D$6</f>
        <v>5214</v>
      </c>
      <c r="AL26" s="207">
        <f ca="1">AJ26*'power plant types'!$D$7</f>
        <v>1564.2</v>
      </c>
      <c r="AM26" s="207">
        <f ca="1">AJ26*'power plant types'!$D$8</f>
        <v>1824.8999999999999</v>
      </c>
      <c r="AN26" s="207">
        <f ca="1">AJ26*'power plant types'!$D$9</f>
        <v>1824.8999999999999</v>
      </c>
      <c r="AO26" s="31">
        <f t="shared" ca="1" si="196"/>
        <v>0</v>
      </c>
      <c r="AP26" s="207">
        <f ca="1">AO26*'power plant types'!$D$10</f>
        <v>0</v>
      </c>
      <c r="AQ26" s="207">
        <f ca="1">AO26*'power plant types'!$D$11</f>
        <v>0</v>
      </c>
      <c r="AR26" s="31">
        <f t="shared" ca="1" si="197"/>
        <v>252</v>
      </c>
      <c r="AS26" s="31">
        <f t="shared" ca="1" si="197"/>
        <v>3331</v>
      </c>
      <c r="AT26" s="31">
        <f t="shared" ca="1" si="197"/>
        <v>2240</v>
      </c>
      <c r="AU26" s="207">
        <f ca="1">AT26*'power plant types'!$D$14</f>
        <v>1120</v>
      </c>
      <c r="AV26" s="207">
        <f ca="1">AT26*'power plant types'!$D$15</f>
        <v>1120</v>
      </c>
      <c r="AW26" s="31">
        <f t="shared" ca="1" si="198"/>
        <v>0</v>
      </c>
      <c r="AX26" s="31">
        <f t="shared" ca="1" si="198"/>
        <v>0</v>
      </c>
      <c r="AY26" s="31">
        <f t="shared" ca="1" si="198"/>
        <v>0</v>
      </c>
      <c r="AZ26" s="31">
        <f t="shared" ca="1" si="198"/>
        <v>325</v>
      </c>
      <c r="BA26" s="31">
        <f t="shared" ca="1" si="198"/>
        <v>100</v>
      </c>
      <c r="BB26" s="31">
        <f t="shared" ca="1" si="198"/>
        <v>2700</v>
      </c>
      <c r="BC26" s="207">
        <f t="shared" ca="1" si="199"/>
        <v>2800</v>
      </c>
      <c r="BD26" s="31">
        <f t="shared" ca="1" si="200"/>
        <v>2700</v>
      </c>
      <c r="BE26" s="207">
        <f ca="1">BD26*'power plant types'!$D$22</f>
        <v>1350</v>
      </c>
      <c r="BF26" s="207">
        <f ca="1">BD26*'power plant types'!$D$23</f>
        <v>1350</v>
      </c>
      <c r="BG26" s="49">
        <f t="shared" ca="1" si="201"/>
        <v>0</v>
      </c>
      <c r="BI26" s="57" t="s">
        <v>110</v>
      </c>
      <c r="BJ26" s="44" t="s">
        <v>33</v>
      </c>
      <c r="BK26" s="41" t="s">
        <v>217</v>
      </c>
      <c r="BL26" s="59">
        <f>MATCH(BJ26,BLANK!$B$1:$B$60,0)</f>
        <v>25</v>
      </c>
      <c r="BM26" s="48">
        <f t="shared" ca="1" si="202"/>
        <v>0</v>
      </c>
      <c r="BN26" s="31">
        <f t="shared" ca="1" si="202"/>
        <v>5214</v>
      </c>
      <c r="BO26" s="207">
        <f ca="1">BN26*'power plant types'!$D$6</f>
        <v>5214</v>
      </c>
      <c r="BP26" s="207">
        <f ca="1">BN26*'power plant types'!$D$7</f>
        <v>1564.2</v>
      </c>
      <c r="BQ26" s="207">
        <f ca="1">BN26*'power plant types'!$D$8</f>
        <v>1824.8999999999999</v>
      </c>
      <c r="BR26" s="207">
        <f ca="1">BN26*'power plant types'!$D$9</f>
        <v>1824.8999999999999</v>
      </c>
      <c r="BS26" s="31">
        <f t="shared" ca="1" si="203"/>
        <v>0</v>
      </c>
      <c r="BT26" s="207">
        <f ca="1">BS26*'power plant types'!$D$10</f>
        <v>0</v>
      </c>
      <c r="BU26" s="207">
        <f ca="1">BS26*'power plant types'!$D$11</f>
        <v>0</v>
      </c>
      <c r="BV26" s="31">
        <f t="shared" ca="1" si="204"/>
        <v>252</v>
      </c>
      <c r="BW26" s="31">
        <f t="shared" ca="1" si="204"/>
        <v>3331</v>
      </c>
      <c r="BX26" s="31">
        <f t="shared" ca="1" si="204"/>
        <v>2240</v>
      </c>
      <c r="BY26" s="207">
        <f ca="1">BX26*'power plant types'!$D$14</f>
        <v>1120</v>
      </c>
      <c r="BZ26" s="207">
        <f ca="1">BX26*'power plant types'!$D$15</f>
        <v>1120</v>
      </c>
      <c r="CA26" s="31">
        <f t="shared" ca="1" si="205"/>
        <v>0</v>
      </c>
      <c r="CB26" s="31">
        <f t="shared" ca="1" si="205"/>
        <v>0</v>
      </c>
      <c r="CC26" s="31">
        <f t="shared" ca="1" si="205"/>
        <v>0</v>
      </c>
      <c r="CD26" s="31">
        <f t="shared" ca="1" si="205"/>
        <v>325</v>
      </c>
      <c r="CE26" s="31">
        <f t="shared" ca="1" si="205"/>
        <v>100</v>
      </c>
      <c r="CF26" s="31">
        <f t="shared" ca="1" si="205"/>
        <v>2700</v>
      </c>
      <c r="CG26" s="207">
        <f t="shared" ca="1" si="206"/>
        <v>2800</v>
      </c>
      <c r="CH26" s="31">
        <f t="shared" ca="1" si="207"/>
        <v>2700</v>
      </c>
      <c r="CI26" s="207">
        <f ca="1">CH26*'power plant types'!$D$22</f>
        <v>1350</v>
      </c>
      <c r="CJ26" s="207">
        <f ca="1">CH26*'power plant types'!$D$23</f>
        <v>1350</v>
      </c>
      <c r="CK26" s="49">
        <f t="shared" ca="1" si="208"/>
        <v>0</v>
      </c>
      <c r="CM26" s="57" t="s">
        <v>110</v>
      </c>
      <c r="CN26" s="44" t="s">
        <v>33</v>
      </c>
      <c r="CO26" s="41" t="s">
        <v>217</v>
      </c>
      <c r="CP26" s="59">
        <f>MATCH(CN26,BLANK!$B$1:$B$60,0)</f>
        <v>25</v>
      </c>
      <c r="CQ26" s="48">
        <f t="shared" ca="1" si="209"/>
        <v>0</v>
      </c>
      <c r="CR26" s="31">
        <f t="shared" ca="1" si="209"/>
        <v>5214</v>
      </c>
      <c r="CS26" s="207">
        <f ca="1">CR26*'power plant types'!$D$6</f>
        <v>5214</v>
      </c>
      <c r="CT26" s="207">
        <f ca="1">CR26*'power plant types'!$D$7</f>
        <v>1564.2</v>
      </c>
      <c r="CU26" s="207">
        <f ca="1">CR26*'power plant types'!$D$8</f>
        <v>1824.8999999999999</v>
      </c>
      <c r="CV26" s="207">
        <f ca="1">CR26*'power plant types'!$D$9</f>
        <v>1824.8999999999999</v>
      </c>
      <c r="CW26" s="31">
        <f t="shared" ca="1" si="210"/>
        <v>0</v>
      </c>
      <c r="CX26" s="207">
        <f ca="1">CW26*'power plant types'!$D$10</f>
        <v>0</v>
      </c>
      <c r="CY26" s="207">
        <f ca="1">CW26*'power plant types'!$D$11</f>
        <v>0</v>
      </c>
      <c r="CZ26" s="31">
        <f t="shared" ca="1" si="211"/>
        <v>252</v>
      </c>
      <c r="DA26" s="31">
        <f t="shared" ca="1" si="211"/>
        <v>3331</v>
      </c>
      <c r="DB26" s="31">
        <f t="shared" ca="1" si="211"/>
        <v>2240</v>
      </c>
      <c r="DC26" s="207">
        <f ca="1">DB26*'power plant types'!$D$14</f>
        <v>1120</v>
      </c>
      <c r="DD26" s="207">
        <f ca="1">DB26*'power plant types'!$D$15</f>
        <v>1120</v>
      </c>
      <c r="DE26" s="31">
        <f t="shared" ca="1" si="212"/>
        <v>0</v>
      </c>
      <c r="DF26" s="31">
        <f t="shared" ca="1" si="212"/>
        <v>0</v>
      </c>
      <c r="DG26" s="31">
        <f t="shared" ca="1" si="212"/>
        <v>0</v>
      </c>
      <c r="DH26" s="31">
        <f t="shared" ca="1" si="212"/>
        <v>325</v>
      </c>
      <c r="DI26" s="31">
        <f t="shared" ca="1" si="212"/>
        <v>100</v>
      </c>
      <c r="DJ26" s="31">
        <f t="shared" ca="1" si="212"/>
        <v>2700</v>
      </c>
      <c r="DK26" s="207">
        <f t="shared" ca="1" si="213"/>
        <v>2800</v>
      </c>
      <c r="DL26" s="31">
        <f t="shared" ca="1" si="214"/>
        <v>2700</v>
      </c>
      <c r="DM26" s="207">
        <f ca="1">DL26*'power plant types'!$D$22</f>
        <v>1350</v>
      </c>
      <c r="DN26" s="207">
        <f ca="1">DL26*'power plant types'!$D$23</f>
        <v>1350</v>
      </c>
      <c r="DO26" s="49">
        <f t="shared" ca="1" si="215"/>
        <v>0</v>
      </c>
    </row>
    <row r="27" spans="1:119" x14ac:dyDescent="0.2">
      <c r="A27" s="57" t="s">
        <v>111</v>
      </c>
      <c r="B27" s="44" t="s">
        <v>34</v>
      </c>
      <c r="C27" s="41" t="s">
        <v>218</v>
      </c>
      <c r="D27" s="59">
        <f>MATCH(B27,BLANK!$B$1:$B$60,0)</f>
        <v>26</v>
      </c>
      <c r="E27" s="48">
        <f t="shared" ca="1" si="189"/>
        <v>0</v>
      </c>
      <c r="F27" s="31">
        <f t="shared" ca="1" si="189"/>
        <v>1500</v>
      </c>
      <c r="G27" s="207">
        <f ca="1">F27*'power plant types'!$D$6</f>
        <v>1500</v>
      </c>
      <c r="H27" s="207">
        <f ca="1">F27*'power plant types'!$D$7</f>
        <v>450</v>
      </c>
      <c r="I27" s="207">
        <f ca="1">F27*'power plant types'!$D$8</f>
        <v>525</v>
      </c>
      <c r="J27" s="207">
        <f ca="1">F27*'power plant types'!$D$9</f>
        <v>525</v>
      </c>
      <c r="K27" s="31">
        <f t="shared" ca="1" si="190"/>
        <v>200</v>
      </c>
      <c r="L27" s="207">
        <f ca="1">K27*'power plant types'!$D$10</f>
        <v>100</v>
      </c>
      <c r="M27" s="207">
        <f ca="1">K27*'power plant types'!$D$11</f>
        <v>100</v>
      </c>
      <c r="N27" s="31">
        <f t="shared" ca="1" si="191"/>
        <v>300</v>
      </c>
      <c r="O27" s="31">
        <f t="shared" ca="1" si="191"/>
        <v>1800</v>
      </c>
      <c r="P27" s="31">
        <f t="shared" ca="1" si="191"/>
        <v>0</v>
      </c>
      <c r="Q27" s="207">
        <f ca="1">P27*'power plant types'!$D$14</f>
        <v>0</v>
      </c>
      <c r="R27" s="207">
        <f ca="1">P27*'power plant types'!$D$15</f>
        <v>0</v>
      </c>
      <c r="S27" s="31">
        <f t="shared" ca="1" si="192"/>
        <v>0</v>
      </c>
      <c r="T27" s="31">
        <f t="shared" ca="1" si="192"/>
        <v>0</v>
      </c>
      <c r="U27" s="31">
        <f t="shared" ca="1" si="192"/>
        <v>200</v>
      </c>
      <c r="V27" s="31">
        <f t="shared" ca="1" si="192"/>
        <v>250</v>
      </c>
      <c r="W27" s="31">
        <f t="shared" ca="1" si="192"/>
        <v>15</v>
      </c>
      <c r="X27" s="31">
        <f t="shared" ca="1" si="192"/>
        <v>30</v>
      </c>
      <c r="Y27" s="207">
        <f t="shared" ca="1" si="24"/>
        <v>45</v>
      </c>
      <c r="Z27" s="31">
        <f t="shared" ca="1" si="193"/>
        <v>750</v>
      </c>
      <c r="AA27" s="207">
        <f ca="1">Z27*'power plant types'!$D$22</f>
        <v>375</v>
      </c>
      <c r="AB27" s="207">
        <f ca="1">Z27*'power plant types'!$D$23</f>
        <v>375</v>
      </c>
      <c r="AC27" s="49">
        <f t="shared" ca="1" si="194"/>
        <v>0</v>
      </c>
      <c r="AD27" s="24"/>
      <c r="AE27" s="57" t="s">
        <v>111</v>
      </c>
      <c r="AF27" s="44" t="s">
        <v>34</v>
      </c>
      <c r="AG27" s="41" t="s">
        <v>218</v>
      </c>
      <c r="AH27" s="59">
        <f>MATCH(AF27,BLANK!$B$1:$B$60,0)</f>
        <v>26</v>
      </c>
      <c r="AI27" s="48">
        <f t="shared" ca="1" si="195"/>
        <v>0</v>
      </c>
      <c r="AJ27" s="31">
        <f t="shared" ca="1" si="195"/>
        <v>1500</v>
      </c>
      <c r="AK27" s="207">
        <f ca="1">AJ27*'power plant types'!$D$6</f>
        <v>1500</v>
      </c>
      <c r="AL27" s="207">
        <f ca="1">AJ27*'power plant types'!$D$7</f>
        <v>450</v>
      </c>
      <c r="AM27" s="207">
        <f ca="1">AJ27*'power plant types'!$D$8</f>
        <v>525</v>
      </c>
      <c r="AN27" s="207">
        <f ca="1">AJ27*'power plant types'!$D$9</f>
        <v>525</v>
      </c>
      <c r="AO27" s="31">
        <f t="shared" ca="1" si="196"/>
        <v>200</v>
      </c>
      <c r="AP27" s="207">
        <f ca="1">AO27*'power plant types'!$D$10</f>
        <v>100</v>
      </c>
      <c r="AQ27" s="207">
        <f ca="1">AO27*'power plant types'!$D$11</f>
        <v>100</v>
      </c>
      <c r="AR27" s="31">
        <f t="shared" ca="1" si="197"/>
        <v>300</v>
      </c>
      <c r="AS27" s="31">
        <f t="shared" ca="1" si="197"/>
        <v>1800</v>
      </c>
      <c r="AT27" s="31">
        <f t="shared" ca="1" si="197"/>
        <v>0</v>
      </c>
      <c r="AU27" s="207">
        <f ca="1">AT27*'power plant types'!$D$14</f>
        <v>0</v>
      </c>
      <c r="AV27" s="207">
        <f ca="1">AT27*'power plant types'!$D$15</f>
        <v>0</v>
      </c>
      <c r="AW27" s="31">
        <f t="shared" ca="1" si="198"/>
        <v>0</v>
      </c>
      <c r="AX27" s="31">
        <f t="shared" ca="1" si="198"/>
        <v>0</v>
      </c>
      <c r="AY27" s="31">
        <f t="shared" ca="1" si="198"/>
        <v>200</v>
      </c>
      <c r="AZ27" s="31">
        <f t="shared" ca="1" si="198"/>
        <v>250</v>
      </c>
      <c r="BA27" s="31">
        <f t="shared" ca="1" si="198"/>
        <v>15</v>
      </c>
      <c r="BB27" s="31">
        <f t="shared" ca="1" si="198"/>
        <v>30</v>
      </c>
      <c r="BC27" s="207">
        <f t="shared" ca="1" si="199"/>
        <v>45</v>
      </c>
      <c r="BD27" s="31">
        <f t="shared" ca="1" si="200"/>
        <v>750</v>
      </c>
      <c r="BE27" s="207">
        <f ca="1">BD27*'power plant types'!$D$22</f>
        <v>375</v>
      </c>
      <c r="BF27" s="207">
        <f ca="1">BD27*'power plant types'!$D$23</f>
        <v>375</v>
      </c>
      <c r="BG27" s="49">
        <f t="shared" ca="1" si="201"/>
        <v>0</v>
      </c>
      <c r="BI27" s="57" t="s">
        <v>111</v>
      </c>
      <c r="BJ27" s="44" t="s">
        <v>34</v>
      </c>
      <c r="BK27" s="41" t="s">
        <v>218</v>
      </c>
      <c r="BL27" s="59">
        <f>MATCH(BJ27,BLANK!$B$1:$B$60,0)</f>
        <v>26</v>
      </c>
      <c r="BM27" s="48">
        <f t="shared" ca="1" si="202"/>
        <v>0</v>
      </c>
      <c r="BN27" s="31">
        <f t="shared" ca="1" si="202"/>
        <v>1500</v>
      </c>
      <c r="BO27" s="207">
        <f ca="1">BN27*'power plant types'!$D$6</f>
        <v>1500</v>
      </c>
      <c r="BP27" s="207">
        <f ca="1">BN27*'power plant types'!$D$7</f>
        <v>450</v>
      </c>
      <c r="BQ27" s="207">
        <f ca="1">BN27*'power plant types'!$D$8</f>
        <v>525</v>
      </c>
      <c r="BR27" s="207">
        <f ca="1">BN27*'power plant types'!$D$9</f>
        <v>525</v>
      </c>
      <c r="BS27" s="31">
        <f t="shared" ca="1" si="203"/>
        <v>200</v>
      </c>
      <c r="BT27" s="207">
        <f ca="1">BS27*'power plant types'!$D$10</f>
        <v>100</v>
      </c>
      <c r="BU27" s="207">
        <f ca="1">BS27*'power plant types'!$D$11</f>
        <v>100</v>
      </c>
      <c r="BV27" s="31">
        <f t="shared" ca="1" si="204"/>
        <v>300</v>
      </c>
      <c r="BW27" s="31">
        <f t="shared" ca="1" si="204"/>
        <v>1800</v>
      </c>
      <c r="BX27" s="31">
        <f t="shared" ca="1" si="204"/>
        <v>0</v>
      </c>
      <c r="BY27" s="207">
        <f ca="1">BX27*'power plant types'!$D$14</f>
        <v>0</v>
      </c>
      <c r="BZ27" s="207">
        <f ca="1">BX27*'power plant types'!$D$15</f>
        <v>0</v>
      </c>
      <c r="CA27" s="31">
        <f t="shared" ca="1" si="205"/>
        <v>0</v>
      </c>
      <c r="CB27" s="31">
        <f t="shared" ca="1" si="205"/>
        <v>0</v>
      </c>
      <c r="CC27" s="31">
        <f t="shared" ca="1" si="205"/>
        <v>200</v>
      </c>
      <c r="CD27" s="31">
        <f t="shared" ca="1" si="205"/>
        <v>250</v>
      </c>
      <c r="CE27" s="31">
        <f t="shared" ca="1" si="205"/>
        <v>15</v>
      </c>
      <c r="CF27" s="31">
        <f t="shared" ca="1" si="205"/>
        <v>30</v>
      </c>
      <c r="CG27" s="207">
        <f t="shared" ca="1" si="206"/>
        <v>45</v>
      </c>
      <c r="CH27" s="31">
        <f t="shared" ca="1" si="207"/>
        <v>750</v>
      </c>
      <c r="CI27" s="207">
        <f ca="1">CH27*'power plant types'!$D$22</f>
        <v>375</v>
      </c>
      <c r="CJ27" s="207">
        <f ca="1">CH27*'power plant types'!$D$23</f>
        <v>375</v>
      </c>
      <c r="CK27" s="49">
        <f t="shared" ca="1" si="208"/>
        <v>0</v>
      </c>
      <c r="CM27" s="57" t="s">
        <v>111</v>
      </c>
      <c r="CN27" s="44" t="s">
        <v>34</v>
      </c>
      <c r="CO27" s="41" t="s">
        <v>218</v>
      </c>
      <c r="CP27" s="59">
        <f>MATCH(CN27,BLANK!$B$1:$B$60,0)</f>
        <v>26</v>
      </c>
      <c r="CQ27" s="48">
        <f t="shared" ca="1" si="209"/>
        <v>0</v>
      </c>
      <c r="CR27" s="31">
        <f t="shared" ca="1" si="209"/>
        <v>1500</v>
      </c>
      <c r="CS27" s="207">
        <f ca="1">CR27*'power plant types'!$D$6</f>
        <v>1500</v>
      </c>
      <c r="CT27" s="207">
        <f ca="1">CR27*'power plant types'!$D$7</f>
        <v>450</v>
      </c>
      <c r="CU27" s="207">
        <f ca="1">CR27*'power plant types'!$D$8</f>
        <v>525</v>
      </c>
      <c r="CV27" s="207">
        <f ca="1">CR27*'power plant types'!$D$9</f>
        <v>525</v>
      </c>
      <c r="CW27" s="31">
        <f t="shared" ca="1" si="210"/>
        <v>200</v>
      </c>
      <c r="CX27" s="207">
        <f ca="1">CW27*'power plant types'!$D$10</f>
        <v>100</v>
      </c>
      <c r="CY27" s="207">
        <f ca="1">CW27*'power plant types'!$D$11</f>
        <v>100</v>
      </c>
      <c r="CZ27" s="31">
        <f t="shared" ca="1" si="211"/>
        <v>300</v>
      </c>
      <c r="DA27" s="31">
        <f t="shared" ca="1" si="211"/>
        <v>1800</v>
      </c>
      <c r="DB27" s="31">
        <f t="shared" ca="1" si="211"/>
        <v>0</v>
      </c>
      <c r="DC27" s="207">
        <f ca="1">DB27*'power plant types'!$D$14</f>
        <v>0</v>
      </c>
      <c r="DD27" s="207">
        <f ca="1">DB27*'power plant types'!$D$15</f>
        <v>0</v>
      </c>
      <c r="DE27" s="31">
        <f t="shared" ca="1" si="212"/>
        <v>0</v>
      </c>
      <c r="DF27" s="31">
        <f t="shared" ca="1" si="212"/>
        <v>0</v>
      </c>
      <c r="DG27" s="31">
        <f t="shared" ca="1" si="212"/>
        <v>200</v>
      </c>
      <c r="DH27" s="31">
        <f t="shared" ca="1" si="212"/>
        <v>250</v>
      </c>
      <c r="DI27" s="31">
        <f t="shared" ca="1" si="212"/>
        <v>15</v>
      </c>
      <c r="DJ27" s="31">
        <f t="shared" ca="1" si="212"/>
        <v>30</v>
      </c>
      <c r="DK27" s="207">
        <f t="shared" ca="1" si="213"/>
        <v>45</v>
      </c>
      <c r="DL27" s="31">
        <f t="shared" ca="1" si="214"/>
        <v>750</v>
      </c>
      <c r="DM27" s="207">
        <f ca="1">DL27*'power plant types'!$D$22</f>
        <v>375</v>
      </c>
      <c r="DN27" s="207">
        <f ca="1">DL27*'power plant types'!$D$23</f>
        <v>375</v>
      </c>
      <c r="DO27" s="49">
        <f t="shared" ca="1" si="215"/>
        <v>0</v>
      </c>
    </row>
    <row r="28" spans="1:119" x14ac:dyDescent="0.2">
      <c r="A28" s="57" t="s">
        <v>112</v>
      </c>
      <c r="B28" s="44" t="s">
        <v>35</v>
      </c>
      <c r="C28" s="41" t="s">
        <v>208</v>
      </c>
      <c r="D28" s="59">
        <f>MATCH(B28,BLANK!$B$1:$B$60,0)</f>
        <v>27</v>
      </c>
      <c r="E28" s="48">
        <f t="shared" ca="1" si="189"/>
        <v>0</v>
      </c>
      <c r="F28" s="31">
        <f t="shared" ca="1" si="189"/>
        <v>2260.4</v>
      </c>
      <c r="G28" s="207">
        <f ca="1">F28*'power plant types'!$D$6</f>
        <v>2260.4</v>
      </c>
      <c r="H28" s="207">
        <f ca="1">F28*'power plant types'!$D$7</f>
        <v>678.12</v>
      </c>
      <c r="I28" s="207">
        <f ca="1">F28*'power plant types'!$D$8</f>
        <v>791.14</v>
      </c>
      <c r="J28" s="207">
        <f ca="1">F28*'power plant types'!$D$9</f>
        <v>791.14</v>
      </c>
      <c r="K28" s="31">
        <f t="shared" ca="1" si="190"/>
        <v>165.1</v>
      </c>
      <c r="L28" s="207">
        <f ca="1">K28*'power plant types'!$D$10</f>
        <v>82.55</v>
      </c>
      <c r="M28" s="207">
        <f ca="1">K28*'power plant types'!$D$11</f>
        <v>82.55</v>
      </c>
      <c r="N28" s="31">
        <f t="shared" ca="1" si="191"/>
        <v>60</v>
      </c>
      <c r="O28" s="31">
        <f t="shared" ca="1" si="191"/>
        <v>0</v>
      </c>
      <c r="P28" s="31">
        <f t="shared" ca="1" si="191"/>
        <v>852</v>
      </c>
      <c r="Q28" s="207">
        <f ca="1">P28*'power plant types'!$D$14</f>
        <v>426</v>
      </c>
      <c r="R28" s="207">
        <f ca="1">P28*'power plant types'!$D$15</f>
        <v>426</v>
      </c>
      <c r="S28" s="31">
        <f t="shared" ca="1" si="192"/>
        <v>1888</v>
      </c>
      <c r="T28" s="31">
        <f t="shared" ca="1" si="192"/>
        <v>410</v>
      </c>
      <c r="U28" s="31">
        <f t="shared" ca="1" si="192"/>
        <v>585</v>
      </c>
      <c r="V28" s="31">
        <f t="shared" ca="1" si="192"/>
        <v>330</v>
      </c>
      <c r="W28" s="31">
        <f t="shared" ca="1" si="192"/>
        <v>0</v>
      </c>
      <c r="X28" s="31">
        <f t="shared" ca="1" si="192"/>
        <v>750</v>
      </c>
      <c r="Y28" s="207">
        <f t="shared" ca="1" si="24"/>
        <v>750</v>
      </c>
      <c r="Z28" s="31">
        <f t="shared" ca="1" si="193"/>
        <v>329</v>
      </c>
      <c r="AA28" s="207">
        <f ca="1">Z28*'power plant types'!$D$22</f>
        <v>164.5</v>
      </c>
      <c r="AB28" s="207">
        <f ca="1">Z28*'power plant types'!$D$23</f>
        <v>164.5</v>
      </c>
      <c r="AC28" s="49">
        <f t="shared" ca="1" si="194"/>
        <v>0</v>
      </c>
      <c r="AD28" s="24"/>
      <c r="AE28" s="57" t="s">
        <v>112</v>
      </c>
      <c r="AF28" s="44" t="s">
        <v>35</v>
      </c>
      <c r="AG28" s="41" t="s">
        <v>208</v>
      </c>
      <c r="AH28" s="59">
        <f>MATCH(AF28,BLANK!$B$1:$B$60,0)</f>
        <v>27</v>
      </c>
      <c r="AI28" s="48">
        <f t="shared" ca="1" si="195"/>
        <v>0</v>
      </c>
      <c r="AJ28" s="31">
        <f t="shared" ca="1" si="195"/>
        <v>2260.4</v>
      </c>
      <c r="AK28" s="207">
        <f ca="1">AJ28*'power plant types'!$D$6</f>
        <v>2260.4</v>
      </c>
      <c r="AL28" s="207">
        <f ca="1">AJ28*'power plant types'!$D$7</f>
        <v>678.12</v>
      </c>
      <c r="AM28" s="207">
        <f ca="1">AJ28*'power plant types'!$D$8</f>
        <v>791.14</v>
      </c>
      <c r="AN28" s="207">
        <f ca="1">AJ28*'power plant types'!$D$9</f>
        <v>791.14</v>
      </c>
      <c r="AO28" s="31">
        <f t="shared" ca="1" si="196"/>
        <v>165.1</v>
      </c>
      <c r="AP28" s="207">
        <f ca="1">AO28*'power plant types'!$D$10</f>
        <v>82.55</v>
      </c>
      <c r="AQ28" s="207">
        <f ca="1">AO28*'power plant types'!$D$11</f>
        <v>82.55</v>
      </c>
      <c r="AR28" s="31">
        <f t="shared" ca="1" si="197"/>
        <v>60</v>
      </c>
      <c r="AS28" s="31">
        <f t="shared" ca="1" si="197"/>
        <v>0</v>
      </c>
      <c r="AT28" s="31">
        <f t="shared" ca="1" si="197"/>
        <v>852</v>
      </c>
      <c r="AU28" s="207">
        <f ca="1">AT28*'power plant types'!$D$14</f>
        <v>426</v>
      </c>
      <c r="AV28" s="207">
        <f ca="1">AT28*'power plant types'!$D$15</f>
        <v>426</v>
      </c>
      <c r="AW28" s="31">
        <f t="shared" ca="1" si="198"/>
        <v>1888</v>
      </c>
      <c r="AX28" s="31">
        <f t="shared" ca="1" si="198"/>
        <v>410</v>
      </c>
      <c r="AY28" s="31">
        <f t="shared" ca="1" si="198"/>
        <v>585</v>
      </c>
      <c r="AZ28" s="31">
        <f t="shared" ca="1" si="198"/>
        <v>330</v>
      </c>
      <c r="BA28" s="31">
        <f t="shared" ca="1" si="198"/>
        <v>0</v>
      </c>
      <c r="BB28" s="31">
        <f t="shared" ca="1" si="198"/>
        <v>750</v>
      </c>
      <c r="BC28" s="207">
        <f t="shared" ca="1" si="199"/>
        <v>750</v>
      </c>
      <c r="BD28" s="31">
        <f t="shared" ca="1" si="200"/>
        <v>329</v>
      </c>
      <c r="BE28" s="207">
        <f ca="1">BD28*'power plant types'!$D$22</f>
        <v>164.5</v>
      </c>
      <c r="BF28" s="207">
        <f ca="1">BD28*'power plant types'!$D$23</f>
        <v>164.5</v>
      </c>
      <c r="BG28" s="49">
        <f t="shared" ca="1" si="201"/>
        <v>0</v>
      </c>
      <c r="BI28" s="57" t="s">
        <v>112</v>
      </c>
      <c r="BJ28" s="44" t="s">
        <v>35</v>
      </c>
      <c r="BK28" s="41" t="s">
        <v>208</v>
      </c>
      <c r="BL28" s="59">
        <f>MATCH(BJ28,BLANK!$B$1:$B$60,0)</f>
        <v>27</v>
      </c>
      <c r="BM28" s="48">
        <f t="shared" ca="1" si="202"/>
        <v>0</v>
      </c>
      <c r="BN28" s="31">
        <f t="shared" ca="1" si="202"/>
        <v>2260.4</v>
      </c>
      <c r="BO28" s="207">
        <f ca="1">BN28*'power plant types'!$D$6</f>
        <v>2260.4</v>
      </c>
      <c r="BP28" s="207">
        <f ca="1">BN28*'power plant types'!$D$7</f>
        <v>678.12</v>
      </c>
      <c r="BQ28" s="207">
        <f ca="1">BN28*'power plant types'!$D$8</f>
        <v>791.14</v>
      </c>
      <c r="BR28" s="207">
        <f ca="1">BN28*'power plant types'!$D$9</f>
        <v>791.14</v>
      </c>
      <c r="BS28" s="31">
        <f t="shared" ca="1" si="203"/>
        <v>165.1</v>
      </c>
      <c r="BT28" s="207">
        <f ca="1">BS28*'power plant types'!$D$10</f>
        <v>82.55</v>
      </c>
      <c r="BU28" s="207">
        <f ca="1">BS28*'power plant types'!$D$11</f>
        <v>82.55</v>
      </c>
      <c r="BV28" s="31">
        <f t="shared" ca="1" si="204"/>
        <v>60</v>
      </c>
      <c r="BW28" s="31">
        <f t="shared" ca="1" si="204"/>
        <v>0</v>
      </c>
      <c r="BX28" s="31">
        <f t="shared" ca="1" si="204"/>
        <v>852</v>
      </c>
      <c r="BY28" s="207">
        <f ca="1">BX28*'power plant types'!$D$14</f>
        <v>426</v>
      </c>
      <c r="BZ28" s="207">
        <f ca="1">BX28*'power plant types'!$D$15</f>
        <v>426</v>
      </c>
      <c r="CA28" s="31">
        <f t="shared" ca="1" si="205"/>
        <v>1888</v>
      </c>
      <c r="CB28" s="31">
        <f t="shared" ca="1" si="205"/>
        <v>410</v>
      </c>
      <c r="CC28" s="31">
        <f t="shared" ca="1" si="205"/>
        <v>585</v>
      </c>
      <c r="CD28" s="31">
        <f t="shared" ca="1" si="205"/>
        <v>330</v>
      </c>
      <c r="CE28" s="31">
        <f t="shared" ca="1" si="205"/>
        <v>0</v>
      </c>
      <c r="CF28" s="31">
        <f t="shared" ca="1" si="205"/>
        <v>750</v>
      </c>
      <c r="CG28" s="207">
        <f t="shared" ca="1" si="206"/>
        <v>750</v>
      </c>
      <c r="CH28" s="31">
        <f t="shared" ca="1" si="207"/>
        <v>329</v>
      </c>
      <c r="CI28" s="207">
        <f ca="1">CH28*'power plant types'!$D$22</f>
        <v>164.5</v>
      </c>
      <c r="CJ28" s="207">
        <f ca="1">CH28*'power plant types'!$D$23</f>
        <v>164.5</v>
      </c>
      <c r="CK28" s="49">
        <f t="shared" ca="1" si="208"/>
        <v>0</v>
      </c>
      <c r="CM28" s="57" t="s">
        <v>112</v>
      </c>
      <c r="CN28" s="44" t="s">
        <v>35</v>
      </c>
      <c r="CO28" s="41" t="s">
        <v>208</v>
      </c>
      <c r="CP28" s="59">
        <f>MATCH(CN28,BLANK!$B$1:$B$60,0)</f>
        <v>27</v>
      </c>
      <c r="CQ28" s="48">
        <f t="shared" ca="1" si="209"/>
        <v>0</v>
      </c>
      <c r="CR28" s="31">
        <f t="shared" ca="1" si="209"/>
        <v>2260.4</v>
      </c>
      <c r="CS28" s="207">
        <f ca="1">CR28*'power plant types'!$D$6</f>
        <v>2260.4</v>
      </c>
      <c r="CT28" s="207">
        <f ca="1">CR28*'power plant types'!$D$7</f>
        <v>678.12</v>
      </c>
      <c r="CU28" s="207">
        <f ca="1">CR28*'power plant types'!$D$8</f>
        <v>791.14</v>
      </c>
      <c r="CV28" s="207">
        <f ca="1">CR28*'power plant types'!$D$9</f>
        <v>791.14</v>
      </c>
      <c r="CW28" s="31">
        <f t="shared" ca="1" si="210"/>
        <v>165.1</v>
      </c>
      <c r="CX28" s="207">
        <f ca="1">CW28*'power plant types'!$D$10</f>
        <v>82.55</v>
      </c>
      <c r="CY28" s="207">
        <f ca="1">CW28*'power plant types'!$D$11</f>
        <v>82.55</v>
      </c>
      <c r="CZ28" s="31">
        <f t="shared" ca="1" si="211"/>
        <v>60</v>
      </c>
      <c r="DA28" s="31">
        <f t="shared" ca="1" si="211"/>
        <v>0</v>
      </c>
      <c r="DB28" s="31">
        <f t="shared" ca="1" si="211"/>
        <v>852</v>
      </c>
      <c r="DC28" s="207">
        <f ca="1">DB28*'power plant types'!$D$14</f>
        <v>426</v>
      </c>
      <c r="DD28" s="207">
        <f ca="1">DB28*'power plant types'!$D$15</f>
        <v>426</v>
      </c>
      <c r="DE28" s="31">
        <f t="shared" ca="1" si="212"/>
        <v>1888</v>
      </c>
      <c r="DF28" s="31">
        <f t="shared" ca="1" si="212"/>
        <v>410</v>
      </c>
      <c r="DG28" s="31">
        <f t="shared" ca="1" si="212"/>
        <v>585</v>
      </c>
      <c r="DH28" s="31">
        <f t="shared" ca="1" si="212"/>
        <v>330</v>
      </c>
      <c r="DI28" s="31">
        <f t="shared" ca="1" si="212"/>
        <v>0</v>
      </c>
      <c r="DJ28" s="31">
        <f t="shared" ca="1" si="212"/>
        <v>750</v>
      </c>
      <c r="DK28" s="207">
        <f t="shared" ca="1" si="213"/>
        <v>750</v>
      </c>
      <c r="DL28" s="31">
        <f t="shared" ca="1" si="214"/>
        <v>329</v>
      </c>
      <c r="DM28" s="207">
        <f ca="1">DL28*'power plant types'!$D$22</f>
        <v>164.5</v>
      </c>
      <c r="DN28" s="207">
        <f ca="1">DL28*'power plant types'!$D$23</f>
        <v>164.5</v>
      </c>
      <c r="DO28" s="49">
        <f t="shared" ca="1" si="215"/>
        <v>0</v>
      </c>
    </row>
    <row r="29" spans="1:119" x14ac:dyDescent="0.2">
      <c r="A29" s="57" t="s">
        <v>115</v>
      </c>
      <c r="B29" s="44" t="s">
        <v>38</v>
      </c>
      <c r="C29" s="205" t="s">
        <v>221</v>
      </c>
      <c r="D29" s="59">
        <f>MATCH(B29,BLANK!$B$1:$B$60,0)</f>
        <v>30</v>
      </c>
      <c r="E29" s="48">
        <f t="shared" ca="1" si="189"/>
        <v>0</v>
      </c>
      <c r="F29" s="31">
        <f t="shared" ca="1" si="189"/>
        <v>1737.9</v>
      </c>
      <c r="G29" s="207">
        <f ca="1">F29*'power plant types'!$D$6</f>
        <v>1737.9</v>
      </c>
      <c r="H29" s="207">
        <f ca="1">F29*'power plant types'!$D$7</f>
        <v>521.37</v>
      </c>
      <c r="I29" s="207">
        <f ca="1">F29*'power plant types'!$D$8</f>
        <v>608.26499999999999</v>
      </c>
      <c r="J29" s="207">
        <f ca="1">F29*'power plant types'!$D$9</f>
        <v>608.26499999999999</v>
      </c>
      <c r="K29" s="31">
        <f t="shared" ca="1" si="190"/>
        <v>130</v>
      </c>
      <c r="L29" s="207">
        <f ca="1">K29*'power plant types'!$D$10</f>
        <v>65</v>
      </c>
      <c r="M29" s="207">
        <f ca="1">K29*'power plant types'!$D$11</f>
        <v>65</v>
      </c>
      <c r="N29" s="31">
        <f t="shared" ca="1" si="191"/>
        <v>223.35671793770783</v>
      </c>
      <c r="O29" s="31">
        <f t="shared" ca="1" si="191"/>
        <v>1187.5722877279836</v>
      </c>
      <c r="P29" s="31">
        <f t="shared" ca="1" si="191"/>
        <v>0</v>
      </c>
      <c r="Q29" s="207">
        <f ca="1">P29*'power plant types'!$D$14</f>
        <v>0</v>
      </c>
      <c r="R29" s="207">
        <f ca="1">P29*'power plant types'!$D$15</f>
        <v>0</v>
      </c>
      <c r="S29" s="31">
        <f t="shared" ca="1" si="192"/>
        <v>0</v>
      </c>
      <c r="T29" s="31">
        <f t="shared" ca="1" si="192"/>
        <v>0</v>
      </c>
      <c r="U29" s="31">
        <f t="shared" ca="1" si="192"/>
        <v>1303.7067711999625</v>
      </c>
      <c r="V29" s="31">
        <f t="shared" ca="1" si="192"/>
        <v>1169.1175731210055</v>
      </c>
      <c r="W29" s="31">
        <f t="shared" ca="1" si="192"/>
        <v>0</v>
      </c>
      <c r="X29" s="31">
        <f t="shared" ca="1" si="192"/>
        <v>2513</v>
      </c>
      <c r="Y29" s="207">
        <f t="shared" ca="1" si="24"/>
        <v>2513</v>
      </c>
      <c r="Z29" s="31">
        <f t="shared" ca="1" si="193"/>
        <v>206</v>
      </c>
      <c r="AA29" s="207">
        <f ca="1">Z29*'power plant types'!$D$22</f>
        <v>103</v>
      </c>
      <c r="AB29" s="207">
        <f ca="1">Z29*'power plant types'!$D$23</f>
        <v>103</v>
      </c>
      <c r="AC29" s="49">
        <f t="shared" ca="1" si="194"/>
        <v>0</v>
      </c>
      <c r="AD29" s="24"/>
      <c r="AE29" s="57" t="s">
        <v>115</v>
      </c>
      <c r="AF29" s="44" t="s">
        <v>38</v>
      </c>
      <c r="AG29" s="205" t="s">
        <v>221</v>
      </c>
      <c r="AH29" s="59">
        <f>MATCH(AF29,BLANK!$B$1:$B$60,0)</f>
        <v>30</v>
      </c>
      <c r="AI29" s="48">
        <f t="shared" ca="1" si="195"/>
        <v>0</v>
      </c>
      <c r="AJ29" s="31">
        <f t="shared" ca="1" si="195"/>
        <v>1737.9</v>
      </c>
      <c r="AK29" s="207">
        <f ca="1">AJ29*'power plant types'!$D$6</f>
        <v>1737.9</v>
      </c>
      <c r="AL29" s="207">
        <f ca="1">AJ29*'power plant types'!$D$7</f>
        <v>521.37</v>
      </c>
      <c r="AM29" s="207">
        <f ca="1">AJ29*'power plant types'!$D$8</f>
        <v>608.26499999999999</v>
      </c>
      <c r="AN29" s="207">
        <f ca="1">AJ29*'power plant types'!$D$9</f>
        <v>608.26499999999999</v>
      </c>
      <c r="AO29" s="31">
        <f t="shared" ca="1" si="196"/>
        <v>130</v>
      </c>
      <c r="AP29" s="207">
        <f ca="1">AO29*'power plant types'!$D$10</f>
        <v>65</v>
      </c>
      <c r="AQ29" s="207">
        <f ca="1">AO29*'power plant types'!$D$11</f>
        <v>65</v>
      </c>
      <c r="AR29" s="31">
        <f t="shared" ca="1" si="197"/>
        <v>223.35671793770783</v>
      </c>
      <c r="AS29" s="31">
        <f t="shared" ca="1" si="197"/>
        <v>1187.5722877279836</v>
      </c>
      <c r="AT29" s="31">
        <f t="shared" ca="1" si="197"/>
        <v>0</v>
      </c>
      <c r="AU29" s="207">
        <f ca="1">AT29*'power plant types'!$D$14</f>
        <v>0</v>
      </c>
      <c r="AV29" s="207">
        <f ca="1">AT29*'power plant types'!$D$15</f>
        <v>0</v>
      </c>
      <c r="AW29" s="31">
        <f t="shared" ca="1" si="198"/>
        <v>0</v>
      </c>
      <c r="AX29" s="31">
        <f t="shared" ca="1" si="198"/>
        <v>0</v>
      </c>
      <c r="AY29" s="31">
        <f t="shared" ca="1" si="198"/>
        <v>1303.7067711999625</v>
      </c>
      <c r="AZ29" s="31">
        <f t="shared" ca="1" si="198"/>
        <v>1169.1175731210055</v>
      </c>
      <c r="BA29" s="31">
        <f t="shared" ca="1" si="198"/>
        <v>0</v>
      </c>
      <c r="BB29" s="31">
        <f t="shared" ca="1" si="198"/>
        <v>2513</v>
      </c>
      <c r="BC29" s="207">
        <f t="shared" ca="1" si="199"/>
        <v>2513</v>
      </c>
      <c r="BD29" s="31">
        <f t="shared" ca="1" si="200"/>
        <v>206</v>
      </c>
      <c r="BE29" s="207">
        <f ca="1">BD29*'power plant types'!$D$22</f>
        <v>103</v>
      </c>
      <c r="BF29" s="207">
        <f ca="1">BD29*'power plant types'!$D$23</f>
        <v>103</v>
      </c>
      <c r="BG29" s="49">
        <f t="shared" ca="1" si="201"/>
        <v>0</v>
      </c>
      <c r="BI29" s="57" t="s">
        <v>115</v>
      </c>
      <c r="BJ29" s="44" t="s">
        <v>38</v>
      </c>
      <c r="BK29" s="205" t="s">
        <v>221</v>
      </c>
      <c r="BL29" s="59">
        <f>MATCH(BJ29,BLANK!$B$1:$B$60,0)</f>
        <v>30</v>
      </c>
      <c r="BM29" s="48">
        <f t="shared" ca="1" si="202"/>
        <v>0</v>
      </c>
      <c r="BN29" s="31">
        <f t="shared" ca="1" si="202"/>
        <v>1737.9</v>
      </c>
      <c r="BO29" s="207">
        <f ca="1">BN29*'power plant types'!$D$6</f>
        <v>1737.9</v>
      </c>
      <c r="BP29" s="207">
        <f ca="1">BN29*'power plant types'!$D$7</f>
        <v>521.37</v>
      </c>
      <c r="BQ29" s="207">
        <f ca="1">BN29*'power plant types'!$D$8</f>
        <v>608.26499999999999</v>
      </c>
      <c r="BR29" s="207">
        <f ca="1">BN29*'power plant types'!$D$9</f>
        <v>608.26499999999999</v>
      </c>
      <c r="BS29" s="31">
        <f t="shared" ca="1" si="203"/>
        <v>130</v>
      </c>
      <c r="BT29" s="207">
        <f ca="1">BS29*'power plant types'!$D$10</f>
        <v>65</v>
      </c>
      <c r="BU29" s="207">
        <f ca="1">BS29*'power plant types'!$D$11</f>
        <v>65</v>
      </c>
      <c r="BV29" s="31">
        <f t="shared" ca="1" si="204"/>
        <v>223.35671793770783</v>
      </c>
      <c r="BW29" s="31">
        <f t="shared" ca="1" si="204"/>
        <v>1187.5722877279836</v>
      </c>
      <c r="BX29" s="31">
        <f t="shared" ca="1" si="204"/>
        <v>0</v>
      </c>
      <c r="BY29" s="207">
        <f ca="1">BX29*'power plant types'!$D$14</f>
        <v>0</v>
      </c>
      <c r="BZ29" s="207">
        <f ca="1">BX29*'power plant types'!$D$15</f>
        <v>0</v>
      </c>
      <c r="CA29" s="31">
        <f t="shared" ca="1" si="205"/>
        <v>0</v>
      </c>
      <c r="CB29" s="31">
        <f t="shared" ca="1" si="205"/>
        <v>0</v>
      </c>
      <c r="CC29" s="31">
        <f t="shared" ca="1" si="205"/>
        <v>1303.7067711999625</v>
      </c>
      <c r="CD29" s="31">
        <f t="shared" ca="1" si="205"/>
        <v>1169.1175731210055</v>
      </c>
      <c r="CE29" s="31">
        <f t="shared" ca="1" si="205"/>
        <v>0</v>
      </c>
      <c r="CF29" s="31">
        <f t="shared" ca="1" si="205"/>
        <v>2513</v>
      </c>
      <c r="CG29" s="207">
        <f t="shared" ca="1" si="206"/>
        <v>2513</v>
      </c>
      <c r="CH29" s="31">
        <f t="shared" ca="1" si="207"/>
        <v>206</v>
      </c>
      <c r="CI29" s="207">
        <f ca="1">CH29*'power plant types'!$D$22</f>
        <v>103</v>
      </c>
      <c r="CJ29" s="207">
        <f ca="1">CH29*'power plant types'!$D$23</f>
        <v>103</v>
      </c>
      <c r="CK29" s="49">
        <f t="shared" ca="1" si="208"/>
        <v>0</v>
      </c>
      <c r="CM29" s="57" t="s">
        <v>115</v>
      </c>
      <c r="CN29" s="44" t="s">
        <v>38</v>
      </c>
      <c r="CO29" s="205" t="s">
        <v>221</v>
      </c>
      <c r="CP29" s="59">
        <f>MATCH(CN29,BLANK!$B$1:$B$60,0)</f>
        <v>30</v>
      </c>
      <c r="CQ29" s="48">
        <f t="shared" ca="1" si="209"/>
        <v>0</v>
      </c>
      <c r="CR29" s="31">
        <f t="shared" ca="1" si="209"/>
        <v>1737.9</v>
      </c>
      <c r="CS29" s="207">
        <f ca="1">CR29*'power plant types'!$D$6</f>
        <v>1737.9</v>
      </c>
      <c r="CT29" s="207">
        <f ca="1">CR29*'power plant types'!$D$7</f>
        <v>521.37</v>
      </c>
      <c r="CU29" s="207">
        <f ca="1">CR29*'power plant types'!$D$8</f>
        <v>608.26499999999999</v>
      </c>
      <c r="CV29" s="207">
        <f ca="1">CR29*'power plant types'!$D$9</f>
        <v>608.26499999999999</v>
      </c>
      <c r="CW29" s="31">
        <f t="shared" ca="1" si="210"/>
        <v>130</v>
      </c>
      <c r="CX29" s="207">
        <f ca="1">CW29*'power plant types'!$D$10</f>
        <v>65</v>
      </c>
      <c r="CY29" s="207">
        <f ca="1">CW29*'power plant types'!$D$11</f>
        <v>65</v>
      </c>
      <c r="CZ29" s="31">
        <f t="shared" ca="1" si="211"/>
        <v>223.35671793770783</v>
      </c>
      <c r="DA29" s="31">
        <f t="shared" ca="1" si="211"/>
        <v>1187.5722877279836</v>
      </c>
      <c r="DB29" s="31">
        <f t="shared" ca="1" si="211"/>
        <v>0</v>
      </c>
      <c r="DC29" s="207">
        <f ca="1">DB29*'power plant types'!$D$14</f>
        <v>0</v>
      </c>
      <c r="DD29" s="207">
        <f ca="1">DB29*'power plant types'!$D$15</f>
        <v>0</v>
      </c>
      <c r="DE29" s="31">
        <f t="shared" ca="1" si="212"/>
        <v>0</v>
      </c>
      <c r="DF29" s="31">
        <f t="shared" ca="1" si="212"/>
        <v>0</v>
      </c>
      <c r="DG29" s="31">
        <f t="shared" ca="1" si="212"/>
        <v>1303.7067711999625</v>
      </c>
      <c r="DH29" s="31">
        <f t="shared" ca="1" si="212"/>
        <v>1169.1175731210055</v>
      </c>
      <c r="DI29" s="31">
        <f t="shared" ca="1" si="212"/>
        <v>0</v>
      </c>
      <c r="DJ29" s="31">
        <f t="shared" ca="1" si="212"/>
        <v>2513</v>
      </c>
      <c r="DK29" s="207">
        <f t="shared" ca="1" si="213"/>
        <v>2513</v>
      </c>
      <c r="DL29" s="31">
        <f t="shared" ca="1" si="214"/>
        <v>206</v>
      </c>
      <c r="DM29" s="207">
        <f ca="1">DL29*'power plant types'!$D$22</f>
        <v>103</v>
      </c>
      <c r="DN29" s="207">
        <f ca="1">DL29*'power plant types'!$D$23</f>
        <v>103</v>
      </c>
      <c r="DO29" s="49">
        <f t="shared" ca="1" si="215"/>
        <v>0</v>
      </c>
    </row>
    <row r="30" spans="1:119" x14ac:dyDescent="0.2">
      <c r="A30" s="57" t="s">
        <v>115</v>
      </c>
      <c r="B30" s="44" t="s">
        <v>39</v>
      </c>
      <c r="C30" s="205" t="s">
        <v>221</v>
      </c>
      <c r="D30" s="59">
        <f>MATCH(B30,BLANK!$B$1:$B$60,0)</f>
        <v>31</v>
      </c>
      <c r="E30" s="48">
        <f t="shared" ca="1" si="189"/>
        <v>0</v>
      </c>
      <c r="F30" s="31">
        <f t="shared" ca="1" si="189"/>
        <v>4261.5</v>
      </c>
      <c r="G30" s="207">
        <f ca="1">F30*'power plant types'!$D$6</f>
        <v>4261.5</v>
      </c>
      <c r="H30" s="207">
        <f ca="1">F30*'power plant types'!$D$7</f>
        <v>1278.45</v>
      </c>
      <c r="I30" s="207">
        <f ca="1">F30*'power plant types'!$D$8</f>
        <v>1491.5249999999999</v>
      </c>
      <c r="J30" s="207">
        <f ca="1">F30*'power plant types'!$D$9</f>
        <v>1491.5249999999999</v>
      </c>
      <c r="K30" s="31">
        <f t="shared" ca="1" si="190"/>
        <v>1845</v>
      </c>
      <c r="L30" s="207">
        <f ca="1">K30*'power plant types'!$D$10</f>
        <v>922.5</v>
      </c>
      <c r="M30" s="207">
        <f ca="1">K30*'power plant types'!$D$11</f>
        <v>922.5</v>
      </c>
      <c r="N30" s="31">
        <f t="shared" ca="1" si="191"/>
        <v>488.5862200097971</v>
      </c>
      <c r="O30" s="31">
        <f t="shared" ca="1" si="191"/>
        <v>2145.2915079485574</v>
      </c>
      <c r="P30" s="31">
        <f t="shared" ca="1" si="191"/>
        <v>0</v>
      </c>
      <c r="Q30" s="207">
        <f ca="1">P30*'power plant types'!$D$14</f>
        <v>0</v>
      </c>
      <c r="R30" s="207">
        <f ca="1">P30*'power plant types'!$D$15</f>
        <v>0</v>
      </c>
      <c r="S30" s="31">
        <f t="shared" ca="1" si="192"/>
        <v>0</v>
      </c>
      <c r="T30" s="31">
        <f t="shared" ca="1" si="192"/>
        <v>0</v>
      </c>
      <c r="U30" s="31">
        <f t="shared" ca="1" si="192"/>
        <v>562.12245964902741</v>
      </c>
      <c r="V30" s="31">
        <f t="shared" ca="1" si="192"/>
        <v>538.56051765420784</v>
      </c>
      <c r="W30" s="31">
        <f t="shared" ca="1" si="192"/>
        <v>0</v>
      </c>
      <c r="X30" s="31">
        <f t="shared" ca="1" si="192"/>
        <v>2939</v>
      </c>
      <c r="Y30" s="207">
        <f t="shared" ca="1" si="24"/>
        <v>2939</v>
      </c>
      <c r="Z30" s="31">
        <f t="shared" ca="1" si="193"/>
        <v>2044</v>
      </c>
      <c r="AA30" s="207">
        <f ca="1">Z30*'power plant types'!$D$22</f>
        <v>1022</v>
      </c>
      <c r="AB30" s="207">
        <f ca="1">Z30*'power plant types'!$D$23</f>
        <v>1022</v>
      </c>
      <c r="AC30" s="49">
        <f t="shared" ca="1" si="194"/>
        <v>0</v>
      </c>
      <c r="AD30" s="24"/>
      <c r="AE30" s="57" t="s">
        <v>115</v>
      </c>
      <c r="AF30" s="44" t="s">
        <v>39</v>
      </c>
      <c r="AG30" s="205" t="s">
        <v>221</v>
      </c>
      <c r="AH30" s="59">
        <f>MATCH(AF30,BLANK!$B$1:$B$60,0)</f>
        <v>31</v>
      </c>
      <c r="AI30" s="48">
        <f t="shared" ca="1" si="195"/>
        <v>0</v>
      </c>
      <c r="AJ30" s="31">
        <f t="shared" ca="1" si="195"/>
        <v>4261.5</v>
      </c>
      <c r="AK30" s="207">
        <f ca="1">AJ30*'power plant types'!$D$6</f>
        <v>4261.5</v>
      </c>
      <c r="AL30" s="207">
        <f ca="1">AJ30*'power plant types'!$D$7</f>
        <v>1278.45</v>
      </c>
      <c r="AM30" s="207">
        <f ca="1">AJ30*'power plant types'!$D$8</f>
        <v>1491.5249999999999</v>
      </c>
      <c r="AN30" s="207">
        <f ca="1">AJ30*'power plant types'!$D$9</f>
        <v>1491.5249999999999</v>
      </c>
      <c r="AO30" s="31">
        <f t="shared" ca="1" si="196"/>
        <v>1845</v>
      </c>
      <c r="AP30" s="207">
        <f ca="1">AO30*'power plant types'!$D$10</f>
        <v>922.5</v>
      </c>
      <c r="AQ30" s="207">
        <f ca="1">AO30*'power plant types'!$D$11</f>
        <v>922.5</v>
      </c>
      <c r="AR30" s="31">
        <f t="shared" ca="1" si="197"/>
        <v>488.5862200097971</v>
      </c>
      <c r="AS30" s="31">
        <f t="shared" ca="1" si="197"/>
        <v>2145.2915079485574</v>
      </c>
      <c r="AT30" s="31">
        <f t="shared" ca="1" si="197"/>
        <v>0</v>
      </c>
      <c r="AU30" s="207">
        <f ca="1">AT30*'power plant types'!$D$14</f>
        <v>0</v>
      </c>
      <c r="AV30" s="207">
        <f ca="1">AT30*'power plant types'!$D$15</f>
        <v>0</v>
      </c>
      <c r="AW30" s="31">
        <f t="shared" ca="1" si="198"/>
        <v>0</v>
      </c>
      <c r="AX30" s="31">
        <f t="shared" ca="1" si="198"/>
        <v>0</v>
      </c>
      <c r="AY30" s="31">
        <f t="shared" ca="1" si="198"/>
        <v>562.12245964902741</v>
      </c>
      <c r="AZ30" s="31">
        <f t="shared" ca="1" si="198"/>
        <v>538.56051765420784</v>
      </c>
      <c r="BA30" s="31">
        <f t="shared" ca="1" si="198"/>
        <v>0</v>
      </c>
      <c r="BB30" s="31">
        <f t="shared" ca="1" si="198"/>
        <v>2939</v>
      </c>
      <c r="BC30" s="207">
        <f t="shared" ca="1" si="199"/>
        <v>2939</v>
      </c>
      <c r="BD30" s="31">
        <f t="shared" ca="1" si="200"/>
        <v>2044</v>
      </c>
      <c r="BE30" s="207">
        <f ca="1">BD30*'power plant types'!$D$22</f>
        <v>1022</v>
      </c>
      <c r="BF30" s="207">
        <f ca="1">BD30*'power plant types'!$D$23</f>
        <v>1022</v>
      </c>
      <c r="BG30" s="49">
        <f t="shared" ca="1" si="201"/>
        <v>0</v>
      </c>
      <c r="BI30" s="57" t="s">
        <v>115</v>
      </c>
      <c r="BJ30" s="44" t="s">
        <v>39</v>
      </c>
      <c r="BK30" s="205" t="s">
        <v>221</v>
      </c>
      <c r="BL30" s="59">
        <f>MATCH(BJ30,BLANK!$B$1:$B$60,0)</f>
        <v>31</v>
      </c>
      <c r="BM30" s="48">
        <f t="shared" ca="1" si="202"/>
        <v>0</v>
      </c>
      <c r="BN30" s="31">
        <f t="shared" ca="1" si="202"/>
        <v>4261.5</v>
      </c>
      <c r="BO30" s="207">
        <f ca="1">BN30*'power plant types'!$D$6</f>
        <v>4261.5</v>
      </c>
      <c r="BP30" s="207">
        <f ca="1">BN30*'power plant types'!$D$7</f>
        <v>1278.45</v>
      </c>
      <c r="BQ30" s="207">
        <f ca="1">BN30*'power plant types'!$D$8</f>
        <v>1491.5249999999999</v>
      </c>
      <c r="BR30" s="207">
        <f ca="1">BN30*'power plant types'!$D$9</f>
        <v>1491.5249999999999</v>
      </c>
      <c r="BS30" s="31">
        <f t="shared" ca="1" si="203"/>
        <v>1845</v>
      </c>
      <c r="BT30" s="207">
        <f ca="1">BS30*'power plant types'!$D$10</f>
        <v>922.5</v>
      </c>
      <c r="BU30" s="207">
        <f ca="1">BS30*'power plant types'!$D$11</f>
        <v>922.5</v>
      </c>
      <c r="BV30" s="31">
        <f t="shared" ca="1" si="204"/>
        <v>488.5862200097971</v>
      </c>
      <c r="BW30" s="31">
        <f t="shared" ca="1" si="204"/>
        <v>2145.2915079485574</v>
      </c>
      <c r="BX30" s="31">
        <f t="shared" ca="1" si="204"/>
        <v>0</v>
      </c>
      <c r="BY30" s="207">
        <f ca="1">BX30*'power plant types'!$D$14</f>
        <v>0</v>
      </c>
      <c r="BZ30" s="207">
        <f ca="1">BX30*'power plant types'!$D$15</f>
        <v>0</v>
      </c>
      <c r="CA30" s="31">
        <f t="shared" ca="1" si="205"/>
        <v>0</v>
      </c>
      <c r="CB30" s="31">
        <f t="shared" ca="1" si="205"/>
        <v>0</v>
      </c>
      <c r="CC30" s="31">
        <f t="shared" ca="1" si="205"/>
        <v>562.12245964902741</v>
      </c>
      <c r="CD30" s="31">
        <f t="shared" ca="1" si="205"/>
        <v>538.56051765420784</v>
      </c>
      <c r="CE30" s="31">
        <f t="shared" ca="1" si="205"/>
        <v>0</v>
      </c>
      <c r="CF30" s="31">
        <f t="shared" ca="1" si="205"/>
        <v>2939</v>
      </c>
      <c r="CG30" s="207">
        <f t="shared" ca="1" si="206"/>
        <v>2939</v>
      </c>
      <c r="CH30" s="31">
        <f t="shared" ca="1" si="207"/>
        <v>2044</v>
      </c>
      <c r="CI30" s="207">
        <f ca="1">CH30*'power plant types'!$D$22</f>
        <v>1022</v>
      </c>
      <c r="CJ30" s="207">
        <f ca="1">CH30*'power plant types'!$D$23</f>
        <v>1022</v>
      </c>
      <c r="CK30" s="49">
        <f t="shared" ca="1" si="208"/>
        <v>0</v>
      </c>
      <c r="CM30" s="57" t="s">
        <v>115</v>
      </c>
      <c r="CN30" s="44" t="s">
        <v>39</v>
      </c>
      <c r="CO30" s="205" t="s">
        <v>221</v>
      </c>
      <c r="CP30" s="59">
        <f>MATCH(CN30,BLANK!$B$1:$B$60,0)</f>
        <v>31</v>
      </c>
      <c r="CQ30" s="48">
        <f t="shared" ca="1" si="209"/>
        <v>0</v>
      </c>
      <c r="CR30" s="31">
        <f t="shared" ca="1" si="209"/>
        <v>4261.5</v>
      </c>
      <c r="CS30" s="207">
        <f ca="1">CR30*'power plant types'!$D$6</f>
        <v>4261.5</v>
      </c>
      <c r="CT30" s="207">
        <f ca="1">CR30*'power plant types'!$D$7</f>
        <v>1278.45</v>
      </c>
      <c r="CU30" s="207">
        <f ca="1">CR30*'power plant types'!$D$8</f>
        <v>1491.5249999999999</v>
      </c>
      <c r="CV30" s="207">
        <f ca="1">CR30*'power plant types'!$D$9</f>
        <v>1491.5249999999999</v>
      </c>
      <c r="CW30" s="31">
        <f t="shared" ca="1" si="210"/>
        <v>1845</v>
      </c>
      <c r="CX30" s="207">
        <f ca="1">CW30*'power plant types'!$D$10</f>
        <v>922.5</v>
      </c>
      <c r="CY30" s="207">
        <f ca="1">CW30*'power plant types'!$D$11</f>
        <v>922.5</v>
      </c>
      <c r="CZ30" s="31">
        <f t="shared" ca="1" si="211"/>
        <v>488.5862200097971</v>
      </c>
      <c r="DA30" s="31">
        <f t="shared" ca="1" si="211"/>
        <v>2145.2915079485574</v>
      </c>
      <c r="DB30" s="31">
        <f t="shared" ca="1" si="211"/>
        <v>0</v>
      </c>
      <c r="DC30" s="207">
        <f ca="1">DB30*'power plant types'!$D$14</f>
        <v>0</v>
      </c>
      <c r="DD30" s="207">
        <f ca="1">DB30*'power plant types'!$D$15</f>
        <v>0</v>
      </c>
      <c r="DE30" s="31">
        <f t="shared" ca="1" si="212"/>
        <v>0</v>
      </c>
      <c r="DF30" s="31">
        <f t="shared" ca="1" si="212"/>
        <v>0</v>
      </c>
      <c r="DG30" s="31">
        <f t="shared" ca="1" si="212"/>
        <v>562.12245964902741</v>
      </c>
      <c r="DH30" s="31">
        <f t="shared" ca="1" si="212"/>
        <v>538.56051765420784</v>
      </c>
      <c r="DI30" s="31">
        <f t="shared" ca="1" si="212"/>
        <v>0</v>
      </c>
      <c r="DJ30" s="31">
        <f t="shared" ca="1" si="212"/>
        <v>2939</v>
      </c>
      <c r="DK30" s="207">
        <f t="shared" ca="1" si="213"/>
        <v>2939</v>
      </c>
      <c r="DL30" s="31">
        <f t="shared" ca="1" si="214"/>
        <v>2044</v>
      </c>
      <c r="DM30" s="207">
        <f ca="1">DL30*'power plant types'!$D$22</f>
        <v>1022</v>
      </c>
      <c r="DN30" s="207">
        <f ca="1">DL30*'power plant types'!$D$23</f>
        <v>1022</v>
      </c>
      <c r="DO30" s="49">
        <f t="shared" ca="1" si="215"/>
        <v>0</v>
      </c>
    </row>
    <row r="31" spans="1:119" x14ac:dyDescent="0.2">
      <c r="A31" s="57" t="s">
        <v>115</v>
      </c>
      <c r="B31" s="44" t="s">
        <v>40</v>
      </c>
      <c r="C31" s="205" t="s">
        <v>221</v>
      </c>
      <c r="D31" s="59">
        <f>MATCH(B31,BLANK!$B$1:$B$60,0)</f>
        <v>32</v>
      </c>
      <c r="E31" s="48">
        <f t="shared" ca="1" si="189"/>
        <v>0</v>
      </c>
      <c r="F31" s="31">
        <f t="shared" ca="1" si="189"/>
        <v>19275.170000000002</v>
      </c>
      <c r="G31" s="207">
        <f ca="1">F31*'power plant types'!$D$6</f>
        <v>19275.170000000002</v>
      </c>
      <c r="H31" s="207">
        <f ca="1">F31*'power plant types'!$D$7</f>
        <v>5782.5510000000004</v>
      </c>
      <c r="I31" s="207">
        <f ca="1">F31*'power plant types'!$D$8</f>
        <v>6746.3095000000003</v>
      </c>
      <c r="J31" s="207">
        <f ca="1">F31*'power plant types'!$D$9</f>
        <v>6746.3095000000003</v>
      </c>
      <c r="K31" s="31">
        <f t="shared" ca="1" si="190"/>
        <v>1695</v>
      </c>
      <c r="L31" s="207">
        <f ca="1">K31*'power plant types'!$D$10</f>
        <v>847.5</v>
      </c>
      <c r="M31" s="207">
        <f ca="1">K31*'power plant types'!$D$11</f>
        <v>847.5</v>
      </c>
      <c r="N31" s="31">
        <f t="shared" ca="1" si="191"/>
        <v>4414.8578497915523</v>
      </c>
      <c r="O31" s="31">
        <f t="shared" ca="1" si="191"/>
        <v>11279.694095169312</v>
      </c>
      <c r="P31" s="31">
        <f t="shared" ca="1" si="191"/>
        <v>0</v>
      </c>
      <c r="Q31" s="207">
        <f ca="1">P31*'power plant types'!$D$14</f>
        <v>0</v>
      </c>
      <c r="R31" s="207">
        <f ca="1">P31*'power plant types'!$D$15</f>
        <v>0</v>
      </c>
      <c r="S31" s="31">
        <f t="shared" ca="1" si="192"/>
        <v>0</v>
      </c>
      <c r="T31" s="31">
        <f t="shared" ca="1" si="192"/>
        <v>135.69999999999999</v>
      </c>
      <c r="U31" s="31">
        <f t="shared" ca="1" si="192"/>
        <v>3576.9620740521441</v>
      </c>
      <c r="V31" s="31">
        <f t="shared" ca="1" si="192"/>
        <v>2620.1691808782962</v>
      </c>
      <c r="W31" s="31">
        <f t="shared" ca="1" si="192"/>
        <v>0</v>
      </c>
      <c r="X31" s="31">
        <f t="shared" ca="1" si="192"/>
        <v>9401</v>
      </c>
      <c r="Y31" s="207">
        <f t="shared" ca="1" si="24"/>
        <v>9401</v>
      </c>
      <c r="Z31" s="31">
        <f t="shared" ca="1" si="193"/>
        <v>188</v>
      </c>
      <c r="AA31" s="207">
        <f ca="1">Z31*'power plant types'!$D$22</f>
        <v>94</v>
      </c>
      <c r="AB31" s="207">
        <f ca="1">Z31*'power plant types'!$D$23</f>
        <v>94</v>
      </c>
      <c r="AC31" s="49">
        <f t="shared" ca="1" si="194"/>
        <v>0</v>
      </c>
      <c r="AD31" s="24"/>
      <c r="AE31" s="57" t="s">
        <v>115</v>
      </c>
      <c r="AF31" s="44" t="s">
        <v>40</v>
      </c>
      <c r="AG31" s="205" t="s">
        <v>221</v>
      </c>
      <c r="AH31" s="59">
        <f>MATCH(AF31,BLANK!$B$1:$B$60,0)</f>
        <v>32</v>
      </c>
      <c r="AI31" s="48">
        <f t="shared" ca="1" si="195"/>
        <v>0</v>
      </c>
      <c r="AJ31" s="31">
        <f t="shared" ca="1" si="195"/>
        <v>19275.170000000002</v>
      </c>
      <c r="AK31" s="207">
        <f ca="1">AJ31*'power plant types'!$D$6</f>
        <v>19275.170000000002</v>
      </c>
      <c r="AL31" s="207">
        <f ca="1">AJ31*'power plant types'!$D$7</f>
        <v>5782.5510000000004</v>
      </c>
      <c r="AM31" s="207">
        <f ca="1">AJ31*'power plant types'!$D$8</f>
        <v>6746.3095000000003</v>
      </c>
      <c r="AN31" s="207">
        <f ca="1">AJ31*'power plant types'!$D$9</f>
        <v>6746.3095000000003</v>
      </c>
      <c r="AO31" s="31">
        <f t="shared" ca="1" si="196"/>
        <v>1695</v>
      </c>
      <c r="AP31" s="207">
        <f ca="1">AO31*'power plant types'!$D$10</f>
        <v>847.5</v>
      </c>
      <c r="AQ31" s="207">
        <f ca="1">AO31*'power plant types'!$D$11</f>
        <v>847.5</v>
      </c>
      <c r="AR31" s="31">
        <f t="shared" ca="1" si="197"/>
        <v>4414.8578497915523</v>
      </c>
      <c r="AS31" s="31">
        <f t="shared" ca="1" si="197"/>
        <v>11279.694095169312</v>
      </c>
      <c r="AT31" s="31">
        <f t="shared" ca="1" si="197"/>
        <v>0</v>
      </c>
      <c r="AU31" s="207">
        <f ca="1">AT31*'power plant types'!$D$14</f>
        <v>0</v>
      </c>
      <c r="AV31" s="207">
        <f ca="1">AT31*'power plant types'!$D$15</f>
        <v>0</v>
      </c>
      <c r="AW31" s="31">
        <f t="shared" ca="1" si="198"/>
        <v>0</v>
      </c>
      <c r="AX31" s="31">
        <f t="shared" ca="1" si="198"/>
        <v>135.69999999999999</v>
      </c>
      <c r="AY31" s="31">
        <f t="shared" ca="1" si="198"/>
        <v>3576.9620740521441</v>
      </c>
      <c r="AZ31" s="31">
        <f t="shared" ca="1" si="198"/>
        <v>2620.1691808782962</v>
      </c>
      <c r="BA31" s="31">
        <f t="shared" ca="1" si="198"/>
        <v>0</v>
      </c>
      <c r="BB31" s="31">
        <f t="shared" ca="1" si="198"/>
        <v>9401</v>
      </c>
      <c r="BC31" s="207">
        <f t="shared" ca="1" si="199"/>
        <v>9401</v>
      </c>
      <c r="BD31" s="31">
        <f t="shared" ca="1" si="200"/>
        <v>188</v>
      </c>
      <c r="BE31" s="207">
        <f ca="1">BD31*'power plant types'!$D$22</f>
        <v>94</v>
      </c>
      <c r="BF31" s="207">
        <f ca="1">BD31*'power plant types'!$D$23</f>
        <v>94</v>
      </c>
      <c r="BG31" s="49">
        <f t="shared" ca="1" si="201"/>
        <v>0</v>
      </c>
      <c r="BI31" s="57" t="s">
        <v>115</v>
      </c>
      <c r="BJ31" s="44" t="s">
        <v>40</v>
      </c>
      <c r="BK31" s="205" t="s">
        <v>221</v>
      </c>
      <c r="BL31" s="59">
        <f>MATCH(BJ31,BLANK!$B$1:$B$60,0)</f>
        <v>32</v>
      </c>
      <c r="BM31" s="48">
        <f t="shared" ca="1" si="202"/>
        <v>0</v>
      </c>
      <c r="BN31" s="31">
        <f t="shared" ca="1" si="202"/>
        <v>19275.170000000002</v>
      </c>
      <c r="BO31" s="207">
        <f ca="1">BN31*'power plant types'!$D$6</f>
        <v>19275.170000000002</v>
      </c>
      <c r="BP31" s="207">
        <f ca="1">BN31*'power plant types'!$D$7</f>
        <v>5782.5510000000004</v>
      </c>
      <c r="BQ31" s="207">
        <f ca="1">BN31*'power plant types'!$D$8</f>
        <v>6746.3095000000003</v>
      </c>
      <c r="BR31" s="207">
        <f ca="1">BN31*'power plant types'!$D$9</f>
        <v>6746.3095000000003</v>
      </c>
      <c r="BS31" s="31">
        <f t="shared" ca="1" si="203"/>
        <v>1695</v>
      </c>
      <c r="BT31" s="207">
        <f ca="1">BS31*'power plant types'!$D$10</f>
        <v>847.5</v>
      </c>
      <c r="BU31" s="207">
        <f ca="1">BS31*'power plant types'!$D$11</f>
        <v>847.5</v>
      </c>
      <c r="BV31" s="31">
        <f t="shared" ca="1" si="204"/>
        <v>4414.8578497915523</v>
      </c>
      <c r="BW31" s="31">
        <f t="shared" ca="1" si="204"/>
        <v>11279.694095169312</v>
      </c>
      <c r="BX31" s="31">
        <f t="shared" ca="1" si="204"/>
        <v>0</v>
      </c>
      <c r="BY31" s="207">
        <f ca="1">BX31*'power plant types'!$D$14</f>
        <v>0</v>
      </c>
      <c r="BZ31" s="207">
        <f ca="1">BX31*'power plant types'!$D$15</f>
        <v>0</v>
      </c>
      <c r="CA31" s="31">
        <f t="shared" ca="1" si="205"/>
        <v>0</v>
      </c>
      <c r="CB31" s="31">
        <f t="shared" ca="1" si="205"/>
        <v>135.69999999999999</v>
      </c>
      <c r="CC31" s="31">
        <f t="shared" ca="1" si="205"/>
        <v>3576.9620740521441</v>
      </c>
      <c r="CD31" s="31">
        <f t="shared" ca="1" si="205"/>
        <v>2620.1691808782962</v>
      </c>
      <c r="CE31" s="31">
        <f t="shared" ca="1" si="205"/>
        <v>0</v>
      </c>
      <c r="CF31" s="31">
        <f t="shared" ca="1" si="205"/>
        <v>9401</v>
      </c>
      <c r="CG31" s="207">
        <f t="shared" ca="1" si="206"/>
        <v>9401</v>
      </c>
      <c r="CH31" s="31">
        <f t="shared" ca="1" si="207"/>
        <v>188</v>
      </c>
      <c r="CI31" s="207">
        <f ca="1">CH31*'power plant types'!$D$22</f>
        <v>94</v>
      </c>
      <c r="CJ31" s="207">
        <f ca="1">CH31*'power plant types'!$D$23</f>
        <v>94</v>
      </c>
      <c r="CK31" s="49">
        <f t="shared" ca="1" si="208"/>
        <v>0</v>
      </c>
      <c r="CM31" s="57" t="s">
        <v>115</v>
      </c>
      <c r="CN31" s="44" t="s">
        <v>40</v>
      </c>
      <c r="CO31" s="205" t="s">
        <v>221</v>
      </c>
      <c r="CP31" s="59">
        <f>MATCH(CN31,BLANK!$B$1:$B$60,0)</f>
        <v>32</v>
      </c>
      <c r="CQ31" s="48">
        <f t="shared" ca="1" si="209"/>
        <v>0</v>
      </c>
      <c r="CR31" s="31">
        <f t="shared" ca="1" si="209"/>
        <v>19275.170000000002</v>
      </c>
      <c r="CS31" s="207">
        <f ca="1">CR31*'power plant types'!$D$6</f>
        <v>19275.170000000002</v>
      </c>
      <c r="CT31" s="207">
        <f ca="1">CR31*'power plant types'!$D$7</f>
        <v>5782.5510000000004</v>
      </c>
      <c r="CU31" s="207">
        <f ca="1">CR31*'power plant types'!$D$8</f>
        <v>6746.3095000000003</v>
      </c>
      <c r="CV31" s="207">
        <f ca="1">CR31*'power plant types'!$D$9</f>
        <v>6746.3095000000003</v>
      </c>
      <c r="CW31" s="31">
        <f t="shared" ca="1" si="210"/>
        <v>1695</v>
      </c>
      <c r="CX31" s="207">
        <f ca="1">CW31*'power plant types'!$D$10</f>
        <v>847.5</v>
      </c>
      <c r="CY31" s="207">
        <f ca="1">CW31*'power plant types'!$D$11</f>
        <v>847.5</v>
      </c>
      <c r="CZ31" s="31">
        <f t="shared" ca="1" si="211"/>
        <v>4414.8578497915523</v>
      </c>
      <c r="DA31" s="31">
        <f t="shared" ca="1" si="211"/>
        <v>11279.694095169312</v>
      </c>
      <c r="DB31" s="31">
        <f t="shared" ca="1" si="211"/>
        <v>0</v>
      </c>
      <c r="DC31" s="207">
        <f ca="1">DB31*'power plant types'!$D$14</f>
        <v>0</v>
      </c>
      <c r="DD31" s="207">
        <f ca="1">DB31*'power plant types'!$D$15</f>
        <v>0</v>
      </c>
      <c r="DE31" s="31">
        <f t="shared" ca="1" si="212"/>
        <v>0</v>
      </c>
      <c r="DF31" s="31">
        <f t="shared" ca="1" si="212"/>
        <v>135.69999999999999</v>
      </c>
      <c r="DG31" s="31">
        <f t="shared" ca="1" si="212"/>
        <v>3576.9620740521441</v>
      </c>
      <c r="DH31" s="31">
        <f t="shared" ca="1" si="212"/>
        <v>2620.1691808782962</v>
      </c>
      <c r="DI31" s="31">
        <f t="shared" ca="1" si="212"/>
        <v>0</v>
      </c>
      <c r="DJ31" s="31">
        <f t="shared" ca="1" si="212"/>
        <v>9401</v>
      </c>
      <c r="DK31" s="207">
        <f t="shared" ca="1" si="213"/>
        <v>9401</v>
      </c>
      <c r="DL31" s="31">
        <f t="shared" ca="1" si="214"/>
        <v>188</v>
      </c>
      <c r="DM31" s="207">
        <f ca="1">DL31*'power plant types'!$D$22</f>
        <v>94</v>
      </c>
      <c r="DN31" s="207">
        <f ca="1">DL31*'power plant types'!$D$23</f>
        <v>94</v>
      </c>
      <c r="DO31" s="49">
        <f t="shared" ca="1" si="215"/>
        <v>0</v>
      </c>
    </row>
    <row r="32" spans="1:119" x14ac:dyDescent="0.2">
      <c r="A32" s="57" t="s">
        <v>115</v>
      </c>
      <c r="B32" s="44" t="s">
        <v>41</v>
      </c>
      <c r="C32" s="205" t="s">
        <v>221</v>
      </c>
      <c r="D32" s="59">
        <f>MATCH(B32,BLANK!$B$1:$B$60,0)</f>
        <v>33</v>
      </c>
      <c r="E32" s="48">
        <f t="shared" ca="1" si="189"/>
        <v>0</v>
      </c>
      <c r="F32" s="31">
        <f t="shared" ca="1" si="189"/>
        <v>0</v>
      </c>
      <c r="G32" s="207">
        <f ca="1">F32*'power plant types'!$D$6</f>
        <v>0</v>
      </c>
      <c r="H32" s="207">
        <f ca="1">F32*'power plant types'!$D$7</f>
        <v>0</v>
      </c>
      <c r="I32" s="207">
        <f ca="1">F32*'power plant types'!$D$8</f>
        <v>0</v>
      </c>
      <c r="J32" s="207">
        <f ca="1">F32*'power plant types'!$D$9</f>
        <v>0</v>
      </c>
      <c r="K32" s="31">
        <f t="shared" ca="1" si="190"/>
        <v>966</v>
      </c>
      <c r="L32" s="207">
        <f ca="1">K32*'power plant types'!$D$10</f>
        <v>483</v>
      </c>
      <c r="M32" s="207">
        <f ca="1">K32*'power plant types'!$D$11</f>
        <v>483</v>
      </c>
      <c r="N32" s="31">
        <f t="shared" ca="1" si="191"/>
        <v>37.269568748342493</v>
      </c>
      <c r="O32" s="31">
        <f t="shared" ca="1" si="191"/>
        <v>423.4</v>
      </c>
      <c r="P32" s="31">
        <f t="shared" ca="1" si="191"/>
        <v>0</v>
      </c>
      <c r="Q32" s="207">
        <f ca="1">P32*'power plant types'!$D$14</f>
        <v>0</v>
      </c>
      <c r="R32" s="207">
        <f ca="1">P32*'power plant types'!$D$15</f>
        <v>0</v>
      </c>
      <c r="S32" s="31">
        <f t="shared" ca="1" si="192"/>
        <v>0</v>
      </c>
      <c r="T32" s="31">
        <f t="shared" ca="1" si="192"/>
        <v>80</v>
      </c>
      <c r="U32" s="31">
        <f t="shared" ca="1" si="192"/>
        <v>692.96849919205613</v>
      </c>
      <c r="V32" s="31">
        <f t="shared" ca="1" si="192"/>
        <v>100.22245462849807</v>
      </c>
      <c r="W32" s="31">
        <f t="shared" ca="1" si="192"/>
        <v>50</v>
      </c>
      <c r="X32" s="31">
        <f t="shared" ca="1" si="192"/>
        <v>787</v>
      </c>
      <c r="Y32" s="207">
        <f t="shared" ca="1" si="24"/>
        <v>837</v>
      </c>
      <c r="Z32" s="31">
        <f t="shared" ca="1" si="193"/>
        <v>1067</v>
      </c>
      <c r="AA32" s="207">
        <f ca="1">Z32*'power plant types'!$D$22</f>
        <v>533.5</v>
      </c>
      <c r="AB32" s="207">
        <f ca="1">Z32*'power plant types'!$D$23</f>
        <v>533.5</v>
      </c>
      <c r="AC32" s="49">
        <f t="shared" ca="1" si="194"/>
        <v>0</v>
      </c>
      <c r="AD32" s="24"/>
      <c r="AE32" s="57" t="s">
        <v>115</v>
      </c>
      <c r="AF32" s="44" t="s">
        <v>41</v>
      </c>
      <c r="AG32" s="205" t="s">
        <v>221</v>
      </c>
      <c r="AH32" s="59">
        <f>MATCH(AF32,BLANK!$B$1:$B$60,0)</f>
        <v>33</v>
      </c>
      <c r="AI32" s="48">
        <f t="shared" ca="1" si="195"/>
        <v>0</v>
      </c>
      <c r="AJ32" s="31">
        <f t="shared" ca="1" si="195"/>
        <v>0</v>
      </c>
      <c r="AK32" s="207">
        <f ca="1">AJ32*'power plant types'!$D$6</f>
        <v>0</v>
      </c>
      <c r="AL32" s="207">
        <f ca="1">AJ32*'power plant types'!$D$7</f>
        <v>0</v>
      </c>
      <c r="AM32" s="207">
        <f ca="1">AJ32*'power plant types'!$D$8</f>
        <v>0</v>
      </c>
      <c r="AN32" s="207">
        <f ca="1">AJ32*'power plant types'!$D$9</f>
        <v>0</v>
      </c>
      <c r="AO32" s="31">
        <f t="shared" ca="1" si="196"/>
        <v>966</v>
      </c>
      <c r="AP32" s="207">
        <f ca="1">AO32*'power plant types'!$D$10</f>
        <v>483</v>
      </c>
      <c r="AQ32" s="207">
        <f ca="1">AO32*'power plant types'!$D$11</f>
        <v>483</v>
      </c>
      <c r="AR32" s="31">
        <f t="shared" ca="1" si="197"/>
        <v>37.269568748342493</v>
      </c>
      <c r="AS32" s="31">
        <f t="shared" ca="1" si="197"/>
        <v>423.4</v>
      </c>
      <c r="AT32" s="31">
        <f t="shared" ca="1" si="197"/>
        <v>0</v>
      </c>
      <c r="AU32" s="207">
        <f ca="1">AT32*'power plant types'!$D$14</f>
        <v>0</v>
      </c>
      <c r="AV32" s="207">
        <f ca="1">AT32*'power plant types'!$D$15</f>
        <v>0</v>
      </c>
      <c r="AW32" s="31">
        <f t="shared" ca="1" si="198"/>
        <v>0</v>
      </c>
      <c r="AX32" s="31">
        <f t="shared" ca="1" si="198"/>
        <v>80</v>
      </c>
      <c r="AY32" s="31">
        <f t="shared" ca="1" si="198"/>
        <v>692.96849919205613</v>
      </c>
      <c r="AZ32" s="31">
        <f t="shared" ca="1" si="198"/>
        <v>100.22245462849807</v>
      </c>
      <c r="BA32" s="31">
        <f t="shared" ca="1" si="198"/>
        <v>50</v>
      </c>
      <c r="BB32" s="31">
        <f t="shared" ca="1" si="198"/>
        <v>787</v>
      </c>
      <c r="BC32" s="207">
        <f t="shared" ca="1" si="199"/>
        <v>837</v>
      </c>
      <c r="BD32" s="31">
        <f t="shared" ca="1" si="200"/>
        <v>1067</v>
      </c>
      <c r="BE32" s="207">
        <f ca="1">BD32*'power plant types'!$D$22</f>
        <v>533.5</v>
      </c>
      <c r="BF32" s="207">
        <f ca="1">BD32*'power plant types'!$D$23</f>
        <v>533.5</v>
      </c>
      <c r="BG32" s="49">
        <f t="shared" ca="1" si="201"/>
        <v>0</v>
      </c>
      <c r="BI32" s="57" t="s">
        <v>115</v>
      </c>
      <c r="BJ32" s="44" t="s">
        <v>41</v>
      </c>
      <c r="BK32" s="205" t="s">
        <v>221</v>
      </c>
      <c r="BL32" s="59">
        <f>MATCH(BJ32,BLANK!$B$1:$B$60,0)</f>
        <v>33</v>
      </c>
      <c r="BM32" s="48">
        <f t="shared" ca="1" si="202"/>
        <v>0</v>
      </c>
      <c r="BN32" s="31">
        <f t="shared" ca="1" si="202"/>
        <v>0</v>
      </c>
      <c r="BO32" s="207">
        <f ca="1">BN32*'power plant types'!$D$6</f>
        <v>0</v>
      </c>
      <c r="BP32" s="207">
        <f ca="1">BN32*'power plant types'!$D$7</f>
        <v>0</v>
      </c>
      <c r="BQ32" s="207">
        <f ca="1">BN32*'power plant types'!$D$8</f>
        <v>0</v>
      </c>
      <c r="BR32" s="207">
        <f ca="1">BN32*'power plant types'!$D$9</f>
        <v>0</v>
      </c>
      <c r="BS32" s="31">
        <f t="shared" ca="1" si="203"/>
        <v>966</v>
      </c>
      <c r="BT32" s="207">
        <f ca="1">BS32*'power plant types'!$D$10</f>
        <v>483</v>
      </c>
      <c r="BU32" s="207">
        <f ca="1">BS32*'power plant types'!$D$11</f>
        <v>483</v>
      </c>
      <c r="BV32" s="31">
        <f t="shared" ca="1" si="204"/>
        <v>37.269568748342493</v>
      </c>
      <c r="BW32" s="31">
        <f t="shared" ca="1" si="204"/>
        <v>423.4</v>
      </c>
      <c r="BX32" s="31">
        <f t="shared" ca="1" si="204"/>
        <v>0</v>
      </c>
      <c r="BY32" s="207">
        <f ca="1">BX32*'power plant types'!$D$14</f>
        <v>0</v>
      </c>
      <c r="BZ32" s="207">
        <f ca="1">BX32*'power plant types'!$D$15</f>
        <v>0</v>
      </c>
      <c r="CA32" s="31">
        <f t="shared" ca="1" si="205"/>
        <v>0</v>
      </c>
      <c r="CB32" s="31">
        <f t="shared" ca="1" si="205"/>
        <v>80</v>
      </c>
      <c r="CC32" s="31">
        <f t="shared" ca="1" si="205"/>
        <v>692.96849919205613</v>
      </c>
      <c r="CD32" s="31">
        <f t="shared" ca="1" si="205"/>
        <v>100.22245462849807</v>
      </c>
      <c r="CE32" s="31">
        <f t="shared" ca="1" si="205"/>
        <v>50</v>
      </c>
      <c r="CF32" s="31">
        <f t="shared" ca="1" si="205"/>
        <v>787</v>
      </c>
      <c r="CG32" s="207">
        <f t="shared" ca="1" si="206"/>
        <v>837</v>
      </c>
      <c r="CH32" s="31">
        <f t="shared" ca="1" si="207"/>
        <v>1067</v>
      </c>
      <c r="CI32" s="207">
        <f ca="1">CH32*'power plant types'!$D$22</f>
        <v>533.5</v>
      </c>
      <c r="CJ32" s="207">
        <f ca="1">CH32*'power plant types'!$D$23</f>
        <v>533.5</v>
      </c>
      <c r="CK32" s="49">
        <f t="shared" ca="1" si="208"/>
        <v>0</v>
      </c>
      <c r="CM32" s="57" t="s">
        <v>115</v>
      </c>
      <c r="CN32" s="44" t="s">
        <v>41</v>
      </c>
      <c r="CO32" s="205" t="s">
        <v>221</v>
      </c>
      <c r="CP32" s="59">
        <f>MATCH(CN32,BLANK!$B$1:$B$60,0)</f>
        <v>33</v>
      </c>
      <c r="CQ32" s="48">
        <f t="shared" ca="1" si="209"/>
        <v>0</v>
      </c>
      <c r="CR32" s="31">
        <f t="shared" ca="1" si="209"/>
        <v>0</v>
      </c>
      <c r="CS32" s="207">
        <f ca="1">CR32*'power plant types'!$D$6</f>
        <v>0</v>
      </c>
      <c r="CT32" s="207">
        <f ca="1">CR32*'power plant types'!$D$7</f>
        <v>0</v>
      </c>
      <c r="CU32" s="207">
        <f ca="1">CR32*'power plant types'!$D$8</f>
        <v>0</v>
      </c>
      <c r="CV32" s="207">
        <f ca="1">CR32*'power plant types'!$D$9</f>
        <v>0</v>
      </c>
      <c r="CW32" s="31">
        <f t="shared" ca="1" si="210"/>
        <v>966</v>
      </c>
      <c r="CX32" s="207">
        <f ca="1">CW32*'power plant types'!$D$10</f>
        <v>483</v>
      </c>
      <c r="CY32" s="207">
        <f ca="1">CW32*'power plant types'!$D$11</f>
        <v>483</v>
      </c>
      <c r="CZ32" s="31">
        <f t="shared" ca="1" si="211"/>
        <v>37.269568748342493</v>
      </c>
      <c r="DA32" s="31">
        <f t="shared" ca="1" si="211"/>
        <v>423.4</v>
      </c>
      <c r="DB32" s="31">
        <f t="shared" ca="1" si="211"/>
        <v>0</v>
      </c>
      <c r="DC32" s="207">
        <f ca="1">DB32*'power plant types'!$D$14</f>
        <v>0</v>
      </c>
      <c r="DD32" s="207">
        <f ca="1">DB32*'power plant types'!$D$15</f>
        <v>0</v>
      </c>
      <c r="DE32" s="31">
        <f t="shared" ca="1" si="212"/>
        <v>0</v>
      </c>
      <c r="DF32" s="31">
        <f t="shared" ca="1" si="212"/>
        <v>80</v>
      </c>
      <c r="DG32" s="31">
        <f t="shared" ca="1" si="212"/>
        <v>692.96849919205613</v>
      </c>
      <c r="DH32" s="31">
        <f t="shared" ca="1" si="212"/>
        <v>100.22245462849807</v>
      </c>
      <c r="DI32" s="31">
        <f t="shared" ca="1" si="212"/>
        <v>50</v>
      </c>
      <c r="DJ32" s="31">
        <f t="shared" ca="1" si="212"/>
        <v>787</v>
      </c>
      <c r="DK32" s="207">
        <f t="shared" ca="1" si="213"/>
        <v>837</v>
      </c>
      <c r="DL32" s="31">
        <f t="shared" ca="1" si="214"/>
        <v>1067</v>
      </c>
      <c r="DM32" s="207">
        <f ca="1">DL32*'power plant types'!$D$22</f>
        <v>533.5</v>
      </c>
      <c r="DN32" s="207">
        <f ca="1">DL32*'power plant types'!$D$23</f>
        <v>533.5</v>
      </c>
      <c r="DO32" s="49">
        <f t="shared" ca="1" si="215"/>
        <v>0</v>
      </c>
    </row>
    <row r="33" spans="1:119" x14ac:dyDescent="0.2">
      <c r="A33" s="57" t="s">
        <v>115</v>
      </c>
      <c r="B33" s="44" t="s">
        <v>42</v>
      </c>
      <c r="C33" s="205" t="s">
        <v>221</v>
      </c>
      <c r="D33" s="59">
        <f>MATCH(B33,BLANK!$B$1:$B$60,0)</f>
        <v>34</v>
      </c>
      <c r="E33" s="48">
        <f t="shared" ca="1" si="189"/>
        <v>0</v>
      </c>
      <c r="F33" s="31">
        <f t="shared" ca="1" si="189"/>
        <v>2763.6559999999999</v>
      </c>
      <c r="G33" s="207">
        <f ca="1">F33*'power plant types'!$D$6</f>
        <v>2763.6559999999999</v>
      </c>
      <c r="H33" s="207">
        <f ca="1">F33*'power plant types'!$D$7</f>
        <v>829.09679999999992</v>
      </c>
      <c r="I33" s="207">
        <f ca="1">F33*'power plant types'!$D$8</f>
        <v>967.27959999999996</v>
      </c>
      <c r="J33" s="207">
        <f ca="1">F33*'power plant types'!$D$9</f>
        <v>967.27959999999996</v>
      </c>
      <c r="K33" s="31">
        <f t="shared" ca="1" si="190"/>
        <v>0</v>
      </c>
      <c r="L33" s="207">
        <f ca="1">K33*'power plant types'!$D$10</f>
        <v>0</v>
      </c>
      <c r="M33" s="207">
        <f ca="1">K33*'power plant types'!$D$11</f>
        <v>0</v>
      </c>
      <c r="N33" s="31">
        <f t="shared" ca="1" si="191"/>
        <v>14.327999999999999</v>
      </c>
      <c r="O33" s="31">
        <f t="shared" ca="1" si="191"/>
        <v>658</v>
      </c>
      <c r="P33" s="31">
        <f t="shared" ca="1" si="191"/>
        <v>0</v>
      </c>
      <c r="Q33" s="207">
        <f ca="1">P33*'power plant types'!$D$14</f>
        <v>0</v>
      </c>
      <c r="R33" s="207">
        <f ca="1">P33*'power plant types'!$D$15</f>
        <v>0</v>
      </c>
      <c r="S33" s="31">
        <f t="shared" ca="1" si="192"/>
        <v>0</v>
      </c>
      <c r="T33" s="31">
        <f t="shared" ca="1" si="192"/>
        <v>930</v>
      </c>
      <c r="U33" s="31">
        <f t="shared" ca="1" si="192"/>
        <v>519.62608159164722</v>
      </c>
      <c r="V33" s="31">
        <f t="shared" ca="1" si="192"/>
        <v>79.053701571672505</v>
      </c>
      <c r="W33" s="31">
        <f t="shared" ca="1" si="192"/>
        <v>75</v>
      </c>
      <c r="X33" s="31">
        <f t="shared" ca="1" si="192"/>
        <v>1446</v>
      </c>
      <c r="Y33" s="207">
        <f t="shared" ca="1" si="24"/>
        <v>1521</v>
      </c>
      <c r="Z33" s="31">
        <f t="shared" ca="1" si="193"/>
        <v>1898</v>
      </c>
      <c r="AA33" s="207">
        <f ca="1">Z33*'power plant types'!$D$22</f>
        <v>949</v>
      </c>
      <c r="AB33" s="207">
        <f ca="1">Z33*'power plant types'!$D$23</f>
        <v>949</v>
      </c>
      <c r="AC33" s="49">
        <f t="shared" ca="1" si="194"/>
        <v>0</v>
      </c>
      <c r="AD33" s="24"/>
      <c r="AE33" s="57" t="s">
        <v>115</v>
      </c>
      <c r="AF33" s="44" t="s">
        <v>42</v>
      </c>
      <c r="AG33" s="205" t="s">
        <v>221</v>
      </c>
      <c r="AH33" s="59">
        <f>MATCH(AF33,BLANK!$B$1:$B$60,0)</f>
        <v>34</v>
      </c>
      <c r="AI33" s="48">
        <f t="shared" ca="1" si="195"/>
        <v>0</v>
      </c>
      <c r="AJ33" s="31">
        <f t="shared" ca="1" si="195"/>
        <v>2763.6559999999999</v>
      </c>
      <c r="AK33" s="207">
        <f ca="1">AJ33*'power plant types'!$D$6</f>
        <v>2763.6559999999999</v>
      </c>
      <c r="AL33" s="207">
        <f ca="1">AJ33*'power plant types'!$D$7</f>
        <v>829.09679999999992</v>
      </c>
      <c r="AM33" s="207">
        <f ca="1">AJ33*'power plant types'!$D$8</f>
        <v>967.27959999999996</v>
      </c>
      <c r="AN33" s="207">
        <f ca="1">AJ33*'power plant types'!$D$9</f>
        <v>967.27959999999996</v>
      </c>
      <c r="AO33" s="31">
        <f t="shared" ca="1" si="196"/>
        <v>0</v>
      </c>
      <c r="AP33" s="207">
        <f ca="1">AO33*'power plant types'!$D$10</f>
        <v>0</v>
      </c>
      <c r="AQ33" s="207">
        <f ca="1">AO33*'power plant types'!$D$11</f>
        <v>0</v>
      </c>
      <c r="AR33" s="31">
        <f t="shared" ca="1" si="197"/>
        <v>14.327999999999999</v>
      </c>
      <c r="AS33" s="31">
        <f t="shared" ca="1" si="197"/>
        <v>658</v>
      </c>
      <c r="AT33" s="31">
        <f t="shared" ca="1" si="197"/>
        <v>0</v>
      </c>
      <c r="AU33" s="207">
        <f ca="1">AT33*'power plant types'!$D$14</f>
        <v>0</v>
      </c>
      <c r="AV33" s="207">
        <f ca="1">AT33*'power plant types'!$D$15</f>
        <v>0</v>
      </c>
      <c r="AW33" s="31">
        <f t="shared" ca="1" si="198"/>
        <v>0</v>
      </c>
      <c r="AX33" s="31">
        <f t="shared" ca="1" si="198"/>
        <v>930</v>
      </c>
      <c r="AY33" s="31">
        <f t="shared" ca="1" si="198"/>
        <v>519.62608159164722</v>
      </c>
      <c r="AZ33" s="31">
        <f t="shared" ca="1" si="198"/>
        <v>79.053701571672505</v>
      </c>
      <c r="BA33" s="31">
        <f t="shared" ca="1" si="198"/>
        <v>75</v>
      </c>
      <c r="BB33" s="31">
        <f t="shared" ca="1" si="198"/>
        <v>1446</v>
      </c>
      <c r="BC33" s="207">
        <f t="shared" ca="1" si="199"/>
        <v>1521</v>
      </c>
      <c r="BD33" s="31">
        <f t="shared" ca="1" si="200"/>
        <v>1898</v>
      </c>
      <c r="BE33" s="207">
        <f ca="1">BD33*'power plant types'!$D$22</f>
        <v>949</v>
      </c>
      <c r="BF33" s="207">
        <f ca="1">BD33*'power plant types'!$D$23</f>
        <v>949</v>
      </c>
      <c r="BG33" s="49">
        <f t="shared" ca="1" si="201"/>
        <v>0</v>
      </c>
      <c r="BI33" s="57" t="s">
        <v>115</v>
      </c>
      <c r="BJ33" s="44" t="s">
        <v>42</v>
      </c>
      <c r="BK33" s="205" t="s">
        <v>221</v>
      </c>
      <c r="BL33" s="59">
        <f>MATCH(BJ33,BLANK!$B$1:$B$60,0)</f>
        <v>34</v>
      </c>
      <c r="BM33" s="48">
        <f t="shared" ca="1" si="202"/>
        <v>0</v>
      </c>
      <c r="BN33" s="31">
        <f t="shared" ca="1" si="202"/>
        <v>2763.6559999999999</v>
      </c>
      <c r="BO33" s="207">
        <f ca="1">BN33*'power plant types'!$D$6</f>
        <v>2763.6559999999999</v>
      </c>
      <c r="BP33" s="207">
        <f ca="1">BN33*'power plant types'!$D$7</f>
        <v>829.09679999999992</v>
      </c>
      <c r="BQ33" s="207">
        <f ca="1">BN33*'power plant types'!$D$8</f>
        <v>967.27959999999996</v>
      </c>
      <c r="BR33" s="207">
        <f ca="1">BN33*'power plant types'!$D$9</f>
        <v>967.27959999999996</v>
      </c>
      <c r="BS33" s="31">
        <f t="shared" ca="1" si="203"/>
        <v>0</v>
      </c>
      <c r="BT33" s="207">
        <f ca="1">BS33*'power plant types'!$D$10</f>
        <v>0</v>
      </c>
      <c r="BU33" s="207">
        <f ca="1">BS33*'power plant types'!$D$11</f>
        <v>0</v>
      </c>
      <c r="BV33" s="31">
        <f t="shared" ca="1" si="204"/>
        <v>14.327999999999999</v>
      </c>
      <c r="BW33" s="31">
        <f t="shared" ca="1" si="204"/>
        <v>658</v>
      </c>
      <c r="BX33" s="31">
        <f t="shared" ca="1" si="204"/>
        <v>0</v>
      </c>
      <c r="BY33" s="207">
        <f ca="1">BX33*'power plant types'!$D$14</f>
        <v>0</v>
      </c>
      <c r="BZ33" s="207">
        <f ca="1">BX33*'power plant types'!$D$15</f>
        <v>0</v>
      </c>
      <c r="CA33" s="31">
        <f t="shared" ca="1" si="205"/>
        <v>0</v>
      </c>
      <c r="CB33" s="31">
        <f t="shared" ca="1" si="205"/>
        <v>930</v>
      </c>
      <c r="CC33" s="31">
        <f t="shared" ca="1" si="205"/>
        <v>519.62608159164722</v>
      </c>
      <c r="CD33" s="31">
        <f t="shared" ca="1" si="205"/>
        <v>79.053701571672505</v>
      </c>
      <c r="CE33" s="31">
        <f t="shared" ca="1" si="205"/>
        <v>75</v>
      </c>
      <c r="CF33" s="31">
        <f t="shared" ca="1" si="205"/>
        <v>1446</v>
      </c>
      <c r="CG33" s="207">
        <f t="shared" ca="1" si="206"/>
        <v>1521</v>
      </c>
      <c r="CH33" s="31">
        <f t="shared" ca="1" si="207"/>
        <v>1898</v>
      </c>
      <c r="CI33" s="207">
        <f ca="1">CH33*'power plant types'!$D$22</f>
        <v>949</v>
      </c>
      <c r="CJ33" s="207">
        <f ca="1">CH33*'power plant types'!$D$23</f>
        <v>949</v>
      </c>
      <c r="CK33" s="49">
        <f t="shared" ca="1" si="208"/>
        <v>0</v>
      </c>
      <c r="CM33" s="57" t="s">
        <v>115</v>
      </c>
      <c r="CN33" s="44" t="s">
        <v>42</v>
      </c>
      <c r="CO33" s="205" t="s">
        <v>221</v>
      </c>
      <c r="CP33" s="59">
        <f>MATCH(CN33,BLANK!$B$1:$B$60,0)</f>
        <v>34</v>
      </c>
      <c r="CQ33" s="48">
        <f t="shared" ca="1" si="209"/>
        <v>0</v>
      </c>
      <c r="CR33" s="31">
        <f t="shared" ca="1" si="209"/>
        <v>2763.6559999999999</v>
      </c>
      <c r="CS33" s="207">
        <f ca="1">CR33*'power plant types'!$D$6</f>
        <v>2763.6559999999999</v>
      </c>
      <c r="CT33" s="207">
        <f ca="1">CR33*'power plant types'!$D$7</f>
        <v>829.09679999999992</v>
      </c>
      <c r="CU33" s="207">
        <f ca="1">CR33*'power plant types'!$D$8</f>
        <v>967.27959999999996</v>
      </c>
      <c r="CV33" s="207">
        <f ca="1">CR33*'power plant types'!$D$9</f>
        <v>967.27959999999996</v>
      </c>
      <c r="CW33" s="31">
        <f t="shared" ca="1" si="210"/>
        <v>0</v>
      </c>
      <c r="CX33" s="207">
        <f ca="1">CW33*'power plant types'!$D$10</f>
        <v>0</v>
      </c>
      <c r="CY33" s="207">
        <f ca="1">CW33*'power plant types'!$D$11</f>
        <v>0</v>
      </c>
      <c r="CZ33" s="31">
        <f t="shared" ca="1" si="211"/>
        <v>14.327999999999999</v>
      </c>
      <c r="DA33" s="31">
        <f t="shared" ca="1" si="211"/>
        <v>658</v>
      </c>
      <c r="DB33" s="31">
        <f t="shared" ca="1" si="211"/>
        <v>0</v>
      </c>
      <c r="DC33" s="207">
        <f ca="1">DB33*'power plant types'!$D$14</f>
        <v>0</v>
      </c>
      <c r="DD33" s="207">
        <f ca="1">DB33*'power plant types'!$D$15</f>
        <v>0</v>
      </c>
      <c r="DE33" s="31">
        <f t="shared" ca="1" si="212"/>
        <v>0</v>
      </c>
      <c r="DF33" s="31">
        <f t="shared" ca="1" si="212"/>
        <v>930</v>
      </c>
      <c r="DG33" s="31">
        <f t="shared" ca="1" si="212"/>
        <v>519.62608159164722</v>
      </c>
      <c r="DH33" s="31">
        <f t="shared" ca="1" si="212"/>
        <v>79.053701571672505</v>
      </c>
      <c r="DI33" s="31">
        <f t="shared" ca="1" si="212"/>
        <v>75</v>
      </c>
      <c r="DJ33" s="31">
        <f t="shared" ca="1" si="212"/>
        <v>1446</v>
      </c>
      <c r="DK33" s="207">
        <f t="shared" ca="1" si="213"/>
        <v>1521</v>
      </c>
      <c r="DL33" s="31">
        <f t="shared" ca="1" si="214"/>
        <v>1898</v>
      </c>
      <c r="DM33" s="207">
        <f ca="1">DL33*'power plant types'!$D$22</f>
        <v>949</v>
      </c>
      <c r="DN33" s="207">
        <f ca="1">DL33*'power plant types'!$D$23</f>
        <v>949</v>
      </c>
      <c r="DO33" s="49">
        <f t="shared" ca="1" si="215"/>
        <v>0</v>
      </c>
    </row>
    <row r="34" spans="1:119" x14ac:dyDescent="0.2">
      <c r="A34" s="57" t="s">
        <v>115</v>
      </c>
      <c r="B34" s="44" t="s">
        <v>43</v>
      </c>
      <c r="C34" s="205" t="s">
        <v>221</v>
      </c>
      <c r="D34" s="59">
        <f>MATCH(B34,BLANK!$B$1:$B$60,0)</f>
        <v>35</v>
      </c>
      <c r="E34" s="48">
        <f t="shared" ca="1" si="189"/>
        <v>0</v>
      </c>
      <c r="F34" s="31">
        <f t="shared" ca="1" si="189"/>
        <v>7962.1379999999999</v>
      </c>
      <c r="G34" s="207">
        <f ca="1">F34*'power plant types'!$D$6</f>
        <v>7962.1379999999999</v>
      </c>
      <c r="H34" s="207">
        <f ca="1">F34*'power plant types'!$D$7</f>
        <v>2388.6414</v>
      </c>
      <c r="I34" s="207">
        <f ca="1">F34*'power plant types'!$D$8</f>
        <v>2786.7482999999997</v>
      </c>
      <c r="J34" s="207">
        <f ca="1">F34*'power plant types'!$D$9</f>
        <v>2786.7482999999997</v>
      </c>
      <c r="K34" s="31">
        <f t="shared" ca="1" si="190"/>
        <v>2420</v>
      </c>
      <c r="L34" s="207">
        <f ca="1">K34*'power plant types'!$D$10</f>
        <v>1210</v>
      </c>
      <c r="M34" s="207">
        <f ca="1">K34*'power plant types'!$D$11</f>
        <v>1210</v>
      </c>
      <c r="N34" s="31">
        <f t="shared" ca="1" si="191"/>
        <v>211.75292967156281</v>
      </c>
      <c r="O34" s="31">
        <f t="shared" ca="1" si="191"/>
        <v>761.91179720658295</v>
      </c>
      <c r="P34" s="31">
        <f t="shared" ca="1" si="191"/>
        <v>0</v>
      </c>
      <c r="Q34" s="207">
        <f ca="1">P34*'power plant types'!$D$14</f>
        <v>0</v>
      </c>
      <c r="R34" s="207">
        <f ca="1">P34*'power plant types'!$D$15</f>
        <v>0</v>
      </c>
      <c r="S34" s="31">
        <f t="shared" ca="1" si="192"/>
        <v>0</v>
      </c>
      <c r="T34" s="31">
        <f t="shared" ca="1" si="192"/>
        <v>0</v>
      </c>
      <c r="U34" s="31">
        <f t="shared" ca="1" si="192"/>
        <v>908.85011431516205</v>
      </c>
      <c r="V34" s="31">
        <f t="shared" ca="1" si="192"/>
        <v>705.73047214631913</v>
      </c>
      <c r="W34" s="31">
        <f t="shared" ca="1" si="192"/>
        <v>0</v>
      </c>
      <c r="X34" s="31">
        <f t="shared" ca="1" si="192"/>
        <v>3866</v>
      </c>
      <c r="Y34" s="207">
        <f t="shared" ca="1" si="24"/>
        <v>3866</v>
      </c>
      <c r="Z34" s="31">
        <f t="shared" ca="1" si="193"/>
        <v>5772</v>
      </c>
      <c r="AA34" s="207">
        <f ca="1">Z34*'power plant types'!$D$22</f>
        <v>2886</v>
      </c>
      <c r="AB34" s="207">
        <f ca="1">Z34*'power plant types'!$D$23</f>
        <v>2886</v>
      </c>
      <c r="AC34" s="49">
        <f t="shared" ca="1" si="194"/>
        <v>30</v>
      </c>
      <c r="AD34" s="24"/>
      <c r="AE34" s="57" t="s">
        <v>115</v>
      </c>
      <c r="AF34" s="44" t="s">
        <v>43</v>
      </c>
      <c r="AG34" s="205" t="s">
        <v>221</v>
      </c>
      <c r="AH34" s="59">
        <f>MATCH(AF34,BLANK!$B$1:$B$60,0)</f>
        <v>35</v>
      </c>
      <c r="AI34" s="48">
        <f t="shared" ca="1" si="195"/>
        <v>0</v>
      </c>
      <c r="AJ34" s="31">
        <f t="shared" ca="1" si="195"/>
        <v>7962.1379999999999</v>
      </c>
      <c r="AK34" s="207">
        <f ca="1">AJ34*'power plant types'!$D$6</f>
        <v>7962.1379999999999</v>
      </c>
      <c r="AL34" s="207">
        <f ca="1">AJ34*'power plant types'!$D$7</f>
        <v>2388.6414</v>
      </c>
      <c r="AM34" s="207">
        <f ca="1">AJ34*'power plant types'!$D$8</f>
        <v>2786.7482999999997</v>
      </c>
      <c r="AN34" s="207">
        <f ca="1">AJ34*'power plant types'!$D$9</f>
        <v>2786.7482999999997</v>
      </c>
      <c r="AO34" s="31">
        <f t="shared" ca="1" si="196"/>
        <v>2420</v>
      </c>
      <c r="AP34" s="207">
        <f ca="1">AO34*'power plant types'!$D$10</f>
        <v>1210</v>
      </c>
      <c r="AQ34" s="207">
        <f ca="1">AO34*'power plant types'!$D$11</f>
        <v>1210</v>
      </c>
      <c r="AR34" s="31">
        <f t="shared" ca="1" si="197"/>
        <v>211.75292967156281</v>
      </c>
      <c r="AS34" s="31">
        <f t="shared" ca="1" si="197"/>
        <v>761.91179720658295</v>
      </c>
      <c r="AT34" s="31">
        <f t="shared" ca="1" si="197"/>
        <v>0</v>
      </c>
      <c r="AU34" s="207">
        <f ca="1">AT34*'power plant types'!$D$14</f>
        <v>0</v>
      </c>
      <c r="AV34" s="207">
        <f ca="1">AT34*'power plant types'!$D$15</f>
        <v>0</v>
      </c>
      <c r="AW34" s="31">
        <f t="shared" ca="1" si="198"/>
        <v>0</v>
      </c>
      <c r="AX34" s="31">
        <f t="shared" ca="1" si="198"/>
        <v>0</v>
      </c>
      <c r="AY34" s="31">
        <f t="shared" ca="1" si="198"/>
        <v>908.85011431516205</v>
      </c>
      <c r="AZ34" s="31">
        <f t="shared" ca="1" si="198"/>
        <v>705.73047214631913</v>
      </c>
      <c r="BA34" s="31">
        <f t="shared" ca="1" si="198"/>
        <v>0</v>
      </c>
      <c r="BB34" s="31">
        <f t="shared" ca="1" si="198"/>
        <v>3866</v>
      </c>
      <c r="BC34" s="207">
        <f t="shared" ca="1" si="199"/>
        <v>3866</v>
      </c>
      <c r="BD34" s="31">
        <f t="shared" ca="1" si="200"/>
        <v>5772</v>
      </c>
      <c r="BE34" s="207">
        <f ca="1">BD34*'power plant types'!$D$22</f>
        <v>2886</v>
      </c>
      <c r="BF34" s="207">
        <f ca="1">BD34*'power plant types'!$D$23</f>
        <v>2886</v>
      </c>
      <c r="BG34" s="49">
        <f t="shared" ca="1" si="201"/>
        <v>30</v>
      </c>
      <c r="BI34" s="57" t="s">
        <v>115</v>
      </c>
      <c r="BJ34" s="44" t="s">
        <v>43</v>
      </c>
      <c r="BK34" s="205" t="s">
        <v>221</v>
      </c>
      <c r="BL34" s="59">
        <f>MATCH(BJ34,BLANK!$B$1:$B$60,0)</f>
        <v>35</v>
      </c>
      <c r="BM34" s="48">
        <f t="shared" ca="1" si="202"/>
        <v>0</v>
      </c>
      <c r="BN34" s="31">
        <f t="shared" ca="1" si="202"/>
        <v>7962.1379999999999</v>
      </c>
      <c r="BO34" s="207">
        <f ca="1">BN34*'power plant types'!$D$6</f>
        <v>7962.1379999999999</v>
      </c>
      <c r="BP34" s="207">
        <f ca="1">BN34*'power plant types'!$D$7</f>
        <v>2388.6414</v>
      </c>
      <c r="BQ34" s="207">
        <f ca="1">BN34*'power plant types'!$D$8</f>
        <v>2786.7482999999997</v>
      </c>
      <c r="BR34" s="207">
        <f ca="1">BN34*'power plant types'!$D$9</f>
        <v>2786.7482999999997</v>
      </c>
      <c r="BS34" s="31">
        <f t="shared" ca="1" si="203"/>
        <v>2420</v>
      </c>
      <c r="BT34" s="207">
        <f ca="1">BS34*'power plant types'!$D$10</f>
        <v>1210</v>
      </c>
      <c r="BU34" s="207">
        <f ca="1">BS34*'power plant types'!$D$11</f>
        <v>1210</v>
      </c>
      <c r="BV34" s="31">
        <f t="shared" ca="1" si="204"/>
        <v>211.75292967156281</v>
      </c>
      <c r="BW34" s="31">
        <f t="shared" ca="1" si="204"/>
        <v>761.91179720658295</v>
      </c>
      <c r="BX34" s="31">
        <f t="shared" ca="1" si="204"/>
        <v>0</v>
      </c>
      <c r="BY34" s="207">
        <f ca="1">BX34*'power plant types'!$D$14</f>
        <v>0</v>
      </c>
      <c r="BZ34" s="207">
        <f ca="1">BX34*'power plant types'!$D$15</f>
        <v>0</v>
      </c>
      <c r="CA34" s="31">
        <f t="shared" ca="1" si="205"/>
        <v>0</v>
      </c>
      <c r="CB34" s="31">
        <f t="shared" ca="1" si="205"/>
        <v>0</v>
      </c>
      <c r="CC34" s="31">
        <f t="shared" ca="1" si="205"/>
        <v>908.85011431516205</v>
      </c>
      <c r="CD34" s="31">
        <f t="shared" ca="1" si="205"/>
        <v>705.73047214631913</v>
      </c>
      <c r="CE34" s="31">
        <f t="shared" ca="1" si="205"/>
        <v>0</v>
      </c>
      <c r="CF34" s="31">
        <f t="shared" ca="1" si="205"/>
        <v>3866</v>
      </c>
      <c r="CG34" s="207">
        <f t="shared" ca="1" si="206"/>
        <v>3866</v>
      </c>
      <c r="CH34" s="31">
        <f t="shared" ca="1" si="207"/>
        <v>5772</v>
      </c>
      <c r="CI34" s="207">
        <f ca="1">CH34*'power plant types'!$D$22</f>
        <v>2886</v>
      </c>
      <c r="CJ34" s="207">
        <f ca="1">CH34*'power plant types'!$D$23</f>
        <v>2886</v>
      </c>
      <c r="CK34" s="49">
        <f t="shared" ca="1" si="208"/>
        <v>30</v>
      </c>
      <c r="CM34" s="57" t="s">
        <v>115</v>
      </c>
      <c r="CN34" s="44" t="s">
        <v>43</v>
      </c>
      <c r="CO34" s="205" t="s">
        <v>221</v>
      </c>
      <c r="CP34" s="59">
        <f>MATCH(CN34,BLANK!$B$1:$B$60,0)</f>
        <v>35</v>
      </c>
      <c r="CQ34" s="48">
        <f t="shared" ca="1" si="209"/>
        <v>0</v>
      </c>
      <c r="CR34" s="31">
        <f t="shared" ca="1" si="209"/>
        <v>7962.1379999999999</v>
      </c>
      <c r="CS34" s="207">
        <f ca="1">CR34*'power plant types'!$D$6</f>
        <v>7962.1379999999999</v>
      </c>
      <c r="CT34" s="207">
        <f ca="1">CR34*'power plant types'!$D$7</f>
        <v>2388.6414</v>
      </c>
      <c r="CU34" s="207">
        <f ca="1">CR34*'power plant types'!$D$8</f>
        <v>2786.7482999999997</v>
      </c>
      <c r="CV34" s="207">
        <f ca="1">CR34*'power plant types'!$D$9</f>
        <v>2786.7482999999997</v>
      </c>
      <c r="CW34" s="31">
        <f t="shared" ca="1" si="210"/>
        <v>2420</v>
      </c>
      <c r="CX34" s="207">
        <f ca="1">CW34*'power plant types'!$D$10</f>
        <v>1210</v>
      </c>
      <c r="CY34" s="207">
        <f ca="1">CW34*'power plant types'!$D$11</f>
        <v>1210</v>
      </c>
      <c r="CZ34" s="31">
        <f t="shared" ca="1" si="211"/>
        <v>211.75292967156281</v>
      </c>
      <c r="DA34" s="31">
        <f t="shared" ca="1" si="211"/>
        <v>761.91179720658295</v>
      </c>
      <c r="DB34" s="31">
        <f t="shared" ca="1" si="211"/>
        <v>0</v>
      </c>
      <c r="DC34" s="207">
        <f ca="1">DB34*'power plant types'!$D$14</f>
        <v>0</v>
      </c>
      <c r="DD34" s="207">
        <f ca="1">DB34*'power plant types'!$D$15</f>
        <v>0</v>
      </c>
      <c r="DE34" s="31">
        <f t="shared" ca="1" si="212"/>
        <v>0</v>
      </c>
      <c r="DF34" s="31">
        <f t="shared" ca="1" si="212"/>
        <v>0</v>
      </c>
      <c r="DG34" s="31">
        <f t="shared" ca="1" si="212"/>
        <v>908.85011431516205</v>
      </c>
      <c r="DH34" s="31">
        <f t="shared" ca="1" si="212"/>
        <v>705.73047214631913</v>
      </c>
      <c r="DI34" s="31">
        <f t="shared" ca="1" si="212"/>
        <v>0</v>
      </c>
      <c r="DJ34" s="31">
        <f t="shared" ca="1" si="212"/>
        <v>3866</v>
      </c>
      <c r="DK34" s="207">
        <f t="shared" ca="1" si="213"/>
        <v>3866</v>
      </c>
      <c r="DL34" s="31">
        <f t="shared" ca="1" si="214"/>
        <v>5772</v>
      </c>
      <c r="DM34" s="207">
        <f ca="1">DL34*'power plant types'!$D$22</f>
        <v>2886</v>
      </c>
      <c r="DN34" s="207">
        <f ca="1">DL34*'power plant types'!$D$23</f>
        <v>2886</v>
      </c>
      <c r="DO34" s="49">
        <f t="shared" ca="1" si="215"/>
        <v>30</v>
      </c>
    </row>
    <row r="35" spans="1:119" x14ac:dyDescent="0.2">
      <c r="A35" s="198" t="s">
        <v>263</v>
      </c>
      <c r="B35" s="199" t="s">
        <v>275</v>
      </c>
      <c r="C35" s="200" t="s">
        <v>221</v>
      </c>
      <c r="D35" s="201"/>
      <c r="E35" s="202">
        <f ca="1">SUM(E29:E34)</f>
        <v>0</v>
      </c>
      <c r="F35" s="203">
        <f t="shared" ref="F35:AC35" ca="1" si="216">SUM(F29:F34)</f>
        <v>36000.364000000001</v>
      </c>
      <c r="G35" s="203">
        <f t="shared" ca="1" si="216"/>
        <v>36000.364000000001</v>
      </c>
      <c r="H35" s="203">
        <f t="shared" ca="1" si="216"/>
        <v>10800.109200000001</v>
      </c>
      <c r="I35" s="203">
        <f t="shared" ca="1" si="216"/>
        <v>12600.127399999999</v>
      </c>
      <c r="J35" s="203">
        <f t="shared" ca="1" si="216"/>
        <v>12600.127399999999</v>
      </c>
      <c r="K35" s="203">
        <f t="shared" ca="1" si="216"/>
        <v>7056</v>
      </c>
      <c r="L35" s="203">
        <f t="shared" ca="1" si="216"/>
        <v>3528</v>
      </c>
      <c r="M35" s="203">
        <f t="shared" ca="1" si="216"/>
        <v>3528</v>
      </c>
      <c r="N35" s="203">
        <f t="shared" ca="1" si="216"/>
        <v>5390.1512861589636</v>
      </c>
      <c r="O35" s="203">
        <f t="shared" ca="1" si="216"/>
        <v>16455.869688052437</v>
      </c>
      <c r="P35" s="203">
        <f t="shared" ca="1" si="216"/>
        <v>0</v>
      </c>
      <c r="Q35" s="203">
        <f t="shared" ca="1" si="216"/>
        <v>0</v>
      </c>
      <c r="R35" s="203">
        <f t="shared" ca="1" si="216"/>
        <v>0</v>
      </c>
      <c r="S35" s="203">
        <f t="shared" ca="1" si="216"/>
        <v>0</v>
      </c>
      <c r="T35" s="203">
        <f t="shared" ca="1" si="216"/>
        <v>1145.7</v>
      </c>
      <c r="U35" s="203">
        <f t="shared" ca="1" si="216"/>
        <v>7564.235999999999</v>
      </c>
      <c r="V35" s="203">
        <f t="shared" ca="1" si="216"/>
        <v>5212.8538999999992</v>
      </c>
      <c r="W35" s="203">
        <f t="shared" ca="1" si="216"/>
        <v>125</v>
      </c>
      <c r="X35" s="203">
        <f t="shared" ca="1" si="216"/>
        <v>20952</v>
      </c>
      <c r="Y35" s="203">
        <f t="shared" ca="1" si="216"/>
        <v>21077</v>
      </c>
      <c r="Z35" s="203">
        <f t="shared" ca="1" si="216"/>
        <v>11175</v>
      </c>
      <c r="AA35" s="203">
        <f t="shared" ca="1" si="216"/>
        <v>5587.5</v>
      </c>
      <c r="AB35" s="203">
        <f t="shared" ca="1" si="216"/>
        <v>5587.5</v>
      </c>
      <c r="AC35" s="204">
        <f t="shared" ca="1" si="216"/>
        <v>30</v>
      </c>
      <c r="AD35" s="24"/>
      <c r="AE35" s="198" t="s">
        <v>263</v>
      </c>
      <c r="AF35" s="199" t="s">
        <v>275</v>
      </c>
      <c r="AG35" s="200" t="s">
        <v>221</v>
      </c>
      <c r="AH35" s="201"/>
      <c r="AI35" s="202">
        <f ca="1">SUM(AI29:AI34)</f>
        <v>0</v>
      </c>
      <c r="AJ35" s="203">
        <f t="shared" ref="AJ35" ca="1" si="217">SUM(AJ29:AJ34)</f>
        <v>36000.364000000001</v>
      </c>
      <c r="AK35" s="203">
        <f t="shared" ref="AK35" ca="1" si="218">SUM(AK29:AK34)</f>
        <v>36000.364000000001</v>
      </c>
      <c r="AL35" s="203">
        <f t="shared" ref="AL35" ca="1" si="219">SUM(AL29:AL34)</f>
        <v>10800.109200000001</v>
      </c>
      <c r="AM35" s="203">
        <f t="shared" ref="AM35" ca="1" si="220">SUM(AM29:AM34)</f>
        <v>12600.127399999999</v>
      </c>
      <c r="AN35" s="203">
        <f t="shared" ref="AN35" ca="1" si="221">SUM(AN29:AN34)</f>
        <v>12600.127399999999</v>
      </c>
      <c r="AO35" s="203">
        <f t="shared" ref="AO35" ca="1" si="222">SUM(AO29:AO34)</f>
        <v>7056</v>
      </c>
      <c r="AP35" s="203">
        <f t="shared" ref="AP35" ca="1" si="223">SUM(AP29:AP34)</f>
        <v>3528</v>
      </c>
      <c r="AQ35" s="203">
        <f t="shared" ref="AQ35" ca="1" si="224">SUM(AQ29:AQ34)</f>
        <v>3528</v>
      </c>
      <c r="AR35" s="203">
        <f t="shared" ref="AR35" ca="1" si="225">SUM(AR29:AR34)</f>
        <v>5390.1512861589636</v>
      </c>
      <c r="AS35" s="203">
        <f t="shared" ref="AS35" ca="1" si="226">SUM(AS29:AS34)</f>
        <v>16455.869688052437</v>
      </c>
      <c r="AT35" s="203">
        <f t="shared" ref="AT35" ca="1" si="227">SUM(AT29:AT34)</f>
        <v>0</v>
      </c>
      <c r="AU35" s="203">
        <f t="shared" ref="AU35" ca="1" si="228">SUM(AU29:AU34)</f>
        <v>0</v>
      </c>
      <c r="AV35" s="203">
        <f t="shared" ref="AV35" ca="1" si="229">SUM(AV29:AV34)</f>
        <v>0</v>
      </c>
      <c r="AW35" s="203">
        <f t="shared" ref="AW35" ca="1" si="230">SUM(AW29:AW34)</f>
        <v>0</v>
      </c>
      <c r="AX35" s="203">
        <f t="shared" ref="AX35" ca="1" si="231">SUM(AX29:AX34)</f>
        <v>1145.7</v>
      </c>
      <c r="AY35" s="203">
        <f t="shared" ref="AY35" ca="1" si="232">SUM(AY29:AY34)</f>
        <v>7564.235999999999</v>
      </c>
      <c r="AZ35" s="203">
        <f t="shared" ref="AZ35" ca="1" si="233">SUM(AZ29:AZ34)</f>
        <v>5212.8538999999992</v>
      </c>
      <c r="BA35" s="203">
        <f t="shared" ref="BA35" ca="1" si="234">SUM(BA29:BA34)</f>
        <v>125</v>
      </c>
      <c r="BB35" s="203">
        <f t="shared" ref="BB35" ca="1" si="235">SUM(BB29:BB34)</f>
        <v>20952</v>
      </c>
      <c r="BC35" s="203">
        <f t="shared" ref="BC35" ca="1" si="236">SUM(BC29:BC34)</f>
        <v>21077</v>
      </c>
      <c r="BD35" s="203">
        <f t="shared" ref="BD35" ca="1" si="237">SUM(BD29:BD34)</f>
        <v>11175</v>
      </c>
      <c r="BE35" s="203">
        <f t="shared" ref="BE35" ca="1" si="238">SUM(BE29:BE34)</f>
        <v>5587.5</v>
      </c>
      <c r="BF35" s="203">
        <f t="shared" ref="BF35" ca="1" si="239">SUM(BF29:BF34)</f>
        <v>5587.5</v>
      </c>
      <c r="BG35" s="204">
        <f t="shared" ref="BG35" ca="1" si="240">SUM(BG29:BG34)</f>
        <v>30</v>
      </c>
      <c r="BI35" s="198" t="s">
        <v>263</v>
      </c>
      <c r="BJ35" s="199" t="s">
        <v>275</v>
      </c>
      <c r="BK35" s="200" t="s">
        <v>221</v>
      </c>
      <c r="BL35" s="201"/>
      <c r="BM35" s="202">
        <f ca="1">SUM(BM29:BM34)</f>
        <v>0</v>
      </c>
      <c r="BN35" s="203">
        <f t="shared" ref="BN35" ca="1" si="241">SUM(BN29:BN34)</f>
        <v>36000.364000000001</v>
      </c>
      <c r="BO35" s="203">
        <f t="shared" ref="BO35" ca="1" si="242">SUM(BO29:BO34)</f>
        <v>36000.364000000001</v>
      </c>
      <c r="BP35" s="203">
        <f t="shared" ref="BP35" ca="1" si="243">SUM(BP29:BP34)</f>
        <v>10800.109200000001</v>
      </c>
      <c r="BQ35" s="203">
        <f t="shared" ref="BQ35" ca="1" si="244">SUM(BQ29:BQ34)</f>
        <v>12600.127399999999</v>
      </c>
      <c r="BR35" s="203">
        <f t="shared" ref="BR35" ca="1" si="245">SUM(BR29:BR34)</f>
        <v>12600.127399999999</v>
      </c>
      <c r="BS35" s="203">
        <f t="shared" ref="BS35" ca="1" si="246">SUM(BS29:BS34)</f>
        <v>7056</v>
      </c>
      <c r="BT35" s="203">
        <f t="shared" ref="BT35" ca="1" si="247">SUM(BT29:BT34)</f>
        <v>3528</v>
      </c>
      <c r="BU35" s="203">
        <f t="shared" ref="BU35" ca="1" si="248">SUM(BU29:BU34)</f>
        <v>3528</v>
      </c>
      <c r="BV35" s="203">
        <f t="shared" ref="BV35" ca="1" si="249">SUM(BV29:BV34)</f>
        <v>5390.1512861589636</v>
      </c>
      <c r="BW35" s="203">
        <f t="shared" ref="BW35" ca="1" si="250">SUM(BW29:BW34)</f>
        <v>16455.869688052437</v>
      </c>
      <c r="BX35" s="203">
        <f t="shared" ref="BX35" ca="1" si="251">SUM(BX29:BX34)</f>
        <v>0</v>
      </c>
      <c r="BY35" s="203">
        <f t="shared" ref="BY35" ca="1" si="252">SUM(BY29:BY34)</f>
        <v>0</v>
      </c>
      <c r="BZ35" s="203">
        <f t="shared" ref="BZ35" ca="1" si="253">SUM(BZ29:BZ34)</f>
        <v>0</v>
      </c>
      <c r="CA35" s="203">
        <f t="shared" ref="CA35" ca="1" si="254">SUM(CA29:CA34)</f>
        <v>0</v>
      </c>
      <c r="CB35" s="203">
        <f t="shared" ref="CB35" ca="1" si="255">SUM(CB29:CB34)</f>
        <v>1145.7</v>
      </c>
      <c r="CC35" s="203">
        <f t="shared" ref="CC35" ca="1" si="256">SUM(CC29:CC34)</f>
        <v>7564.235999999999</v>
      </c>
      <c r="CD35" s="203">
        <f t="shared" ref="CD35" ca="1" si="257">SUM(CD29:CD34)</f>
        <v>5212.8538999999992</v>
      </c>
      <c r="CE35" s="203">
        <f t="shared" ref="CE35" ca="1" si="258">SUM(CE29:CE34)</f>
        <v>125</v>
      </c>
      <c r="CF35" s="203">
        <f t="shared" ref="CF35" ca="1" si="259">SUM(CF29:CF34)</f>
        <v>20952</v>
      </c>
      <c r="CG35" s="203">
        <f t="shared" ref="CG35" ca="1" si="260">SUM(CG29:CG34)</f>
        <v>21077</v>
      </c>
      <c r="CH35" s="203">
        <f t="shared" ref="CH35" ca="1" si="261">SUM(CH29:CH34)</f>
        <v>11175</v>
      </c>
      <c r="CI35" s="203">
        <f t="shared" ref="CI35" ca="1" si="262">SUM(CI29:CI34)</f>
        <v>5587.5</v>
      </c>
      <c r="CJ35" s="203">
        <f t="shared" ref="CJ35" ca="1" si="263">SUM(CJ29:CJ34)</f>
        <v>5587.5</v>
      </c>
      <c r="CK35" s="204">
        <f t="shared" ref="CK35" ca="1" si="264">SUM(CK29:CK34)</f>
        <v>30</v>
      </c>
      <c r="CM35" s="198" t="s">
        <v>263</v>
      </c>
      <c r="CN35" s="199" t="s">
        <v>275</v>
      </c>
      <c r="CO35" s="200" t="s">
        <v>221</v>
      </c>
      <c r="CP35" s="201"/>
      <c r="CQ35" s="202">
        <f ca="1">SUM(CQ29:CQ34)</f>
        <v>0</v>
      </c>
      <c r="CR35" s="203">
        <f t="shared" ref="CR35" ca="1" si="265">SUM(CR29:CR34)</f>
        <v>36000.364000000001</v>
      </c>
      <c r="CS35" s="203">
        <f t="shared" ref="CS35" ca="1" si="266">SUM(CS29:CS34)</f>
        <v>36000.364000000001</v>
      </c>
      <c r="CT35" s="203">
        <f t="shared" ref="CT35" ca="1" si="267">SUM(CT29:CT34)</f>
        <v>10800.109200000001</v>
      </c>
      <c r="CU35" s="203">
        <f t="shared" ref="CU35" ca="1" si="268">SUM(CU29:CU34)</f>
        <v>12600.127399999999</v>
      </c>
      <c r="CV35" s="203">
        <f t="shared" ref="CV35" ca="1" si="269">SUM(CV29:CV34)</f>
        <v>12600.127399999999</v>
      </c>
      <c r="CW35" s="203">
        <f t="shared" ref="CW35" ca="1" si="270">SUM(CW29:CW34)</f>
        <v>7056</v>
      </c>
      <c r="CX35" s="203">
        <f t="shared" ref="CX35" ca="1" si="271">SUM(CX29:CX34)</f>
        <v>3528</v>
      </c>
      <c r="CY35" s="203">
        <f t="shared" ref="CY35" ca="1" si="272">SUM(CY29:CY34)</f>
        <v>3528</v>
      </c>
      <c r="CZ35" s="203">
        <f t="shared" ref="CZ35" ca="1" si="273">SUM(CZ29:CZ34)</f>
        <v>5390.1512861589636</v>
      </c>
      <c r="DA35" s="203">
        <f t="shared" ref="DA35" ca="1" si="274">SUM(DA29:DA34)</f>
        <v>16455.869688052437</v>
      </c>
      <c r="DB35" s="203">
        <f t="shared" ref="DB35" ca="1" si="275">SUM(DB29:DB34)</f>
        <v>0</v>
      </c>
      <c r="DC35" s="203">
        <f t="shared" ref="DC35" ca="1" si="276">SUM(DC29:DC34)</f>
        <v>0</v>
      </c>
      <c r="DD35" s="203">
        <f t="shared" ref="DD35" ca="1" si="277">SUM(DD29:DD34)</f>
        <v>0</v>
      </c>
      <c r="DE35" s="203">
        <f t="shared" ref="DE35" ca="1" si="278">SUM(DE29:DE34)</f>
        <v>0</v>
      </c>
      <c r="DF35" s="203">
        <f t="shared" ref="DF35" ca="1" si="279">SUM(DF29:DF34)</f>
        <v>1145.7</v>
      </c>
      <c r="DG35" s="203">
        <f t="shared" ref="DG35" ca="1" si="280">SUM(DG29:DG34)</f>
        <v>7564.235999999999</v>
      </c>
      <c r="DH35" s="203">
        <f t="shared" ref="DH35" ca="1" si="281">SUM(DH29:DH34)</f>
        <v>5212.8538999999992</v>
      </c>
      <c r="DI35" s="203">
        <f t="shared" ref="DI35" ca="1" si="282">SUM(DI29:DI34)</f>
        <v>125</v>
      </c>
      <c r="DJ35" s="203">
        <f t="shared" ref="DJ35" ca="1" si="283">SUM(DJ29:DJ34)</f>
        <v>20952</v>
      </c>
      <c r="DK35" s="203">
        <f t="shared" ref="DK35" ca="1" si="284">SUM(DK29:DK34)</f>
        <v>21077</v>
      </c>
      <c r="DL35" s="203">
        <f t="shared" ref="DL35" ca="1" si="285">SUM(DL29:DL34)</f>
        <v>11175</v>
      </c>
      <c r="DM35" s="203">
        <f t="shared" ref="DM35" ca="1" si="286">SUM(DM29:DM34)</f>
        <v>5587.5</v>
      </c>
      <c r="DN35" s="203">
        <f t="shared" ref="DN35" ca="1" si="287">SUM(DN29:DN34)</f>
        <v>5587.5</v>
      </c>
      <c r="DO35" s="204">
        <f t="shared" ref="DO35" ca="1" si="288">SUM(DO29:DO34)</f>
        <v>30</v>
      </c>
    </row>
    <row r="36" spans="1:119" x14ac:dyDescent="0.2">
      <c r="A36" s="57" t="s">
        <v>117</v>
      </c>
      <c r="B36" s="44" t="s">
        <v>45</v>
      </c>
      <c r="C36" s="205" t="s">
        <v>223</v>
      </c>
      <c r="D36" s="59">
        <f>MATCH(B36,BLANK!$B$1:$B$60,0)</f>
        <v>37</v>
      </c>
      <c r="E36" s="48">
        <f t="shared" ref="E36:F39" ca="1" si="289">INDIRECT(ADDRESS($D36,E$9,,,$E$4))</f>
        <v>0</v>
      </c>
      <c r="F36" s="31">
        <f t="shared" ca="1" si="289"/>
        <v>0</v>
      </c>
      <c r="G36" s="207">
        <f ca="1">F36*'power plant types'!$D$6</f>
        <v>0</v>
      </c>
      <c r="H36" s="207">
        <f ca="1">F36*'power plant types'!$D$7</f>
        <v>0</v>
      </c>
      <c r="I36" s="207">
        <f ca="1">F36*'power plant types'!$D$8</f>
        <v>0</v>
      </c>
      <c r="J36" s="207">
        <f ca="1">F36*'power plant types'!$D$9</f>
        <v>0</v>
      </c>
      <c r="K36" s="31">
        <f ca="1">INDIRECT(ADDRESS($D36,K$9,,,$E$4))</f>
        <v>0</v>
      </c>
      <c r="L36" s="207">
        <f ca="1">K36*'power plant types'!$D$10</f>
        <v>0</v>
      </c>
      <c r="M36" s="207">
        <f ca="1">K36*'power plant types'!$D$11</f>
        <v>0</v>
      </c>
      <c r="N36" s="31">
        <f t="shared" ref="N36:P39" ca="1" si="290">INDIRECT(ADDRESS($D36,N$9,,,$E$4))</f>
        <v>0</v>
      </c>
      <c r="O36" s="31">
        <f t="shared" ca="1" si="290"/>
        <v>0</v>
      </c>
      <c r="P36" s="31">
        <f t="shared" ca="1" si="290"/>
        <v>0</v>
      </c>
      <c r="Q36" s="207">
        <f ca="1">P36*'power plant types'!$D$14</f>
        <v>0</v>
      </c>
      <c r="R36" s="207">
        <f ca="1">P36*'power plant types'!$D$15</f>
        <v>0</v>
      </c>
      <c r="S36" s="31">
        <f t="shared" ref="S36:X39" ca="1" si="291">INDIRECT(ADDRESS($D36,S$9,,,$E$4))</f>
        <v>0</v>
      </c>
      <c r="T36" s="31">
        <f t="shared" ca="1" si="291"/>
        <v>0</v>
      </c>
      <c r="U36" s="31">
        <f t="shared" ca="1" si="291"/>
        <v>0</v>
      </c>
      <c r="V36" s="31">
        <f t="shared" ca="1" si="291"/>
        <v>0</v>
      </c>
      <c r="W36" s="31">
        <f t="shared" ca="1" si="291"/>
        <v>0</v>
      </c>
      <c r="X36" s="31">
        <f t="shared" ca="1" si="291"/>
        <v>0</v>
      </c>
      <c r="Y36" s="207">
        <f t="shared" ca="1" si="24"/>
        <v>0</v>
      </c>
      <c r="Z36" s="31">
        <f ca="1">INDIRECT(ADDRESS($D36,Z$9,,,$E$4))</f>
        <v>0</v>
      </c>
      <c r="AA36" s="207">
        <f ca="1">Z36*'power plant types'!$D$22</f>
        <v>0</v>
      </c>
      <c r="AB36" s="207">
        <f ca="1">Z36*'power plant types'!$D$23</f>
        <v>0</v>
      </c>
      <c r="AC36" s="49">
        <f ca="1">INDIRECT(ADDRESS($D36,AC$9,,,$E$4))</f>
        <v>0</v>
      </c>
      <c r="AD36" s="24"/>
      <c r="AE36" s="57" t="s">
        <v>117</v>
      </c>
      <c r="AF36" s="44" t="s">
        <v>45</v>
      </c>
      <c r="AG36" s="205" t="s">
        <v>223</v>
      </c>
      <c r="AH36" s="59">
        <f>MATCH(AF36,BLANK!$B$1:$B$60,0)</f>
        <v>37</v>
      </c>
      <c r="AI36" s="48">
        <f t="shared" ref="AI36:AJ39" ca="1" si="292">INDIRECT(ADDRESS($D36,AI$9,,,$E$4))</f>
        <v>0</v>
      </c>
      <c r="AJ36" s="31">
        <f t="shared" ca="1" si="292"/>
        <v>0</v>
      </c>
      <c r="AK36" s="207">
        <f ca="1">AJ36*'power plant types'!$D$6</f>
        <v>0</v>
      </c>
      <c r="AL36" s="207">
        <f ca="1">AJ36*'power plant types'!$D$7</f>
        <v>0</v>
      </c>
      <c r="AM36" s="207">
        <f ca="1">AJ36*'power plant types'!$D$8</f>
        <v>0</v>
      </c>
      <c r="AN36" s="207">
        <f ca="1">AJ36*'power plant types'!$D$9</f>
        <v>0</v>
      </c>
      <c r="AO36" s="31">
        <f ca="1">INDIRECT(ADDRESS($D36,AO$9,,,$E$4))</f>
        <v>0</v>
      </c>
      <c r="AP36" s="207">
        <f ca="1">AO36*'power plant types'!$D$10</f>
        <v>0</v>
      </c>
      <c r="AQ36" s="207">
        <f ca="1">AO36*'power plant types'!$D$11</f>
        <v>0</v>
      </c>
      <c r="AR36" s="31">
        <f t="shared" ref="AR36:AT39" ca="1" si="293">INDIRECT(ADDRESS($D36,AR$9,,,$E$4))</f>
        <v>0</v>
      </c>
      <c r="AS36" s="31">
        <f t="shared" ca="1" si="293"/>
        <v>0</v>
      </c>
      <c r="AT36" s="31">
        <f t="shared" ca="1" si="293"/>
        <v>0</v>
      </c>
      <c r="AU36" s="207">
        <f ca="1">AT36*'power plant types'!$D$14</f>
        <v>0</v>
      </c>
      <c r="AV36" s="207">
        <f ca="1">AT36*'power plant types'!$D$15</f>
        <v>0</v>
      </c>
      <c r="AW36" s="31">
        <f t="shared" ref="AW36:BB39" ca="1" si="294">INDIRECT(ADDRESS($D36,AW$9,,,$E$4))</f>
        <v>0</v>
      </c>
      <c r="AX36" s="31">
        <f t="shared" ca="1" si="294"/>
        <v>0</v>
      </c>
      <c r="AY36" s="31">
        <f t="shared" ca="1" si="294"/>
        <v>0</v>
      </c>
      <c r="AZ36" s="31">
        <f t="shared" ca="1" si="294"/>
        <v>0</v>
      </c>
      <c r="BA36" s="31">
        <f t="shared" ca="1" si="294"/>
        <v>0</v>
      </c>
      <c r="BB36" s="31">
        <f t="shared" ca="1" si="294"/>
        <v>0</v>
      </c>
      <c r="BC36" s="207">
        <f t="shared" ref="BC36:BC39" ca="1" si="295">BA36+BB36</f>
        <v>0</v>
      </c>
      <c r="BD36" s="31">
        <f ca="1">INDIRECT(ADDRESS($D36,BD$9,,,$E$4))</f>
        <v>0</v>
      </c>
      <c r="BE36" s="207">
        <f ca="1">BD36*'power plant types'!$D$22</f>
        <v>0</v>
      </c>
      <c r="BF36" s="207">
        <f ca="1">BD36*'power plant types'!$D$23</f>
        <v>0</v>
      </c>
      <c r="BG36" s="49">
        <f ca="1">INDIRECT(ADDRESS($D36,BG$9,,,$E$4))</f>
        <v>0</v>
      </c>
      <c r="BI36" s="57" t="s">
        <v>117</v>
      </c>
      <c r="BJ36" s="44" t="s">
        <v>45</v>
      </c>
      <c r="BK36" s="205" t="s">
        <v>223</v>
      </c>
      <c r="BL36" s="59">
        <f>MATCH(BJ36,BLANK!$B$1:$B$60,0)</f>
        <v>37</v>
      </c>
      <c r="BM36" s="48">
        <f t="shared" ref="BM36:BN39" ca="1" si="296">INDIRECT(ADDRESS($D36,BM$9,,,$E$4))</f>
        <v>0</v>
      </c>
      <c r="BN36" s="31">
        <f t="shared" ca="1" si="296"/>
        <v>0</v>
      </c>
      <c r="BO36" s="207">
        <f ca="1">BN36*'power plant types'!$D$6</f>
        <v>0</v>
      </c>
      <c r="BP36" s="207">
        <f ca="1">BN36*'power plant types'!$D$7</f>
        <v>0</v>
      </c>
      <c r="BQ36" s="207">
        <f ca="1">BN36*'power plant types'!$D$8</f>
        <v>0</v>
      </c>
      <c r="BR36" s="207">
        <f ca="1">BN36*'power plant types'!$D$9</f>
        <v>0</v>
      </c>
      <c r="BS36" s="31">
        <f ca="1">INDIRECT(ADDRESS($D36,BS$9,,,$E$4))</f>
        <v>0</v>
      </c>
      <c r="BT36" s="207">
        <f ca="1">BS36*'power plant types'!$D$10</f>
        <v>0</v>
      </c>
      <c r="BU36" s="207">
        <f ca="1">BS36*'power plant types'!$D$11</f>
        <v>0</v>
      </c>
      <c r="BV36" s="31">
        <f t="shared" ref="BV36:BX39" ca="1" si="297">INDIRECT(ADDRESS($D36,BV$9,,,$E$4))</f>
        <v>0</v>
      </c>
      <c r="BW36" s="31">
        <f t="shared" ca="1" si="297"/>
        <v>0</v>
      </c>
      <c r="BX36" s="31">
        <f t="shared" ca="1" si="297"/>
        <v>0</v>
      </c>
      <c r="BY36" s="207">
        <f ca="1">BX36*'power plant types'!$D$14</f>
        <v>0</v>
      </c>
      <c r="BZ36" s="207">
        <f ca="1">BX36*'power plant types'!$D$15</f>
        <v>0</v>
      </c>
      <c r="CA36" s="31">
        <f t="shared" ref="CA36:CF39" ca="1" si="298">INDIRECT(ADDRESS($D36,CA$9,,,$E$4))</f>
        <v>0</v>
      </c>
      <c r="CB36" s="31">
        <f t="shared" ca="1" si="298"/>
        <v>0</v>
      </c>
      <c r="CC36" s="31">
        <f t="shared" ca="1" si="298"/>
        <v>0</v>
      </c>
      <c r="CD36" s="31">
        <f t="shared" ca="1" si="298"/>
        <v>0</v>
      </c>
      <c r="CE36" s="31">
        <f t="shared" ca="1" si="298"/>
        <v>0</v>
      </c>
      <c r="CF36" s="31">
        <f t="shared" ca="1" si="298"/>
        <v>0</v>
      </c>
      <c r="CG36" s="207">
        <f t="shared" ref="CG36:CG39" ca="1" si="299">CE36+CF36</f>
        <v>0</v>
      </c>
      <c r="CH36" s="31">
        <f ca="1">INDIRECT(ADDRESS($D36,CH$9,,,$E$4))</f>
        <v>0</v>
      </c>
      <c r="CI36" s="207">
        <f ca="1">CH36*'power plant types'!$D$22</f>
        <v>0</v>
      </c>
      <c r="CJ36" s="207">
        <f ca="1">CH36*'power plant types'!$D$23</f>
        <v>0</v>
      </c>
      <c r="CK36" s="49">
        <f ca="1">INDIRECT(ADDRESS($D36,CK$9,,,$E$4))</f>
        <v>0</v>
      </c>
      <c r="CM36" s="57" t="s">
        <v>117</v>
      </c>
      <c r="CN36" s="44" t="s">
        <v>45</v>
      </c>
      <c r="CO36" s="205" t="s">
        <v>223</v>
      </c>
      <c r="CP36" s="59">
        <f>MATCH(CN36,BLANK!$B$1:$B$60,0)</f>
        <v>37</v>
      </c>
      <c r="CQ36" s="48">
        <f t="shared" ref="CQ36:CR39" ca="1" si="300">INDIRECT(ADDRESS($D36,CQ$9,,,$E$4))</f>
        <v>0</v>
      </c>
      <c r="CR36" s="31">
        <f t="shared" ca="1" si="300"/>
        <v>0</v>
      </c>
      <c r="CS36" s="207">
        <f ca="1">CR36*'power plant types'!$D$6</f>
        <v>0</v>
      </c>
      <c r="CT36" s="207">
        <f ca="1">CR36*'power plant types'!$D$7</f>
        <v>0</v>
      </c>
      <c r="CU36" s="207">
        <f ca="1">CR36*'power plant types'!$D$8</f>
        <v>0</v>
      </c>
      <c r="CV36" s="207">
        <f ca="1">CR36*'power plant types'!$D$9</f>
        <v>0</v>
      </c>
      <c r="CW36" s="31">
        <f ca="1">INDIRECT(ADDRESS($D36,CW$9,,,$E$4))</f>
        <v>0</v>
      </c>
      <c r="CX36" s="207">
        <f ca="1">CW36*'power plant types'!$D$10</f>
        <v>0</v>
      </c>
      <c r="CY36" s="207">
        <f ca="1">CW36*'power plant types'!$D$11</f>
        <v>0</v>
      </c>
      <c r="CZ36" s="31">
        <f t="shared" ref="CZ36:DB39" ca="1" si="301">INDIRECT(ADDRESS($D36,CZ$9,,,$E$4))</f>
        <v>0</v>
      </c>
      <c r="DA36" s="31">
        <f t="shared" ca="1" si="301"/>
        <v>0</v>
      </c>
      <c r="DB36" s="31">
        <f t="shared" ca="1" si="301"/>
        <v>0</v>
      </c>
      <c r="DC36" s="207">
        <f ca="1">DB36*'power plant types'!$D$14</f>
        <v>0</v>
      </c>
      <c r="DD36" s="207">
        <f ca="1">DB36*'power plant types'!$D$15</f>
        <v>0</v>
      </c>
      <c r="DE36" s="31">
        <f t="shared" ref="DE36:DJ39" ca="1" si="302">INDIRECT(ADDRESS($D36,DE$9,,,$E$4))</f>
        <v>0</v>
      </c>
      <c r="DF36" s="31">
        <f t="shared" ca="1" si="302"/>
        <v>0</v>
      </c>
      <c r="DG36" s="31">
        <f t="shared" ca="1" si="302"/>
        <v>0</v>
      </c>
      <c r="DH36" s="31">
        <f t="shared" ca="1" si="302"/>
        <v>0</v>
      </c>
      <c r="DI36" s="31">
        <f t="shared" ca="1" si="302"/>
        <v>0</v>
      </c>
      <c r="DJ36" s="31">
        <f t="shared" ca="1" si="302"/>
        <v>0</v>
      </c>
      <c r="DK36" s="207">
        <f t="shared" ref="DK36:DK39" ca="1" si="303">DI36+DJ36</f>
        <v>0</v>
      </c>
      <c r="DL36" s="31">
        <f ca="1">INDIRECT(ADDRESS($D36,DL$9,,,$E$4))</f>
        <v>0</v>
      </c>
      <c r="DM36" s="207">
        <f ca="1">DL36*'power plant types'!$D$22</f>
        <v>0</v>
      </c>
      <c r="DN36" s="207">
        <f ca="1">DL36*'power plant types'!$D$23</f>
        <v>0</v>
      </c>
      <c r="DO36" s="49">
        <f ca="1">INDIRECT(ADDRESS($D36,DO$9,,,$E$4))</f>
        <v>0</v>
      </c>
    </row>
    <row r="37" spans="1:119" x14ac:dyDescent="0.2">
      <c r="A37" s="57" t="s">
        <v>117</v>
      </c>
      <c r="B37" s="44" t="s">
        <v>46</v>
      </c>
      <c r="C37" s="205" t="s">
        <v>223</v>
      </c>
      <c r="D37" s="59">
        <f>MATCH(B37,BLANK!$B$1:$B$60,0)</f>
        <v>38</v>
      </c>
      <c r="E37" s="48">
        <f t="shared" ca="1" si="289"/>
        <v>0</v>
      </c>
      <c r="F37" s="31">
        <f t="shared" ca="1" si="289"/>
        <v>0</v>
      </c>
      <c r="G37" s="207">
        <f ca="1">F37*'power plant types'!$D$6</f>
        <v>0</v>
      </c>
      <c r="H37" s="207">
        <f ca="1">F37*'power plant types'!$D$7</f>
        <v>0</v>
      </c>
      <c r="I37" s="207">
        <f ca="1">F37*'power plant types'!$D$8</f>
        <v>0</v>
      </c>
      <c r="J37" s="207">
        <f ca="1">F37*'power plant types'!$D$9</f>
        <v>0</v>
      </c>
      <c r="K37" s="31">
        <f ca="1">INDIRECT(ADDRESS($D37,K$9,,,$E$4))</f>
        <v>0</v>
      </c>
      <c r="L37" s="207">
        <f ca="1">K37*'power plant types'!$D$10</f>
        <v>0</v>
      </c>
      <c r="M37" s="207">
        <f ca="1">K37*'power plant types'!$D$11</f>
        <v>0</v>
      </c>
      <c r="N37" s="31">
        <f t="shared" ca="1" si="290"/>
        <v>0</v>
      </c>
      <c r="O37" s="31">
        <f t="shared" ca="1" si="290"/>
        <v>0</v>
      </c>
      <c r="P37" s="31">
        <f t="shared" ca="1" si="290"/>
        <v>0</v>
      </c>
      <c r="Q37" s="207">
        <f ca="1">P37*'power plant types'!$D$14</f>
        <v>0</v>
      </c>
      <c r="R37" s="207">
        <f ca="1">P37*'power plant types'!$D$15</f>
        <v>0</v>
      </c>
      <c r="S37" s="31">
        <f t="shared" ca="1" si="291"/>
        <v>0</v>
      </c>
      <c r="T37" s="31">
        <f t="shared" ca="1" si="291"/>
        <v>0</v>
      </c>
      <c r="U37" s="31">
        <f t="shared" ca="1" si="291"/>
        <v>0</v>
      </c>
      <c r="V37" s="31">
        <f t="shared" ca="1" si="291"/>
        <v>0</v>
      </c>
      <c r="W37" s="31">
        <f t="shared" ca="1" si="291"/>
        <v>0</v>
      </c>
      <c r="X37" s="31">
        <f t="shared" ca="1" si="291"/>
        <v>0</v>
      </c>
      <c r="Y37" s="207">
        <f t="shared" ca="1" si="24"/>
        <v>0</v>
      </c>
      <c r="Z37" s="31">
        <f ca="1">INDIRECT(ADDRESS($D37,Z$9,,,$E$4))</f>
        <v>0</v>
      </c>
      <c r="AA37" s="207">
        <f ca="1">Z37*'power plant types'!$D$22</f>
        <v>0</v>
      </c>
      <c r="AB37" s="207">
        <f ca="1">Z37*'power plant types'!$D$23</f>
        <v>0</v>
      </c>
      <c r="AC37" s="49">
        <f ca="1">INDIRECT(ADDRESS($D37,AC$9,,,$E$4))</f>
        <v>0</v>
      </c>
      <c r="AD37" s="24"/>
      <c r="AE37" s="57" t="s">
        <v>117</v>
      </c>
      <c r="AF37" s="44" t="s">
        <v>46</v>
      </c>
      <c r="AG37" s="205" t="s">
        <v>223</v>
      </c>
      <c r="AH37" s="59">
        <f>MATCH(AF37,BLANK!$B$1:$B$60,0)</f>
        <v>38</v>
      </c>
      <c r="AI37" s="48">
        <f t="shared" ca="1" si="292"/>
        <v>0</v>
      </c>
      <c r="AJ37" s="31">
        <f t="shared" ca="1" si="292"/>
        <v>0</v>
      </c>
      <c r="AK37" s="207">
        <f ca="1">AJ37*'power plant types'!$D$6</f>
        <v>0</v>
      </c>
      <c r="AL37" s="207">
        <f ca="1">AJ37*'power plant types'!$D$7</f>
        <v>0</v>
      </c>
      <c r="AM37" s="207">
        <f ca="1">AJ37*'power plant types'!$D$8</f>
        <v>0</v>
      </c>
      <c r="AN37" s="207">
        <f ca="1">AJ37*'power plant types'!$D$9</f>
        <v>0</v>
      </c>
      <c r="AO37" s="31">
        <f ca="1">INDIRECT(ADDRESS($D37,AO$9,,,$E$4))</f>
        <v>0</v>
      </c>
      <c r="AP37" s="207">
        <f ca="1">AO37*'power plant types'!$D$10</f>
        <v>0</v>
      </c>
      <c r="AQ37" s="207">
        <f ca="1">AO37*'power plant types'!$D$11</f>
        <v>0</v>
      </c>
      <c r="AR37" s="31">
        <f t="shared" ca="1" si="293"/>
        <v>0</v>
      </c>
      <c r="AS37" s="31">
        <f t="shared" ca="1" si="293"/>
        <v>0</v>
      </c>
      <c r="AT37" s="31">
        <f t="shared" ca="1" si="293"/>
        <v>0</v>
      </c>
      <c r="AU37" s="207">
        <f ca="1">AT37*'power plant types'!$D$14</f>
        <v>0</v>
      </c>
      <c r="AV37" s="207">
        <f ca="1">AT37*'power plant types'!$D$15</f>
        <v>0</v>
      </c>
      <c r="AW37" s="31">
        <f t="shared" ca="1" si="294"/>
        <v>0</v>
      </c>
      <c r="AX37" s="31">
        <f t="shared" ca="1" si="294"/>
        <v>0</v>
      </c>
      <c r="AY37" s="31">
        <f t="shared" ca="1" si="294"/>
        <v>0</v>
      </c>
      <c r="AZ37" s="31">
        <f t="shared" ca="1" si="294"/>
        <v>0</v>
      </c>
      <c r="BA37" s="31">
        <f t="shared" ca="1" si="294"/>
        <v>0</v>
      </c>
      <c r="BB37" s="31">
        <f t="shared" ca="1" si="294"/>
        <v>0</v>
      </c>
      <c r="BC37" s="207">
        <f t="shared" ca="1" si="295"/>
        <v>0</v>
      </c>
      <c r="BD37" s="31">
        <f ca="1">INDIRECT(ADDRESS($D37,BD$9,,,$E$4))</f>
        <v>0</v>
      </c>
      <c r="BE37" s="207">
        <f ca="1">BD37*'power plant types'!$D$22</f>
        <v>0</v>
      </c>
      <c r="BF37" s="207">
        <f ca="1">BD37*'power plant types'!$D$23</f>
        <v>0</v>
      </c>
      <c r="BG37" s="49">
        <f ca="1">INDIRECT(ADDRESS($D37,BG$9,,,$E$4))</f>
        <v>0</v>
      </c>
      <c r="BI37" s="57" t="s">
        <v>117</v>
      </c>
      <c r="BJ37" s="44" t="s">
        <v>46</v>
      </c>
      <c r="BK37" s="205" t="s">
        <v>223</v>
      </c>
      <c r="BL37" s="59">
        <f>MATCH(BJ37,BLANK!$B$1:$B$60,0)</f>
        <v>38</v>
      </c>
      <c r="BM37" s="48">
        <f t="shared" ca="1" si="296"/>
        <v>0</v>
      </c>
      <c r="BN37" s="31">
        <f t="shared" ca="1" si="296"/>
        <v>0</v>
      </c>
      <c r="BO37" s="207">
        <f ca="1">BN37*'power plant types'!$D$6</f>
        <v>0</v>
      </c>
      <c r="BP37" s="207">
        <f ca="1">BN37*'power plant types'!$D$7</f>
        <v>0</v>
      </c>
      <c r="BQ37" s="207">
        <f ca="1">BN37*'power plant types'!$D$8</f>
        <v>0</v>
      </c>
      <c r="BR37" s="207">
        <f ca="1">BN37*'power plant types'!$D$9</f>
        <v>0</v>
      </c>
      <c r="BS37" s="31">
        <f ca="1">INDIRECT(ADDRESS($D37,BS$9,,,$E$4))</f>
        <v>0</v>
      </c>
      <c r="BT37" s="207">
        <f ca="1">BS37*'power plant types'!$D$10</f>
        <v>0</v>
      </c>
      <c r="BU37" s="207">
        <f ca="1">BS37*'power plant types'!$D$11</f>
        <v>0</v>
      </c>
      <c r="BV37" s="31">
        <f t="shared" ca="1" si="297"/>
        <v>0</v>
      </c>
      <c r="BW37" s="31">
        <f t="shared" ca="1" si="297"/>
        <v>0</v>
      </c>
      <c r="BX37" s="31">
        <f t="shared" ca="1" si="297"/>
        <v>0</v>
      </c>
      <c r="BY37" s="207">
        <f ca="1">BX37*'power plant types'!$D$14</f>
        <v>0</v>
      </c>
      <c r="BZ37" s="207">
        <f ca="1">BX37*'power plant types'!$D$15</f>
        <v>0</v>
      </c>
      <c r="CA37" s="31">
        <f t="shared" ca="1" si="298"/>
        <v>0</v>
      </c>
      <c r="CB37" s="31">
        <f t="shared" ca="1" si="298"/>
        <v>0</v>
      </c>
      <c r="CC37" s="31">
        <f t="shared" ca="1" si="298"/>
        <v>0</v>
      </c>
      <c r="CD37" s="31">
        <f t="shared" ca="1" si="298"/>
        <v>0</v>
      </c>
      <c r="CE37" s="31">
        <f t="shared" ca="1" si="298"/>
        <v>0</v>
      </c>
      <c r="CF37" s="31">
        <f t="shared" ca="1" si="298"/>
        <v>0</v>
      </c>
      <c r="CG37" s="207">
        <f t="shared" ca="1" si="299"/>
        <v>0</v>
      </c>
      <c r="CH37" s="31">
        <f ca="1">INDIRECT(ADDRESS($D37,CH$9,,,$E$4))</f>
        <v>0</v>
      </c>
      <c r="CI37" s="207">
        <f ca="1">CH37*'power plant types'!$D$22</f>
        <v>0</v>
      </c>
      <c r="CJ37" s="207">
        <f ca="1">CH37*'power plant types'!$D$23</f>
        <v>0</v>
      </c>
      <c r="CK37" s="49">
        <f ca="1">INDIRECT(ADDRESS($D37,CK$9,,,$E$4))</f>
        <v>0</v>
      </c>
      <c r="CM37" s="57" t="s">
        <v>117</v>
      </c>
      <c r="CN37" s="44" t="s">
        <v>46</v>
      </c>
      <c r="CO37" s="205" t="s">
        <v>223</v>
      </c>
      <c r="CP37" s="59">
        <f>MATCH(CN37,BLANK!$B$1:$B$60,0)</f>
        <v>38</v>
      </c>
      <c r="CQ37" s="48">
        <f t="shared" ca="1" si="300"/>
        <v>0</v>
      </c>
      <c r="CR37" s="31">
        <f t="shared" ca="1" si="300"/>
        <v>0</v>
      </c>
      <c r="CS37" s="207">
        <f ca="1">CR37*'power plant types'!$D$6</f>
        <v>0</v>
      </c>
      <c r="CT37" s="207">
        <f ca="1">CR37*'power plant types'!$D$7</f>
        <v>0</v>
      </c>
      <c r="CU37" s="207">
        <f ca="1">CR37*'power plant types'!$D$8</f>
        <v>0</v>
      </c>
      <c r="CV37" s="207">
        <f ca="1">CR37*'power plant types'!$D$9</f>
        <v>0</v>
      </c>
      <c r="CW37" s="31">
        <f ca="1">INDIRECT(ADDRESS($D37,CW$9,,,$E$4))</f>
        <v>0</v>
      </c>
      <c r="CX37" s="207">
        <f ca="1">CW37*'power plant types'!$D$10</f>
        <v>0</v>
      </c>
      <c r="CY37" s="207">
        <f ca="1">CW37*'power plant types'!$D$11</f>
        <v>0</v>
      </c>
      <c r="CZ37" s="31">
        <f t="shared" ca="1" si="301"/>
        <v>0</v>
      </c>
      <c r="DA37" s="31">
        <f t="shared" ca="1" si="301"/>
        <v>0</v>
      </c>
      <c r="DB37" s="31">
        <f t="shared" ca="1" si="301"/>
        <v>0</v>
      </c>
      <c r="DC37" s="207">
        <f ca="1">DB37*'power plant types'!$D$14</f>
        <v>0</v>
      </c>
      <c r="DD37" s="207">
        <f ca="1">DB37*'power plant types'!$D$15</f>
        <v>0</v>
      </c>
      <c r="DE37" s="31">
        <f t="shared" ca="1" si="302"/>
        <v>0</v>
      </c>
      <c r="DF37" s="31">
        <f t="shared" ca="1" si="302"/>
        <v>0</v>
      </c>
      <c r="DG37" s="31">
        <f t="shared" ca="1" si="302"/>
        <v>0</v>
      </c>
      <c r="DH37" s="31">
        <f t="shared" ca="1" si="302"/>
        <v>0</v>
      </c>
      <c r="DI37" s="31">
        <f t="shared" ca="1" si="302"/>
        <v>0</v>
      </c>
      <c r="DJ37" s="31">
        <f t="shared" ca="1" si="302"/>
        <v>0</v>
      </c>
      <c r="DK37" s="207">
        <f t="shared" ca="1" si="303"/>
        <v>0</v>
      </c>
      <c r="DL37" s="31">
        <f ca="1">INDIRECT(ADDRESS($D37,DL$9,,,$E$4))</f>
        <v>0</v>
      </c>
      <c r="DM37" s="207">
        <f ca="1">DL37*'power plant types'!$D$22</f>
        <v>0</v>
      </c>
      <c r="DN37" s="207">
        <f ca="1">DL37*'power plant types'!$D$23</f>
        <v>0</v>
      </c>
      <c r="DO37" s="49">
        <f ca="1">INDIRECT(ADDRESS($D37,DO$9,,,$E$4))</f>
        <v>0</v>
      </c>
    </row>
    <row r="38" spans="1:119" x14ac:dyDescent="0.2">
      <c r="A38" s="57" t="s">
        <v>117</v>
      </c>
      <c r="B38" s="44" t="s">
        <v>47</v>
      </c>
      <c r="C38" s="205" t="s">
        <v>223</v>
      </c>
      <c r="D38" s="59">
        <f>MATCH(B38,BLANK!$B$1:$B$60,0)</f>
        <v>39</v>
      </c>
      <c r="E38" s="48">
        <f t="shared" ca="1" si="289"/>
        <v>0</v>
      </c>
      <c r="F38" s="31">
        <f t="shared" ca="1" si="289"/>
        <v>0</v>
      </c>
      <c r="G38" s="207">
        <f ca="1">F38*'power plant types'!$D$6</f>
        <v>0</v>
      </c>
      <c r="H38" s="207">
        <f ca="1">F38*'power plant types'!$D$7</f>
        <v>0</v>
      </c>
      <c r="I38" s="207">
        <f ca="1">F38*'power plant types'!$D$8</f>
        <v>0</v>
      </c>
      <c r="J38" s="207">
        <f ca="1">F38*'power plant types'!$D$9</f>
        <v>0</v>
      </c>
      <c r="K38" s="31">
        <f ca="1">INDIRECT(ADDRESS($D38,K$9,,,$E$4))</f>
        <v>0</v>
      </c>
      <c r="L38" s="207">
        <f ca="1">K38*'power plant types'!$D$10</f>
        <v>0</v>
      </c>
      <c r="M38" s="207">
        <f ca="1">K38*'power plant types'!$D$11</f>
        <v>0</v>
      </c>
      <c r="N38" s="31">
        <f t="shared" ca="1" si="290"/>
        <v>34</v>
      </c>
      <c r="O38" s="31">
        <f t="shared" ca="1" si="290"/>
        <v>0</v>
      </c>
      <c r="P38" s="31">
        <f t="shared" ca="1" si="290"/>
        <v>0</v>
      </c>
      <c r="Q38" s="207">
        <f ca="1">P38*'power plant types'!$D$14</f>
        <v>0</v>
      </c>
      <c r="R38" s="207">
        <f ca="1">P38*'power plant types'!$D$15</f>
        <v>0</v>
      </c>
      <c r="S38" s="31">
        <f t="shared" ca="1" si="291"/>
        <v>0</v>
      </c>
      <c r="T38" s="31">
        <f t="shared" ca="1" si="291"/>
        <v>0</v>
      </c>
      <c r="U38" s="31">
        <f t="shared" ca="1" si="291"/>
        <v>90</v>
      </c>
      <c r="V38" s="31">
        <f t="shared" ca="1" si="291"/>
        <v>41.3</v>
      </c>
      <c r="W38" s="31">
        <f t="shared" ca="1" si="291"/>
        <v>0</v>
      </c>
      <c r="X38" s="31">
        <f t="shared" ca="1" si="291"/>
        <v>140</v>
      </c>
      <c r="Y38" s="207">
        <f t="shared" ca="1" si="24"/>
        <v>140</v>
      </c>
      <c r="Z38" s="31">
        <f ca="1">INDIRECT(ADDRESS($D38,Z$9,,,$E$4))</f>
        <v>150</v>
      </c>
      <c r="AA38" s="207">
        <f ca="1">Z38*'power plant types'!$D$22</f>
        <v>75</v>
      </c>
      <c r="AB38" s="207">
        <f ca="1">Z38*'power plant types'!$D$23</f>
        <v>75</v>
      </c>
      <c r="AC38" s="49">
        <f ca="1">INDIRECT(ADDRESS($D38,AC$9,,,$E$4))</f>
        <v>0</v>
      </c>
      <c r="AD38" s="24"/>
      <c r="AE38" s="57" t="s">
        <v>117</v>
      </c>
      <c r="AF38" s="44" t="s">
        <v>47</v>
      </c>
      <c r="AG38" s="205" t="s">
        <v>223</v>
      </c>
      <c r="AH38" s="59">
        <f>MATCH(AF38,BLANK!$B$1:$B$60,0)</f>
        <v>39</v>
      </c>
      <c r="AI38" s="48">
        <f t="shared" ca="1" si="292"/>
        <v>0</v>
      </c>
      <c r="AJ38" s="31">
        <f t="shared" ca="1" si="292"/>
        <v>0</v>
      </c>
      <c r="AK38" s="207">
        <f ca="1">AJ38*'power plant types'!$D$6</f>
        <v>0</v>
      </c>
      <c r="AL38" s="207">
        <f ca="1">AJ38*'power plant types'!$D$7</f>
        <v>0</v>
      </c>
      <c r="AM38" s="207">
        <f ca="1">AJ38*'power plant types'!$D$8</f>
        <v>0</v>
      </c>
      <c r="AN38" s="207">
        <f ca="1">AJ38*'power plant types'!$D$9</f>
        <v>0</v>
      </c>
      <c r="AO38" s="31">
        <f ca="1">INDIRECT(ADDRESS($D38,AO$9,,,$E$4))</f>
        <v>0</v>
      </c>
      <c r="AP38" s="207">
        <f ca="1">AO38*'power plant types'!$D$10</f>
        <v>0</v>
      </c>
      <c r="AQ38" s="207">
        <f ca="1">AO38*'power plant types'!$D$11</f>
        <v>0</v>
      </c>
      <c r="AR38" s="31">
        <f t="shared" ca="1" si="293"/>
        <v>34</v>
      </c>
      <c r="AS38" s="31">
        <f t="shared" ca="1" si="293"/>
        <v>0</v>
      </c>
      <c r="AT38" s="31">
        <f t="shared" ca="1" si="293"/>
        <v>0</v>
      </c>
      <c r="AU38" s="207">
        <f ca="1">AT38*'power plant types'!$D$14</f>
        <v>0</v>
      </c>
      <c r="AV38" s="207">
        <f ca="1">AT38*'power plant types'!$D$15</f>
        <v>0</v>
      </c>
      <c r="AW38" s="31">
        <f t="shared" ca="1" si="294"/>
        <v>0</v>
      </c>
      <c r="AX38" s="31">
        <f t="shared" ca="1" si="294"/>
        <v>0</v>
      </c>
      <c r="AY38" s="31">
        <f t="shared" ca="1" si="294"/>
        <v>90</v>
      </c>
      <c r="AZ38" s="31">
        <f t="shared" ca="1" si="294"/>
        <v>41.3</v>
      </c>
      <c r="BA38" s="31">
        <f t="shared" ca="1" si="294"/>
        <v>0</v>
      </c>
      <c r="BB38" s="31">
        <f t="shared" ca="1" si="294"/>
        <v>140</v>
      </c>
      <c r="BC38" s="207">
        <f t="shared" ca="1" si="295"/>
        <v>140</v>
      </c>
      <c r="BD38" s="31">
        <f ca="1">INDIRECT(ADDRESS($D38,BD$9,,,$E$4))</f>
        <v>150</v>
      </c>
      <c r="BE38" s="207">
        <f ca="1">BD38*'power plant types'!$D$22</f>
        <v>75</v>
      </c>
      <c r="BF38" s="207">
        <f ca="1">BD38*'power plant types'!$D$23</f>
        <v>75</v>
      </c>
      <c r="BG38" s="49">
        <f ca="1">INDIRECT(ADDRESS($D38,BG$9,,,$E$4))</f>
        <v>0</v>
      </c>
      <c r="BI38" s="57" t="s">
        <v>117</v>
      </c>
      <c r="BJ38" s="44" t="s">
        <v>47</v>
      </c>
      <c r="BK38" s="205" t="s">
        <v>223</v>
      </c>
      <c r="BL38" s="59">
        <f>MATCH(BJ38,BLANK!$B$1:$B$60,0)</f>
        <v>39</v>
      </c>
      <c r="BM38" s="48">
        <f t="shared" ca="1" si="296"/>
        <v>0</v>
      </c>
      <c r="BN38" s="31">
        <f t="shared" ca="1" si="296"/>
        <v>0</v>
      </c>
      <c r="BO38" s="207">
        <f ca="1">BN38*'power plant types'!$D$6</f>
        <v>0</v>
      </c>
      <c r="BP38" s="207">
        <f ca="1">BN38*'power plant types'!$D$7</f>
        <v>0</v>
      </c>
      <c r="BQ38" s="207">
        <f ca="1">BN38*'power plant types'!$D$8</f>
        <v>0</v>
      </c>
      <c r="BR38" s="207">
        <f ca="1">BN38*'power plant types'!$D$9</f>
        <v>0</v>
      </c>
      <c r="BS38" s="31">
        <f ca="1">INDIRECT(ADDRESS($D38,BS$9,,,$E$4))</f>
        <v>0</v>
      </c>
      <c r="BT38" s="207">
        <f ca="1">BS38*'power plant types'!$D$10</f>
        <v>0</v>
      </c>
      <c r="BU38" s="207">
        <f ca="1">BS38*'power plant types'!$D$11</f>
        <v>0</v>
      </c>
      <c r="BV38" s="31">
        <f t="shared" ca="1" si="297"/>
        <v>34</v>
      </c>
      <c r="BW38" s="31">
        <f t="shared" ca="1" si="297"/>
        <v>0</v>
      </c>
      <c r="BX38" s="31">
        <f t="shared" ca="1" si="297"/>
        <v>0</v>
      </c>
      <c r="BY38" s="207">
        <f ca="1">BX38*'power plant types'!$D$14</f>
        <v>0</v>
      </c>
      <c r="BZ38" s="207">
        <f ca="1">BX38*'power plant types'!$D$15</f>
        <v>0</v>
      </c>
      <c r="CA38" s="31">
        <f t="shared" ca="1" si="298"/>
        <v>0</v>
      </c>
      <c r="CB38" s="31">
        <f t="shared" ca="1" si="298"/>
        <v>0</v>
      </c>
      <c r="CC38" s="31">
        <f t="shared" ca="1" si="298"/>
        <v>90</v>
      </c>
      <c r="CD38" s="31">
        <f t="shared" ca="1" si="298"/>
        <v>41.3</v>
      </c>
      <c r="CE38" s="31">
        <f t="shared" ca="1" si="298"/>
        <v>0</v>
      </c>
      <c r="CF38" s="31">
        <f t="shared" ca="1" si="298"/>
        <v>140</v>
      </c>
      <c r="CG38" s="207">
        <f t="shared" ca="1" si="299"/>
        <v>140</v>
      </c>
      <c r="CH38" s="31">
        <f ca="1">INDIRECT(ADDRESS($D38,CH$9,,,$E$4))</f>
        <v>150</v>
      </c>
      <c r="CI38" s="207">
        <f ca="1">CH38*'power plant types'!$D$22</f>
        <v>75</v>
      </c>
      <c r="CJ38" s="207">
        <f ca="1">CH38*'power plant types'!$D$23</f>
        <v>75</v>
      </c>
      <c r="CK38" s="49">
        <f ca="1">INDIRECT(ADDRESS($D38,CK$9,,,$E$4))</f>
        <v>0</v>
      </c>
      <c r="CM38" s="57" t="s">
        <v>117</v>
      </c>
      <c r="CN38" s="44" t="s">
        <v>47</v>
      </c>
      <c r="CO38" s="205" t="s">
        <v>223</v>
      </c>
      <c r="CP38" s="59">
        <f>MATCH(CN38,BLANK!$B$1:$B$60,0)</f>
        <v>39</v>
      </c>
      <c r="CQ38" s="48">
        <f t="shared" ca="1" si="300"/>
        <v>0</v>
      </c>
      <c r="CR38" s="31">
        <f t="shared" ca="1" si="300"/>
        <v>0</v>
      </c>
      <c r="CS38" s="207">
        <f ca="1">CR38*'power plant types'!$D$6</f>
        <v>0</v>
      </c>
      <c r="CT38" s="207">
        <f ca="1">CR38*'power plant types'!$D$7</f>
        <v>0</v>
      </c>
      <c r="CU38" s="207">
        <f ca="1">CR38*'power plant types'!$D$8</f>
        <v>0</v>
      </c>
      <c r="CV38" s="207">
        <f ca="1">CR38*'power plant types'!$D$9</f>
        <v>0</v>
      </c>
      <c r="CW38" s="31">
        <f ca="1">INDIRECT(ADDRESS($D38,CW$9,,,$E$4))</f>
        <v>0</v>
      </c>
      <c r="CX38" s="207">
        <f ca="1">CW38*'power plant types'!$D$10</f>
        <v>0</v>
      </c>
      <c r="CY38" s="207">
        <f ca="1">CW38*'power plant types'!$D$11</f>
        <v>0</v>
      </c>
      <c r="CZ38" s="31">
        <f t="shared" ca="1" si="301"/>
        <v>34</v>
      </c>
      <c r="DA38" s="31">
        <f t="shared" ca="1" si="301"/>
        <v>0</v>
      </c>
      <c r="DB38" s="31">
        <f t="shared" ca="1" si="301"/>
        <v>0</v>
      </c>
      <c r="DC38" s="207">
        <f ca="1">DB38*'power plant types'!$D$14</f>
        <v>0</v>
      </c>
      <c r="DD38" s="207">
        <f ca="1">DB38*'power plant types'!$D$15</f>
        <v>0</v>
      </c>
      <c r="DE38" s="31">
        <f t="shared" ca="1" si="302"/>
        <v>0</v>
      </c>
      <c r="DF38" s="31">
        <f t="shared" ca="1" si="302"/>
        <v>0</v>
      </c>
      <c r="DG38" s="31">
        <f t="shared" ca="1" si="302"/>
        <v>90</v>
      </c>
      <c r="DH38" s="31">
        <f t="shared" ca="1" si="302"/>
        <v>41.3</v>
      </c>
      <c r="DI38" s="31">
        <f t="shared" ca="1" si="302"/>
        <v>0</v>
      </c>
      <c r="DJ38" s="31">
        <f t="shared" ca="1" si="302"/>
        <v>140</v>
      </c>
      <c r="DK38" s="207">
        <f t="shared" ca="1" si="303"/>
        <v>140</v>
      </c>
      <c r="DL38" s="31">
        <f ca="1">INDIRECT(ADDRESS($D38,DL$9,,,$E$4))</f>
        <v>150</v>
      </c>
      <c r="DM38" s="207">
        <f ca="1">DL38*'power plant types'!$D$22</f>
        <v>75</v>
      </c>
      <c r="DN38" s="207">
        <f ca="1">DL38*'power plant types'!$D$23</f>
        <v>75</v>
      </c>
      <c r="DO38" s="49">
        <f ca="1">INDIRECT(ADDRESS($D38,DO$9,,,$E$4))</f>
        <v>0</v>
      </c>
    </row>
    <row r="39" spans="1:119" x14ac:dyDescent="0.2">
      <c r="A39" s="57" t="s">
        <v>117</v>
      </c>
      <c r="B39" s="44" t="s">
        <v>48</v>
      </c>
      <c r="C39" s="205" t="s">
        <v>223</v>
      </c>
      <c r="D39" s="59">
        <f>MATCH(B39,BLANK!$B$1:$B$60,0)</f>
        <v>40</v>
      </c>
      <c r="E39" s="48">
        <f t="shared" ca="1" si="289"/>
        <v>0</v>
      </c>
      <c r="F39" s="31">
        <f t="shared" ca="1" si="289"/>
        <v>0</v>
      </c>
      <c r="G39" s="207">
        <f ca="1">F39*'power plant types'!$D$6</f>
        <v>0</v>
      </c>
      <c r="H39" s="207">
        <f ca="1">F39*'power plant types'!$D$7</f>
        <v>0</v>
      </c>
      <c r="I39" s="207">
        <f ca="1">F39*'power plant types'!$D$8</f>
        <v>0</v>
      </c>
      <c r="J39" s="207">
        <f ca="1">F39*'power plant types'!$D$9</f>
        <v>0</v>
      </c>
      <c r="K39" s="31">
        <f ca="1">INDIRECT(ADDRESS($D39,K$9,,,$E$4))</f>
        <v>0</v>
      </c>
      <c r="L39" s="207">
        <f ca="1">K39*'power plant types'!$D$10</f>
        <v>0</v>
      </c>
      <c r="M39" s="207">
        <f ca="1">K39*'power plant types'!$D$11</f>
        <v>0</v>
      </c>
      <c r="N39" s="31">
        <f t="shared" ca="1" si="290"/>
        <v>0</v>
      </c>
      <c r="O39" s="31">
        <f t="shared" ca="1" si="290"/>
        <v>1310</v>
      </c>
      <c r="P39" s="31">
        <f t="shared" ca="1" si="290"/>
        <v>0</v>
      </c>
      <c r="Q39" s="207">
        <f ca="1">P39*'power plant types'!$D$14</f>
        <v>0</v>
      </c>
      <c r="R39" s="207">
        <f ca="1">P39*'power plant types'!$D$15</f>
        <v>0</v>
      </c>
      <c r="S39" s="31">
        <f t="shared" ca="1" si="291"/>
        <v>0</v>
      </c>
      <c r="T39" s="31">
        <f t="shared" ca="1" si="291"/>
        <v>0</v>
      </c>
      <c r="U39" s="31">
        <f t="shared" ca="1" si="291"/>
        <v>0</v>
      </c>
      <c r="V39" s="31">
        <f t="shared" ca="1" si="291"/>
        <v>0</v>
      </c>
      <c r="W39" s="31">
        <f t="shared" ca="1" si="291"/>
        <v>0</v>
      </c>
      <c r="X39" s="31">
        <f t="shared" ca="1" si="291"/>
        <v>0</v>
      </c>
      <c r="Y39" s="207">
        <f t="shared" ca="1" si="24"/>
        <v>0</v>
      </c>
      <c r="Z39" s="31">
        <f ca="1">INDIRECT(ADDRESS($D39,Z$9,,,$E$4))</f>
        <v>0</v>
      </c>
      <c r="AA39" s="207">
        <f ca="1">Z39*'power plant types'!$D$22</f>
        <v>0</v>
      </c>
      <c r="AB39" s="207">
        <f ca="1">Z39*'power plant types'!$D$23</f>
        <v>0</v>
      </c>
      <c r="AC39" s="49">
        <f ca="1">INDIRECT(ADDRESS($D39,AC$9,,,$E$4))</f>
        <v>0</v>
      </c>
      <c r="AD39" s="24"/>
      <c r="AE39" s="57" t="s">
        <v>117</v>
      </c>
      <c r="AF39" s="44" t="s">
        <v>48</v>
      </c>
      <c r="AG39" s="205" t="s">
        <v>223</v>
      </c>
      <c r="AH39" s="59">
        <f>MATCH(AF39,BLANK!$B$1:$B$60,0)</f>
        <v>40</v>
      </c>
      <c r="AI39" s="48">
        <f t="shared" ca="1" si="292"/>
        <v>0</v>
      </c>
      <c r="AJ39" s="31">
        <f t="shared" ca="1" si="292"/>
        <v>0</v>
      </c>
      <c r="AK39" s="207">
        <f ca="1">AJ39*'power plant types'!$D$6</f>
        <v>0</v>
      </c>
      <c r="AL39" s="207">
        <f ca="1">AJ39*'power plant types'!$D$7</f>
        <v>0</v>
      </c>
      <c r="AM39" s="207">
        <f ca="1">AJ39*'power plant types'!$D$8</f>
        <v>0</v>
      </c>
      <c r="AN39" s="207">
        <f ca="1">AJ39*'power plant types'!$D$9</f>
        <v>0</v>
      </c>
      <c r="AO39" s="31">
        <f ca="1">INDIRECT(ADDRESS($D39,AO$9,,,$E$4))</f>
        <v>0</v>
      </c>
      <c r="AP39" s="207">
        <f ca="1">AO39*'power plant types'!$D$10</f>
        <v>0</v>
      </c>
      <c r="AQ39" s="207">
        <f ca="1">AO39*'power plant types'!$D$11</f>
        <v>0</v>
      </c>
      <c r="AR39" s="31">
        <f t="shared" ca="1" si="293"/>
        <v>0</v>
      </c>
      <c r="AS39" s="31">
        <f t="shared" ca="1" si="293"/>
        <v>1310</v>
      </c>
      <c r="AT39" s="31">
        <f t="shared" ca="1" si="293"/>
        <v>0</v>
      </c>
      <c r="AU39" s="207">
        <f ca="1">AT39*'power plant types'!$D$14</f>
        <v>0</v>
      </c>
      <c r="AV39" s="207">
        <f ca="1">AT39*'power plant types'!$D$15</f>
        <v>0</v>
      </c>
      <c r="AW39" s="31">
        <f t="shared" ca="1" si="294"/>
        <v>0</v>
      </c>
      <c r="AX39" s="31">
        <f t="shared" ca="1" si="294"/>
        <v>0</v>
      </c>
      <c r="AY39" s="31">
        <f t="shared" ca="1" si="294"/>
        <v>0</v>
      </c>
      <c r="AZ39" s="31">
        <f t="shared" ca="1" si="294"/>
        <v>0</v>
      </c>
      <c r="BA39" s="31">
        <f t="shared" ca="1" si="294"/>
        <v>0</v>
      </c>
      <c r="BB39" s="31">
        <f t="shared" ca="1" si="294"/>
        <v>0</v>
      </c>
      <c r="BC39" s="207">
        <f t="shared" ca="1" si="295"/>
        <v>0</v>
      </c>
      <c r="BD39" s="31">
        <f ca="1">INDIRECT(ADDRESS($D39,BD$9,,,$E$4))</f>
        <v>0</v>
      </c>
      <c r="BE39" s="207">
        <f ca="1">BD39*'power plant types'!$D$22</f>
        <v>0</v>
      </c>
      <c r="BF39" s="207">
        <f ca="1">BD39*'power plant types'!$D$23</f>
        <v>0</v>
      </c>
      <c r="BG39" s="49">
        <f ca="1">INDIRECT(ADDRESS($D39,BG$9,,,$E$4))</f>
        <v>0</v>
      </c>
      <c r="BI39" s="57" t="s">
        <v>117</v>
      </c>
      <c r="BJ39" s="44" t="s">
        <v>48</v>
      </c>
      <c r="BK39" s="205" t="s">
        <v>223</v>
      </c>
      <c r="BL39" s="59">
        <f>MATCH(BJ39,BLANK!$B$1:$B$60,0)</f>
        <v>40</v>
      </c>
      <c r="BM39" s="48">
        <f t="shared" ca="1" si="296"/>
        <v>0</v>
      </c>
      <c r="BN39" s="31">
        <f t="shared" ca="1" si="296"/>
        <v>0</v>
      </c>
      <c r="BO39" s="207">
        <f ca="1">BN39*'power plant types'!$D$6</f>
        <v>0</v>
      </c>
      <c r="BP39" s="207">
        <f ca="1">BN39*'power plant types'!$D$7</f>
        <v>0</v>
      </c>
      <c r="BQ39" s="207">
        <f ca="1">BN39*'power plant types'!$D$8</f>
        <v>0</v>
      </c>
      <c r="BR39" s="207">
        <f ca="1">BN39*'power plant types'!$D$9</f>
        <v>0</v>
      </c>
      <c r="BS39" s="31">
        <f ca="1">INDIRECT(ADDRESS($D39,BS$9,,,$E$4))</f>
        <v>0</v>
      </c>
      <c r="BT39" s="207">
        <f ca="1">BS39*'power plant types'!$D$10</f>
        <v>0</v>
      </c>
      <c r="BU39" s="207">
        <f ca="1">BS39*'power plant types'!$D$11</f>
        <v>0</v>
      </c>
      <c r="BV39" s="31">
        <f t="shared" ca="1" si="297"/>
        <v>0</v>
      </c>
      <c r="BW39" s="31">
        <f t="shared" ca="1" si="297"/>
        <v>1310</v>
      </c>
      <c r="BX39" s="31">
        <f t="shared" ca="1" si="297"/>
        <v>0</v>
      </c>
      <c r="BY39" s="207">
        <f ca="1">BX39*'power plant types'!$D$14</f>
        <v>0</v>
      </c>
      <c r="BZ39" s="207">
        <f ca="1">BX39*'power plant types'!$D$15</f>
        <v>0</v>
      </c>
      <c r="CA39" s="31">
        <f t="shared" ca="1" si="298"/>
        <v>0</v>
      </c>
      <c r="CB39" s="31">
        <f t="shared" ca="1" si="298"/>
        <v>0</v>
      </c>
      <c r="CC39" s="31">
        <f t="shared" ca="1" si="298"/>
        <v>0</v>
      </c>
      <c r="CD39" s="31">
        <f t="shared" ca="1" si="298"/>
        <v>0</v>
      </c>
      <c r="CE39" s="31">
        <f t="shared" ca="1" si="298"/>
        <v>0</v>
      </c>
      <c r="CF39" s="31">
        <f t="shared" ca="1" si="298"/>
        <v>0</v>
      </c>
      <c r="CG39" s="207">
        <f t="shared" ca="1" si="299"/>
        <v>0</v>
      </c>
      <c r="CH39" s="31">
        <f ca="1">INDIRECT(ADDRESS($D39,CH$9,,,$E$4))</f>
        <v>0</v>
      </c>
      <c r="CI39" s="207">
        <f ca="1">CH39*'power plant types'!$D$22</f>
        <v>0</v>
      </c>
      <c r="CJ39" s="207">
        <f ca="1">CH39*'power plant types'!$D$23</f>
        <v>0</v>
      </c>
      <c r="CK39" s="49">
        <f ca="1">INDIRECT(ADDRESS($D39,CK$9,,,$E$4))</f>
        <v>0</v>
      </c>
      <c r="CM39" s="57" t="s">
        <v>117</v>
      </c>
      <c r="CN39" s="44" t="s">
        <v>48</v>
      </c>
      <c r="CO39" s="205" t="s">
        <v>223</v>
      </c>
      <c r="CP39" s="59">
        <f>MATCH(CN39,BLANK!$B$1:$B$60,0)</f>
        <v>40</v>
      </c>
      <c r="CQ39" s="48">
        <f t="shared" ca="1" si="300"/>
        <v>0</v>
      </c>
      <c r="CR39" s="31">
        <f t="shared" ca="1" si="300"/>
        <v>0</v>
      </c>
      <c r="CS39" s="207">
        <f ca="1">CR39*'power plant types'!$D$6</f>
        <v>0</v>
      </c>
      <c r="CT39" s="207">
        <f ca="1">CR39*'power plant types'!$D$7</f>
        <v>0</v>
      </c>
      <c r="CU39" s="207">
        <f ca="1">CR39*'power plant types'!$D$8</f>
        <v>0</v>
      </c>
      <c r="CV39" s="207">
        <f ca="1">CR39*'power plant types'!$D$9</f>
        <v>0</v>
      </c>
      <c r="CW39" s="31">
        <f ca="1">INDIRECT(ADDRESS($D39,CW$9,,,$E$4))</f>
        <v>0</v>
      </c>
      <c r="CX39" s="207">
        <f ca="1">CW39*'power plant types'!$D$10</f>
        <v>0</v>
      </c>
      <c r="CY39" s="207">
        <f ca="1">CW39*'power plant types'!$D$11</f>
        <v>0</v>
      </c>
      <c r="CZ39" s="31">
        <f t="shared" ca="1" si="301"/>
        <v>0</v>
      </c>
      <c r="DA39" s="31">
        <f t="shared" ca="1" si="301"/>
        <v>1310</v>
      </c>
      <c r="DB39" s="31">
        <f t="shared" ca="1" si="301"/>
        <v>0</v>
      </c>
      <c r="DC39" s="207">
        <f ca="1">DB39*'power plant types'!$D$14</f>
        <v>0</v>
      </c>
      <c r="DD39" s="207">
        <f ca="1">DB39*'power plant types'!$D$15</f>
        <v>0</v>
      </c>
      <c r="DE39" s="31">
        <f t="shared" ca="1" si="302"/>
        <v>0</v>
      </c>
      <c r="DF39" s="31">
        <f t="shared" ca="1" si="302"/>
        <v>0</v>
      </c>
      <c r="DG39" s="31">
        <f t="shared" ca="1" si="302"/>
        <v>0</v>
      </c>
      <c r="DH39" s="31">
        <f t="shared" ca="1" si="302"/>
        <v>0</v>
      </c>
      <c r="DI39" s="31">
        <f t="shared" ca="1" si="302"/>
        <v>0</v>
      </c>
      <c r="DJ39" s="31">
        <f t="shared" ca="1" si="302"/>
        <v>0</v>
      </c>
      <c r="DK39" s="207">
        <f t="shared" ca="1" si="303"/>
        <v>0</v>
      </c>
      <c r="DL39" s="31">
        <f ca="1">INDIRECT(ADDRESS($D39,DL$9,,,$E$4))</f>
        <v>0</v>
      </c>
      <c r="DM39" s="207">
        <f ca="1">DL39*'power plant types'!$D$22</f>
        <v>0</v>
      </c>
      <c r="DN39" s="207">
        <f ca="1">DL39*'power plant types'!$D$23</f>
        <v>0</v>
      </c>
      <c r="DO39" s="49">
        <f ca="1">INDIRECT(ADDRESS($D39,DO$9,,,$E$4))</f>
        <v>0</v>
      </c>
    </row>
    <row r="40" spans="1:119" x14ac:dyDescent="0.2">
      <c r="A40" s="198" t="s">
        <v>264</v>
      </c>
      <c r="B40" s="199" t="s">
        <v>136</v>
      </c>
      <c r="C40" s="200" t="s">
        <v>223</v>
      </c>
      <c r="D40" s="201"/>
      <c r="E40" s="202">
        <f ca="1">SUM(E36:E39)</f>
        <v>0</v>
      </c>
      <c r="F40" s="203">
        <f t="shared" ref="F40:AC40" ca="1" si="304">SUM(F36:F39)</f>
        <v>0</v>
      </c>
      <c r="G40" s="203">
        <f t="shared" ca="1" si="304"/>
        <v>0</v>
      </c>
      <c r="H40" s="203">
        <f t="shared" ca="1" si="304"/>
        <v>0</v>
      </c>
      <c r="I40" s="203">
        <f t="shared" ca="1" si="304"/>
        <v>0</v>
      </c>
      <c r="J40" s="203">
        <f t="shared" ca="1" si="304"/>
        <v>0</v>
      </c>
      <c r="K40" s="203">
        <f t="shared" ca="1" si="304"/>
        <v>0</v>
      </c>
      <c r="L40" s="203">
        <f t="shared" ca="1" si="304"/>
        <v>0</v>
      </c>
      <c r="M40" s="203">
        <f t="shared" ca="1" si="304"/>
        <v>0</v>
      </c>
      <c r="N40" s="203">
        <f t="shared" ca="1" si="304"/>
        <v>34</v>
      </c>
      <c r="O40" s="203">
        <f t="shared" ca="1" si="304"/>
        <v>1310</v>
      </c>
      <c r="P40" s="203">
        <f t="shared" ca="1" si="304"/>
        <v>0</v>
      </c>
      <c r="Q40" s="203">
        <f t="shared" ca="1" si="304"/>
        <v>0</v>
      </c>
      <c r="R40" s="203">
        <f t="shared" ca="1" si="304"/>
        <v>0</v>
      </c>
      <c r="S40" s="203">
        <f t="shared" ca="1" si="304"/>
        <v>0</v>
      </c>
      <c r="T40" s="203">
        <f t="shared" ca="1" si="304"/>
        <v>0</v>
      </c>
      <c r="U40" s="203">
        <f t="shared" ca="1" si="304"/>
        <v>90</v>
      </c>
      <c r="V40" s="203">
        <f t="shared" ca="1" si="304"/>
        <v>41.3</v>
      </c>
      <c r="W40" s="203">
        <f t="shared" ca="1" si="304"/>
        <v>0</v>
      </c>
      <c r="X40" s="203">
        <f t="shared" ca="1" si="304"/>
        <v>140</v>
      </c>
      <c r="Y40" s="203">
        <f t="shared" ca="1" si="304"/>
        <v>140</v>
      </c>
      <c r="Z40" s="203">
        <f t="shared" ca="1" si="304"/>
        <v>150</v>
      </c>
      <c r="AA40" s="203">
        <f t="shared" ca="1" si="304"/>
        <v>75</v>
      </c>
      <c r="AB40" s="203">
        <f t="shared" ca="1" si="304"/>
        <v>75</v>
      </c>
      <c r="AC40" s="204">
        <f t="shared" ca="1" si="304"/>
        <v>0</v>
      </c>
      <c r="AD40" s="24"/>
      <c r="AE40" s="198" t="s">
        <v>264</v>
      </c>
      <c r="AF40" s="199" t="s">
        <v>136</v>
      </c>
      <c r="AG40" s="200" t="s">
        <v>223</v>
      </c>
      <c r="AH40" s="201"/>
      <c r="AI40" s="202">
        <f ca="1">SUM(AI36:AI39)</f>
        <v>0</v>
      </c>
      <c r="AJ40" s="203">
        <f t="shared" ref="AJ40" ca="1" si="305">SUM(AJ36:AJ39)</f>
        <v>0</v>
      </c>
      <c r="AK40" s="203">
        <f t="shared" ref="AK40" ca="1" si="306">SUM(AK36:AK39)</f>
        <v>0</v>
      </c>
      <c r="AL40" s="203">
        <f t="shared" ref="AL40" ca="1" si="307">SUM(AL36:AL39)</f>
        <v>0</v>
      </c>
      <c r="AM40" s="203">
        <f t="shared" ref="AM40" ca="1" si="308">SUM(AM36:AM39)</f>
        <v>0</v>
      </c>
      <c r="AN40" s="203">
        <f t="shared" ref="AN40" ca="1" si="309">SUM(AN36:AN39)</f>
        <v>0</v>
      </c>
      <c r="AO40" s="203">
        <f t="shared" ref="AO40" ca="1" si="310">SUM(AO36:AO39)</f>
        <v>0</v>
      </c>
      <c r="AP40" s="203">
        <f t="shared" ref="AP40" ca="1" si="311">SUM(AP36:AP39)</f>
        <v>0</v>
      </c>
      <c r="AQ40" s="203">
        <f t="shared" ref="AQ40" ca="1" si="312">SUM(AQ36:AQ39)</f>
        <v>0</v>
      </c>
      <c r="AR40" s="203">
        <f t="shared" ref="AR40" ca="1" si="313">SUM(AR36:AR39)</f>
        <v>34</v>
      </c>
      <c r="AS40" s="203">
        <f t="shared" ref="AS40" ca="1" si="314">SUM(AS36:AS39)</f>
        <v>1310</v>
      </c>
      <c r="AT40" s="203">
        <f t="shared" ref="AT40" ca="1" si="315">SUM(AT36:AT39)</f>
        <v>0</v>
      </c>
      <c r="AU40" s="203">
        <f t="shared" ref="AU40" ca="1" si="316">SUM(AU36:AU39)</f>
        <v>0</v>
      </c>
      <c r="AV40" s="203">
        <f t="shared" ref="AV40" ca="1" si="317">SUM(AV36:AV39)</f>
        <v>0</v>
      </c>
      <c r="AW40" s="203">
        <f t="shared" ref="AW40" ca="1" si="318">SUM(AW36:AW39)</f>
        <v>0</v>
      </c>
      <c r="AX40" s="203">
        <f t="shared" ref="AX40" ca="1" si="319">SUM(AX36:AX39)</f>
        <v>0</v>
      </c>
      <c r="AY40" s="203">
        <f t="shared" ref="AY40" ca="1" si="320">SUM(AY36:AY39)</f>
        <v>90</v>
      </c>
      <c r="AZ40" s="203">
        <f t="shared" ref="AZ40" ca="1" si="321">SUM(AZ36:AZ39)</f>
        <v>41.3</v>
      </c>
      <c r="BA40" s="203">
        <f t="shared" ref="BA40" ca="1" si="322">SUM(BA36:BA39)</f>
        <v>0</v>
      </c>
      <c r="BB40" s="203">
        <f t="shared" ref="BB40" ca="1" si="323">SUM(BB36:BB39)</f>
        <v>140</v>
      </c>
      <c r="BC40" s="203">
        <f t="shared" ref="BC40" ca="1" si="324">SUM(BC36:BC39)</f>
        <v>140</v>
      </c>
      <c r="BD40" s="203">
        <f t="shared" ref="BD40" ca="1" si="325">SUM(BD36:BD39)</f>
        <v>150</v>
      </c>
      <c r="BE40" s="203">
        <f t="shared" ref="BE40" ca="1" si="326">SUM(BE36:BE39)</f>
        <v>75</v>
      </c>
      <c r="BF40" s="203">
        <f t="shared" ref="BF40" ca="1" si="327">SUM(BF36:BF39)</f>
        <v>75</v>
      </c>
      <c r="BG40" s="204">
        <f t="shared" ref="BG40" ca="1" si="328">SUM(BG36:BG39)</f>
        <v>0</v>
      </c>
      <c r="BI40" s="198" t="s">
        <v>264</v>
      </c>
      <c r="BJ40" s="199" t="s">
        <v>136</v>
      </c>
      <c r="BK40" s="200" t="s">
        <v>223</v>
      </c>
      <c r="BL40" s="201"/>
      <c r="BM40" s="202">
        <f ca="1">SUM(BM36:BM39)</f>
        <v>0</v>
      </c>
      <c r="BN40" s="203">
        <f t="shared" ref="BN40" ca="1" si="329">SUM(BN36:BN39)</f>
        <v>0</v>
      </c>
      <c r="BO40" s="203">
        <f t="shared" ref="BO40" ca="1" si="330">SUM(BO36:BO39)</f>
        <v>0</v>
      </c>
      <c r="BP40" s="203">
        <f t="shared" ref="BP40" ca="1" si="331">SUM(BP36:BP39)</f>
        <v>0</v>
      </c>
      <c r="BQ40" s="203">
        <f t="shared" ref="BQ40" ca="1" si="332">SUM(BQ36:BQ39)</f>
        <v>0</v>
      </c>
      <c r="BR40" s="203">
        <f t="shared" ref="BR40" ca="1" si="333">SUM(BR36:BR39)</f>
        <v>0</v>
      </c>
      <c r="BS40" s="203">
        <f t="shared" ref="BS40" ca="1" si="334">SUM(BS36:BS39)</f>
        <v>0</v>
      </c>
      <c r="BT40" s="203">
        <f t="shared" ref="BT40" ca="1" si="335">SUM(BT36:BT39)</f>
        <v>0</v>
      </c>
      <c r="BU40" s="203">
        <f t="shared" ref="BU40" ca="1" si="336">SUM(BU36:BU39)</f>
        <v>0</v>
      </c>
      <c r="BV40" s="203">
        <f t="shared" ref="BV40" ca="1" si="337">SUM(BV36:BV39)</f>
        <v>34</v>
      </c>
      <c r="BW40" s="203">
        <f t="shared" ref="BW40" ca="1" si="338">SUM(BW36:BW39)</f>
        <v>1310</v>
      </c>
      <c r="BX40" s="203">
        <f t="shared" ref="BX40" ca="1" si="339">SUM(BX36:BX39)</f>
        <v>0</v>
      </c>
      <c r="BY40" s="203">
        <f t="shared" ref="BY40" ca="1" si="340">SUM(BY36:BY39)</f>
        <v>0</v>
      </c>
      <c r="BZ40" s="203">
        <f t="shared" ref="BZ40" ca="1" si="341">SUM(BZ36:BZ39)</f>
        <v>0</v>
      </c>
      <c r="CA40" s="203">
        <f t="shared" ref="CA40" ca="1" si="342">SUM(CA36:CA39)</f>
        <v>0</v>
      </c>
      <c r="CB40" s="203">
        <f t="shared" ref="CB40" ca="1" si="343">SUM(CB36:CB39)</f>
        <v>0</v>
      </c>
      <c r="CC40" s="203">
        <f t="shared" ref="CC40" ca="1" si="344">SUM(CC36:CC39)</f>
        <v>90</v>
      </c>
      <c r="CD40" s="203">
        <f t="shared" ref="CD40" ca="1" si="345">SUM(CD36:CD39)</f>
        <v>41.3</v>
      </c>
      <c r="CE40" s="203">
        <f t="shared" ref="CE40" ca="1" si="346">SUM(CE36:CE39)</f>
        <v>0</v>
      </c>
      <c r="CF40" s="203">
        <f t="shared" ref="CF40" ca="1" si="347">SUM(CF36:CF39)</f>
        <v>140</v>
      </c>
      <c r="CG40" s="203">
        <f t="shared" ref="CG40" ca="1" si="348">SUM(CG36:CG39)</f>
        <v>140</v>
      </c>
      <c r="CH40" s="203">
        <f t="shared" ref="CH40" ca="1" si="349">SUM(CH36:CH39)</f>
        <v>150</v>
      </c>
      <c r="CI40" s="203">
        <f t="shared" ref="CI40" ca="1" si="350">SUM(CI36:CI39)</f>
        <v>75</v>
      </c>
      <c r="CJ40" s="203">
        <f t="shared" ref="CJ40" ca="1" si="351">SUM(CJ36:CJ39)</f>
        <v>75</v>
      </c>
      <c r="CK40" s="204">
        <f t="shared" ref="CK40" ca="1" si="352">SUM(CK36:CK39)</f>
        <v>0</v>
      </c>
      <c r="CM40" s="198" t="s">
        <v>264</v>
      </c>
      <c r="CN40" s="199" t="s">
        <v>136</v>
      </c>
      <c r="CO40" s="200" t="s">
        <v>223</v>
      </c>
      <c r="CP40" s="201"/>
      <c r="CQ40" s="202">
        <f ca="1">SUM(CQ36:CQ39)</f>
        <v>0</v>
      </c>
      <c r="CR40" s="203">
        <f t="shared" ref="CR40" ca="1" si="353">SUM(CR36:CR39)</f>
        <v>0</v>
      </c>
      <c r="CS40" s="203">
        <f t="shared" ref="CS40" ca="1" si="354">SUM(CS36:CS39)</f>
        <v>0</v>
      </c>
      <c r="CT40" s="203">
        <f t="shared" ref="CT40" ca="1" si="355">SUM(CT36:CT39)</f>
        <v>0</v>
      </c>
      <c r="CU40" s="203">
        <f t="shared" ref="CU40" ca="1" si="356">SUM(CU36:CU39)</f>
        <v>0</v>
      </c>
      <c r="CV40" s="203">
        <f t="shared" ref="CV40" ca="1" si="357">SUM(CV36:CV39)</f>
        <v>0</v>
      </c>
      <c r="CW40" s="203">
        <f t="shared" ref="CW40" ca="1" si="358">SUM(CW36:CW39)</f>
        <v>0</v>
      </c>
      <c r="CX40" s="203">
        <f t="shared" ref="CX40" ca="1" si="359">SUM(CX36:CX39)</f>
        <v>0</v>
      </c>
      <c r="CY40" s="203">
        <f t="shared" ref="CY40" ca="1" si="360">SUM(CY36:CY39)</f>
        <v>0</v>
      </c>
      <c r="CZ40" s="203">
        <f t="shared" ref="CZ40" ca="1" si="361">SUM(CZ36:CZ39)</f>
        <v>34</v>
      </c>
      <c r="DA40" s="203">
        <f t="shared" ref="DA40" ca="1" si="362">SUM(DA36:DA39)</f>
        <v>1310</v>
      </c>
      <c r="DB40" s="203">
        <f t="shared" ref="DB40" ca="1" si="363">SUM(DB36:DB39)</f>
        <v>0</v>
      </c>
      <c r="DC40" s="203">
        <f t="shared" ref="DC40" ca="1" si="364">SUM(DC36:DC39)</f>
        <v>0</v>
      </c>
      <c r="DD40" s="203">
        <f t="shared" ref="DD40" ca="1" si="365">SUM(DD36:DD39)</f>
        <v>0</v>
      </c>
      <c r="DE40" s="203">
        <f t="shared" ref="DE40" ca="1" si="366">SUM(DE36:DE39)</f>
        <v>0</v>
      </c>
      <c r="DF40" s="203">
        <f t="shared" ref="DF40" ca="1" si="367">SUM(DF36:DF39)</f>
        <v>0</v>
      </c>
      <c r="DG40" s="203">
        <f t="shared" ref="DG40" ca="1" si="368">SUM(DG36:DG39)</f>
        <v>90</v>
      </c>
      <c r="DH40" s="203">
        <f t="shared" ref="DH40" ca="1" si="369">SUM(DH36:DH39)</f>
        <v>41.3</v>
      </c>
      <c r="DI40" s="203">
        <f t="shared" ref="DI40" ca="1" si="370">SUM(DI36:DI39)</f>
        <v>0</v>
      </c>
      <c r="DJ40" s="203">
        <f t="shared" ref="DJ40" ca="1" si="371">SUM(DJ36:DJ39)</f>
        <v>140</v>
      </c>
      <c r="DK40" s="203">
        <f t="shared" ref="DK40" ca="1" si="372">SUM(DK36:DK39)</f>
        <v>140</v>
      </c>
      <c r="DL40" s="203">
        <f t="shared" ref="DL40" ca="1" si="373">SUM(DL36:DL39)</f>
        <v>150</v>
      </c>
      <c r="DM40" s="203">
        <f t="shared" ref="DM40" ca="1" si="374">SUM(DM36:DM39)</f>
        <v>75</v>
      </c>
      <c r="DN40" s="203">
        <f t="shared" ref="DN40" ca="1" si="375">SUM(DN36:DN39)</f>
        <v>75</v>
      </c>
      <c r="DO40" s="204">
        <f t="shared" ref="DO40" ca="1" si="376">SUM(DO36:DO39)</f>
        <v>0</v>
      </c>
    </row>
    <row r="41" spans="1:119" x14ac:dyDescent="0.2">
      <c r="A41" s="60" t="s">
        <v>119</v>
      </c>
      <c r="B41" s="23" t="s">
        <v>50</v>
      </c>
      <c r="C41" s="41" t="s">
        <v>224</v>
      </c>
      <c r="D41" s="59">
        <f>MATCH(B41,BLANK!$B$1:$B$60,0)</f>
        <v>42</v>
      </c>
      <c r="E41" s="48">
        <f t="shared" ref="E41:F49" ca="1" si="377">INDIRECT(ADDRESS($D41,E$9,,,$E$4))</f>
        <v>0</v>
      </c>
      <c r="F41" s="31">
        <f t="shared" ca="1" si="377"/>
        <v>0</v>
      </c>
      <c r="G41" s="207">
        <f ca="1">F41*'power plant types'!$D$6</f>
        <v>0</v>
      </c>
      <c r="H41" s="207">
        <f ca="1">F41*'power plant types'!$D$7</f>
        <v>0</v>
      </c>
      <c r="I41" s="207">
        <f ca="1">F41*'power plant types'!$D$8</f>
        <v>0</v>
      </c>
      <c r="J41" s="207">
        <f ca="1">F41*'power plant types'!$D$9</f>
        <v>0</v>
      </c>
      <c r="K41" s="31">
        <f t="shared" ref="K41:K49" ca="1" si="378">INDIRECT(ADDRESS($D41,K$9,,,$E$4))</f>
        <v>0</v>
      </c>
      <c r="L41" s="207">
        <f ca="1">K41*'power plant types'!$D$10</f>
        <v>0</v>
      </c>
      <c r="M41" s="207">
        <f ca="1">K41*'power plant types'!$D$11</f>
        <v>0</v>
      </c>
      <c r="N41" s="31">
        <f t="shared" ref="N41:P49" ca="1" si="379">INDIRECT(ADDRESS($D41,N$9,,,$E$4))</f>
        <v>91.35</v>
      </c>
      <c r="O41" s="31">
        <f t="shared" ca="1" si="379"/>
        <v>728.5</v>
      </c>
      <c r="P41" s="31">
        <f t="shared" ca="1" si="379"/>
        <v>200</v>
      </c>
      <c r="Q41" s="207">
        <f ca="1">P41*'power plant types'!$D$14</f>
        <v>100</v>
      </c>
      <c r="R41" s="207">
        <f ca="1">P41*'power plant types'!$D$15</f>
        <v>100</v>
      </c>
      <c r="S41" s="31">
        <f t="shared" ref="S41:X49" ca="1" si="380">INDIRECT(ADDRESS($D41,S$9,,,$E$4))</f>
        <v>0</v>
      </c>
      <c r="T41" s="31">
        <f t="shared" ca="1" si="380"/>
        <v>0</v>
      </c>
      <c r="U41" s="31">
        <f t="shared" ca="1" si="380"/>
        <v>0</v>
      </c>
      <c r="V41" s="31">
        <f t="shared" ca="1" si="380"/>
        <v>33</v>
      </c>
      <c r="W41" s="31">
        <f t="shared" ca="1" si="380"/>
        <v>0</v>
      </c>
      <c r="X41" s="31">
        <f t="shared" ca="1" si="380"/>
        <v>10</v>
      </c>
      <c r="Y41" s="207">
        <f t="shared" ca="1" si="24"/>
        <v>10</v>
      </c>
      <c r="Z41" s="31">
        <f t="shared" ref="Z41:Z49" ca="1" si="381">INDIRECT(ADDRESS($D41,Z$9,,,$E$4))</f>
        <v>151.19999999999999</v>
      </c>
      <c r="AA41" s="207">
        <f ca="1">Z41*'power plant types'!$D$22</f>
        <v>75.599999999999994</v>
      </c>
      <c r="AB41" s="207">
        <f ca="1">Z41*'power plant types'!$D$23</f>
        <v>75.599999999999994</v>
      </c>
      <c r="AC41" s="49">
        <f t="shared" ref="AC41:AC49" ca="1" si="382">INDIRECT(ADDRESS($D41,AC$9,,,$E$4))</f>
        <v>0</v>
      </c>
      <c r="AD41" s="24"/>
      <c r="AE41" s="60" t="s">
        <v>119</v>
      </c>
      <c r="AF41" s="23" t="s">
        <v>50</v>
      </c>
      <c r="AG41" s="41" t="s">
        <v>224</v>
      </c>
      <c r="AH41" s="59">
        <f>MATCH(AF41,BLANK!$B$1:$B$60,0)</f>
        <v>42</v>
      </c>
      <c r="AI41" s="48">
        <f t="shared" ref="AI41:AJ49" ca="1" si="383">INDIRECT(ADDRESS($D41,AI$9,,,$E$4))</f>
        <v>0</v>
      </c>
      <c r="AJ41" s="31">
        <f t="shared" ca="1" si="383"/>
        <v>0</v>
      </c>
      <c r="AK41" s="207">
        <f ca="1">AJ41*'power plant types'!$D$6</f>
        <v>0</v>
      </c>
      <c r="AL41" s="207">
        <f ca="1">AJ41*'power plant types'!$D$7</f>
        <v>0</v>
      </c>
      <c r="AM41" s="207">
        <f ca="1">AJ41*'power plant types'!$D$8</f>
        <v>0</v>
      </c>
      <c r="AN41" s="207">
        <f ca="1">AJ41*'power plant types'!$D$9</f>
        <v>0</v>
      </c>
      <c r="AO41" s="31">
        <f t="shared" ref="AO41:AO49" ca="1" si="384">INDIRECT(ADDRESS($D41,AO$9,,,$E$4))</f>
        <v>0</v>
      </c>
      <c r="AP41" s="207">
        <f ca="1">AO41*'power plant types'!$D$10</f>
        <v>0</v>
      </c>
      <c r="AQ41" s="207">
        <f ca="1">AO41*'power plant types'!$D$11</f>
        <v>0</v>
      </c>
      <c r="AR41" s="31">
        <f t="shared" ref="AR41:AT49" ca="1" si="385">INDIRECT(ADDRESS($D41,AR$9,,,$E$4))</f>
        <v>91.35</v>
      </c>
      <c r="AS41" s="31">
        <f t="shared" ca="1" si="385"/>
        <v>728.5</v>
      </c>
      <c r="AT41" s="31">
        <f t="shared" ca="1" si="385"/>
        <v>200</v>
      </c>
      <c r="AU41" s="207">
        <f ca="1">AT41*'power plant types'!$D$14</f>
        <v>100</v>
      </c>
      <c r="AV41" s="207">
        <f ca="1">AT41*'power plant types'!$D$15</f>
        <v>100</v>
      </c>
      <c r="AW41" s="31">
        <f t="shared" ref="AW41:BB49" ca="1" si="386">INDIRECT(ADDRESS($D41,AW$9,,,$E$4))</f>
        <v>0</v>
      </c>
      <c r="AX41" s="31">
        <f t="shared" ca="1" si="386"/>
        <v>0</v>
      </c>
      <c r="AY41" s="31">
        <f t="shared" ca="1" si="386"/>
        <v>0</v>
      </c>
      <c r="AZ41" s="31">
        <f t="shared" ca="1" si="386"/>
        <v>33</v>
      </c>
      <c r="BA41" s="31">
        <f t="shared" ca="1" si="386"/>
        <v>0</v>
      </c>
      <c r="BB41" s="31">
        <f t="shared" ca="1" si="386"/>
        <v>10</v>
      </c>
      <c r="BC41" s="207">
        <f t="shared" ref="BC41:BC49" ca="1" si="387">BA41+BB41</f>
        <v>10</v>
      </c>
      <c r="BD41" s="31">
        <f t="shared" ref="BD41:BD49" ca="1" si="388">INDIRECT(ADDRESS($D41,BD$9,,,$E$4))</f>
        <v>151.19999999999999</v>
      </c>
      <c r="BE41" s="207">
        <f ca="1">BD41*'power plant types'!$D$22</f>
        <v>75.599999999999994</v>
      </c>
      <c r="BF41" s="207">
        <f ca="1">BD41*'power plant types'!$D$23</f>
        <v>75.599999999999994</v>
      </c>
      <c r="BG41" s="49">
        <f t="shared" ref="BG41:BG49" ca="1" si="389">INDIRECT(ADDRESS($D41,BG$9,,,$E$4))</f>
        <v>0</v>
      </c>
      <c r="BI41" s="60" t="s">
        <v>119</v>
      </c>
      <c r="BJ41" s="23" t="s">
        <v>50</v>
      </c>
      <c r="BK41" s="41" t="s">
        <v>224</v>
      </c>
      <c r="BL41" s="59">
        <f>MATCH(BJ41,BLANK!$B$1:$B$60,0)</f>
        <v>42</v>
      </c>
      <c r="BM41" s="48">
        <f t="shared" ref="BM41:BN49" ca="1" si="390">INDIRECT(ADDRESS($D41,BM$9,,,$E$4))</f>
        <v>0</v>
      </c>
      <c r="BN41" s="31">
        <f t="shared" ca="1" si="390"/>
        <v>0</v>
      </c>
      <c r="BO41" s="207">
        <f ca="1">BN41*'power plant types'!$D$6</f>
        <v>0</v>
      </c>
      <c r="BP41" s="207">
        <f ca="1">BN41*'power plant types'!$D$7</f>
        <v>0</v>
      </c>
      <c r="BQ41" s="207">
        <f ca="1">BN41*'power plant types'!$D$8</f>
        <v>0</v>
      </c>
      <c r="BR41" s="207">
        <f ca="1">BN41*'power plant types'!$D$9</f>
        <v>0</v>
      </c>
      <c r="BS41" s="31">
        <f t="shared" ref="BS41:BS49" ca="1" si="391">INDIRECT(ADDRESS($D41,BS$9,,,$E$4))</f>
        <v>0</v>
      </c>
      <c r="BT41" s="207">
        <f ca="1">BS41*'power plant types'!$D$10</f>
        <v>0</v>
      </c>
      <c r="BU41" s="207">
        <f ca="1">BS41*'power plant types'!$D$11</f>
        <v>0</v>
      </c>
      <c r="BV41" s="31">
        <f t="shared" ref="BV41:BX49" ca="1" si="392">INDIRECT(ADDRESS($D41,BV$9,,,$E$4))</f>
        <v>91.35</v>
      </c>
      <c r="BW41" s="31">
        <f t="shared" ca="1" si="392"/>
        <v>728.5</v>
      </c>
      <c r="BX41" s="31">
        <f t="shared" ca="1" si="392"/>
        <v>200</v>
      </c>
      <c r="BY41" s="207">
        <f ca="1">BX41*'power plant types'!$D$14</f>
        <v>100</v>
      </c>
      <c r="BZ41" s="207">
        <f ca="1">BX41*'power plant types'!$D$15</f>
        <v>100</v>
      </c>
      <c r="CA41" s="31">
        <f t="shared" ref="CA41:CF49" ca="1" si="393">INDIRECT(ADDRESS($D41,CA$9,,,$E$4))</f>
        <v>0</v>
      </c>
      <c r="CB41" s="31">
        <f t="shared" ca="1" si="393"/>
        <v>0</v>
      </c>
      <c r="CC41" s="31">
        <f t="shared" ca="1" si="393"/>
        <v>0</v>
      </c>
      <c r="CD41" s="31">
        <f t="shared" ca="1" si="393"/>
        <v>33</v>
      </c>
      <c r="CE41" s="31">
        <f t="shared" ca="1" si="393"/>
        <v>0</v>
      </c>
      <c r="CF41" s="31">
        <f t="shared" ca="1" si="393"/>
        <v>10</v>
      </c>
      <c r="CG41" s="207">
        <f t="shared" ref="CG41:CG49" ca="1" si="394">CE41+CF41</f>
        <v>10</v>
      </c>
      <c r="CH41" s="31">
        <f t="shared" ref="CH41:CH49" ca="1" si="395">INDIRECT(ADDRESS($D41,CH$9,,,$E$4))</f>
        <v>151.19999999999999</v>
      </c>
      <c r="CI41" s="207">
        <f ca="1">CH41*'power plant types'!$D$22</f>
        <v>75.599999999999994</v>
      </c>
      <c r="CJ41" s="207">
        <f ca="1">CH41*'power plant types'!$D$23</f>
        <v>75.599999999999994</v>
      </c>
      <c r="CK41" s="49">
        <f t="shared" ref="CK41:CK49" ca="1" si="396">INDIRECT(ADDRESS($D41,CK$9,,,$E$4))</f>
        <v>0</v>
      </c>
      <c r="CM41" s="60" t="s">
        <v>119</v>
      </c>
      <c r="CN41" s="23" t="s">
        <v>50</v>
      </c>
      <c r="CO41" s="41" t="s">
        <v>224</v>
      </c>
      <c r="CP41" s="59">
        <f>MATCH(CN41,BLANK!$B$1:$B$60,0)</f>
        <v>42</v>
      </c>
      <c r="CQ41" s="48">
        <f t="shared" ref="CQ41:CR49" ca="1" si="397">INDIRECT(ADDRESS($D41,CQ$9,,,$E$4))</f>
        <v>0</v>
      </c>
      <c r="CR41" s="31">
        <f t="shared" ca="1" si="397"/>
        <v>0</v>
      </c>
      <c r="CS41" s="207">
        <f ca="1">CR41*'power plant types'!$D$6</f>
        <v>0</v>
      </c>
      <c r="CT41" s="207">
        <f ca="1">CR41*'power plant types'!$D$7</f>
        <v>0</v>
      </c>
      <c r="CU41" s="207">
        <f ca="1">CR41*'power plant types'!$D$8</f>
        <v>0</v>
      </c>
      <c r="CV41" s="207">
        <f ca="1">CR41*'power plant types'!$D$9</f>
        <v>0</v>
      </c>
      <c r="CW41" s="31">
        <f t="shared" ref="CW41:CW49" ca="1" si="398">INDIRECT(ADDRESS($D41,CW$9,,,$E$4))</f>
        <v>0</v>
      </c>
      <c r="CX41" s="207">
        <f ca="1">CW41*'power plant types'!$D$10</f>
        <v>0</v>
      </c>
      <c r="CY41" s="207">
        <f ca="1">CW41*'power plant types'!$D$11</f>
        <v>0</v>
      </c>
      <c r="CZ41" s="31">
        <f t="shared" ref="CZ41:DB49" ca="1" si="399">INDIRECT(ADDRESS($D41,CZ$9,,,$E$4))</f>
        <v>91.35</v>
      </c>
      <c r="DA41" s="31">
        <f t="shared" ca="1" si="399"/>
        <v>728.5</v>
      </c>
      <c r="DB41" s="31">
        <f t="shared" ca="1" si="399"/>
        <v>200</v>
      </c>
      <c r="DC41" s="207">
        <f ca="1">DB41*'power plant types'!$D$14</f>
        <v>100</v>
      </c>
      <c r="DD41" s="207">
        <f ca="1">DB41*'power plant types'!$D$15</f>
        <v>100</v>
      </c>
      <c r="DE41" s="31">
        <f t="shared" ref="DE41:DJ49" ca="1" si="400">INDIRECT(ADDRESS($D41,DE$9,,,$E$4))</f>
        <v>0</v>
      </c>
      <c r="DF41" s="31">
        <f t="shared" ca="1" si="400"/>
        <v>0</v>
      </c>
      <c r="DG41" s="31">
        <f t="shared" ca="1" si="400"/>
        <v>0</v>
      </c>
      <c r="DH41" s="31">
        <f t="shared" ca="1" si="400"/>
        <v>33</v>
      </c>
      <c r="DI41" s="31">
        <f t="shared" ca="1" si="400"/>
        <v>0</v>
      </c>
      <c r="DJ41" s="31">
        <f t="shared" ca="1" si="400"/>
        <v>10</v>
      </c>
      <c r="DK41" s="207">
        <f t="shared" ref="DK41:DK49" ca="1" si="401">DI41+DJ41</f>
        <v>10</v>
      </c>
      <c r="DL41" s="31">
        <f t="shared" ref="DL41:DL49" ca="1" si="402">INDIRECT(ADDRESS($D41,DL$9,,,$E$4))</f>
        <v>151.19999999999999</v>
      </c>
      <c r="DM41" s="207">
        <f ca="1">DL41*'power plant types'!$D$22</f>
        <v>75.599999999999994</v>
      </c>
      <c r="DN41" s="207">
        <f ca="1">DL41*'power plant types'!$D$23</f>
        <v>75.599999999999994</v>
      </c>
      <c r="DO41" s="49">
        <f t="shared" ref="DO41:DO49" ca="1" si="403">INDIRECT(ADDRESS($D41,DO$9,,,$E$4))</f>
        <v>0</v>
      </c>
    </row>
    <row r="42" spans="1:119" x14ac:dyDescent="0.2">
      <c r="A42" s="60" t="s">
        <v>120</v>
      </c>
      <c r="B42" s="23" t="s">
        <v>51</v>
      </c>
      <c r="C42" s="41" t="s">
        <v>225</v>
      </c>
      <c r="D42" s="59">
        <f>MATCH(B42,BLANK!$B$1:$B$60,0)</f>
        <v>43</v>
      </c>
      <c r="E42" s="48">
        <f t="shared" ca="1" si="377"/>
        <v>0</v>
      </c>
      <c r="F42" s="31">
        <f t="shared" ca="1" si="377"/>
        <v>290</v>
      </c>
      <c r="G42" s="207">
        <f ca="1">F42*'power plant types'!$D$6</f>
        <v>290</v>
      </c>
      <c r="H42" s="207">
        <f ca="1">F42*'power plant types'!$D$7</f>
        <v>87</v>
      </c>
      <c r="I42" s="207">
        <f ca="1">F42*'power plant types'!$D$8</f>
        <v>101.5</v>
      </c>
      <c r="J42" s="207">
        <f ca="1">F42*'power plant types'!$D$9</f>
        <v>101.5</v>
      </c>
      <c r="K42" s="31">
        <f t="shared" ca="1" si="378"/>
        <v>0</v>
      </c>
      <c r="L42" s="207">
        <f ca="1">K42*'power plant types'!$D$10</f>
        <v>0</v>
      </c>
      <c r="M42" s="207">
        <f ca="1">K42*'power plant types'!$D$11</f>
        <v>0</v>
      </c>
      <c r="N42" s="31">
        <f t="shared" ca="1" si="379"/>
        <v>141</v>
      </c>
      <c r="O42" s="31">
        <f t="shared" ca="1" si="379"/>
        <v>579</v>
      </c>
      <c r="P42" s="31">
        <f t="shared" ca="1" si="379"/>
        <v>615</v>
      </c>
      <c r="Q42" s="207">
        <f ca="1">P42*'power plant types'!$D$14</f>
        <v>307.5</v>
      </c>
      <c r="R42" s="207">
        <f ca="1">P42*'power plant types'!$D$15</f>
        <v>307.5</v>
      </c>
      <c r="S42" s="31">
        <f t="shared" ca="1" si="380"/>
        <v>0</v>
      </c>
      <c r="T42" s="31">
        <f t="shared" ca="1" si="380"/>
        <v>198</v>
      </c>
      <c r="U42" s="31">
        <f t="shared" ca="1" si="380"/>
        <v>0</v>
      </c>
      <c r="V42" s="31">
        <f t="shared" ca="1" si="380"/>
        <v>26</v>
      </c>
      <c r="W42" s="31">
        <f t="shared" ca="1" si="380"/>
        <v>0</v>
      </c>
      <c r="X42" s="31">
        <f t="shared" ca="1" si="380"/>
        <v>32</v>
      </c>
      <c r="Y42" s="207">
        <f t="shared" ca="1" si="24"/>
        <v>32</v>
      </c>
      <c r="Z42" s="31">
        <f t="shared" ca="1" si="381"/>
        <v>50</v>
      </c>
      <c r="AA42" s="207">
        <f ca="1">Z42*'power plant types'!$D$22</f>
        <v>25</v>
      </c>
      <c r="AB42" s="207">
        <f ca="1">Z42*'power plant types'!$D$23</f>
        <v>25</v>
      </c>
      <c r="AC42" s="49">
        <f t="shared" ca="1" si="382"/>
        <v>0</v>
      </c>
      <c r="AD42" s="24"/>
      <c r="AE42" s="60" t="s">
        <v>120</v>
      </c>
      <c r="AF42" s="23" t="s">
        <v>51</v>
      </c>
      <c r="AG42" s="41" t="s">
        <v>225</v>
      </c>
      <c r="AH42" s="59">
        <f>MATCH(AF42,BLANK!$B$1:$B$60,0)</f>
        <v>43</v>
      </c>
      <c r="AI42" s="48">
        <f t="shared" ca="1" si="383"/>
        <v>0</v>
      </c>
      <c r="AJ42" s="31">
        <f t="shared" ca="1" si="383"/>
        <v>290</v>
      </c>
      <c r="AK42" s="207">
        <f ca="1">AJ42*'power plant types'!$D$6</f>
        <v>290</v>
      </c>
      <c r="AL42" s="207">
        <f ca="1">AJ42*'power plant types'!$D$7</f>
        <v>87</v>
      </c>
      <c r="AM42" s="207">
        <f ca="1">AJ42*'power plant types'!$D$8</f>
        <v>101.5</v>
      </c>
      <c r="AN42" s="207">
        <f ca="1">AJ42*'power plant types'!$D$9</f>
        <v>101.5</v>
      </c>
      <c r="AO42" s="31">
        <f t="shared" ca="1" si="384"/>
        <v>0</v>
      </c>
      <c r="AP42" s="207">
        <f ca="1">AO42*'power plant types'!$D$10</f>
        <v>0</v>
      </c>
      <c r="AQ42" s="207">
        <f ca="1">AO42*'power plant types'!$D$11</f>
        <v>0</v>
      </c>
      <c r="AR42" s="31">
        <f t="shared" ca="1" si="385"/>
        <v>141</v>
      </c>
      <c r="AS42" s="31">
        <f t="shared" ca="1" si="385"/>
        <v>579</v>
      </c>
      <c r="AT42" s="31">
        <f t="shared" ca="1" si="385"/>
        <v>615</v>
      </c>
      <c r="AU42" s="207">
        <f ca="1">AT42*'power plant types'!$D$14</f>
        <v>307.5</v>
      </c>
      <c r="AV42" s="207">
        <f ca="1">AT42*'power plant types'!$D$15</f>
        <v>307.5</v>
      </c>
      <c r="AW42" s="31">
        <f t="shared" ca="1" si="386"/>
        <v>0</v>
      </c>
      <c r="AX42" s="31">
        <f t="shared" ca="1" si="386"/>
        <v>198</v>
      </c>
      <c r="AY42" s="31">
        <f t="shared" ca="1" si="386"/>
        <v>0</v>
      </c>
      <c r="AZ42" s="31">
        <f t="shared" ca="1" si="386"/>
        <v>26</v>
      </c>
      <c r="BA42" s="31">
        <f t="shared" ca="1" si="386"/>
        <v>0</v>
      </c>
      <c r="BB42" s="31">
        <f t="shared" ca="1" si="386"/>
        <v>32</v>
      </c>
      <c r="BC42" s="207">
        <f t="shared" ca="1" si="387"/>
        <v>32</v>
      </c>
      <c r="BD42" s="31">
        <f t="shared" ca="1" si="388"/>
        <v>50</v>
      </c>
      <c r="BE42" s="207">
        <f ca="1">BD42*'power plant types'!$D$22</f>
        <v>25</v>
      </c>
      <c r="BF42" s="207">
        <f ca="1">BD42*'power plant types'!$D$23</f>
        <v>25</v>
      </c>
      <c r="BG42" s="49">
        <f t="shared" ca="1" si="389"/>
        <v>0</v>
      </c>
      <c r="BI42" s="60" t="s">
        <v>120</v>
      </c>
      <c r="BJ42" s="23" t="s">
        <v>51</v>
      </c>
      <c r="BK42" s="41" t="s">
        <v>225</v>
      </c>
      <c r="BL42" s="59">
        <f>MATCH(BJ42,BLANK!$B$1:$B$60,0)</f>
        <v>43</v>
      </c>
      <c r="BM42" s="48">
        <f t="shared" ca="1" si="390"/>
        <v>0</v>
      </c>
      <c r="BN42" s="31">
        <f t="shared" ca="1" si="390"/>
        <v>290</v>
      </c>
      <c r="BO42" s="207">
        <f ca="1">BN42*'power plant types'!$D$6</f>
        <v>290</v>
      </c>
      <c r="BP42" s="207">
        <f ca="1">BN42*'power plant types'!$D$7</f>
        <v>87</v>
      </c>
      <c r="BQ42" s="207">
        <f ca="1">BN42*'power plant types'!$D$8</f>
        <v>101.5</v>
      </c>
      <c r="BR42" s="207">
        <f ca="1">BN42*'power plant types'!$D$9</f>
        <v>101.5</v>
      </c>
      <c r="BS42" s="31">
        <f t="shared" ca="1" si="391"/>
        <v>0</v>
      </c>
      <c r="BT42" s="207">
        <f ca="1">BS42*'power plant types'!$D$10</f>
        <v>0</v>
      </c>
      <c r="BU42" s="207">
        <f ca="1">BS42*'power plant types'!$D$11</f>
        <v>0</v>
      </c>
      <c r="BV42" s="31">
        <f t="shared" ca="1" si="392"/>
        <v>141</v>
      </c>
      <c r="BW42" s="31">
        <f t="shared" ca="1" si="392"/>
        <v>579</v>
      </c>
      <c r="BX42" s="31">
        <f t="shared" ca="1" si="392"/>
        <v>615</v>
      </c>
      <c r="BY42" s="207">
        <f ca="1">BX42*'power plant types'!$D$14</f>
        <v>307.5</v>
      </c>
      <c r="BZ42" s="207">
        <f ca="1">BX42*'power plant types'!$D$15</f>
        <v>307.5</v>
      </c>
      <c r="CA42" s="31">
        <f t="shared" ca="1" si="393"/>
        <v>0</v>
      </c>
      <c r="CB42" s="31">
        <f t="shared" ca="1" si="393"/>
        <v>198</v>
      </c>
      <c r="CC42" s="31">
        <f t="shared" ca="1" si="393"/>
        <v>0</v>
      </c>
      <c r="CD42" s="31">
        <f t="shared" ca="1" si="393"/>
        <v>26</v>
      </c>
      <c r="CE42" s="31">
        <f t="shared" ca="1" si="393"/>
        <v>0</v>
      </c>
      <c r="CF42" s="31">
        <f t="shared" ca="1" si="393"/>
        <v>32</v>
      </c>
      <c r="CG42" s="207">
        <f t="shared" ca="1" si="394"/>
        <v>32</v>
      </c>
      <c r="CH42" s="31">
        <f t="shared" ca="1" si="395"/>
        <v>50</v>
      </c>
      <c r="CI42" s="207">
        <f ca="1">CH42*'power plant types'!$D$22</f>
        <v>25</v>
      </c>
      <c r="CJ42" s="207">
        <f ca="1">CH42*'power plant types'!$D$23</f>
        <v>25</v>
      </c>
      <c r="CK42" s="49">
        <f t="shared" ca="1" si="396"/>
        <v>0</v>
      </c>
      <c r="CM42" s="60" t="s">
        <v>120</v>
      </c>
      <c r="CN42" s="23" t="s">
        <v>51</v>
      </c>
      <c r="CO42" s="41" t="s">
        <v>225</v>
      </c>
      <c r="CP42" s="59">
        <f>MATCH(CN42,BLANK!$B$1:$B$60,0)</f>
        <v>43</v>
      </c>
      <c r="CQ42" s="48">
        <f t="shared" ca="1" si="397"/>
        <v>0</v>
      </c>
      <c r="CR42" s="31">
        <f t="shared" ca="1" si="397"/>
        <v>290</v>
      </c>
      <c r="CS42" s="207">
        <f ca="1">CR42*'power plant types'!$D$6</f>
        <v>290</v>
      </c>
      <c r="CT42" s="207">
        <f ca="1">CR42*'power plant types'!$D$7</f>
        <v>87</v>
      </c>
      <c r="CU42" s="207">
        <f ca="1">CR42*'power plant types'!$D$8</f>
        <v>101.5</v>
      </c>
      <c r="CV42" s="207">
        <f ca="1">CR42*'power plant types'!$D$9</f>
        <v>101.5</v>
      </c>
      <c r="CW42" s="31">
        <f t="shared" ca="1" si="398"/>
        <v>0</v>
      </c>
      <c r="CX42" s="207">
        <f ca="1">CW42*'power plant types'!$D$10</f>
        <v>0</v>
      </c>
      <c r="CY42" s="207">
        <f ca="1">CW42*'power plant types'!$D$11</f>
        <v>0</v>
      </c>
      <c r="CZ42" s="31">
        <f t="shared" ca="1" si="399"/>
        <v>141</v>
      </c>
      <c r="DA42" s="31">
        <f t="shared" ca="1" si="399"/>
        <v>579</v>
      </c>
      <c r="DB42" s="31">
        <f t="shared" ca="1" si="399"/>
        <v>615</v>
      </c>
      <c r="DC42" s="207">
        <f ca="1">DB42*'power plant types'!$D$14</f>
        <v>307.5</v>
      </c>
      <c r="DD42" s="207">
        <f ca="1">DB42*'power plant types'!$D$15</f>
        <v>307.5</v>
      </c>
      <c r="DE42" s="31">
        <f t="shared" ca="1" si="400"/>
        <v>0</v>
      </c>
      <c r="DF42" s="31">
        <f t="shared" ca="1" si="400"/>
        <v>198</v>
      </c>
      <c r="DG42" s="31">
        <f t="shared" ca="1" si="400"/>
        <v>0</v>
      </c>
      <c r="DH42" s="31">
        <f t="shared" ca="1" si="400"/>
        <v>26</v>
      </c>
      <c r="DI42" s="31">
        <f t="shared" ca="1" si="400"/>
        <v>0</v>
      </c>
      <c r="DJ42" s="31">
        <f t="shared" ca="1" si="400"/>
        <v>32</v>
      </c>
      <c r="DK42" s="207">
        <f t="shared" ca="1" si="401"/>
        <v>32</v>
      </c>
      <c r="DL42" s="31">
        <f t="shared" ca="1" si="402"/>
        <v>50</v>
      </c>
      <c r="DM42" s="207">
        <f ca="1">DL42*'power plant types'!$D$22</f>
        <v>25</v>
      </c>
      <c r="DN42" s="207">
        <f ca="1">DL42*'power plant types'!$D$23</f>
        <v>25</v>
      </c>
      <c r="DO42" s="49">
        <f t="shared" ca="1" si="403"/>
        <v>0</v>
      </c>
    </row>
    <row r="43" spans="1:119" x14ac:dyDescent="0.2">
      <c r="A43" s="60" t="s">
        <v>123</v>
      </c>
      <c r="B43" s="23" t="s">
        <v>54</v>
      </c>
      <c r="C43" s="41" t="s">
        <v>227</v>
      </c>
      <c r="D43" s="59">
        <f>MATCH(B43,BLANK!$B$1:$B$60,0)</f>
        <v>46</v>
      </c>
      <c r="E43" s="48">
        <f t="shared" ca="1" si="377"/>
        <v>0</v>
      </c>
      <c r="F43" s="31">
        <f t="shared" ca="1" si="377"/>
        <v>9285.7999999999993</v>
      </c>
      <c r="G43" s="207">
        <f ca="1">F43*'power plant types'!$D$6</f>
        <v>9285.7999999999993</v>
      </c>
      <c r="H43" s="207">
        <f ca="1">F43*'power plant types'!$D$7</f>
        <v>2785.74</v>
      </c>
      <c r="I43" s="207">
        <f ca="1">F43*'power plant types'!$D$8</f>
        <v>3250.0299999999997</v>
      </c>
      <c r="J43" s="207">
        <f ca="1">F43*'power plant types'!$D$9</f>
        <v>3250.0299999999997</v>
      </c>
      <c r="K43" s="31">
        <f t="shared" ca="1" si="378"/>
        <v>4608</v>
      </c>
      <c r="L43" s="207">
        <f ca="1">K43*'power plant types'!$D$10</f>
        <v>2304</v>
      </c>
      <c r="M43" s="207">
        <f ca="1">K43*'power plant types'!$D$11</f>
        <v>2304</v>
      </c>
      <c r="N43" s="31">
        <f t="shared" ca="1" si="379"/>
        <v>38</v>
      </c>
      <c r="O43" s="31">
        <f t="shared" ca="1" si="379"/>
        <v>0</v>
      </c>
      <c r="P43" s="31">
        <f t="shared" ca="1" si="379"/>
        <v>0</v>
      </c>
      <c r="Q43" s="207">
        <f ca="1">P43*'power plant types'!$D$14</f>
        <v>0</v>
      </c>
      <c r="R43" s="207">
        <f ca="1">P43*'power plant types'!$D$15</f>
        <v>0</v>
      </c>
      <c r="S43" s="31">
        <f t="shared" ca="1" si="380"/>
        <v>486</v>
      </c>
      <c r="T43" s="31">
        <f t="shared" ca="1" si="380"/>
        <v>0</v>
      </c>
      <c r="U43" s="31">
        <f t="shared" ca="1" si="380"/>
        <v>4289</v>
      </c>
      <c r="V43" s="31">
        <f t="shared" ca="1" si="380"/>
        <v>507</v>
      </c>
      <c r="W43" s="31">
        <f t="shared" ca="1" si="380"/>
        <v>0</v>
      </c>
      <c r="X43" s="31">
        <f t="shared" ca="1" si="380"/>
        <v>4376</v>
      </c>
      <c r="Y43" s="207">
        <f t="shared" ca="1" si="24"/>
        <v>4376</v>
      </c>
      <c r="Z43" s="31">
        <f t="shared" ca="1" si="381"/>
        <v>5140.07</v>
      </c>
      <c r="AA43" s="207">
        <f ca="1">Z43*'power plant types'!$D$22</f>
        <v>2570.0349999999999</v>
      </c>
      <c r="AB43" s="207">
        <f ca="1">Z43*'power plant types'!$D$23</f>
        <v>2570.0349999999999</v>
      </c>
      <c r="AC43" s="49">
        <f t="shared" ca="1" si="382"/>
        <v>2374.12</v>
      </c>
      <c r="AD43" s="24"/>
      <c r="AE43" s="60" t="s">
        <v>123</v>
      </c>
      <c r="AF43" s="23" t="s">
        <v>54</v>
      </c>
      <c r="AG43" s="41" t="s">
        <v>227</v>
      </c>
      <c r="AH43" s="59">
        <f>MATCH(AF43,BLANK!$B$1:$B$60,0)</f>
        <v>46</v>
      </c>
      <c r="AI43" s="48">
        <f t="shared" ca="1" si="383"/>
        <v>0</v>
      </c>
      <c r="AJ43" s="31">
        <f t="shared" ca="1" si="383"/>
        <v>9285.7999999999993</v>
      </c>
      <c r="AK43" s="207">
        <f ca="1">AJ43*'power plant types'!$D$6</f>
        <v>9285.7999999999993</v>
      </c>
      <c r="AL43" s="207">
        <f ca="1">AJ43*'power plant types'!$D$7</f>
        <v>2785.74</v>
      </c>
      <c r="AM43" s="207">
        <f ca="1">AJ43*'power plant types'!$D$8</f>
        <v>3250.0299999999997</v>
      </c>
      <c r="AN43" s="207">
        <f ca="1">AJ43*'power plant types'!$D$9</f>
        <v>3250.0299999999997</v>
      </c>
      <c r="AO43" s="31">
        <f t="shared" ca="1" si="384"/>
        <v>4608</v>
      </c>
      <c r="AP43" s="207">
        <f ca="1">AO43*'power plant types'!$D$10</f>
        <v>2304</v>
      </c>
      <c r="AQ43" s="207">
        <f ca="1">AO43*'power plant types'!$D$11</f>
        <v>2304</v>
      </c>
      <c r="AR43" s="31">
        <f t="shared" ca="1" si="385"/>
        <v>38</v>
      </c>
      <c r="AS43" s="31">
        <f t="shared" ca="1" si="385"/>
        <v>0</v>
      </c>
      <c r="AT43" s="31">
        <f t="shared" ca="1" si="385"/>
        <v>0</v>
      </c>
      <c r="AU43" s="207">
        <f ca="1">AT43*'power plant types'!$D$14</f>
        <v>0</v>
      </c>
      <c r="AV43" s="207">
        <f ca="1">AT43*'power plant types'!$D$15</f>
        <v>0</v>
      </c>
      <c r="AW43" s="31">
        <f t="shared" ca="1" si="386"/>
        <v>486</v>
      </c>
      <c r="AX43" s="31">
        <f t="shared" ca="1" si="386"/>
        <v>0</v>
      </c>
      <c r="AY43" s="31">
        <f t="shared" ca="1" si="386"/>
        <v>4289</v>
      </c>
      <c r="AZ43" s="31">
        <f t="shared" ca="1" si="386"/>
        <v>507</v>
      </c>
      <c r="BA43" s="31">
        <f t="shared" ca="1" si="386"/>
        <v>0</v>
      </c>
      <c r="BB43" s="31">
        <f t="shared" ca="1" si="386"/>
        <v>4376</v>
      </c>
      <c r="BC43" s="207">
        <f t="shared" ca="1" si="387"/>
        <v>4376</v>
      </c>
      <c r="BD43" s="31">
        <f t="shared" ca="1" si="388"/>
        <v>5140.07</v>
      </c>
      <c r="BE43" s="207">
        <f ca="1">BD43*'power plant types'!$D$22</f>
        <v>2570.0349999999999</v>
      </c>
      <c r="BF43" s="207">
        <f ca="1">BD43*'power plant types'!$D$23</f>
        <v>2570.0349999999999</v>
      </c>
      <c r="BG43" s="49">
        <f t="shared" ca="1" si="389"/>
        <v>2374.12</v>
      </c>
      <c r="BI43" s="60" t="s">
        <v>123</v>
      </c>
      <c r="BJ43" s="23" t="s">
        <v>54</v>
      </c>
      <c r="BK43" s="41" t="s">
        <v>227</v>
      </c>
      <c r="BL43" s="59">
        <f>MATCH(BJ43,BLANK!$B$1:$B$60,0)</f>
        <v>46</v>
      </c>
      <c r="BM43" s="48">
        <f t="shared" ca="1" si="390"/>
        <v>0</v>
      </c>
      <c r="BN43" s="31">
        <f t="shared" ca="1" si="390"/>
        <v>9285.7999999999993</v>
      </c>
      <c r="BO43" s="207">
        <f ca="1">BN43*'power plant types'!$D$6</f>
        <v>9285.7999999999993</v>
      </c>
      <c r="BP43" s="207">
        <f ca="1">BN43*'power plant types'!$D$7</f>
        <v>2785.74</v>
      </c>
      <c r="BQ43" s="207">
        <f ca="1">BN43*'power plant types'!$D$8</f>
        <v>3250.0299999999997</v>
      </c>
      <c r="BR43" s="207">
        <f ca="1">BN43*'power plant types'!$D$9</f>
        <v>3250.0299999999997</v>
      </c>
      <c r="BS43" s="31">
        <f t="shared" ca="1" si="391"/>
        <v>4608</v>
      </c>
      <c r="BT43" s="207">
        <f ca="1">BS43*'power plant types'!$D$10</f>
        <v>2304</v>
      </c>
      <c r="BU43" s="207">
        <f ca="1">BS43*'power plant types'!$D$11</f>
        <v>2304</v>
      </c>
      <c r="BV43" s="31">
        <f t="shared" ca="1" si="392"/>
        <v>38</v>
      </c>
      <c r="BW43" s="31">
        <f t="shared" ca="1" si="392"/>
        <v>0</v>
      </c>
      <c r="BX43" s="31">
        <f t="shared" ca="1" si="392"/>
        <v>0</v>
      </c>
      <c r="BY43" s="207">
        <f ca="1">BX43*'power plant types'!$D$14</f>
        <v>0</v>
      </c>
      <c r="BZ43" s="207">
        <f ca="1">BX43*'power plant types'!$D$15</f>
        <v>0</v>
      </c>
      <c r="CA43" s="31">
        <f t="shared" ca="1" si="393"/>
        <v>486</v>
      </c>
      <c r="CB43" s="31">
        <f t="shared" ca="1" si="393"/>
        <v>0</v>
      </c>
      <c r="CC43" s="31">
        <f t="shared" ca="1" si="393"/>
        <v>4289</v>
      </c>
      <c r="CD43" s="31">
        <f t="shared" ca="1" si="393"/>
        <v>507</v>
      </c>
      <c r="CE43" s="31">
        <f t="shared" ca="1" si="393"/>
        <v>0</v>
      </c>
      <c r="CF43" s="31">
        <f t="shared" ca="1" si="393"/>
        <v>4376</v>
      </c>
      <c r="CG43" s="207">
        <f t="shared" ca="1" si="394"/>
        <v>4376</v>
      </c>
      <c r="CH43" s="31">
        <f t="shared" ca="1" si="395"/>
        <v>5140.07</v>
      </c>
      <c r="CI43" s="207">
        <f ca="1">CH43*'power plant types'!$D$22</f>
        <v>2570.0349999999999</v>
      </c>
      <c r="CJ43" s="207">
        <f ca="1">CH43*'power plant types'!$D$23</f>
        <v>2570.0349999999999</v>
      </c>
      <c r="CK43" s="49">
        <f t="shared" ca="1" si="396"/>
        <v>2374.12</v>
      </c>
      <c r="CM43" s="60" t="s">
        <v>123</v>
      </c>
      <c r="CN43" s="23" t="s">
        <v>54</v>
      </c>
      <c r="CO43" s="41" t="s">
        <v>227</v>
      </c>
      <c r="CP43" s="59">
        <f>MATCH(CN43,BLANK!$B$1:$B$60,0)</f>
        <v>46</v>
      </c>
      <c r="CQ43" s="48">
        <f t="shared" ca="1" si="397"/>
        <v>0</v>
      </c>
      <c r="CR43" s="31">
        <f t="shared" ca="1" si="397"/>
        <v>9285.7999999999993</v>
      </c>
      <c r="CS43" s="207">
        <f ca="1">CR43*'power plant types'!$D$6</f>
        <v>9285.7999999999993</v>
      </c>
      <c r="CT43" s="207">
        <f ca="1">CR43*'power plant types'!$D$7</f>
        <v>2785.74</v>
      </c>
      <c r="CU43" s="207">
        <f ca="1">CR43*'power plant types'!$D$8</f>
        <v>3250.0299999999997</v>
      </c>
      <c r="CV43" s="207">
        <f ca="1">CR43*'power plant types'!$D$9</f>
        <v>3250.0299999999997</v>
      </c>
      <c r="CW43" s="31">
        <f t="shared" ca="1" si="398"/>
        <v>4608</v>
      </c>
      <c r="CX43" s="207">
        <f ca="1">CW43*'power plant types'!$D$10</f>
        <v>2304</v>
      </c>
      <c r="CY43" s="207">
        <f ca="1">CW43*'power plant types'!$D$11</f>
        <v>2304</v>
      </c>
      <c r="CZ43" s="31">
        <f t="shared" ca="1" si="399"/>
        <v>38</v>
      </c>
      <c r="DA43" s="31">
        <f t="shared" ca="1" si="399"/>
        <v>0</v>
      </c>
      <c r="DB43" s="31">
        <f t="shared" ca="1" si="399"/>
        <v>0</v>
      </c>
      <c r="DC43" s="207">
        <f ca="1">DB43*'power plant types'!$D$14</f>
        <v>0</v>
      </c>
      <c r="DD43" s="207">
        <f ca="1">DB43*'power plant types'!$D$15</f>
        <v>0</v>
      </c>
      <c r="DE43" s="31">
        <f t="shared" ca="1" si="400"/>
        <v>486</v>
      </c>
      <c r="DF43" s="31">
        <f t="shared" ca="1" si="400"/>
        <v>0</v>
      </c>
      <c r="DG43" s="31">
        <f t="shared" ca="1" si="400"/>
        <v>4289</v>
      </c>
      <c r="DH43" s="31">
        <f t="shared" ca="1" si="400"/>
        <v>507</v>
      </c>
      <c r="DI43" s="31">
        <f t="shared" ca="1" si="400"/>
        <v>0</v>
      </c>
      <c r="DJ43" s="31">
        <f t="shared" ca="1" si="400"/>
        <v>4376</v>
      </c>
      <c r="DK43" s="207">
        <f t="shared" ca="1" si="401"/>
        <v>4376</v>
      </c>
      <c r="DL43" s="31">
        <f t="shared" ca="1" si="402"/>
        <v>5140.07</v>
      </c>
      <c r="DM43" s="207">
        <f ca="1">DL43*'power plant types'!$D$22</f>
        <v>2570.0349999999999</v>
      </c>
      <c r="DN43" s="207">
        <f ca="1">DL43*'power plant types'!$D$23</f>
        <v>2570.0349999999999</v>
      </c>
      <c r="DO43" s="49">
        <f t="shared" ca="1" si="403"/>
        <v>2374.12</v>
      </c>
    </row>
    <row r="44" spans="1:119" x14ac:dyDescent="0.2">
      <c r="A44" s="60" t="s">
        <v>125</v>
      </c>
      <c r="B44" s="23" t="s">
        <v>58</v>
      </c>
      <c r="C44" s="41" t="s">
        <v>214</v>
      </c>
      <c r="D44" s="59">
        <f>MATCH(B44,BLANK!$B$1:$B$60,0)</f>
        <v>50</v>
      </c>
      <c r="E44" s="48">
        <f t="shared" ca="1" si="377"/>
        <v>0</v>
      </c>
      <c r="F44" s="31">
        <f t="shared" ca="1" si="377"/>
        <v>1506</v>
      </c>
      <c r="G44" s="207">
        <f ca="1">F44*'power plant types'!$D$6</f>
        <v>1506</v>
      </c>
      <c r="H44" s="207">
        <f ca="1">F44*'power plant types'!$D$7</f>
        <v>451.8</v>
      </c>
      <c r="I44" s="207">
        <f ca="1">F44*'power plant types'!$D$8</f>
        <v>527.1</v>
      </c>
      <c r="J44" s="207">
        <f ca="1">F44*'power plant types'!$D$9</f>
        <v>527.1</v>
      </c>
      <c r="K44" s="31">
        <f t="shared" ca="1" si="378"/>
        <v>15102</v>
      </c>
      <c r="L44" s="207">
        <f ca="1">K44*'power plant types'!$D$10</f>
        <v>7551</v>
      </c>
      <c r="M44" s="207">
        <f ca="1">K44*'power plant types'!$D$11</f>
        <v>7551</v>
      </c>
      <c r="N44" s="31">
        <f t="shared" ca="1" si="379"/>
        <v>983</v>
      </c>
      <c r="O44" s="31">
        <f t="shared" ca="1" si="379"/>
        <v>1413</v>
      </c>
      <c r="P44" s="31">
        <f t="shared" ca="1" si="379"/>
        <v>7136</v>
      </c>
      <c r="Q44" s="207">
        <f ca="1">P44*'power plant types'!$D$14</f>
        <v>3568</v>
      </c>
      <c r="R44" s="207">
        <f ca="1">P44*'power plant types'!$D$15</f>
        <v>3568</v>
      </c>
      <c r="S44" s="31">
        <f t="shared" ca="1" si="380"/>
        <v>0</v>
      </c>
      <c r="T44" s="31">
        <f t="shared" ca="1" si="380"/>
        <v>0</v>
      </c>
      <c r="U44" s="31">
        <f t="shared" ca="1" si="380"/>
        <v>7500</v>
      </c>
      <c r="V44" s="31">
        <f t="shared" ca="1" si="380"/>
        <v>985</v>
      </c>
      <c r="W44" s="31">
        <f t="shared" ca="1" si="380"/>
        <v>0</v>
      </c>
      <c r="X44" s="31">
        <f t="shared" ca="1" si="380"/>
        <v>350</v>
      </c>
      <c r="Y44" s="207">
        <f t="shared" ca="1" si="24"/>
        <v>350</v>
      </c>
      <c r="Z44" s="31">
        <f t="shared" ca="1" si="381"/>
        <v>7050</v>
      </c>
      <c r="AA44" s="207">
        <f ca="1">Z44*'power plant types'!$D$22</f>
        <v>3525</v>
      </c>
      <c r="AB44" s="207">
        <f ca="1">Z44*'power plant types'!$D$23</f>
        <v>3525</v>
      </c>
      <c r="AC44" s="49">
        <f t="shared" ca="1" si="382"/>
        <v>0</v>
      </c>
      <c r="AD44" s="24"/>
      <c r="AE44" s="60" t="s">
        <v>125</v>
      </c>
      <c r="AF44" s="23" t="s">
        <v>58</v>
      </c>
      <c r="AG44" s="41" t="s">
        <v>214</v>
      </c>
      <c r="AH44" s="59">
        <f>MATCH(AF44,BLANK!$B$1:$B$60,0)</f>
        <v>50</v>
      </c>
      <c r="AI44" s="48">
        <f t="shared" ca="1" si="383"/>
        <v>0</v>
      </c>
      <c r="AJ44" s="31">
        <f t="shared" ca="1" si="383"/>
        <v>1506</v>
      </c>
      <c r="AK44" s="207">
        <f ca="1">AJ44*'power plant types'!$D$6</f>
        <v>1506</v>
      </c>
      <c r="AL44" s="207">
        <f ca="1">AJ44*'power plant types'!$D$7</f>
        <v>451.8</v>
      </c>
      <c r="AM44" s="207">
        <f ca="1">AJ44*'power plant types'!$D$8</f>
        <v>527.1</v>
      </c>
      <c r="AN44" s="207">
        <f ca="1">AJ44*'power plant types'!$D$9</f>
        <v>527.1</v>
      </c>
      <c r="AO44" s="31">
        <f t="shared" ca="1" si="384"/>
        <v>15102</v>
      </c>
      <c r="AP44" s="207">
        <f ca="1">AO44*'power plant types'!$D$10</f>
        <v>7551</v>
      </c>
      <c r="AQ44" s="207">
        <f ca="1">AO44*'power plant types'!$D$11</f>
        <v>7551</v>
      </c>
      <c r="AR44" s="31">
        <f t="shared" ca="1" si="385"/>
        <v>983</v>
      </c>
      <c r="AS44" s="31">
        <f t="shared" ca="1" si="385"/>
        <v>1413</v>
      </c>
      <c r="AT44" s="31">
        <f t="shared" ca="1" si="385"/>
        <v>7136</v>
      </c>
      <c r="AU44" s="207">
        <f ca="1">AT44*'power plant types'!$D$14</f>
        <v>3568</v>
      </c>
      <c r="AV44" s="207">
        <f ca="1">AT44*'power plant types'!$D$15</f>
        <v>3568</v>
      </c>
      <c r="AW44" s="31">
        <f t="shared" ca="1" si="386"/>
        <v>0</v>
      </c>
      <c r="AX44" s="31">
        <f t="shared" ca="1" si="386"/>
        <v>0</v>
      </c>
      <c r="AY44" s="31">
        <f t="shared" ca="1" si="386"/>
        <v>7500</v>
      </c>
      <c r="AZ44" s="31">
        <f t="shared" ca="1" si="386"/>
        <v>985</v>
      </c>
      <c r="BA44" s="31">
        <f t="shared" ca="1" si="386"/>
        <v>0</v>
      </c>
      <c r="BB44" s="31">
        <f t="shared" ca="1" si="386"/>
        <v>350</v>
      </c>
      <c r="BC44" s="207">
        <f t="shared" ca="1" si="387"/>
        <v>350</v>
      </c>
      <c r="BD44" s="31">
        <f t="shared" ca="1" si="388"/>
        <v>7050</v>
      </c>
      <c r="BE44" s="207">
        <f ca="1">BD44*'power plant types'!$D$22</f>
        <v>3525</v>
      </c>
      <c r="BF44" s="207">
        <f ca="1">BD44*'power plant types'!$D$23</f>
        <v>3525</v>
      </c>
      <c r="BG44" s="49">
        <f t="shared" ca="1" si="389"/>
        <v>0</v>
      </c>
      <c r="BI44" s="60" t="s">
        <v>125</v>
      </c>
      <c r="BJ44" s="23" t="s">
        <v>58</v>
      </c>
      <c r="BK44" s="41" t="s">
        <v>214</v>
      </c>
      <c r="BL44" s="59">
        <f>MATCH(BJ44,BLANK!$B$1:$B$60,0)</f>
        <v>50</v>
      </c>
      <c r="BM44" s="48">
        <f t="shared" ca="1" si="390"/>
        <v>0</v>
      </c>
      <c r="BN44" s="31">
        <f t="shared" ca="1" si="390"/>
        <v>1506</v>
      </c>
      <c r="BO44" s="207">
        <f ca="1">BN44*'power plant types'!$D$6</f>
        <v>1506</v>
      </c>
      <c r="BP44" s="207">
        <f ca="1">BN44*'power plant types'!$D$7</f>
        <v>451.8</v>
      </c>
      <c r="BQ44" s="207">
        <f ca="1">BN44*'power plant types'!$D$8</f>
        <v>527.1</v>
      </c>
      <c r="BR44" s="207">
        <f ca="1">BN44*'power plant types'!$D$9</f>
        <v>527.1</v>
      </c>
      <c r="BS44" s="31">
        <f t="shared" ca="1" si="391"/>
        <v>15102</v>
      </c>
      <c r="BT44" s="207">
        <f ca="1">BS44*'power plant types'!$D$10</f>
        <v>7551</v>
      </c>
      <c r="BU44" s="207">
        <f ca="1">BS44*'power plant types'!$D$11</f>
        <v>7551</v>
      </c>
      <c r="BV44" s="31">
        <f t="shared" ca="1" si="392"/>
        <v>983</v>
      </c>
      <c r="BW44" s="31">
        <f t="shared" ca="1" si="392"/>
        <v>1413</v>
      </c>
      <c r="BX44" s="31">
        <f t="shared" ca="1" si="392"/>
        <v>7136</v>
      </c>
      <c r="BY44" s="207">
        <f ca="1">BX44*'power plant types'!$D$14</f>
        <v>3568</v>
      </c>
      <c r="BZ44" s="207">
        <f ca="1">BX44*'power plant types'!$D$15</f>
        <v>3568</v>
      </c>
      <c r="CA44" s="31">
        <f t="shared" ca="1" si="393"/>
        <v>0</v>
      </c>
      <c r="CB44" s="31">
        <f t="shared" ca="1" si="393"/>
        <v>0</v>
      </c>
      <c r="CC44" s="31">
        <f t="shared" ca="1" si="393"/>
        <v>7500</v>
      </c>
      <c r="CD44" s="31">
        <f t="shared" ca="1" si="393"/>
        <v>985</v>
      </c>
      <c r="CE44" s="31">
        <f t="shared" ca="1" si="393"/>
        <v>0</v>
      </c>
      <c r="CF44" s="31">
        <f t="shared" ca="1" si="393"/>
        <v>350</v>
      </c>
      <c r="CG44" s="207">
        <f t="shared" ca="1" si="394"/>
        <v>350</v>
      </c>
      <c r="CH44" s="31">
        <f t="shared" ca="1" si="395"/>
        <v>7050</v>
      </c>
      <c r="CI44" s="207">
        <f ca="1">CH44*'power plant types'!$D$22</f>
        <v>3525</v>
      </c>
      <c r="CJ44" s="207">
        <f ca="1">CH44*'power plant types'!$D$23</f>
        <v>3525</v>
      </c>
      <c r="CK44" s="49">
        <f t="shared" ca="1" si="396"/>
        <v>0</v>
      </c>
      <c r="CM44" s="60" t="s">
        <v>125</v>
      </c>
      <c r="CN44" s="23" t="s">
        <v>58</v>
      </c>
      <c r="CO44" s="41" t="s">
        <v>214</v>
      </c>
      <c r="CP44" s="59">
        <f>MATCH(CN44,BLANK!$B$1:$B$60,0)</f>
        <v>50</v>
      </c>
      <c r="CQ44" s="48">
        <f t="shared" ca="1" si="397"/>
        <v>0</v>
      </c>
      <c r="CR44" s="31">
        <f t="shared" ca="1" si="397"/>
        <v>1506</v>
      </c>
      <c r="CS44" s="207">
        <f ca="1">CR44*'power plant types'!$D$6</f>
        <v>1506</v>
      </c>
      <c r="CT44" s="207">
        <f ca="1">CR44*'power plant types'!$D$7</f>
        <v>451.8</v>
      </c>
      <c r="CU44" s="207">
        <f ca="1">CR44*'power plant types'!$D$8</f>
        <v>527.1</v>
      </c>
      <c r="CV44" s="207">
        <f ca="1">CR44*'power plant types'!$D$9</f>
        <v>527.1</v>
      </c>
      <c r="CW44" s="31">
        <f t="shared" ca="1" si="398"/>
        <v>15102</v>
      </c>
      <c r="CX44" s="207">
        <f ca="1">CW44*'power plant types'!$D$10</f>
        <v>7551</v>
      </c>
      <c r="CY44" s="207">
        <f ca="1">CW44*'power plant types'!$D$11</f>
        <v>7551</v>
      </c>
      <c r="CZ44" s="31">
        <f t="shared" ca="1" si="399"/>
        <v>983</v>
      </c>
      <c r="DA44" s="31">
        <f t="shared" ca="1" si="399"/>
        <v>1413</v>
      </c>
      <c r="DB44" s="31">
        <f t="shared" ca="1" si="399"/>
        <v>7136</v>
      </c>
      <c r="DC44" s="207">
        <f ca="1">DB44*'power plant types'!$D$14</f>
        <v>3568</v>
      </c>
      <c r="DD44" s="207">
        <f ca="1">DB44*'power plant types'!$D$15</f>
        <v>3568</v>
      </c>
      <c r="DE44" s="31">
        <f t="shared" ca="1" si="400"/>
        <v>0</v>
      </c>
      <c r="DF44" s="31">
        <f t="shared" ca="1" si="400"/>
        <v>0</v>
      </c>
      <c r="DG44" s="31">
        <f t="shared" ca="1" si="400"/>
        <v>7500</v>
      </c>
      <c r="DH44" s="31">
        <f t="shared" ca="1" si="400"/>
        <v>985</v>
      </c>
      <c r="DI44" s="31">
        <f t="shared" ca="1" si="400"/>
        <v>0</v>
      </c>
      <c r="DJ44" s="31">
        <f t="shared" ca="1" si="400"/>
        <v>350</v>
      </c>
      <c r="DK44" s="207">
        <f t="shared" ca="1" si="401"/>
        <v>350</v>
      </c>
      <c r="DL44" s="31">
        <f t="shared" ca="1" si="402"/>
        <v>7050</v>
      </c>
      <c r="DM44" s="207">
        <f ca="1">DL44*'power plant types'!$D$22</f>
        <v>3525</v>
      </c>
      <c r="DN44" s="207">
        <f ca="1">DL44*'power plant types'!$D$23</f>
        <v>3525</v>
      </c>
      <c r="DO44" s="49">
        <f t="shared" ca="1" si="403"/>
        <v>0</v>
      </c>
    </row>
    <row r="45" spans="1:119" x14ac:dyDescent="0.2">
      <c r="A45" s="60" t="s">
        <v>126</v>
      </c>
      <c r="B45" s="23" t="s">
        <v>59</v>
      </c>
      <c r="C45" s="41" t="s">
        <v>229</v>
      </c>
      <c r="D45" s="59">
        <f>MATCH(B45,BLANK!$B$1:$B$60,0)</f>
        <v>51</v>
      </c>
      <c r="E45" s="48">
        <f t="shared" ca="1" si="377"/>
        <v>0</v>
      </c>
      <c r="F45" s="31">
        <f t="shared" ca="1" si="377"/>
        <v>3829</v>
      </c>
      <c r="G45" s="207">
        <f ca="1">F45*'power plant types'!$D$6</f>
        <v>3829</v>
      </c>
      <c r="H45" s="207">
        <f ca="1">F45*'power plant types'!$D$7</f>
        <v>1148.7</v>
      </c>
      <c r="I45" s="207">
        <f ca="1">F45*'power plant types'!$D$8</f>
        <v>1340.1499999999999</v>
      </c>
      <c r="J45" s="207">
        <f ca="1">F45*'power plant types'!$D$9</f>
        <v>1340.1499999999999</v>
      </c>
      <c r="K45" s="31">
        <f t="shared" ca="1" si="378"/>
        <v>1756</v>
      </c>
      <c r="L45" s="207">
        <f ca="1">K45*'power plant types'!$D$10</f>
        <v>878</v>
      </c>
      <c r="M45" s="207">
        <f ca="1">K45*'power plant types'!$D$11</f>
        <v>878</v>
      </c>
      <c r="N45" s="31">
        <f t="shared" ca="1" si="379"/>
        <v>734.7</v>
      </c>
      <c r="O45" s="31">
        <f t="shared" ca="1" si="379"/>
        <v>6466.3</v>
      </c>
      <c r="P45" s="31">
        <f t="shared" ca="1" si="379"/>
        <v>0</v>
      </c>
      <c r="Q45" s="207">
        <f ca="1">P45*'power plant types'!$D$14</f>
        <v>0</v>
      </c>
      <c r="R45" s="207">
        <f ca="1">P45*'power plant types'!$D$15</f>
        <v>0</v>
      </c>
      <c r="S45" s="31">
        <f t="shared" ca="1" si="380"/>
        <v>0</v>
      </c>
      <c r="T45" s="31">
        <f t="shared" ca="1" si="380"/>
        <v>0</v>
      </c>
      <c r="U45" s="31">
        <f t="shared" ca="1" si="380"/>
        <v>1052</v>
      </c>
      <c r="V45" s="31">
        <f t="shared" ca="1" si="380"/>
        <v>843</v>
      </c>
      <c r="W45" s="31">
        <f t="shared" ca="1" si="380"/>
        <v>0</v>
      </c>
      <c r="X45" s="31">
        <f t="shared" ca="1" si="380"/>
        <v>1816</v>
      </c>
      <c r="Y45" s="207">
        <f t="shared" ca="1" si="24"/>
        <v>1816</v>
      </c>
      <c r="Z45" s="31">
        <f t="shared" ca="1" si="381"/>
        <v>5456</v>
      </c>
      <c r="AA45" s="207">
        <f ca="1">Z45*'power plant types'!$D$22</f>
        <v>2728</v>
      </c>
      <c r="AB45" s="207">
        <f ca="1">Z45*'power plant types'!$D$23</f>
        <v>2728</v>
      </c>
      <c r="AC45" s="49">
        <f t="shared" ca="1" si="382"/>
        <v>35</v>
      </c>
      <c r="AD45" s="24"/>
      <c r="AE45" s="60" t="s">
        <v>126</v>
      </c>
      <c r="AF45" s="23" t="s">
        <v>59</v>
      </c>
      <c r="AG45" s="41" t="s">
        <v>229</v>
      </c>
      <c r="AH45" s="59">
        <f>MATCH(AF45,BLANK!$B$1:$B$60,0)</f>
        <v>51</v>
      </c>
      <c r="AI45" s="48">
        <f t="shared" ca="1" si="383"/>
        <v>0</v>
      </c>
      <c r="AJ45" s="31">
        <f t="shared" ca="1" si="383"/>
        <v>3829</v>
      </c>
      <c r="AK45" s="207">
        <f ca="1">AJ45*'power plant types'!$D$6</f>
        <v>3829</v>
      </c>
      <c r="AL45" s="207">
        <f ca="1">AJ45*'power plant types'!$D$7</f>
        <v>1148.7</v>
      </c>
      <c r="AM45" s="207">
        <f ca="1">AJ45*'power plant types'!$D$8</f>
        <v>1340.1499999999999</v>
      </c>
      <c r="AN45" s="207">
        <f ca="1">AJ45*'power plant types'!$D$9</f>
        <v>1340.1499999999999</v>
      </c>
      <c r="AO45" s="31">
        <f t="shared" ca="1" si="384"/>
        <v>1756</v>
      </c>
      <c r="AP45" s="207">
        <f ca="1">AO45*'power plant types'!$D$10</f>
        <v>878</v>
      </c>
      <c r="AQ45" s="207">
        <f ca="1">AO45*'power plant types'!$D$11</f>
        <v>878</v>
      </c>
      <c r="AR45" s="31">
        <f t="shared" ca="1" si="385"/>
        <v>734.7</v>
      </c>
      <c r="AS45" s="31">
        <f t="shared" ca="1" si="385"/>
        <v>6466.3</v>
      </c>
      <c r="AT45" s="31">
        <f t="shared" ca="1" si="385"/>
        <v>0</v>
      </c>
      <c r="AU45" s="207">
        <f ca="1">AT45*'power plant types'!$D$14</f>
        <v>0</v>
      </c>
      <c r="AV45" s="207">
        <f ca="1">AT45*'power plant types'!$D$15</f>
        <v>0</v>
      </c>
      <c r="AW45" s="31">
        <f t="shared" ca="1" si="386"/>
        <v>0</v>
      </c>
      <c r="AX45" s="31">
        <f t="shared" ca="1" si="386"/>
        <v>0</v>
      </c>
      <c r="AY45" s="31">
        <f t="shared" ca="1" si="386"/>
        <v>1052</v>
      </c>
      <c r="AZ45" s="31">
        <f t="shared" ca="1" si="386"/>
        <v>843</v>
      </c>
      <c r="BA45" s="31">
        <f t="shared" ca="1" si="386"/>
        <v>0</v>
      </c>
      <c r="BB45" s="31">
        <f t="shared" ca="1" si="386"/>
        <v>1816</v>
      </c>
      <c r="BC45" s="207">
        <f t="shared" ca="1" si="387"/>
        <v>1816</v>
      </c>
      <c r="BD45" s="31">
        <f t="shared" ca="1" si="388"/>
        <v>5456</v>
      </c>
      <c r="BE45" s="207">
        <f ca="1">BD45*'power plant types'!$D$22</f>
        <v>2728</v>
      </c>
      <c r="BF45" s="207">
        <f ca="1">BD45*'power plant types'!$D$23</f>
        <v>2728</v>
      </c>
      <c r="BG45" s="49">
        <f t="shared" ca="1" si="389"/>
        <v>35</v>
      </c>
      <c r="BI45" s="60" t="s">
        <v>126</v>
      </c>
      <c r="BJ45" s="23" t="s">
        <v>59</v>
      </c>
      <c r="BK45" s="41" t="s">
        <v>229</v>
      </c>
      <c r="BL45" s="59">
        <f>MATCH(BJ45,BLANK!$B$1:$B$60,0)</f>
        <v>51</v>
      </c>
      <c r="BM45" s="48">
        <f t="shared" ca="1" si="390"/>
        <v>0</v>
      </c>
      <c r="BN45" s="31">
        <f t="shared" ca="1" si="390"/>
        <v>3829</v>
      </c>
      <c r="BO45" s="207">
        <f ca="1">BN45*'power plant types'!$D$6</f>
        <v>3829</v>
      </c>
      <c r="BP45" s="207">
        <f ca="1">BN45*'power plant types'!$D$7</f>
        <v>1148.7</v>
      </c>
      <c r="BQ45" s="207">
        <f ca="1">BN45*'power plant types'!$D$8</f>
        <v>1340.1499999999999</v>
      </c>
      <c r="BR45" s="207">
        <f ca="1">BN45*'power plant types'!$D$9</f>
        <v>1340.1499999999999</v>
      </c>
      <c r="BS45" s="31">
        <f t="shared" ca="1" si="391"/>
        <v>1756</v>
      </c>
      <c r="BT45" s="207">
        <f ca="1">BS45*'power plant types'!$D$10</f>
        <v>878</v>
      </c>
      <c r="BU45" s="207">
        <f ca="1">BS45*'power plant types'!$D$11</f>
        <v>878</v>
      </c>
      <c r="BV45" s="31">
        <f t="shared" ca="1" si="392"/>
        <v>734.7</v>
      </c>
      <c r="BW45" s="31">
        <f t="shared" ca="1" si="392"/>
        <v>6466.3</v>
      </c>
      <c r="BX45" s="31">
        <f t="shared" ca="1" si="392"/>
        <v>0</v>
      </c>
      <c r="BY45" s="207">
        <f ca="1">BX45*'power plant types'!$D$14</f>
        <v>0</v>
      </c>
      <c r="BZ45" s="207">
        <f ca="1">BX45*'power plant types'!$D$15</f>
        <v>0</v>
      </c>
      <c r="CA45" s="31">
        <f t="shared" ca="1" si="393"/>
        <v>0</v>
      </c>
      <c r="CB45" s="31">
        <f t="shared" ca="1" si="393"/>
        <v>0</v>
      </c>
      <c r="CC45" s="31">
        <f t="shared" ca="1" si="393"/>
        <v>1052</v>
      </c>
      <c r="CD45" s="31">
        <f t="shared" ca="1" si="393"/>
        <v>843</v>
      </c>
      <c r="CE45" s="31">
        <f t="shared" ca="1" si="393"/>
        <v>0</v>
      </c>
      <c r="CF45" s="31">
        <f t="shared" ca="1" si="393"/>
        <v>1816</v>
      </c>
      <c r="CG45" s="207">
        <f t="shared" ca="1" si="394"/>
        <v>1816</v>
      </c>
      <c r="CH45" s="31">
        <f t="shared" ca="1" si="395"/>
        <v>5456</v>
      </c>
      <c r="CI45" s="207">
        <f ca="1">CH45*'power plant types'!$D$22</f>
        <v>2728</v>
      </c>
      <c r="CJ45" s="207">
        <f ca="1">CH45*'power plant types'!$D$23</f>
        <v>2728</v>
      </c>
      <c r="CK45" s="49">
        <f t="shared" ca="1" si="396"/>
        <v>35</v>
      </c>
      <c r="CM45" s="60" t="s">
        <v>126</v>
      </c>
      <c r="CN45" s="23" t="s">
        <v>59</v>
      </c>
      <c r="CO45" s="41" t="s">
        <v>229</v>
      </c>
      <c r="CP45" s="59">
        <f>MATCH(CN45,BLANK!$B$1:$B$60,0)</f>
        <v>51</v>
      </c>
      <c r="CQ45" s="48">
        <f t="shared" ca="1" si="397"/>
        <v>0</v>
      </c>
      <c r="CR45" s="31">
        <f t="shared" ca="1" si="397"/>
        <v>3829</v>
      </c>
      <c r="CS45" s="207">
        <f ca="1">CR45*'power plant types'!$D$6</f>
        <v>3829</v>
      </c>
      <c r="CT45" s="207">
        <f ca="1">CR45*'power plant types'!$D$7</f>
        <v>1148.7</v>
      </c>
      <c r="CU45" s="207">
        <f ca="1">CR45*'power plant types'!$D$8</f>
        <v>1340.1499999999999</v>
      </c>
      <c r="CV45" s="207">
        <f ca="1">CR45*'power plant types'!$D$9</f>
        <v>1340.1499999999999</v>
      </c>
      <c r="CW45" s="31">
        <f t="shared" ca="1" si="398"/>
        <v>1756</v>
      </c>
      <c r="CX45" s="207">
        <f ca="1">CW45*'power plant types'!$D$10</f>
        <v>878</v>
      </c>
      <c r="CY45" s="207">
        <f ca="1">CW45*'power plant types'!$D$11</f>
        <v>878</v>
      </c>
      <c r="CZ45" s="31">
        <f t="shared" ca="1" si="399"/>
        <v>734.7</v>
      </c>
      <c r="DA45" s="31">
        <f t="shared" ca="1" si="399"/>
        <v>6466.3</v>
      </c>
      <c r="DB45" s="31">
        <f t="shared" ca="1" si="399"/>
        <v>0</v>
      </c>
      <c r="DC45" s="207">
        <f ca="1">DB45*'power plant types'!$D$14</f>
        <v>0</v>
      </c>
      <c r="DD45" s="207">
        <f ca="1">DB45*'power plant types'!$D$15</f>
        <v>0</v>
      </c>
      <c r="DE45" s="31">
        <f t="shared" ca="1" si="400"/>
        <v>0</v>
      </c>
      <c r="DF45" s="31">
        <f t="shared" ca="1" si="400"/>
        <v>0</v>
      </c>
      <c r="DG45" s="31">
        <f t="shared" ca="1" si="400"/>
        <v>1052</v>
      </c>
      <c r="DH45" s="31">
        <f t="shared" ca="1" si="400"/>
        <v>843</v>
      </c>
      <c r="DI45" s="31">
        <f t="shared" ca="1" si="400"/>
        <v>0</v>
      </c>
      <c r="DJ45" s="31">
        <f t="shared" ca="1" si="400"/>
        <v>1816</v>
      </c>
      <c r="DK45" s="207">
        <f t="shared" ca="1" si="401"/>
        <v>1816</v>
      </c>
      <c r="DL45" s="31">
        <f t="shared" ca="1" si="402"/>
        <v>5456</v>
      </c>
      <c r="DM45" s="207">
        <f ca="1">DL45*'power plant types'!$D$22</f>
        <v>2728</v>
      </c>
      <c r="DN45" s="207">
        <f ca="1">DL45*'power plant types'!$D$23</f>
        <v>2728</v>
      </c>
      <c r="DO45" s="49">
        <f t="shared" ca="1" si="403"/>
        <v>35</v>
      </c>
    </row>
    <row r="46" spans="1:119" x14ac:dyDescent="0.2">
      <c r="A46" s="60" t="s">
        <v>127</v>
      </c>
      <c r="B46" s="23" t="s">
        <v>60</v>
      </c>
      <c r="C46" s="41" t="s">
        <v>230</v>
      </c>
      <c r="D46" s="59">
        <f>MATCH(B46,BLANK!$B$1:$B$60,0)</f>
        <v>52</v>
      </c>
      <c r="E46" s="48">
        <f t="shared" ca="1" si="377"/>
        <v>0</v>
      </c>
      <c r="F46" s="31">
        <f t="shared" ca="1" si="377"/>
        <v>3427.5549999999998</v>
      </c>
      <c r="G46" s="207">
        <f ca="1">F46*'power plant types'!$D$6</f>
        <v>3427.5549999999998</v>
      </c>
      <c r="H46" s="207">
        <f ca="1">F46*'power plant types'!$D$7</f>
        <v>1028.2665</v>
      </c>
      <c r="I46" s="207">
        <f ca="1">F46*'power plant types'!$D$8</f>
        <v>1199.6442499999998</v>
      </c>
      <c r="J46" s="207">
        <f ca="1">F46*'power plant types'!$D$9</f>
        <v>1199.6442499999998</v>
      </c>
      <c r="K46" s="31">
        <f t="shared" ca="1" si="378"/>
        <v>428</v>
      </c>
      <c r="L46" s="207">
        <f ca="1">K46*'power plant types'!$D$10</f>
        <v>214</v>
      </c>
      <c r="M46" s="207">
        <f ca="1">K46*'power plant types'!$D$11</f>
        <v>214</v>
      </c>
      <c r="N46" s="31">
        <f t="shared" ca="1" si="379"/>
        <v>3214.8328671690797</v>
      </c>
      <c r="O46" s="31">
        <f t="shared" ca="1" si="379"/>
        <v>3289.8256999999999</v>
      </c>
      <c r="P46" s="31">
        <f t="shared" ca="1" si="379"/>
        <v>3216.5</v>
      </c>
      <c r="Q46" s="207">
        <f ca="1">P46*'power plant types'!$D$14</f>
        <v>1608.25</v>
      </c>
      <c r="R46" s="207">
        <f ca="1">P46*'power plant types'!$D$15</f>
        <v>1608.25</v>
      </c>
      <c r="S46" s="31">
        <f t="shared" ca="1" si="380"/>
        <v>1300</v>
      </c>
      <c r="T46" s="31">
        <f t="shared" ca="1" si="380"/>
        <v>0</v>
      </c>
      <c r="U46" s="31">
        <f t="shared" ca="1" si="380"/>
        <v>0</v>
      </c>
      <c r="V46" s="31">
        <f t="shared" ca="1" si="380"/>
        <v>180</v>
      </c>
      <c r="W46" s="31">
        <f t="shared" ca="1" si="380"/>
        <v>0</v>
      </c>
      <c r="X46" s="31">
        <f t="shared" ca="1" si="380"/>
        <v>1480</v>
      </c>
      <c r="Y46" s="207">
        <f t="shared" ca="1" si="24"/>
        <v>1480</v>
      </c>
      <c r="Z46" s="31">
        <f t="shared" ca="1" si="381"/>
        <v>3200</v>
      </c>
      <c r="AA46" s="207">
        <f ca="1">Z46*'power plant types'!$D$22</f>
        <v>1600</v>
      </c>
      <c r="AB46" s="207">
        <f ca="1">Z46*'power plant types'!$D$23</f>
        <v>1600</v>
      </c>
      <c r="AC46" s="49">
        <f t="shared" ca="1" si="382"/>
        <v>0</v>
      </c>
      <c r="AD46" s="24"/>
      <c r="AE46" s="60" t="s">
        <v>127</v>
      </c>
      <c r="AF46" s="23" t="s">
        <v>60</v>
      </c>
      <c r="AG46" s="41" t="s">
        <v>230</v>
      </c>
      <c r="AH46" s="59">
        <f>MATCH(AF46,BLANK!$B$1:$B$60,0)</f>
        <v>52</v>
      </c>
      <c r="AI46" s="48">
        <f t="shared" ca="1" si="383"/>
        <v>0</v>
      </c>
      <c r="AJ46" s="31">
        <f t="shared" ca="1" si="383"/>
        <v>3427.5549999999998</v>
      </c>
      <c r="AK46" s="207">
        <f ca="1">AJ46*'power plant types'!$D$6</f>
        <v>3427.5549999999998</v>
      </c>
      <c r="AL46" s="207">
        <f ca="1">AJ46*'power plant types'!$D$7</f>
        <v>1028.2665</v>
      </c>
      <c r="AM46" s="207">
        <f ca="1">AJ46*'power plant types'!$D$8</f>
        <v>1199.6442499999998</v>
      </c>
      <c r="AN46" s="207">
        <f ca="1">AJ46*'power plant types'!$D$9</f>
        <v>1199.6442499999998</v>
      </c>
      <c r="AO46" s="31">
        <f t="shared" ca="1" si="384"/>
        <v>428</v>
      </c>
      <c r="AP46" s="207">
        <f ca="1">AO46*'power plant types'!$D$10</f>
        <v>214</v>
      </c>
      <c r="AQ46" s="207">
        <f ca="1">AO46*'power plant types'!$D$11</f>
        <v>214</v>
      </c>
      <c r="AR46" s="31">
        <f t="shared" ca="1" si="385"/>
        <v>3214.8328671690797</v>
      </c>
      <c r="AS46" s="31">
        <f t="shared" ca="1" si="385"/>
        <v>3289.8256999999999</v>
      </c>
      <c r="AT46" s="31">
        <f t="shared" ca="1" si="385"/>
        <v>3216.5</v>
      </c>
      <c r="AU46" s="207">
        <f ca="1">AT46*'power plant types'!$D$14</f>
        <v>1608.25</v>
      </c>
      <c r="AV46" s="207">
        <f ca="1">AT46*'power plant types'!$D$15</f>
        <v>1608.25</v>
      </c>
      <c r="AW46" s="31">
        <f t="shared" ca="1" si="386"/>
        <v>1300</v>
      </c>
      <c r="AX46" s="31">
        <f t="shared" ca="1" si="386"/>
        <v>0</v>
      </c>
      <c r="AY46" s="31">
        <f t="shared" ca="1" si="386"/>
        <v>0</v>
      </c>
      <c r="AZ46" s="31">
        <f t="shared" ca="1" si="386"/>
        <v>180</v>
      </c>
      <c r="BA46" s="31">
        <f t="shared" ca="1" si="386"/>
        <v>0</v>
      </c>
      <c r="BB46" s="31">
        <f t="shared" ca="1" si="386"/>
        <v>1480</v>
      </c>
      <c r="BC46" s="207">
        <f t="shared" ca="1" si="387"/>
        <v>1480</v>
      </c>
      <c r="BD46" s="31">
        <f t="shared" ca="1" si="388"/>
        <v>3200</v>
      </c>
      <c r="BE46" s="207">
        <f ca="1">BD46*'power plant types'!$D$22</f>
        <v>1600</v>
      </c>
      <c r="BF46" s="207">
        <f ca="1">BD46*'power plant types'!$D$23</f>
        <v>1600</v>
      </c>
      <c r="BG46" s="49">
        <f t="shared" ca="1" si="389"/>
        <v>0</v>
      </c>
      <c r="BI46" s="60" t="s">
        <v>127</v>
      </c>
      <c r="BJ46" s="23" t="s">
        <v>60</v>
      </c>
      <c r="BK46" s="41" t="s">
        <v>230</v>
      </c>
      <c r="BL46" s="59">
        <f>MATCH(BJ46,BLANK!$B$1:$B$60,0)</f>
        <v>52</v>
      </c>
      <c r="BM46" s="48">
        <f t="shared" ca="1" si="390"/>
        <v>0</v>
      </c>
      <c r="BN46" s="31">
        <f t="shared" ca="1" si="390"/>
        <v>3427.5549999999998</v>
      </c>
      <c r="BO46" s="207">
        <f ca="1">BN46*'power plant types'!$D$6</f>
        <v>3427.5549999999998</v>
      </c>
      <c r="BP46" s="207">
        <f ca="1">BN46*'power plant types'!$D$7</f>
        <v>1028.2665</v>
      </c>
      <c r="BQ46" s="207">
        <f ca="1">BN46*'power plant types'!$D$8</f>
        <v>1199.6442499999998</v>
      </c>
      <c r="BR46" s="207">
        <f ca="1">BN46*'power plant types'!$D$9</f>
        <v>1199.6442499999998</v>
      </c>
      <c r="BS46" s="31">
        <f t="shared" ca="1" si="391"/>
        <v>428</v>
      </c>
      <c r="BT46" s="207">
        <f ca="1">BS46*'power plant types'!$D$10</f>
        <v>214</v>
      </c>
      <c r="BU46" s="207">
        <f ca="1">BS46*'power plant types'!$D$11</f>
        <v>214</v>
      </c>
      <c r="BV46" s="31">
        <f t="shared" ca="1" si="392"/>
        <v>3214.8328671690797</v>
      </c>
      <c r="BW46" s="31">
        <f t="shared" ca="1" si="392"/>
        <v>3289.8256999999999</v>
      </c>
      <c r="BX46" s="31">
        <f t="shared" ca="1" si="392"/>
        <v>3216.5</v>
      </c>
      <c r="BY46" s="207">
        <f ca="1">BX46*'power plant types'!$D$14</f>
        <v>1608.25</v>
      </c>
      <c r="BZ46" s="207">
        <f ca="1">BX46*'power plant types'!$D$15</f>
        <v>1608.25</v>
      </c>
      <c r="CA46" s="31">
        <f t="shared" ca="1" si="393"/>
        <v>1300</v>
      </c>
      <c r="CB46" s="31">
        <f t="shared" ca="1" si="393"/>
        <v>0</v>
      </c>
      <c r="CC46" s="31">
        <f t="shared" ca="1" si="393"/>
        <v>0</v>
      </c>
      <c r="CD46" s="31">
        <f t="shared" ca="1" si="393"/>
        <v>180</v>
      </c>
      <c r="CE46" s="31">
        <f t="shared" ca="1" si="393"/>
        <v>0</v>
      </c>
      <c r="CF46" s="31">
        <f t="shared" ca="1" si="393"/>
        <v>1480</v>
      </c>
      <c r="CG46" s="207">
        <f t="shared" ca="1" si="394"/>
        <v>1480</v>
      </c>
      <c r="CH46" s="31">
        <f t="shared" ca="1" si="395"/>
        <v>3200</v>
      </c>
      <c r="CI46" s="207">
        <f ca="1">CH46*'power plant types'!$D$22</f>
        <v>1600</v>
      </c>
      <c r="CJ46" s="207">
        <f ca="1">CH46*'power plant types'!$D$23</f>
        <v>1600</v>
      </c>
      <c r="CK46" s="49">
        <f t="shared" ca="1" si="396"/>
        <v>0</v>
      </c>
      <c r="CM46" s="60" t="s">
        <v>127</v>
      </c>
      <c r="CN46" s="23" t="s">
        <v>60</v>
      </c>
      <c r="CO46" s="41" t="s">
        <v>230</v>
      </c>
      <c r="CP46" s="59">
        <f>MATCH(CN46,BLANK!$B$1:$B$60,0)</f>
        <v>52</v>
      </c>
      <c r="CQ46" s="48">
        <f t="shared" ca="1" si="397"/>
        <v>0</v>
      </c>
      <c r="CR46" s="31">
        <f t="shared" ca="1" si="397"/>
        <v>3427.5549999999998</v>
      </c>
      <c r="CS46" s="207">
        <f ca="1">CR46*'power plant types'!$D$6</f>
        <v>3427.5549999999998</v>
      </c>
      <c r="CT46" s="207">
        <f ca="1">CR46*'power plant types'!$D$7</f>
        <v>1028.2665</v>
      </c>
      <c r="CU46" s="207">
        <f ca="1">CR46*'power plant types'!$D$8</f>
        <v>1199.6442499999998</v>
      </c>
      <c r="CV46" s="207">
        <f ca="1">CR46*'power plant types'!$D$9</f>
        <v>1199.6442499999998</v>
      </c>
      <c r="CW46" s="31">
        <f t="shared" ca="1" si="398"/>
        <v>428</v>
      </c>
      <c r="CX46" s="207">
        <f ca="1">CW46*'power plant types'!$D$10</f>
        <v>214</v>
      </c>
      <c r="CY46" s="207">
        <f ca="1">CW46*'power plant types'!$D$11</f>
        <v>214</v>
      </c>
      <c r="CZ46" s="31">
        <f t="shared" ca="1" si="399"/>
        <v>3214.8328671690797</v>
      </c>
      <c r="DA46" s="31">
        <f t="shared" ca="1" si="399"/>
        <v>3289.8256999999999</v>
      </c>
      <c r="DB46" s="31">
        <f t="shared" ca="1" si="399"/>
        <v>3216.5</v>
      </c>
      <c r="DC46" s="207">
        <f ca="1">DB46*'power plant types'!$D$14</f>
        <v>1608.25</v>
      </c>
      <c r="DD46" s="207">
        <f ca="1">DB46*'power plant types'!$D$15</f>
        <v>1608.25</v>
      </c>
      <c r="DE46" s="31">
        <f t="shared" ca="1" si="400"/>
        <v>1300</v>
      </c>
      <c r="DF46" s="31">
        <f t="shared" ca="1" si="400"/>
        <v>0</v>
      </c>
      <c r="DG46" s="31">
        <f t="shared" ca="1" si="400"/>
        <v>0</v>
      </c>
      <c r="DH46" s="31">
        <f t="shared" ca="1" si="400"/>
        <v>180</v>
      </c>
      <c r="DI46" s="31">
        <f t="shared" ca="1" si="400"/>
        <v>0</v>
      </c>
      <c r="DJ46" s="31">
        <f t="shared" ca="1" si="400"/>
        <v>1480</v>
      </c>
      <c r="DK46" s="207">
        <f t="shared" ca="1" si="401"/>
        <v>1480</v>
      </c>
      <c r="DL46" s="31">
        <f t="shared" ca="1" si="402"/>
        <v>3200</v>
      </c>
      <c r="DM46" s="207">
        <f ca="1">DL46*'power plant types'!$D$22</f>
        <v>1600</v>
      </c>
      <c r="DN46" s="207">
        <f ca="1">DL46*'power plant types'!$D$23</f>
        <v>1600</v>
      </c>
      <c r="DO46" s="49">
        <f t="shared" ca="1" si="403"/>
        <v>0</v>
      </c>
    </row>
    <row r="47" spans="1:119" x14ac:dyDescent="0.2">
      <c r="A47" s="60" t="s">
        <v>128</v>
      </c>
      <c r="B47" s="23" t="s">
        <v>61</v>
      </c>
      <c r="C47" s="41" t="s">
        <v>231</v>
      </c>
      <c r="D47" s="59">
        <f>MATCH(B47,BLANK!$B$1:$B$60,0)</f>
        <v>53</v>
      </c>
      <c r="E47" s="48">
        <f t="shared" ca="1" si="377"/>
        <v>0</v>
      </c>
      <c r="F47" s="31">
        <f t="shared" ca="1" si="377"/>
        <v>140</v>
      </c>
      <c r="G47" s="207">
        <f ca="1">F47*'power plant types'!$D$6</f>
        <v>140</v>
      </c>
      <c r="H47" s="207">
        <f ca="1">F47*'power plant types'!$D$7</f>
        <v>42</v>
      </c>
      <c r="I47" s="207">
        <f ca="1">F47*'power plant types'!$D$8</f>
        <v>49</v>
      </c>
      <c r="J47" s="207">
        <f ca="1">F47*'power plant types'!$D$9</f>
        <v>49</v>
      </c>
      <c r="K47" s="31">
        <f t="shared" ca="1" si="378"/>
        <v>0</v>
      </c>
      <c r="L47" s="207">
        <f ca="1">K47*'power plant types'!$D$10</f>
        <v>0</v>
      </c>
      <c r="M47" s="207">
        <f ca="1">K47*'power plant types'!$D$11</f>
        <v>0</v>
      </c>
      <c r="N47" s="31">
        <f t="shared" ca="1" si="379"/>
        <v>2025</v>
      </c>
      <c r="O47" s="31">
        <f t="shared" ca="1" si="379"/>
        <v>1063</v>
      </c>
      <c r="P47" s="31">
        <f t="shared" ca="1" si="379"/>
        <v>4864</v>
      </c>
      <c r="Q47" s="207">
        <f ca="1">P47*'power plant types'!$D$14</f>
        <v>2432</v>
      </c>
      <c r="R47" s="207">
        <f ca="1">P47*'power plant types'!$D$15</f>
        <v>2432</v>
      </c>
      <c r="S47" s="31">
        <f t="shared" ca="1" si="380"/>
        <v>0</v>
      </c>
      <c r="T47" s="31">
        <f t="shared" ca="1" si="380"/>
        <v>0</v>
      </c>
      <c r="U47" s="31">
        <f t="shared" ca="1" si="380"/>
        <v>0</v>
      </c>
      <c r="V47" s="31">
        <f t="shared" ca="1" si="380"/>
        <v>24</v>
      </c>
      <c r="W47" s="31">
        <f t="shared" ca="1" si="380"/>
        <v>0</v>
      </c>
      <c r="X47" s="31">
        <f t="shared" ca="1" si="380"/>
        <v>10</v>
      </c>
      <c r="Y47" s="207">
        <f t="shared" ca="1" si="24"/>
        <v>10</v>
      </c>
      <c r="Z47" s="31">
        <f t="shared" ca="1" si="381"/>
        <v>1068</v>
      </c>
      <c r="AA47" s="207">
        <f ca="1">Z47*'power plant types'!$D$22</f>
        <v>534</v>
      </c>
      <c r="AB47" s="207">
        <f ca="1">Z47*'power plant types'!$D$23</f>
        <v>534</v>
      </c>
      <c r="AC47" s="49">
        <f t="shared" ca="1" si="382"/>
        <v>0</v>
      </c>
      <c r="AD47" s="24"/>
      <c r="AE47" s="60" t="s">
        <v>128</v>
      </c>
      <c r="AF47" s="23" t="s">
        <v>61</v>
      </c>
      <c r="AG47" s="41" t="s">
        <v>231</v>
      </c>
      <c r="AH47" s="59">
        <f>MATCH(AF47,BLANK!$B$1:$B$60,0)</f>
        <v>53</v>
      </c>
      <c r="AI47" s="48">
        <f t="shared" ca="1" si="383"/>
        <v>0</v>
      </c>
      <c r="AJ47" s="31">
        <f t="shared" ca="1" si="383"/>
        <v>140</v>
      </c>
      <c r="AK47" s="207">
        <f ca="1">AJ47*'power plant types'!$D$6</f>
        <v>140</v>
      </c>
      <c r="AL47" s="207">
        <f ca="1">AJ47*'power plant types'!$D$7</f>
        <v>42</v>
      </c>
      <c r="AM47" s="207">
        <f ca="1">AJ47*'power plant types'!$D$8</f>
        <v>49</v>
      </c>
      <c r="AN47" s="207">
        <f ca="1">AJ47*'power plant types'!$D$9</f>
        <v>49</v>
      </c>
      <c r="AO47" s="31">
        <f t="shared" ca="1" si="384"/>
        <v>0</v>
      </c>
      <c r="AP47" s="207">
        <f ca="1">AO47*'power plant types'!$D$10</f>
        <v>0</v>
      </c>
      <c r="AQ47" s="207">
        <f ca="1">AO47*'power plant types'!$D$11</f>
        <v>0</v>
      </c>
      <c r="AR47" s="31">
        <f t="shared" ca="1" si="385"/>
        <v>2025</v>
      </c>
      <c r="AS47" s="31">
        <f t="shared" ca="1" si="385"/>
        <v>1063</v>
      </c>
      <c r="AT47" s="31">
        <f t="shared" ca="1" si="385"/>
        <v>4864</v>
      </c>
      <c r="AU47" s="207">
        <f ca="1">AT47*'power plant types'!$D$14</f>
        <v>2432</v>
      </c>
      <c r="AV47" s="207">
        <f ca="1">AT47*'power plant types'!$D$15</f>
        <v>2432</v>
      </c>
      <c r="AW47" s="31">
        <f t="shared" ca="1" si="386"/>
        <v>0</v>
      </c>
      <c r="AX47" s="31">
        <f t="shared" ca="1" si="386"/>
        <v>0</v>
      </c>
      <c r="AY47" s="31">
        <f t="shared" ca="1" si="386"/>
        <v>0</v>
      </c>
      <c r="AZ47" s="31">
        <f t="shared" ca="1" si="386"/>
        <v>24</v>
      </c>
      <c r="BA47" s="31">
        <f t="shared" ca="1" si="386"/>
        <v>0</v>
      </c>
      <c r="BB47" s="31">
        <f t="shared" ca="1" si="386"/>
        <v>10</v>
      </c>
      <c r="BC47" s="207">
        <f t="shared" ca="1" si="387"/>
        <v>10</v>
      </c>
      <c r="BD47" s="31">
        <f t="shared" ca="1" si="388"/>
        <v>1068</v>
      </c>
      <c r="BE47" s="207">
        <f ca="1">BD47*'power plant types'!$D$22</f>
        <v>534</v>
      </c>
      <c r="BF47" s="207">
        <f ca="1">BD47*'power plant types'!$D$23</f>
        <v>534</v>
      </c>
      <c r="BG47" s="49">
        <f t="shared" ca="1" si="389"/>
        <v>0</v>
      </c>
      <c r="BI47" s="60" t="s">
        <v>128</v>
      </c>
      <c r="BJ47" s="23" t="s">
        <v>61</v>
      </c>
      <c r="BK47" s="41" t="s">
        <v>231</v>
      </c>
      <c r="BL47" s="59">
        <f>MATCH(BJ47,BLANK!$B$1:$B$60,0)</f>
        <v>53</v>
      </c>
      <c r="BM47" s="48">
        <f t="shared" ca="1" si="390"/>
        <v>0</v>
      </c>
      <c r="BN47" s="31">
        <f t="shared" ca="1" si="390"/>
        <v>140</v>
      </c>
      <c r="BO47" s="207">
        <f ca="1">BN47*'power plant types'!$D$6</f>
        <v>140</v>
      </c>
      <c r="BP47" s="207">
        <f ca="1">BN47*'power plant types'!$D$7</f>
        <v>42</v>
      </c>
      <c r="BQ47" s="207">
        <f ca="1">BN47*'power plant types'!$D$8</f>
        <v>49</v>
      </c>
      <c r="BR47" s="207">
        <f ca="1">BN47*'power plant types'!$D$9</f>
        <v>49</v>
      </c>
      <c r="BS47" s="31">
        <f t="shared" ca="1" si="391"/>
        <v>0</v>
      </c>
      <c r="BT47" s="207">
        <f ca="1">BS47*'power plant types'!$D$10</f>
        <v>0</v>
      </c>
      <c r="BU47" s="207">
        <f ca="1">BS47*'power plant types'!$D$11</f>
        <v>0</v>
      </c>
      <c r="BV47" s="31">
        <f t="shared" ca="1" si="392"/>
        <v>2025</v>
      </c>
      <c r="BW47" s="31">
        <f t="shared" ca="1" si="392"/>
        <v>1063</v>
      </c>
      <c r="BX47" s="31">
        <f t="shared" ca="1" si="392"/>
        <v>4864</v>
      </c>
      <c r="BY47" s="207">
        <f ca="1">BX47*'power plant types'!$D$14</f>
        <v>2432</v>
      </c>
      <c r="BZ47" s="207">
        <f ca="1">BX47*'power plant types'!$D$15</f>
        <v>2432</v>
      </c>
      <c r="CA47" s="31">
        <f t="shared" ca="1" si="393"/>
        <v>0</v>
      </c>
      <c r="CB47" s="31">
        <f t="shared" ca="1" si="393"/>
        <v>0</v>
      </c>
      <c r="CC47" s="31">
        <f t="shared" ca="1" si="393"/>
        <v>0</v>
      </c>
      <c r="CD47" s="31">
        <f t="shared" ca="1" si="393"/>
        <v>24</v>
      </c>
      <c r="CE47" s="31">
        <f t="shared" ca="1" si="393"/>
        <v>0</v>
      </c>
      <c r="CF47" s="31">
        <f t="shared" ca="1" si="393"/>
        <v>10</v>
      </c>
      <c r="CG47" s="207">
        <f t="shared" ca="1" si="394"/>
        <v>10</v>
      </c>
      <c r="CH47" s="31">
        <f t="shared" ca="1" si="395"/>
        <v>1068</v>
      </c>
      <c r="CI47" s="207">
        <f ca="1">CH47*'power plant types'!$D$22</f>
        <v>534</v>
      </c>
      <c r="CJ47" s="207">
        <f ca="1">CH47*'power plant types'!$D$23</f>
        <v>534</v>
      </c>
      <c r="CK47" s="49">
        <f t="shared" ca="1" si="396"/>
        <v>0</v>
      </c>
      <c r="CM47" s="60" t="s">
        <v>128</v>
      </c>
      <c r="CN47" s="23" t="s">
        <v>61</v>
      </c>
      <c r="CO47" s="41" t="s">
        <v>231</v>
      </c>
      <c r="CP47" s="59">
        <f>MATCH(CN47,BLANK!$B$1:$B$60,0)</f>
        <v>53</v>
      </c>
      <c r="CQ47" s="48">
        <f t="shared" ca="1" si="397"/>
        <v>0</v>
      </c>
      <c r="CR47" s="31">
        <f t="shared" ca="1" si="397"/>
        <v>140</v>
      </c>
      <c r="CS47" s="207">
        <f ca="1">CR47*'power plant types'!$D$6</f>
        <v>140</v>
      </c>
      <c r="CT47" s="207">
        <f ca="1">CR47*'power plant types'!$D$7</f>
        <v>42</v>
      </c>
      <c r="CU47" s="207">
        <f ca="1">CR47*'power plant types'!$D$8</f>
        <v>49</v>
      </c>
      <c r="CV47" s="207">
        <f ca="1">CR47*'power plant types'!$D$9</f>
        <v>49</v>
      </c>
      <c r="CW47" s="31">
        <f t="shared" ca="1" si="398"/>
        <v>0</v>
      </c>
      <c r="CX47" s="207">
        <f ca="1">CW47*'power plant types'!$D$10</f>
        <v>0</v>
      </c>
      <c r="CY47" s="207">
        <f ca="1">CW47*'power plant types'!$D$11</f>
        <v>0</v>
      </c>
      <c r="CZ47" s="31">
        <f t="shared" ca="1" si="399"/>
        <v>2025</v>
      </c>
      <c r="DA47" s="31">
        <f t="shared" ca="1" si="399"/>
        <v>1063</v>
      </c>
      <c r="DB47" s="31">
        <f t="shared" ca="1" si="399"/>
        <v>4864</v>
      </c>
      <c r="DC47" s="207">
        <f ca="1">DB47*'power plant types'!$D$14</f>
        <v>2432</v>
      </c>
      <c r="DD47" s="207">
        <f ca="1">DB47*'power plant types'!$D$15</f>
        <v>2432</v>
      </c>
      <c r="DE47" s="31">
        <f t="shared" ca="1" si="400"/>
        <v>0</v>
      </c>
      <c r="DF47" s="31">
        <f t="shared" ca="1" si="400"/>
        <v>0</v>
      </c>
      <c r="DG47" s="31">
        <f t="shared" ca="1" si="400"/>
        <v>0</v>
      </c>
      <c r="DH47" s="31">
        <f t="shared" ca="1" si="400"/>
        <v>24</v>
      </c>
      <c r="DI47" s="31">
        <f t="shared" ca="1" si="400"/>
        <v>0</v>
      </c>
      <c r="DJ47" s="31">
        <f t="shared" ca="1" si="400"/>
        <v>10</v>
      </c>
      <c r="DK47" s="207">
        <f t="shared" ca="1" si="401"/>
        <v>10</v>
      </c>
      <c r="DL47" s="31">
        <f t="shared" ca="1" si="402"/>
        <v>1068</v>
      </c>
      <c r="DM47" s="207">
        <f ca="1">DL47*'power plant types'!$D$22</f>
        <v>534</v>
      </c>
      <c r="DN47" s="207">
        <f ca="1">DL47*'power plant types'!$D$23</f>
        <v>534</v>
      </c>
      <c r="DO47" s="49">
        <f t="shared" ca="1" si="403"/>
        <v>0</v>
      </c>
    </row>
    <row r="48" spans="1:119" x14ac:dyDescent="0.2">
      <c r="A48" s="60" t="s">
        <v>130</v>
      </c>
      <c r="B48" s="23" t="s">
        <v>66</v>
      </c>
      <c r="C48" s="41" t="s">
        <v>233</v>
      </c>
      <c r="D48" s="59">
        <f>MATCH(B48,BLANK!$B$1:$B$60,0)</f>
        <v>58</v>
      </c>
      <c r="E48" s="48">
        <f t="shared" ca="1" si="377"/>
        <v>0</v>
      </c>
      <c r="F48" s="31">
        <f t="shared" ca="1" si="377"/>
        <v>479</v>
      </c>
      <c r="G48" s="207">
        <f ca="1">F48*'power plant types'!$D$6</f>
        <v>479</v>
      </c>
      <c r="H48" s="207">
        <f ca="1">F48*'power plant types'!$D$7</f>
        <v>143.69999999999999</v>
      </c>
      <c r="I48" s="207">
        <f ca="1">F48*'power plant types'!$D$8</f>
        <v>167.64999999999998</v>
      </c>
      <c r="J48" s="207">
        <f ca="1">F48*'power plant types'!$D$9</f>
        <v>167.64999999999998</v>
      </c>
      <c r="K48" s="31">
        <f t="shared" ca="1" si="378"/>
        <v>50</v>
      </c>
      <c r="L48" s="207">
        <f ca="1">K48*'power plant types'!$D$10</f>
        <v>25</v>
      </c>
      <c r="M48" s="207">
        <f ca="1">K48*'power plant types'!$D$11</f>
        <v>25</v>
      </c>
      <c r="N48" s="31">
        <f t="shared" ca="1" si="379"/>
        <v>1197</v>
      </c>
      <c r="O48" s="31">
        <f t="shared" ca="1" si="379"/>
        <v>180</v>
      </c>
      <c r="P48" s="31">
        <f t="shared" ca="1" si="379"/>
        <v>787</v>
      </c>
      <c r="Q48" s="207">
        <f ca="1">P48*'power plant types'!$D$14</f>
        <v>393.5</v>
      </c>
      <c r="R48" s="207">
        <f ca="1">P48*'power plant types'!$D$15</f>
        <v>393.5</v>
      </c>
      <c r="S48" s="31">
        <f t="shared" ca="1" si="380"/>
        <v>696</v>
      </c>
      <c r="T48" s="31">
        <f t="shared" ca="1" si="380"/>
        <v>0</v>
      </c>
      <c r="U48" s="31">
        <f t="shared" ca="1" si="380"/>
        <v>141</v>
      </c>
      <c r="V48" s="31">
        <f t="shared" ca="1" si="380"/>
        <v>61</v>
      </c>
      <c r="W48" s="31">
        <f t="shared" ca="1" si="380"/>
        <v>0</v>
      </c>
      <c r="X48" s="31">
        <f t="shared" ca="1" si="380"/>
        <v>277</v>
      </c>
      <c r="Y48" s="207">
        <f t="shared" ca="1" si="24"/>
        <v>277</v>
      </c>
      <c r="Z48" s="31">
        <f t="shared" ca="1" si="381"/>
        <v>42</v>
      </c>
      <c r="AA48" s="207">
        <f ca="1">Z48*'power plant types'!$D$22</f>
        <v>21</v>
      </c>
      <c r="AB48" s="207">
        <f ca="1">Z48*'power plant types'!$D$23</f>
        <v>21</v>
      </c>
      <c r="AC48" s="49">
        <f t="shared" ca="1" si="382"/>
        <v>0</v>
      </c>
      <c r="AD48" s="24"/>
      <c r="AE48" s="60" t="s">
        <v>130</v>
      </c>
      <c r="AF48" s="23" t="s">
        <v>66</v>
      </c>
      <c r="AG48" s="41" t="s">
        <v>233</v>
      </c>
      <c r="AH48" s="59">
        <f>MATCH(AF48,BLANK!$B$1:$B$60,0)</f>
        <v>58</v>
      </c>
      <c r="AI48" s="48">
        <f t="shared" ca="1" si="383"/>
        <v>0</v>
      </c>
      <c r="AJ48" s="31">
        <f t="shared" ca="1" si="383"/>
        <v>479</v>
      </c>
      <c r="AK48" s="207">
        <f ca="1">AJ48*'power plant types'!$D$6</f>
        <v>479</v>
      </c>
      <c r="AL48" s="207">
        <f ca="1">AJ48*'power plant types'!$D$7</f>
        <v>143.69999999999999</v>
      </c>
      <c r="AM48" s="207">
        <f ca="1">AJ48*'power plant types'!$D$8</f>
        <v>167.64999999999998</v>
      </c>
      <c r="AN48" s="207">
        <f ca="1">AJ48*'power plant types'!$D$9</f>
        <v>167.64999999999998</v>
      </c>
      <c r="AO48" s="31">
        <f t="shared" ca="1" si="384"/>
        <v>50</v>
      </c>
      <c r="AP48" s="207">
        <f ca="1">AO48*'power plant types'!$D$10</f>
        <v>25</v>
      </c>
      <c r="AQ48" s="207">
        <f ca="1">AO48*'power plant types'!$D$11</f>
        <v>25</v>
      </c>
      <c r="AR48" s="31">
        <f t="shared" ca="1" si="385"/>
        <v>1197</v>
      </c>
      <c r="AS48" s="31">
        <f t="shared" ca="1" si="385"/>
        <v>180</v>
      </c>
      <c r="AT48" s="31">
        <f t="shared" ca="1" si="385"/>
        <v>787</v>
      </c>
      <c r="AU48" s="207">
        <f ca="1">AT48*'power plant types'!$D$14</f>
        <v>393.5</v>
      </c>
      <c r="AV48" s="207">
        <f ca="1">AT48*'power plant types'!$D$15</f>
        <v>393.5</v>
      </c>
      <c r="AW48" s="31">
        <f t="shared" ca="1" si="386"/>
        <v>696</v>
      </c>
      <c r="AX48" s="31">
        <f t="shared" ca="1" si="386"/>
        <v>0</v>
      </c>
      <c r="AY48" s="31">
        <f t="shared" ca="1" si="386"/>
        <v>141</v>
      </c>
      <c r="AZ48" s="31">
        <f t="shared" ca="1" si="386"/>
        <v>61</v>
      </c>
      <c r="BA48" s="31">
        <f t="shared" ca="1" si="386"/>
        <v>0</v>
      </c>
      <c r="BB48" s="31">
        <f t="shared" ca="1" si="386"/>
        <v>277</v>
      </c>
      <c r="BC48" s="207">
        <f t="shared" ca="1" si="387"/>
        <v>277</v>
      </c>
      <c r="BD48" s="31">
        <f t="shared" ca="1" si="388"/>
        <v>42</v>
      </c>
      <c r="BE48" s="207">
        <f ca="1">BD48*'power plant types'!$D$22</f>
        <v>21</v>
      </c>
      <c r="BF48" s="207">
        <f ca="1">BD48*'power plant types'!$D$23</f>
        <v>21</v>
      </c>
      <c r="BG48" s="49">
        <f t="shared" ca="1" si="389"/>
        <v>0</v>
      </c>
      <c r="BI48" s="60" t="s">
        <v>130</v>
      </c>
      <c r="BJ48" s="23" t="s">
        <v>66</v>
      </c>
      <c r="BK48" s="41" t="s">
        <v>233</v>
      </c>
      <c r="BL48" s="59">
        <f>MATCH(BJ48,BLANK!$B$1:$B$60,0)</f>
        <v>58</v>
      </c>
      <c r="BM48" s="48">
        <f t="shared" ca="1" si="390"/>
        <v>0</v>
      </c>
      <c r="BN48" s="31">
        <f t="shared" ca="1" si="390"/>
        <v>479</v>
      </c>
      <c r="BO48" s="207">
        <f ca="1">BN48*'power plant types'!$D$6</f>
        <v>479</v>
      </c>
      <c r="BP48" s="207">
        <f ca="1">BN48*'power plant types'!$D$7</f>
        <v>143.69999999999999</v>
      </c>
      <c r="BQ48" s="207">
        <f ca="1">BN48*'power plant types'!$D$8</f>
        <v>167.64999999999998</v>
      </c>
      <c r="BR48" s="207">
        <f ca="1">BN48*'power plant types'!$D$9</f>
        <v>167.64999999999998</v>
      </c>
      <c r="BS48" s="31">
        <f t="shared" ca="1" si="391"/>
        <v>50</v>
      </c>
      <c r="BT48" s="207">
        <f ca="1">BS48*'power plant types'!$D$10</f>
        <v>25</v>
      </c>
      <c r="BU48" s="207">
        <f ca="1">BS48*'power plant types'!$D$11</f>
        <v>25</v>
      </c>
      <c r="BV48" s="31">
        <f t="shared" ca="1" si="392"/>
        <v>1197</v>
      </c>
      <c r="BW48" s="31">
        <f t="shared" ca="1" si="392"/>
        <v>180</v>
      </c>
      <c r="BX48" s="31">
        <f t="shared" ca="1" si="392"/>
        <v>787</v>
      </c>
      <c r="BY48" s="207">
        <f ca="1">BX48*'power plant types'!$D$14</f>
        <v>393.5</v>
      </c>
      <c r="BZ48" s="207">
        <f ca="1">BX48*'power plant types'!$D$15</f>
        <v>393.5</v>
      </c>
      <c r="CA48" s="31">
        <f t="shared" ca="1" si="393"/>
        <v>696</v>
      </c>
      <c r="CB48" s="31">
        <f t="shared" ca="1" si="393"/>
        <v>0</v>
      </c>
      <c r="CC48" s="31">
        <f t="shared" ca="1" si="393"/>
        <v>141</v>
      </c>
      <c r="CD48" s="31">
        <f t="shared" ca="1" si="393"/>
        <v>61</v>
      </c>
      <c r="CE48" s="31">
        <f t="shared" ca="1" si="393"/>
        <v>0</v>
      </c>
      <c r="CF48" s="31">
        <f t="shared" ca="1" si="393"/>
        <v>277</v>
      </c>
      <c r="CG48" s="207">
        <f t="shared" ca="1" si="394"/>
        <v>277</v>
      </c>
      <c r="CH48" s="31">
        <f t="shared" ca="1" si="395"/>
        <v>42</v>
      </c>
      <c r="CI48" s="207">
        <f ca="1">CH48*'power plant types'!$D$22</f>
        <v>21</v>
      </c>
      <c r="CJ48" s="207">
        <f ca="1">CH48*'power plant types'!$D$23</f>
        <v>21</v>
      </c>
      <c r="CK48" s="49">
        <f t="shared" ca="1" si="396"/>
        <v>0</v>
      </c>
      <c r="CM48" s="60" t="s">
        <v>130</v>
      </c>
      <c r="CN48" s="23" t="s">
        <v>66</v>
      </c>
      <c r="CO48" s="41" t="s">
        <v>233</v>
      </c>
      <c r="CP48" s="59">
        <f>MATCH(CN48,BLANK!$B$1:$B$60,0)</f>
        <v>58</v>
      </c>
      <c r="CQ48" s="48">
        <f t="shared" ca="1" si="397"/>
        <v>0</v>
      </c>
      <c r="CR48" s="31">
        <f t="shared" ca="1" si="397"/>
        <v>479</v>
      </c>
      <c r="CS48" s="207">
        <f ca="1">CR48*'power plant types'!$D$6</f>
        <v>479</v>
      </c>
      <c r="CT48" s="207">
        <f ca="1">CR48*'power plant types'!$D$7</f>
        <v>143.69999999999999</v>
      </c>
      <c r="CU48" s="207">
        <f ca="1">CR48*'power plant types'!$D$8</f>
        <v>167.64999999999998</v>
      </c>
      <c r="CV48" s="207">
        <f ca="1">CR48*'power plant types'!$D$9</f>
        <v>167.64999999999998</v>
      </c>
      <c r="CW48" s="31">
        <f t="shared" ca="1" si="398"/>
        <v>50</v>
      </c>
      <c r="CX48" s="207">
        <f ca="1">CW48*'power plant types'!$D$10</f>
        <v>25</v>
      </c>
      <c r="CY48" s="207">
        <f ca="1">CW48*'power plant types'!$D$11</f>
        <v>25</v>
      </c>
      <c r="CZ48" s="31">
        <f t="shared" ca="1" si="399"/>
        <v>1197</v>
      </c>
      <c r="DA48" s="31">
        <f t="shared" ca="1" si="399"/>
        <v>180</v>
      </c>
      <c r="DB48" s="31">
        <f t="shared" ca="1" si="399"/>
        <v>787</v>
      </c>
      <c r="DC48" s="207">
        <f ca="1">DB48*'power plant types'!$D$14</f>
        <v>393.5</v>
      </c>
      <c r="DD48" s="207">
        <f ca="1">DB48*'power plant types'!$D$15</f>
        <v>393.5</v>
      </c>
      <c r="DE48" s="31">
        <f t="shared" ca="1" si="400"/>
        <v>696</v>
      </c>
      <c r="DF48" s="31">
        <f t="shared" ca="1" si="400"/>
        <v>0</v>
      </c>
      <c r="DG48" s="31">
        <f t="shared" ca="1" si="400"/>
        <v>141</v>
      </c>
      <c r="DH48" s="31">
        <f t="shared" ca="1" si="400"/>
        <v>61</v>
      </c>
      <c r="DI48" s="31">
        <f t="shared" ca="1" si="400"/>
        <v>0</v>
      </c>
      <c r="DJ48" s="31">
        <f t="shared" ca="1" si="400"/>
        <v>277</v>
      </c>
      <c r="DK48" s="207">
        <f t="shared" ca="1" si="401"/>
        <v>277</v>
      </c>
      <c r="DL48" s="31">
        <f t="shared" ca="1" si="402"/>
        <v>42</v>
      </c>
      <c r="DM48" s="207">
        <f ca="1">DL48*'power plant types'!$D$22</f>
        <v>21</v>
      </c>
      <c r="DN48" s="207">
        <f ca="1">DL48*'power plant types'!$D$23</f>
        <v>21</v>
      </c>
      <c r="DO48" s="49">
        <f t="shared" ca="1" si="403"/>
        <v>0</v>
      </c>
    </row>
    <row r="49" spans="1:119" ht="13.5" thickBot="1" x14ac:dyDescent="0.25">
      <c r="A49" s="61" t="s">
        <v>131</v>
      </c>
      <c r="B49" s="62" t="s">
        <v>67</v>
      </c>
      <c r="C49" s="63" t="s">
        <v>234</v>
      </c>
      <c r="D49" s="64">
        <f>MATCH(B49,BLANK!$B$1:$B$60,0)</f>
        <v>59</v>
      </c>
      <c r="E49" s="50">
        <f t="shared" ca="1" si="377"/>
        <v>0</v>
      </c>
      <c r="F49" s="51">
        <f t="shared" ca="1" si="377"/>
        <v>866.79</v>
      </c>
      <c r="G49" s="208">
        <f ca="1">F49*'power plant types'!$D$6</f>
        <v>866.79</v>
      </c>
      <c r="H49" s="208">
        <f ca="1">F49*'power plant types'!$D$7</f>
        <v>260.03699999999998</v>
      </c>
      <c r="I49" s="208">
        <f ca="1">F49*'power plant types'!$D$8</f>
        <v>303.37649999999996</v>
      </c>
      <c r="J49" s="208">
        <f ca="1">F49*'power plant types'!$D$9</f>
        <v>303.37649999999996</v>
      </c>
      <c r="K49" s="51">
        <f t="shared" ca="1" si="378"/>
        <v>197.18</v>
      </c>
      <c r="L49" s="208">
        <f ca="1">K49*'power plant types'!$D$10</f>
        <v>98.59</v>
      </c>
      <c r="M49" s="208">
        <f ca="1">K49*'power plant types'!$D$11</f>
        <v>98.59</v>
      </c>
      <c r="N49" s="51">
        <f t="shared" ca="1" si="379"/>
        <v>848</v>
      </c>
      <c r="O49" s="51">
        <f t="shared" ca="1" si="379"/>
        <v>1708</v>
      </c>
      <c r="P49" s="51">
        <f t="shared" ca="1" si="379"/>
        <v>240.28</v>
      </c>
      <c r="Q49" s="208">
        <f ca="1">P49*'power plant types'!$D$14</f>
        <v>120.14</v>
      </c>
      <c r="R49" s="208">
        <f ca="1">P49*'power plant types'!$D$15</f>
        <v>120.14</v>
      </c>
      <c r="S49" s="51">
        <f t="shared" ca="1" si="380"/>
        <v>2761.92</v>
      </c>
      <c r="T49" s="51">
        <f t="shared" ca="1" si="380"/>
        <v>0</v>
      </c>
      <c r="U49" s="51">
        <f t="shared" ca="1" si="380"/>
        <v>863.60599999999999</v>
      </c>
      <c r="V49" s="51">
        <f t="shared" ca="1" si="380"/>
        <v>364.15</v>
      </c>
      <c r="W49" s="51">
        <f t="shared" ca="1" si="380"/>
        <v>0</v>
      </c>
      <c r="X49" s="51">
        <f t="shared" ca="1" si="380"/>
        <v>554.5</v>
      </c>
      <c r="Y49" s="208">
        <f t="shared" ca="1" si="24"/>
        <v>554.5</v>
      </c>
      <c r="Z49" s="51">
        <f t="shared" ca="1" si="381"/>
        <v>55.26</v>
      </c>
      <c r="AA49" s="208">
        <f ca="1">Z49*'power plant types'!$D$22</f>
        <v>27.63</v>
      </c>
      <c r="AB49" s="208">
        <f ca="1">Z49*'power plant types'!$D$23</f>
        <v>27.63</v>
      </c>
      <c r="AC49" s="52">
        <f t="shared" ca="1" si="382"/>
        <v>0</v>
      </c>
      <c r="AD49" s="24"/>
      <c r="AE49" s="61" t="s">
        <v>131</v>
      </c>
      <c r="AF49" s="62" t="s">
        <v>67</v>
      </c>
      <c r="AG49" s="63" t="s">
        <v>234</v>
      </c>
      <c r="AH49" s="64">
        <f>MATCH(AF49,BLANK!$B$1:$B$60,0)</f>
        <v>59</v>
      </c>
      <c r="AI49" s="50">
        <f t="shared" ca="1" si="383"/>
        <v>0</v>
      </c>
      <c r="AJ49" s="51">
        <f t="shared" ca="1" si="383"/>
        <v>866.79</v>
      </c>
      <c r="AK49" s="208">
        <f ca="1">AJ49*'power plant types'!$D$6</f>
        <v>866.79</v>
      </c>
      <c r="AL49" s="208">
        <f ca="1">AJ49*'power plant types'!$D$7</f>
        <v>260.03699999999998</v>
      </c>
      <c r="AM49" s="208">
        <f ca="1">AJ49*'power plant types'!$D$8</f>
        <v>303.37649999999996</v>
      </c>
      <c r="AN49" s="208">
        <f ca="1">AJ49*'power plant types'!$D$9</f>
        <v>303.37649999999996</v>
      </c>
      <c r="AO49" s="51">
        <f t="shared" ca="1" si="384"/>
        <v>197.18</v>
      </c>
      <c r="AP49" s="208">
        <f ca="1">AO49*'power plant types'!$D$10</f>
        <v>98.59</v>
      </c>
      <c r="AQ49" s="208">
        <f ca="1">AO49*'power plant types'!$D$11</f>
        <v>98.59</v>
      </c>
      <c r="AR49" s="51">
        <f t="shared" ca="1" si="385"/>
        <v>848</v>
      </c>
      <c r="AS49" s="51">
        <f t="shared" ca="1" si="385"/>
        <v>1708</v>
      </c>
      <c r="AT49" s="51">
        <f t="shared" ca="1" si="385"/>
        <v>240.28</v>
      </c>
      <c r="AU49" s="208">
        <f ca="1">AT49*'power plant types'!$D$14</f>
        <v>120.14</v>
      </c>
      <c r="AV49" s="208">
        <f ca="1">AT49*'power plant types'!$D$15</f>
        <v>120.14</v>
      </c>
      <c r="AW49" s="51">
        <f t="shared" ca="1" si="386"/>
        <v>2761.92</v>
      </c>
      <c r="AX49" s="51">
        <f t="shared" ca="1" si="386"/>
        <v>0</v>
      </c>
      <c r="AY49" s="51">
        <f t="shared" ca="1" si="386"/>
        <v>863.60599999999999</v>
      </c>
      <c r="AZ49" s="51">
        <f t="shared" ca="1" si="386"/>
        <v>364.15</v>
      </c>
      <c r="BA49" s="51">
        <f t="shared" ca="1" si="386"/>
        <v>0</v>
      </c>
      <c r="BB49" s="51">
        <f t="shared" ca="1" si="386"/>
        <v>554.5</v>
      </c>
      <c r="BC49" s="208">
        <f t="shared" ca="1" si="387"/>
        <v>554.5</v>
      </c>
      <c r="BD49" s="51">
        <f t="shared" ca="1" si="388"/>
        <v>55.26</v>
      </c>
      <c r="BE49" s="208">
        <f ca="1">BD49*'power plant types'!$D$22</f>
        <v>27.63</v>
      </c>
      <c r="BF49" s="208">
        <f ca="1">BD49*'power plant types'!$D$23</f>
        <v>27.63</v>
      </c>
      <c r="BG49" s="52">
        <f t="shared" ca="1" si="389"/>
        <v>0</v>
      </c>
      <c r="BI49" s="61" t="s">
        <v>131</v>
      </c>
      <c r="BJ49" s="62" t="s">
        <v>67</v>
      </c>
      <c r="BK49" s="63" t="s">
        <v>234</v>
      </c>
      <c r="BL49" s="64">
        <f>MATCH(BJ49,BLANK!$B$1:$B$60,0)</f>
        <v>59</v>
      </c>
      <c r="BM49" s="50">
        <f t="shared" ca="1" si="390"/>
        <v>0</v>
      </c>
      <c r="BN49" s="51">
        <f t="shared" ca="1" si="390"/>
        <v>866.79</v>
      </c>
      <c r="BO49" s="208">
        <f ca="1">BN49*'power plant types'!$D$6</f>
        <v>866.79</v>
      </c>
      <c r="BP49" s="208">
        <f ca="1">BN49*'power plant types'!$D$7</f>
        <v>260.03699999999998</v>
      </c>
      <c r="BQ49" s="208">
        <f ca="1">BN49*'power plant types'!$D$8</f>
        <v>303.37649999999996</v>
      </c>
      <c r="BR49" s="208">
        <f ca="1">BN49*'power plant types'!$D$9</f>
        <v>303.37649999999996</v>
      </c>
      <c r="BS49" s="51">
        <f t="shared" ca="1" si="391"/>
        <v>197.18</v>
      </c>
      <c r="BT49" s="208">
        <f ca="1">BS49*'power plant types'!$D$10</f>
        <v>98.59</v>
      </c>
      <c r="BU49" s="208">
        <f ca="1">BS49*'power plant types'!$D$11</f>
        <v>98.59</v>
      </c>
      <c r="BV49" s="51">
        <f t="shared" ca="1" si="392"/>
        <v>848</v>
      </c>
      <c r="BW49" s="51">
        <f t="shared" ca="1" si="392"/>
        <v>1708</v>
      </c>
      <c r="BX49" s="51">
        <f t="shared" ca="1" si="392"/>
        <v>240.28</v>
      </c>
      <c r="BY49" s="208">
        <f ca="1">BX49*'power plant types'!$D$14</f>
        <v>120.14</v>
      </c>
      <c r="BZ49" s="208">
        <f ca="1">BX49*'power plant types'!$D$15</f>
        <v>120.14</v>
      </c>
      <c r="CA49" s="51">
        <f t="shared" ca="1" si="393"/>
        <v>2761.92</v>
      </c>
      <c r="CB49" s="51">
        <f t="shared" ca="1" si="393"/>
        <v>0</v>
      </c>
      <c r="CC49" s="51">
        <f t="shared" ca="1" si="393"/>
        <v>863.60599999999999</v>
      </c>
      <c r="CD49" s="51">
        <f t="shared" ca="1" si="393"/>
        <v>364.15</v>
      </c>
      <c r="CE49" s="51">
        <f t="shared" ca="1" si="393"/>
        <v>0</v>
      </c>
      <c r="CF49" s="51">
        <f t="shared" ca="1" si="393"/>
        <v>554.5</v>
      </c>
      <c r="CG49" s="208">
        <f t="shared" ca="1" si="394"/>
        <v>554.5</v>
      </c>
      <c r="CH49" s="51">
        <f t="shared" ca="1" si="395"/>
        <v>55.26</v>
      </c>
      <c r="CI49" s="208">
        <f ca="1">CH49*'power plant types'!$D$22</f>
        <v>27.63</v>
      </c>
      <c r="CJ49" s="208">
        <f ca="1">CH49*'power plant types'!$D$23</f>
        <v>27.63</v>
      </c>
      <c r="CK49" s="52">
        <f t="shared" ca="1" si="396"/>
        <v>0</v>
      </c>
      <c r="CM49" s="61" t="s">
        <v>131</v>
      </c>
      <c r="CN49" s="62" t="s">
        <v>67</v>
      </c>
      <c r="CO49" s="63" t="s">
        <v>234</v>
      </c>
      <c r="CP49" s="64">
        <f>MATCH(CN49,BLANK!$B$1:$B$60,0)</f>
        <v>59</v>
      </c>
      <c r="CQ49" s="50">
        <f t="shared" ca="1" si="397"/>
        <v>0</v>
      </c>
      <c r="CR49" s="51">
        <f t="shared" ca="1" si="397"/>
        <v>866.79</v>
      </c>
      <c r="CS49" s="208">
        <f ca="1">CR49*'power plant types'!$D$6</f>
        <v>866.79</v>
      </c>
      <c r="CT49" s="208">
        <f ca="1">CR49*'power plant types'!$D$7</f>
        <v>260.03699999999998</v>
      </c>
      <c r="CU49" s="208">
        <f ca="1">CR49*'power plant types'!$D$8</f>
        <v>303.37649999999996</v>
      </c>
      <c r="CV49" s="208">
        <f ca="1">CR49*'power plant types'!$D$9</f>
        <v>303.37649999999996</v>
      </c>
      <c r="CW49" s="51">
        <f t="shared" ca="1" si="398"/>
        <v>197.18</v>
      </c>
      <c r="CX49" s="208">
        <f ca="1">CW49*'power plant types'!$D$10</f>
        <v>98.59</v>
      </c>
      <c r="CY49" s="208">
        <f ca="1">CW49*'power plant types'!$D$11</f>
        <v>98.59</v>
      </c>
      <c r="CZ49" s="51">
        <f t="shared" ca="1" si="399"/>
        <v>848</v>
      </c>
      <c r="DA49" s="51">
        <f t="shared" ca="1" si="399"/>
        <v>1708</v>
      </c>
      <c r="DB49" s="51">
        <f t="shared" ca="1" si="399"/>
        <v>240.28</v>
      </c>
      <c r="DC49" s="208">
        <f ca="1">DB49*'power plant types'!$D$14</f>
        <v>120.14</v>
      </c>
      <c r="DD49" s="208">
        <f ca="1">DB49*'power plant types'!$D$15</f>
        <v>120.14</v>
      </c>
      <c r="DE49" s="51">
        <f t="shared" ca="1" si="400"/>
        <v>2761.92</v>
      </c>
      <c r="DF49" s="51">
        <f t="shared" ca="1" si="400"/>
        <v>0</v>
      </c>
      <c r="DG49" s="51">
        <f t="shared" ca="1" si="400"/>
        <v>863.60599999999999</v>
      </c>
      <c r="DH49" s="51">
        <f t="shared" ca="1" si="400"/>
        <v>364.15</v>
      </c>
      <c r="DI49" s="51">
        <f t="shared" ca="1" si="400"/>
        <v>0</v>
      </c>
      <c r="DJ49" s="51">
        <f t="shared" ca="1" si="400"/>
        <v>554.5</v>
      </c>
      <c r="DK49" s="208">
        <f t="shared" ca="1" si="401"/>
        <v>554.5</v>
      </c>
      <c r="DL49" s="51">
        <f t="shared" ca="1" si="402"/>
        <v>55.26</v>
      </c>
      <c r="DM49" s="208">
        <f ca="1">DL49*'power plant types'!$D$22</f>
        <v>27.63</v>
      </c>
      <c r="DN49" s="208">
        <f ca="1">DL49*'power plant types'!$D$23</f>
        <v>27.63</v>
      </c>
      <c r="DO49" s="52">
        <f t="shared" ca="1" si="403"/>
        <v>0</v>
      </c>
    </row>
    <row r="50" spans="1:119" x14ac:dyDescent="0.2">
      <c r="B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F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J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N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row>
    <row r="51" spans="1:119" x14ac:dyDescent="0.2">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row>
    <row r="52" spans="1:119" ht="19.5" thickBot="1" x14ac:dyDescent="0.35">
      <c r="A52" s="74" t="s">
        <v>278</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E52" s="74" t="s">
        <v>278</v>
      </c>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I52" s="74" t="s">
        <v>278</v>
      </c>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M52" s="74" t="s">
        <v>278</v>
      </c>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row>
    <row r="53" spans="1:119" x14ac:dyDescent="0.2">
      <c r="A53" s="24"/>
      <c r="D53" s="70" t="str">
        <f t="shared" ref="D53:AC53" si="404">D4</f>
        <v>Scenario</v>
      </c>
      <c r="E53" s="285" t="str">
        <f t="shared" si="404"/>
        <v>Scenario1</v>
      </c>
      <c r="F53" s="286">
        <f t="shared" si="404"/>
        <v>0</v>
      </c>
      <c r="G53" s="286">
        <f t="shared" si="404"/>
        <v>0</v>
      </c>
      <c r="H53" s="286">
        <f t="shared" si="404"/>
        <v>0</v>
      </c>
      <c r="I53" s="286">
        <f t="shared" si="404"/>
        <v>0</v>
      </c>
      <c r="J53" s="286">
        <f t="shared" si="404"/>
        <v>0</v>
      </c>
      <c r="K53" s="286">
        <f t="shared" si="404"/>
        <v>0</v>
      </c>
      <c r="L53" s="286">
        <f t="shared" si="404"/>
        <v>0</v>
      </c>
      <c r="M53" s="286">
        <f t="shared" si="404"/>
        <v>0</v>
      </c>
      <c r="N53" s="286">
        <f t="shared" si="404"/>
        <v>0</v>
      </c>
      <c r="O53" s="286">
        <f t="shared" si="404"/>
        <v>0</v>
      </c>
      <c r="P53" s="286">
        <f t="shared" si="404"/>
        <v>0</v>
      </c>
      <c r="Q53" s="286">
        <f t="shared" si="404"/>
        <v>0</v>
      </c>
      <c r="R53" s="286">
        <f t="shared" si="404"/>
        <v>0</v>
      </c>
      <c r="S53" s="286">
        <f t="shared" si="404"/>
        <v>0</v>
      </c>
      <c r="T53" s="286">
        <f t="shared" si="404"/>
        <v>0</v>
      </c>
      <c r="U53" s="286">
        <f t="shared" si="404"/>
        <v>0</v>
      </c>
      <c r="V53" s="286">
        <f t="shared" si="404"/>
        <v>0</v>
      </c>
      <c r="W53" s="286">
        <f t="shared" si="404"/>
        <v>0</v>
      </c>
      <c r="X53" s="286">
        <f t="shared" si="404"/>
        <v>0</v>
      </c>
      <c r="Y53" s="286">
        <f t="shared" si="404"/>
        <v>0</v>
      </c>
      <c r="Z53" s="286">
        <f t="shared" si="404"/>
        <v>0</v>
      </c>
      <c r="AA53" s="286">
        <f t="shared" si="404"/>
        <v>0</v>
      </c>
      <c r="AB53" s="286">
        <f t="shared" si="404"/>
        <v>0</v>
      </c>
      <c r="AC53" s="287">
        <f t="shared" si="404"/>
        <v>0</v>
      </c>
      <c r="AE53" s="24"/>
      <c r="AH53" s="70" t="str">
        <f t="shared" ref="AH53:BG53" si="405">AH4</f>
        <v>Scenario</v>
      </c>
      <c r="AI53" s="285" t="str">
        <f t="shared" si="405"/>
        <v>Scenario2</v>
      </c>
      <c r="AJ53" s="286">
        <f t="shared" si="405"/>
        <v>0</v>
      </c>
      <c r="AK53" s="286">
        <f t="shared" si="405"/>
        <v>0</v>
      </c>
      <c r="AL53" s="286">
        <f t="shared" si="405"/>
        <v>0</v>
      </c>
      <c r="AM53" s="286">
        <f t="shared" si="405"/>
        <v>0</v>
      </c>
      <c r="AN53" s="286">
        <f t="shared" si="405"/>
        <v>0</v>
      </c>
      <c r="AO53" s="286">
        <f t="shared" si="405"/>
        <v>0</v>
      </c>
      <c r="AP53" s="286">
        <f t="shared" si="405"/>
        <v>0</v>
      </c>
      <c r="AQ53" s="286">
        <f t="shared" si="405"/>
        <v>0</v>
      </c>
      <c r="AR53" s="286">
        <f t="shared" si="405"/>
        <v>0</v>
      </c>
      <c r="AS53" s="286">
        <f t="shared" si="405"/>
        <v>0</v>
      </c>
      <c r="AT53" s="286">
        <f t="shared" si="405"/>
        <v>0</v>
      </c>
      <c r="AU53" s="286">
        <f t="shared" si="405"/>
        <v>0</v>
      </c>
      <c r="AV53" s="286">
        <f t="shared" si="405"/>
        <v>0</v>
      </c>
      <c r="AW53" s="286">
        <f t="shared" si="405"/>
        <v>0</v>
      </c>
      <c r="AX53" s="286">
        <f t="shared" si="405"/>
        <v>0</v>
      </c>
      <c r="AY53" s="286">
        <f t="shared" si="405"/>
        <v>0</v>
      </c>
      <c r="AZ53" s="286">
        <f t="shared" si="405"/>
        <v>0</v>
      </c>
      <c r="BA53" s="286">
        <f t="shared" si="405"/>
        <v>0</v>
      </c>
      <c r="BB53" s="286">
        <f t="shared" si="405"/>
        <v>0</v>
      </c>
      <c r="BC53" s="286">
        <f t="shared" si="405"/>
        <v>0</v>
      </c>
      <c r="BD53" s="286">
        <f t="shared" si="405"/>
        <v>0</v>
      </c>
      <c r="BE53" s="286">
        <f t="shared" si="405"/>
        <v>0</v>
      </c>
      <c r="BF53" s="286">
        <f t="shared" si="405"/>
        <v>0</v>
      </c>
      <c r="BG53" s="287">
        <f t="shared" si="405"/>
        <v>0</v>
      </c>
      <c r="BI53" s="24"/>
      <c r="BL53" s="70" t="str">
        <f t="shared" ref="BL53:CK53" si="406">BL4</f>
        <v>Scenario</v>
      </c>
      <c r="BM53" s="285" t="str">
        <f t="shared" si="406"/>
        <v>Scenario3</v>
      </c>
      <c r="BN53" s="286">
        <f t="shared" si="406"/>
        <v>0</v>
      </c>
      <c r="BO53" s="286">
        <f t="shared" si="406"/>
        <v>0</v>
      </c>
      <c r="BP53" s="286">
        <f t="shared" si="406"/>
        <v>0</v>
      </c>
      <c r="BQ53" s="286">
        <f t="shared" si="406"/>
        <v>0</v>
      </c>
      <c r="BR53" s="286">
        <f t="shared" si="406"/>
        <v>0</v>
      </c>
      <c r="BS53" s="286">
        <f t="shared" si="406"/>
        <v>0</v>
      </c>
      <c r="BT53" s="286">
        <f t="shared" si="406"/>
        <v>0</v>
      </c>
      <c r="BU53" s="286">
        <f t="shared" si="406"/>
        <v>0</v>
      </c>
      <c r="BV53" s="286">
        <f t="shared" si="406"/>
        <v>0</v>
      </c>
      <c r="BW53" s="286">
        <f t="shared" si="406"/>
        <v>0</v>
      </c>
      <c r="BX53" s="286">
        <f t="shared" si="406"/>
        <v>0</v>
      </c>
      <c r="BY53" s="286">
        <f t="shared" si="406"/>
        <v>0</v>
      </c>
      <c r="BZ53" s="286">
        <f t="shared" si="406"/>
        <v>0</v>
      </c>
      <c r="CA53" s="286">
        <f t="shared" si="406"/>
        <v>0</v>
      </c>
      <c r="CB53" s="286">
        <f t="shared" si="406"/>
        <v>0</v>
      </c>
      <c r="CC53" s="286">
        <f t="shared" si="406"/>
        <v>0</v>
      </c>
      <c r="CD53" s="286">
        <f t="shared" si="406"/>
        <v>0</v>
      </c>
      <c r="CE53" s="286">
        <f t="shared" si="406"/>
        <v>0</v>
      </c>
      <c r="CF53" s="286">
        <f t="shared" si="406"/>
        <v>0</v>
      </c>
      <c r="CG53" s="286">
        <f t="shared" si="406"/>
        <v>0</v>
      </c>
      <c r="CH53" s="286">
        <f t="shared" si="406"/>
        <v>0</v>
      </c>
      <c r="CI53" s="286">
        <f t="shared" si="406"/>
        <v>0</v>
      </c>
      <c r="CJ53" s="286">
        <f t="shared" si="406"/>
        <v>0</v>
      </c>
      <c r="CK53" s="287">
        <f t="shared" si="406"/>
        <v>0</v>
      </c>
      <c r="CM53" s="24"/>
      <c r="CP53" s="70" t="str">
        <f t="shared" ref="CP53:DO53" si="407">CP4</f>
        <v>Scenario</v>
      </c>
      <c r="CQ53" s="285" t="str">
        <f t="shared" si="407"/>
        <v>Scenario4</v>
      </c>
      <c r="CR53" s="286">
        <f t="shared" si="407"/>
        <v>0</v>
      </c>
      <c r="CS53" s="286">
        <f t="shared" si="407"/>
        <v>0</v>
      </c>
      <c r="CT53" s="286">
        <f t="shared" si="407"/>
        <v>0</v>
      </c>
      <c r="CU53" s="286">
        <f t="shared" si="407"/>
        <v>0</v>
      </c>
      <c r="CV53" s="286">
        <f t="shared" si="407"/>
        <v>0</v>
      </c>
      <c r="CW53" s="286">
        <f t="shared" si="407"/>
        <v>0</v>
      </c>
      <c r="CX53" s="286">
        <f t="shared" si="407"/>
        <v>0</v>
      </c>
      <c r="CY53" s="286">
        <f t="shared" si="407"/>
        <v>0</v>
      </c>
      <c r="CZ53" s="286">
        <f t="shared" si="407"/>
        <v>0</v>
      </c>
      <c r="DA53" s="286">
        <f t="shared" si="407"/>
        <v>0</v>
      </c>
      <c r="DB53" s="286">
        <f t="shared" si="407"/>
        <v>0</v>
      </c>
      <c r="DC53" s="286">
        <f t="shared" si="407"/>
        <v>0</v>
      </c>
      <c r="DD53" s="286">
        <f t="shared" si="407"/>
        <v>0</v>
      </c>
      <c r="DE53" s="286">
        <f t="shared" si="407"/>
        <v>0</v>
      </c>
      <c r="DF53" s="286">
        <f t="shared" si="407"/>
        <v>0</v>
      </c>
      <c r="DG53" s="286">
        <f t="shared" si="407"/>
        <v>0</v>
      </c>
      <c r="DH53" s="286">
        <f t="shared" si="407"/>
        <v>0</v>
      </c>
      <c r="DI53" s="286">
        <f t="shared" si="407"/>
        <v>0</v>
      </c>
      <c r="DJ53" s="286">
        <f t="shared" si="407"/>
        <v>0</v>
      </c>
      <c r="DK53" s="286">
        <f t="shared" si="407"/>
        <v>0</v>
      </c>
      <c r="DL53" s="286">
        <f t="shared" si="407"/>
        <v>0</v>
      </c>
      <c r="DM53" s="286">
        <f t="shared" si="407"/>
        <v>0</v>
      </c>
      <c r="DN53" s="286">
        <f t="shared" si="407"/>
        <v>0</v>
      </c>
      <c r="DO53" s="287">
        <f t="shared" si="407"/>
        <v>0</v>
      </c>
    </row>
    <row r="54" spans="1:119" x14ac:dyDescent="0.2">
      <c r="A54" s="24"/>
      <c r="D54" s="70" t="str">
        <f t="shared" ref="D54:E56" si="408">D6</f>
        <v>Fuel</v>
      </c>
      <c r="E54" s="76" t="str">
        <f t="shared" si="408"/>
        <v>Biofuels</v>
      </c>
      <c r="F54" s="43" t="str">
        <f t="shared" ref="F54:AC54" si="409">F6</f>
        <v>Gas</v>
      </c>
      <c r="G54" s="43">
        <f t="shared" si="409"/>
        <v>0</v>
      </c>
      <c r="H54" s="43">
        <f t="shared" si="409"/>
        <v>0</v>
      </c>
      <c r="I54" s="43">
        <f t="shared" si="409"/>
        <v>0</v>
      </c>
      <c r="J54" s="43">
        <f t="shared" si="409"/>
        <v>0</v>
      </c>
      <c r="K54" s="43" t="str">
        <f t="shared" si="409"/>
        <v>Hard coal</v>
      </c>
      <c r="L54" s="43">
        <f t="shared" si="409"/>
        <v>0</v>
      </c>
      <c r="M54" s="43">
        <f t="shared" si="409"/>
        <v>0</v>
      </c>
      <c r="N54" s="43" t="str">
        <f t="shared" si="409"/>
        <v>Hydro-run</v>
      </c>
      <c r="O54" s="43" t="str">
        <f t="shared" si="409"/>
        <v>Hydro-turbine</v>
      </c>
      <c r="P54" s="43" t="str">
        <f t="shared" si="409"/>
        <v>Lignite</v>
      </c>
      <c r="Q54" s="43">
        <f t="shared" si="409"/>
        <v>0</v>
      </c>
      <c r="R54" s="43">
        <f t="shared" si="409"/>
        <v>0</v>
      </c>
      <c r="S54" s="43" t="str">
        <f t="shared" si="409"/>
        <v>Nuclear</v>
      </c>
      <c r="T54" s="43" t="str">
        <f t="shared" si="409"/>
        <v>Oil</v>
      </c>
      <c r="U54" s="43" t="str">
        <f t="shared" si="409"/>
        <v>Other non-RES</v>
      </c>
      <c r="V54" s="43" t="str">
        <f t="shared" si="409"/>
        <v>Other RES</v>
      </c>
      <c r="W54" s="43" t="str">
        <f t="shared" si="409"/>
        <v>Solar-thermal</v>
      </c>
      <c r="X54" s="43" t="str">
        <f t="shared" si="409"/>
        <v>Solar-PV</v>
      </c>
      <c r="Y54" s="43">
        <f t="shared" si="409"/>
        <v>0</v>
      </c>
      <c r="Z54" s="43" t="str">
        <f t="shared" si="409"/>
        <v>Wind onshore</v>
      </c>
      <c r="AA54" s="43">
        <f t="shared" si="409"/>
        <v>0</v>
      </c>
      <c r="AB54" s="43">
        <f t="shared" si="409"/>
        <v>0</v>
      </c>
      <c r="AC54" s="59" t="str">
        <f t="shared" si="409"/>
        <v>Wind offshore</v>
      </c>
      <c r="AE54" s="24"/>
      <c r="AH54" s="70" t="str">
        <f t="shared" ref="AH54:AI56" si="410">AH6</f>
        <v>Fuel</v>
      </c>
      <c r="AI54" s="76" t="str">
        <f t="shared" si="410"/>
        <v>Biofuels</v>
      </c>
      <c r="AJ54" s="43" t="str">
        <f t="shared" ref="AJ54:BG54" si="411">AJ6</f>
        <v>Gas</v>
      </c>
      <c r="AK54" s="43">
        <f t="shared" si="411"/>
        <v>0</v>
      </c>
      <c r="AL54" s="43">
        <f t="shared" si="411"/>
        <v>0</v>
      </c>
      <c r="AM54" s="43">
        <f t="shared" si="411"/>
        <v>0</v>
      </c>
      <c r="AN54" s="43">
        <f t="shared" si="411"/>
        <v>0</v>
      </c>
      <c r="AO54" s="43" t="str">
        <f t="shared" si="411"/>
        <v>Hard coal</v>
      </c>
      <c r="AP54" s="43">
        <f t="shared" si="411"/>
        <v>0</v>
      </c>
      <c r="AQ54" s="43">
        <f t="shared" si="411"/>
        <v>0</v>
      </c>
      <c r="AR54" s="43" t="str">
        <f t="shared" si="411"/>
        <v>Hydro-run</v>
      </c>
      <c r="AS54" s="43" t="str">
        <f t="shared" si="411"/>
        <v>Hydro-turbine</v>
      </c>
      <c r="AT54" s="43" t="str">
        <f t="shared" si="411"/>
        <v>Lignite</v>
      </c>
      <c r="AU54" s="43">
        <f t="shared" si="411"/>
        <v>0</v>
      </c>
      <c r="AV54" s="43">
        <f t="shared" si="411"/>
        <v>0</v>
      </c>
      <c r="AW54" s="43" t="str">
        <f t="shared" si="411"/>
        <v>Nuclear</v>
      </c>
      <c r="AX54" s="43" t="str">
        <f t="shared" si="411"/>
        <v>Oil</v>
      </c>
      <c r="AY54" s="43" t="str">
        <f t="shared" si="411"/>
        <v>Other non-RES</v>
      </c>
      <c r="AZ54" s="43" t="str">
        <f t="shared" si="411"/>
        <v>Other RES</v>
      </c>
      <c r="BA54" s="43" t="str">
        <f t="shared" si="411"/>
        <v>Solar-thermal</v>
      </c>
      <c r="BB54" s="43" t="str">
        <f t="shared" si="411"/>
        <v>Solar-PV</v>
      </c>
      <c r="BC54" s="43">
        <f t="shared" si="411"/>
        <v>0</v>
      </c>
      <c r="BD54" s="43" t="str">
        <f t="shared" si="411"/>
        <v>Wind onshore</v>
      </c>
      <c r="BE54" s="43">
        <f t="shared" si="411"/>
        <v>0</v>
      </c>
      <c r="BF54" s="43">
        <f t="shared" si="411"/>
        <v>0</v>
      </c>
      <c r="BG54" s="59" t="str">
        <f t="shared" si="411"/>
        <v>Wind offshore</v>
      </c>
      <c r="BI54" s="24"/>
      <c r="BL54" s="70" t="str">
        <f t="shared" ref="BL54:BM56" si="412">BL6</f>
        <v>Fuel</v>
      </c>
      <c r="BM54" s="76" t="str">
        <f t="shared" si="412"/>
        <v>Biofuels</v>
      </c>
      <c r="BN54" s="43" t="str">
        <f t="shared" ref="BN54:CK54" si="413">BN6</f>
        <v>Gas</v>
      </c>
      <c r="BO54" s="43">
        <f t="shared" si="413"/>
        <v>0</v>
      </c>
      <c r="BP54" s="43">
        <f t="shared" si="413"/>
        <v>0</v>
      </c>
      <c r="BQ54" s="43">
        <f t="shared" si="413"/>
        <v>0</v>
      </c>
      <c r="BR54" s="43">
        <f t="shared" si="413"/>
        <v>0</v>
      </c>
      <c r="BS54" s="43" t="str">
        <f t="shared" si="413"/>
        <v>Hard coal</v>
      </c>
      <c r="BT54" s="43">
        <f t="shared" si="413"/>
        <v>0</v>
      </c>
      <c r="BU54" s="43">
        <f t="shared" si="413"/>
        <v>0</v>
      </c>
      <c r="BV54" s="43" t="str">
        <f t="shared" si="413"/>
        <v>Hydro-run</v>
      </c>
      <c r="BW54" s="43" t="str">
        <f t="shared" si="413"/>
        <v>Hydro-turbine</v>
      </c>
      <c r="BX54" s="43" t="str">
        <f t="shared" si="413"/>
        <v>Lignite</v>
      </c>
      <c r="BY54" s="43">
        <f t="shared" si="413"/>
        <v>0</v>
      </c>
      <c r="BZ54" s="43">
        <f t="shared" si="413"/>
        <v>0</v>
      </c>
      <c r="CA54" s="43" t="str">
        <f t="shared" si="413"/>
        <v>Nuclear</v>
      </c>
      <c r="CB54" s="43" t="str">
        <f t="shared" si="413"/>
        <v>Oil</v>
      </c>
      <c r="CC54" s="43" t="str">
        <f t="shared" si="413"/>
        <v>Other non-RES</v>
      </c>
      <c r="CD54" s="43" t="str">
        <f t="shared" si="413"/>
        <v>Other RES</v>
      </c>
      <c r="CE54" s="43" t="str">
        <f t="shared" si="413"/>
        <v>Solar-thermal</v>
      </c>
      <c r="CF54" s="43" t="str">
        <f t="shared" si="413"/>
        <v>Solar-PV</v>
      </c>
      <c r="CG54" s="43">
        <f t="shared" si="413"/>
        <v>0</v>
      </c>
      <c r="CH54" s="43" t="str">
        <f t="shared" si="413"/>
        <v>Wind onshore</v>
      </c>
      <c r="CI54" s="43">
        <f t="shared" si="413"/>
        <v>0</v>
      </c>
      <c r="CJ54" s="43">
        <f t="shared" si="413"/>
        <v>0</v>
      </c>
      <c r="CK54" s="59" t="str">
        <f t="shared" si="413"/>
        <v>Wind offshore</v>
      </c>
      <c r="CM54" s="24"/>
      <c r="CP54" s="70" t="str">
        <f t="shared" ref="CP54:CQ56" si="414">CP6</f>
        <v>Fuel</v>
      </c>
      <c r="CQ54" s="76" t="str">
        <f t="shared" si="414"/>
        <v>Biofuels</v>
      </c>
      <c r="CR54" s="43" t="str">
        <f t="shared" ref="CR54:DO54" si="415">CR6</f>
        <v>Gas</v>
      </c>
      <c r="CS54" s="43">
        <f t="shared" si="415"/>
        <v>0</v>
      </c>
      <c r="CT54" s="43">
        <f t="shared" si="415"/>
        <v>0</v>
      </c>
      <c r="CU54" s="43">
        <f t="shared" si="415"/>
        <v>0</v>
      </c>
      <c r="CV54" s="43">
        <f t="shared" si="415"/>
        <v>0</v>
      </c>
      <c r="CW54" s="43" t="str">
        <f t="shared" si="415"/>
        <v>Hard coal</v>
      </c>
      <c r="CX54" s="43">
        <f t="shared" si="415"/>
        <v>0</v>
      </c>
      <c r="CY54" s="43">
        <f t="shared" si="415"/>
        <v>0</v>
      </c>
      <c r="CZ54" s="43" t="str">
        <f t="shared" si="415"/>
        <v>Hydro-run</v>
      </c>
      <c r="DA54" s="43" t="str">
        <f t="shared" si="415"/>
        <v>Hydro-turbine</v>
      </c>
      <c r="DB54" s="43" t="str">
        <f t="shared" si="415"/>
        <v>Lignite</v>
      </c>
      <c r="DC54" s="43">
        <f t="shared" si="415"/>
        <v>0</v>
      </c>
      <c r="DD54" s="43">
        <f t="shared" si="415"/>
        <v>0</v>
      </c>
      <c r="DE54" s="43" t="str">
        <f t="shared" si="415"/>
        <v>Nuclear</v>
      </c>
      <c r="DF54" s="43" t="str">
        <f t="shared" si="415"/>
        <v>Oil</v>
      </c>
      <c r="DG54" s="43" t="str">
        <f t="shared" si="415"/>
        <v>Other non-RES</v>
      </c>
      <c r="DH54" s="43" t="str">
        <f t="shared" si="415"/>
        <v>Other RES</v>
      </c>
      <c r="DI54" s="43" t="str">
        <f t="shared" si="415"/>
        <v>Solar-thermal</v>
      </c>
      <c r="DJ54" s="43" t="str">
        <f t="shared" si="415"/>
        <v>Solar-PV</v>
      </c>
      <c r="DK54" s="43">
        <f t="shared" si="415"/>
        <v>0</v>
      </c>
      <c r="DL54" s="43" t="str">
        <f t="shared" si="415"/>
        <v>Wind onshore</v>
      </c>
      <c r="DM54" s="43">
        <f t="shared" si="415"/>
        <v>0</v>
      </c>
      <c r="DN54" s="43">
        <f t="shared" si="415"/>
        <v>0</v>
      </c>
      <c r="DO54" s="59" t="str">
        <f t="shared" si="415"/>
        <v>Wind offshore</v>
      </c>
    </row>
    <row r="55" spans="1:119" ht="125.25" customHeight="1" x14ac:dyDescent="0.2">
      <c r="D55" s="71" t="str">
        <f t="shared" si="408"/>
        <v>KW type</v>
      </c>
      <c r="E55" s="65" t="str">
        <f t="shared" si="408"/>
        <v>Biomassekraftwerk</v>
      </c>
      <c r="F55" s="29" t="str">
        <f t="shared" ref="F55:AC55" si="416">F7</f>
        <v>Gas total</v>
      </c>
      <c r="G55" s="29" t="str">
        <f t="shared" si="416"/>
        <v>GT absicherung</v>
      </c>
      <c r="H55" s="29" t="str">
        <f t="shared" si="416"/>
        <v>GT peak</v>
      </c>
      <c r="I55" s="29" t="str">
        <f t="shared" si="416"/>
        <v>GKKW alt</v>
      </c>
      <c r="J55" s="29" t="str">
        <f t="shared" si="416"/>
        <v>GKKW neu</v>
      </c>
      <c r="K55" s="29" t="str">
        <f t="shared" si="416"/>
        <v>Steinkohle total</v>
      </c>
      <c r="L55" s="29" t="str">
        <f t="shared" si="416"/>
        <v>Steinkohlekraftwerk alt</v>
      </c>
      <c r="M55" s="29" t="str">
        <f t="shared" si="416"/>
        <v>Steinkohlekraftwerk neu</v>
      </c>
      <c r="N55" s="29" t="str">
        <f t="shared" si="416"/>
        <v>Laufwasserkraftwerk</v>
      </c>
      <c r="O55" s="29" t="str">
        <f t="shared" si="416"/>
        <v>Speicherwasserkraftwerk</v>
      </c>
      <c r="P55" s="29" t="str">
        <f t="shared" si="416"/>
        <v>Braunkohle total</v>
      </c>
      <c r="Q55" s="29" t="str">
        <f t="shared" si="416"/>
        <v>Braunkohlekraftwerk alt</v>
      </c>
      <c r="R55" s="29" t="str">
        <f t="shared" si="416"/>
        <v>Braunkohlekraftwerk neu</v>
      </c>
      <c r="S55" s="29" t="str">
        <f t="shared" si="416"/>
        <v>Kernkraftwerk</v>
      </c>
      <c r="T55" s="29" t="str">
        <f t="shared" si="416"/>
        <v>Oelkraftwerk</v>
      </c>
      <c r="U55" s="29" t="str">
        <f t="shared" si="416"/>
        <v>Weitere non-RES</v>
      </c>
      <c r="V55" s="29" t="str">
        <f t="shared" si="416"/>
        <v>Weitere RES</v>
      </c>
      <c r="W55" s="29" t="str">
        <f t="shared" si="416"/>
        <v>Solar-thermal</v>
      </c>
      <c r="X55" s="29" t="str">
        <f t="shared" si="416"/>
        <v>Solar-PV</v>
      </c>
      <c r="Y55" s="29" t="str">
        <f t="shared" si="416"/>
        <v>PV</v>
      </c>
      <c r="Z55" s="29" t="str">
        <f t="shared" si="416"/>
        <v>Wind onshore</v>
      </c>
      <c r="AA55" s="29" t="str">
        <f t="shared" si="416"/>
        <v>Wind onshore stark</v>
      </c>
      <c r="AB55" s="29" t="str">
        <f t="shared" si="416"/>
        <v>Wind onshore schwach</v>
      </c>
      <c r="AC55" s="66" t="str">
        <f t="shared" si="416"/>
        <v>Wind offshore</v>
      </c>
      <c r="AH55" s="71" t="str">
        <f t="shared" si="410"/>
        <v>KW type</v>
      </c>
      <c r="AI55" s="65" t="str">
        <f t="shared" si="410"/>
        <v>Biomassekraftwerk</v>
      </c>
      <c r="AJ55" s="29" t="str">
        <f t="shared" ref="AJ55:BG55" si="417">AJ7</f>
        <v>Gas total</v>
      </c>
      <c r="AK55" s="29" t="str">
        <f t="shared" si="417"/>
        <v>GT absicherung</v>
      </c>
      <c r="AL55" s="29" t="str">
        <f t="shared" si="417"/>
        <v>GT peak</v>
      </c>
      <c r="AM55" s="29" t="str">
        <f t="shared" si="417"/>
        <v>GKKW alt</v>
      </c>
      <c r="AN55" s="29" t="str">
        <f t="shared" si="417"/>
        <v>GKKW neu</v>
      </c>
      <c r="AO55" s="29" t="str">
        <f t="shared" si="417"/>
        <v>Steinkohle total</v>
      </c>
      <c r="AP55" s="29" t="str">
        <f t="shared" si="417"/>
        <v>Steinkohlekraftwerk alt</v>
      </c>
      <c r="AQ55" s="29" t="str">
        <f t="shared" si="417"/>
        <v>Steinkohlekraftwerk neu</v>
      </c>
      <c r="AR55" s="29" t="str">
        <f t="shared" si="417"/>
        <v>Laufwasserkraftwerk</v>
      </c>
      <c r="AS55" s="29" t="str">
        <f t="shared" si="417"/>
        <v>Speicherwasserkraftwerk</v>
      </c>
      <c r="AT55" s="29" t="str">
        <f t="shared" si="417"/>
        <v>Braunkohle total</v>
      </c>
      <c r="AU55" s="29" t="str">
        <f t="shared" si="417"/>
        <v>Braunkohlekraftwerk alt</v>
      </c>
      <c r="AV55" s="29" t="str">
        <f t="shared" si="417"/>
        <v>Braunkohlekraftwerk neu</v>
      </c>
      <c r="AW55" s="29" t="str">
        <f t="shared" si="417"/>
        <v>Kernkraftwerk</v>
      </c>
      <c r="AX55" s="29" t="str">
        <f t="shared" si="417"/>
        <v>Oelkraftwerk</v>
      </c>
      <c r="AY55" s="29" t="str">
        <f t="shared" si="417"/>
        <v>Weitere non-RES</v>
      </c>
      <c r="AZ55" s="29" t="str">
        <f t="shared" si="417"/>
        <v>Weitere RES</v>
      </c>
      <c r="BA55" s="29" t="str">
        <f t="shared" si="417"/>
        <v>Solar-thermal</v>
      </c>
      <c r="BB55" s="29" t="str">
        <f t="shared" si="417"/>
        <v>Solar-PV</v>
      </c>
      <c r="BC55" s="29" t="str">
        <f t="shared" si="417"/>
        <v>PV</v>
      </c>
      <c r="BD55" s="29" t="str">
        <f t="shared" si="417"/>
        <v>Wind onshore</v>
      </c>
      <c r="BE55" s="29" t="str">
        <f t="shared" si="417"/>
        <v>Wind onshore stark</v>
      </c>
      <c r="BF55" s="29" t="str">
        <f t="shared" si="417"/>
        <v>Wind onshore schwach</v>
      </c>
      <c r="BG55" s="66" t="str">
        <f t="shared" si="417"/>
        <v>Wind offshore</v>
      </c>
      <c r="BL55" s="71" t="str">
        <f t="shared" si="412"/>
        <v>KW type</v>
      </c>
      <c r="BM55" s="65" t="str">
        <f t="shared" si="412"/>
        <v>Biomassekraftwerk</v>
      </c>
      <c r="BN55" s="29" t="str">
        <f t="shared" ref="BN55:CK55" si="418">BN7</f>
        <v>Gas total</v>
      </c>
      <c r="BO55" s="29" t="str">
        <f t="shared" si="418"/>
        <v>GT absicherung</v>
      </c>
      <c r="BP55" s="29" t="str">
        <f t="shared" si="418"/>
        <v>GT peak</v>
      </c>
      <c r="BQ55" s="29" t="str">
        <f t="shared" si="418"/>
        <v>GKKW alt</v>
      </c>
      <c r="BR55" s="29" t="str">
        <f t="shared" si="418"/>
        <v>GKKW neu</v>
      </c>
      <c r="BS55" s="29" t="str">
        <f t="shared" si="418"/>
        <v>Steinkohle total</v>
      </c>
      <c r="BT55" s="29" t="str">
        <f t="shared" si="418"/>
        <v>Steinkohlekraftwerk alt</v>
      </c>
      <c r="BU55" s="29" t="str">
        <f t="shared" si="418"/>
        <v>Steinkohlekraftwerk neu</v>
      </c>
      <c r="BV55" s="29" t="str">
        <f t="shared" si="418"/>
        <v>Laufwasserkraftwerk</v>
      </c>
      <c r="BW55" s="29" t="str">
        <f t="shared" si="418"/>
        <v>Speicherwasserkraftwerk</v>
      </c>
      <c r="BX55" s="29" t="str">
        <f t="shared" si="418"/>
        <v>Braunkohle total</v>
      </c>
      <c r="BY55" s="29" t="str">
        <f t="shared" si="418"/>
        <v>Braunkohlekraftwerk alt</v>
      </c>
      <c r="BZ55" s="29" t="str">
        <f t="shared" si="418"/>
        <v>Braunkohlekraftwerk neu</v>
      </c>
      <c r="CA55" s="29" t="str">
        <f t="shared" si="418"/>
        <v>Kernkraftwerk</v>
      </c>
      <c r="CB55" s="29" t="str">
        <f t="shared" si="418"/>
        <v>Oelkraftwerk</v>
      </c>
      <c r="CC55" s="29" t="str">
        <f t="shared" si="418"/>
        <v>Weitere non-RES</v>
      </c>
      <c r="CD55" s="29" t="str">
        <f t="shared" si="418"/>
        <v>Weitere RES</v>
      </c>
      <c r="CE55" s="29" t="str">
        <f t="shared" si="418"/>
        <v>Solar-thermal</v>
      </c>
      <c r="CF55" s="29" t="str">
        <f t="shared" si="418"/>
        <v>Solar-PV</v>
      </c>
      <c r="CG55" s="29" t="str">
        <f t="shared" si="418"/>
        <v>PV</v>
      </c>
      <c r="CH55" s="29" t="str">
        <f t="shared" si="418"/>
        <v>Wind onshore</v>
      </c>
      <c r="CI55" s="29" t="str">
        <f t="shared" si="418"/>
        <v>Wind onshore stark</v>
      </c>
      <c r="CJ55" s="29" t="str">
        <f t="shared" si="418"/>
        <v>Wind onshore schwach</v>
      </c>
      <c r="CK55" s="66" t="str">
        <f t="shared" si="418"/>
        <v>Wind offshore</v>
      </c>
      <c r="CP55" s="71" t="str">
        <f t="shared" si="414"/>
        <v>KW type</v>
      </c>
      <c r="CQ55" s="65" t="str">
        <f t="shared" si="414"/>
        <v>Biomassekraftwerk</v>
      </c>
      <c r="CR55" s="29" t="str">
        <f t="shared" ref="CR55:DO55" si="419">CR7</f>
        <v>Gas total</v>
      </c>
      <c r="CS55" s="29" t="str">
        <f t="shared" si="419"/>
        <v>GT absicherung</v>
      </c>
      <c r="CT55" s="29" t="str">
        <f t="shared" si="419"/>
        <v>GT peak</v>
      </c>
      <c r="CU55" s="29" t="str">
        <f t="shared" si="419"/>
        <v>GKKW alt</v>
      </c>
      <c r="CV55" s="29" t="str">
        <f t="shared" si="419"/>
        <v>GKKW neu</v>
      </c>
      <c r="CW55" s="29" t="str">
        <f t="shared" si="419"/>
        <v>Steinkohle total</v>
      </c>
      <c r="CX55" s="29" t="str">
        <f t="shared" si="419"/>
        <v>Steinkohlekraftwerk alt</v>
      </c>
      <c r="CY55" s="29" t="str">
        <f t="shared" si="419"/>
        <v>Steinkohlekraftwerk neu</v>
      </c>
      <c r="CZ55" s="29" t="str">
        <f t="shared" si="419"/>
        <v>Laufwasserkraftwerk</v>
      </c>
      <c r="DA55" s="29" t="str">
        <f t="shared" si="419"/>
        <v>Speicherwasserkraftwerk</v>
      </c>
      <c r="DB55" s="29" t="str">
        <f t="shared" si="419"/>
        <v>Braunkohle total</v>
      </c>
      <c r="DC55" s="29" t="str">
        <f t="shared" si="419"/>
        <v>Braunkohlekraftwerk alt</v>
      </c>
      <c r="DD55" s="29" t="str">
        <f t="shared" si="419"/>
        <v>Braunkohlekraftwerk neu</v>
      </c>
      <c r="DE55" s="29" t="str">
        <f t="shared" si="419"/>
        <v>Kernkraftwerk</v>
      </c>
      <c r="DF55" s="29" t="str">
        <f t="shared" si="419"/>
        <v>Oelkraftwerk</v>
      </c>
      <c r="DG55" s="29" t="str">
        <f t="shared" si="419"/>
        <v>Weitere non-RES</v>
      </c>
      <c r="DH55" s="29" t="str">
        <f t="shared" si="419"/>
        <v>Weitere RES</v>
      </c>
      <c r="DI55" s="29" t="str">
        <f t="shared" si="419"/>
        <v>Solar-thermal</v>
      </c>
      <c r="DJ55" s="29" t="str">
        <f t="shared" si="419"/>
        <v>Solar-PV</v>
      </c>
      <c r="DK55" s="29" t="str">
        <f t="shared" si="419"/>
        <v>PV</v>
      </c>
      <c r="DL55" s="29" t="str">
        <f t="shared" si="419"/>
        <v>Wind onshore</v>
      </c>
      <c r="DM55" s="29" t="str">
        <f t="shared" si="419"/>
        <v>Wind onshore stark</v>
      </c>
      <c r="DN55" s="29" t="str">
        <f t="shared" si="419"/>
        <v>Wind onshore schwach</v>
      </c>
      <c r="DO55" s="66" t="str">
        <f t="shared" si="419"/>
        <v>Wind offshore</v>
      </c>
    </row>
    <row r="56" spans="1:119" ht="17.25" x14ac:dyDescent="0.2">
      <c r="D56" s="71" t="str">
        <f t="shared" si="408"/>
        <v>fk_kwtyp</v>
      </c>
      <c r="E56" s="65">
        <f t="shared" si="408"/>
        <v>1</v>
      </c>
      <c r="F56" s="29">
        <v>0</v>
      </c>
      <c r="G56" s="29">
        <f>G8</f>
        <v>4</v>
      </c>
      <c r="H56" s="29">
        <f>H8</f>
        <v>5</v>
      </c>
      <c r="I56" s="29">
        <f>I8</f>
        <v>6</v>
      </c>
      <c r="J56" s="29">
        <f>J8</f>
        <v>7</v>
      </c>
      <c r="K56" s="29">
        <v>0</v>
      </c>
      <c r="L56" s="29">
        <f>L8</f>
        <v>12</v>
      </c>
      <c r="M56" s="29">
        <f>M8</f>
        <v>13</v>
      </c>
      <c r="N56" s="29">
        <f>N8</f>
        <v>9</v>
      </c>
      <c r="O56" s="29">
        <f>O8</f>
        <v>11</v>
      </c>
      <c r="P56" s="29">
        <v>0</v>
      </c>
      <c r="Q56" s="29">
        <f t="shared" ref="Q56:V56" si="420">Q8</f>
        <v>2</v>
      </c>
      <c r="R56" s="29">
        <f t="shared" si="420"/>
        <v>3</v>
      </c>
      <c r="S56" s="29">
        <f t="shared" si="420"/>
        <v>8</v>
      </c>
      <c r="T56" s="29">
        <f t="shared" si="420"/>
        <v>17</v>
      </c>
      <c r="U56" s="29">
        <f t="shared" si="420"/>
        <v>19</v>
      </c>
      <c r="V56" s="29">
        <f t="shared" si="420"/>
        <v>18</v>
      </c>
      <c r="W56" s="29">
        <v>0</v>
      </c>
      <c r="X56" s="29">
        <v>0</v>
      </c>
      <c r="Y56" s="29">
        <f>Y8</f>
        <v>10</v>
      </c>
      <c r="Z56" s="29">
        <v>0</v>
      </c>
      <c r="AA56" s="29">
        <f>AA8</f>
        <v>16</v>
      </c>
      <c r="AB56" s="29">
        <f>AB8</f>
        <v>15</v>
      </c>
      <c r="AC56" s="66">
        <f>AC8</f>
        <v>14</v>
      </c>
      <c r="AH56" s="71" t="str">
        <f t="shared" si="410"/>
        <v>fk_kwtyp</v>
      </c>
      <c r="AI56" s="65">
        <f t="shared" si="410"/>
        <v>1</v>
      </c>
      <c r="AJ56" s="29">
        <v>0</v>
      </c>
      <c r="AK56" s="29">
        <f>AK8</f>
        <v>4</v>
      </c>
      <c r="AL56" s="29">
        <f>AL8</f>
        <v>5</v>
      </c>
      <c r="AM56" s="29">
        <f>AM8</f>
        <v>6</v>
      </c>
      <c r="AN56" s="29">
        <f>AN8</f>
        <v>7</v>
      </c>
      <c r="AO56" s="29">
        <v>0</v>
      </c>
      <c r="AP56" s="29">
        <f>AP8</f>
        <v>12</v>
      </c>
      <c r="AQ56" s="29">
        <f>AQ8</f>
        <v>13</v>
      </c>
      <c r="AR56" s="29">
        <f>AR8</f>
        <v>9</v>
      </c>
      <c r="AS56" s="29">
        <f>AS8</f>
        <v>11</v>
      </c>
      <c r="AT56" s="29">
        <v>0</v>
      </c>
      <c r="AU56" s="29">
        <f t="shared" ref="AU56:AZ56" si="421">AU8</f>
        <v>2</v>
      </c>
      <c r="AV56" s="29">
        <f t="shared" si="421"/>
        <v>3</v>
      </c>
      <c r="AW56" s="29">
        <f t="shared" si="421"/>
        <v>8</v>
      </c>
      <c r="AX56" s="29">
        <f t="shared" si="421"/>
        <v>17</v>
      </c>
      <c r="AY56" s="29">
        <f t="shared" si="421"/>
        <v>19</v>
      </c>
      <c r="AZ56" s="29">
        <f t="shared" si="421"/>
        <v>18</v>
      </c>
      <c r="BA56" s="29">
        <v>0</v>
      </c>
      <c r="BB56" s="29">
        <v>0</v>
      </c>
      <c r="BC56" s="29">
        <f>BC8</f>
        <v>10</v>
      </c>
      <c r="BD56" s="29">
        <v>0</v>
      </c>
      <c r="BE56" s="29">
        <f>BE8</f>
        <v>16</v>
      </c>
      <c r="BF56" s="29">
        <f>BF8</f>
        <v>15</v>
      </c>
      <c r="BG56" s="66">
        <f>BG8</f>
        <v>14</v>
      </c>
      <c r="BL56" s="71" t="str">
        <f t="shared" si="412"/>
        <v>fk_kwtyp</v>
      </c>
      <c r="BM56" s="65">
        <f t="shared" si="412"/>
        <v>1</v>
      </c>
      <c r="BN56" s="29">
        <v>0</v>
      </c>
      <c r="BO56" s="29">
        <f>BO8</f>
        <v>4</v>
      </c>
      <c r="BP56" s="29">
        <f>BP8</f>
        <v>5</v>
      </c>
      <c r="BQ56" s="29">
        <f>BQ8</f>
        <v>6</v>
      </c>
      <c r="BR56" s="29">
        <f>BR8</f>
        <v>7</v>
      </c>
      <c r="BS56" s="29">
        <v>0</v>
      </c>
      <c r="BT56" s="29">
        <f>BT8</f>
        <v>12</v>
      </c>
      <c r="BU56" s="29">
        <f>BU8</f>
        <v>13</v>
      </c>
      <c r="BV56" s="29">
        <f>BV8</f>
        <v>9</v>
      </c>
      <c r="BW56" s="29">
        <f>BW8</f>
        <v>11</v>
      </c>
      <c r="BX56" s="29">
        <v>0</v>
      </c>
      <c r="BY56" s="29">
        <f t="shared" ref="BY56:CD56" si="422">BY8</f>
        <v>2</v>
      </c>
      <c r="BZ56" s="29">
        <f t="shared" si="422"/>
        <v>3</v>
      </c>
      <c r="CA56" s="29">
        <f t="shared" si="422"/>
        <v>8</v>
      </c>
      <c r="CB56" s="29">
        <f t="shared" si="422"/>
        <v>17</v>
      </c>
      <c r="CC56" s="29">
        <f t="shared" si="422"/>
        <v>19</v>
      </c>
      <c r="CD56" s="29">
        <f t="shared" si="422"/>
        <v>18</v>
      </c>
      <c r="CE56" s="29">
        <v>0</v>
      </c>
      <c r="CF56" s="29">
        <v>0</v>
      </c>
      <c r="CG56" s="29">
        <f>CG8</f>
        <v>10</v>
      </c>
      <c r="CH56" s="29">
        <v>0</v>
      </c>
      <c r="CI56" s="29">
        <f>CI8</f>
        <v>16</v>
      </c>
      <c r="CJ56" s="29">
        <f>CJ8</f>
        <v>15</v>
      </c>
      <c r="CK56" s="66">
        <f>CK8</f>
        <v>14</v>
      </c>
      <c r="CP56" s="71" t="str">
        <f t="shared" si="414"/>
        <v>fk_kwtyp</v>
      </c>
      <c r="CQ56" s="65">
        <f t="shared" si="414"/>
        <v>1</v>
      </c>
      <c r="CR56" s="29">
        <v>0</v>
      </c>
      <c r="CS56" s="29">
        <f>CS8</f>
        <v>4</v>
      </c>
      <c r="CT56" s="29">
        <f>CT8</f>
        <v>5</v>
      </c>
      <c r="CU56" s="29">
        <f>CU8</f>
        <v>6</v>
      </c>
      <c r="CV56" s="29">
        <f>CV8</f>
        <v>7</v>
      </c>
      <c r="CW56" s="29">
        <v>0</v>
      </c>
      <c r="CX56" s="29">
        <f>CX8</f>
        <v>12</v>
      </c>
      <c r="CY56" s="29">
        <f>CY8</f>
        <v>13</v>
      </c>
      <c r="CZ56" s="29">
        <f>CZ8</f>
        <v>9</v>
      </c>
      <c r="DA56" s="29">
        <f>DA8</f>
        <v>11</v>
      </c>
      <c r="DB56" s="29">
        <v>0</v>
      </c>
      <c r="DC56" s="29">
        <f t="shared" ref="DC56:DH56" si="423">DC8</f>
        <v>2</v>
      </c>
      <c r="DD56" s="29">
        <f t="shared" si="423"/>
        <v>3</v>
      </c>
      <c r="DE56" s="29">
        <f t="shared" si="423"/>
        <v>8</v>
      </c>
      <c r="DF56" s="29">
        <f t="shared" si="423"/>
        <v>17</v>
      </c>
      <c r="DG56" s="29">
        <f t="shared" si="423"/>
        <v>19</v>
      </c>
      <c r="DH56" s="29">
        <f t="shared" si="423"/>
        <v>18</v>
      </c>
      <c r="DI56" s="29">
        <v>0</v>
      </c>
      <c r="DJ56" s="29">
        <v>0</v>
      </c>
      <c r="DK56" s="29">
        <f>DK8</f>
        <v>10</v>
      </c>
      <c r="DL56" s="29">
        <v>0</v>
      </c>
      <c r="DM56" s="29">
        <f>DM8</f>
        <v>16</v>
      </c>
      <c r="DN56" s="29">
        <f>DN8</f>
        <v>15</v>
      </c>
      <c r="DO56" s="66">
        <f>DO8</f>
        <v>14</v>
      </c>
    </row>
    <row r="57" spans="1:119" ht="26.25" thickBot="1" x14ac:dyDescent="0.25">
      <c r="A57" s="197" t="str">
        <f t="shared" ref="A57:C64" si="424">A9</f>
        <v>Country</v>
      </c>
      <c r="B57" s="197" t="str">
        <f t="shared" si="424"/>
        <v>Market Node</v>
      </c>
      <c r="C57" s="197" t="str">
        <f t="shared" si="424"/>
        <v>ISO3 Code</v>
      </c>
      <c r="D57" s="34"/>
      <c r="E57" s="67">
        <f t="shared" ref="E57:E64" si="425">E9</f>
        <v>3</v>
      </c>
      <c r="F57" s="68">
        <f t="shared" ref="F57:AC57" si="426">F9</f>
        <v>4</v>
      </c>
      <c r="G57" s="68">
        <f t="shared" si="426"/>
        <v>0</v>
      </c>
      <c r="H57" s="68">
        <f t="shared" si="426"/>
        <v>0</v>
      </c>
      <c r="I57" s="68">
        <f t="shared" si="426"/>
        <v>0</v>
      </c>
      <c r="J57" s="68">
        <f t="shared" si="426"/>
        <v>0</v>
      </c>
      <c r="K57" s="68">
        <f t="shared" si="426"/>
        <v>5</v>
      </c>
      <c r="L57" s="68">
        <f t="shared" si="426"/>
        <v>0</v>
      </c>
      <c r="M57" s="68">
        <f t="shared" si="426"/>
        <v>0</v>
      </c>
      <c r="N57" s="68">
        <f t="shared" si="426"/>
        <v>7</v>
      </c>
      <c r="O57" s="68">
        <f t="shared" si="426"/>
        <v>8</v>
      </c>
      <c r="P57" s="68">
        <f t="shared" si="426"/>
        <v>9</v>
      </c>
      <c r="Q57" s="68">
        <f t="shared" si="426"/>
        <v>0</v>
      </c>
      <c r="R57" s="68">
        <f t="shared" si="426"/>
        <v>0</v>
      </c>
      <c r="S57" s="68">
        <f t="shared" si="426"/>
        <v>10</v>
      </c>
      <c r="T57" s="68">
        <f t="shared" si="426"/>
        <v>11</v>
      </c>
      <c r="U57" s="68">
        <f t="shared" si="426"/>
        <v>12</v>
      </c>
      <c r="V57" s="68">
        <f t="shared" si="426"/>
        <v>13</v>
      </c>
      <c r="W57" s="68">
        <f t="shared" si="426"/>
        <v>14</v>
      </c>
      <c r="X57" s="68">
        <f t="shared" si="426"/>
        <v>15</v>
      </c>
      <c r="Y57" s="68">
        <f t="shared" si="426"/>
        <v>0</v>
      </c>
      <c r="Z57" s="68">
        <f t="shared" si="426"/>
        <v>16</v>
      </c>
      <c r="AA57" s="68">
        <f t="shared" si="426"/>
        <v>0</v>
      </c>
      <c r="AB57" s="68">
        <f t="shared" si="426"/>
        <v>0</v>
      </c>
      <c r="AC57" s="69">
        <f t="shared" si="426"/>
        <v>17</v>
      </c>
      <c r="AE57" s="197" t="str">
        <f t="shared" ref="AE57:AG64" si="427">AE9</f>
        <v>Country</v>
      </c>
      <c r="AF57" s="197" t="str">
        <f t="shared" si="427"/>
        <v>Market Node</v>
      </c>
      <c r="AG57" s="197" t="str">
        <f t="shared" si="427"/>
        <v>ISO3 Code</v>
      </c>
      <c r="AH57" s="34"/>
      <c r="AI57" s="67">
        <f t="shared" ref="AI57:AI64" si="428">AI9</f>
        <v>3</v>
      </c>
      <c r="AJ57" s="68">
        <f t="shared" ref="AJ57:BG57" si="429">AJ9</f>
        <v>4</v>
      </c>
      <c r="AK57" s="68">
        <f t="shared" si="429"/>
        <v>0</v>
      </c>
      <c r="AL57" s="68">
        <f t="shared" si="429"/>
        <v>0</v>
      </c>
      <c r="AM57" s="68">
        <f t="shared" si="429"/>
        <v>0</v>
      </c>
      <c r="AN57" s="68">
        <f t="shared" si="429"/>
        <v>0</v>
      </c>
      <c r="AO57" s="68">
        <f t="shared" si="429"/>
        <v>5</v>
      </c>
      <c r="AP57" s="68">
        <f t="shared" si="429"/>
        <v>0</v>
      </c>
      <c r="AQ57" s="68">
        <f t="shared" si="429"/>
        <v>0</v>
      </c>
      <c r="AR57" s="68">
        <f t="shared" si="429"/>
        <v>7</v>
      </c>
      <c r="AS57" s="68">
        <f t="shared" si="429"/>
        <v>8</v>
      </c>
      <c r="AT57" s="68">
        <f t="shared" si="429"/>
        <v>9</v>
      </c>
      <c r="AU57" s="68">
        <f t="shared" si="429"/>
        <v>0</v>
      </c>
      <c r="AV57" s="68">
        <f t="shared" si="429"/>
        <v>0</v>
      </c>
      <c r="AW57" s="68">
        <f t="shared" si="429"/>
        <v>10</v>
      </c>
      <c r="AX57" s="68">
        <f t="shared" si="429"/>
        <v>11</v>
      </c>
      <c r="AY57" s="68">
        <f t="shared" si="429"/>
        <v>12</v>
      </c>
      <c r="AZ57" s="68">
        <f t="shared" si="429"/>
        <v>13</v>
      </c>
      <c r="BA57" s="68">
        <f t="shared" si="429"/>
        <v>14</v>
      </c>
      <c r="BB57" s="68">
        <f t="shared" si="429"/>
        <v>15</v>
      </c>
      <c r="BC57" s="68">
        <f t="shared" si="429"/>
        <v>0</v>
      </c>
      <c r="BD57" s="68">
        <f t="shared" si="429"/>
        <v>16</v>
      </c>
      <c r="BE57" s="68">
        <f t="shared" si="429"/>
        <v>0</v>
      </c>
      <c r="BF57" s="68">
        <f t="shared" si="429"/>
        <v>0</v>
      </c>
      <c r="BG57" s="69">
        <f t="shared" si="429"/>
        <v>17</v>
      </c>
      <c r="BI57" s="197" t="str">
        <f t="shared" ref="BI57:BK64" si="430">BI9</f>
        <v>Country</v>
      </c>
      <c r="BJ57" s="197" t="str">
        <f t="shared" si="430"/>
        <v>Market Node</v>
      </c>
      <c r="BK57" s="197" t="str">
        <f t="shared" si="430"/>
        <v>ISO3 Code</v>
      </c>
      <c r="BL57" s="34"/>
      <c r="BM57" s="67">
        <f t="shared" ref="BM57:BM64" si="431">BM9</f>
        <v>3</v>
      </c>
      <c r="BN57" s="68">
        <f t="shared" ref="BN57:CK57" si="432">BN9</f>
        <v>4</v>
      </c>
      <c r="BO57" s="68">
        <f t="shared" si="432"/>
        <v>0</v>
      </c>
      <c r="BP57" s="68">
        <f t="shared" si="432"/>
        <v>0</v>
      </c>
      <c r="BQ57" s="68">
        <f t="shared" si="432"/>
        <v>0</v>
      </c>
      <c r="BR57" s="68">
        <f t="shared" si="432"/>
        <v>0</v>
      </c>
      <c r="BS57" s="68">
        <f t="shared" si="432"/>
        <v>5</v>
      </c>
      <c r="BT57" s="68">
        <f t="shared" si="432"/>
        <v>0</v>
      </c>
      <c r="BU57" s="68">
        <f t="shared" si="432"/>
        <v>0</v>
      </c>
      <c r="BV57" s="68">
        <f t="shared" si="432"/>
        <v>7</v>
      </c>
      <c r="BW57" s="68">
        <f t="shared" si="432"/>
        <v>8</v>
      </c>
      <c r="BX57" s="68">
        <f t="shared" si="432"/>
        <v>9</v>
      </c>
      <c r="BY57" s="68">
        <f t="shared" si="432"/>
        <v>0</v>
      </c>
      <c r="BZ57" s="68">
        <f t="shared" si="432"/>
        <v>0</v>
      </c>
      <c r="CA57" s="68">
        <f t="shared" si="432"/>
        <v>10</v>
      </c>
      <c r="CB57" s="68">
        <f t="shared" si="432"/>
        <v>11</v>
      </c>
      <c r="CC57" s="68">
        <f t="shared" si="432"/>
        <v>12</v>
      </c>
      <c r="CD57" s="68">
        <f t="shared" si="432"/>
        <v>13</v>
      </c>
      <c r="CE57" s="68">
        <f t="shared" si="432"/>
        <v>14</v>
      </c>
      <c r="CF57" s="68">
        <f t="shared" si="432"/>
        <v>15</v>
      </c>
      <c r="CG57" s="68">
        <f t="shared" si="432"/>
        <v>0</v>
      </c>
      <c r="CH57" s="68">
        <f t="shared" si="432"/>
        <v>16</v>
      </c>
      <c r="CI57" s="68">
        <f t="shared" si="432"/>
        <v>0</v>
      </c>
      <c r="CJ57" s="68">
        <f t="shared" si="432"/>
        <v>0</v>
      </c>
      <c r="CK57" s="69">
        <f t="shared" si="432"/>
        <v>17</v>
      </c>
      <c r="CM57" s="197" t="str">
        <f t="shared" ref="CM57:CO64" si="433">CM9</f>
        <v>Country</v>
      </c>
      <c r="CN57" s="197" t="str">
        <f t="shared" si="433"/>
        <v>Market Node</v>
      </c>
      <c r="CO57" s="197" t="str">
        <f t="shared" si="433"/>
        <v>ISO3 Code</v>
      </c>
      <c r="CP57" s="34"/>
      <c r="CQ57" s="67">
        <f t="shared" ref="CQ57:CQ64" si="434">CQ9</f>
        <v>3</v>
      </c>
      <c r="CR57" s="68">
        <f t="shared" ref="CR57:DO57" si="435">CR9</f>
        <v>4</v>
      </c>
      <c r="CS57" s="68">
        <f t="shared" si="435"/>
        <v>0</v>
      </c>
      <c r="CT57" s="68">
        <f t="shared" si="435"/>
        <v>0</v>
      </c>
      <c r="CU57" s="68">
        <f t="shared" si="435"/>
        <v>0</v>
      </c>
      <c r="CV57" s="68">
        <f t="shared" si="435"/>
        <v>0</v>
      </c>
      <c r="CW57" s="68">
        <f t="shared" si="435"/>
        <v>5</v>
      </c>
      <c r="CX57" s="68">
        <f t="shared" si="435"/>
        <v>0</v>
      </c>
      <c r="CY57" s="68">
        <f t="shared" si="435"/>
        <v>0</v>
      </c>
      <c r="CZ57" s="68">
        <f t="shared" si="435"/>
        <v>7</v>
      </c>
      <c r="DA57" s="68">
        <f t="shared" si="435"/>
        <v>8</v>
      </c>
      <c r="DB57" s="68">
        <f t="shared" si="435"/>
        <v>9</v>
      </c>
      <c r="DC57" s="68">
        <f t="shared" si="435"/>
        <v>0</v>
      </c>
      <c r="DD57" s="68">
        <f t="shared" si="435"/>
        <v>0</v>
      </c>
      <c r="DE57" s="68">
        <f t="shared" si="435"/>
        <v>10</v>
      </c>
      <c r="DF57" s="68">
        <f t="shared" si="435"/>
        <v>11</v>
      </c>
      <c r="DG57" s="68">
        <f t="shared" si="435"/>
        <v>12</v>
      </c>
      <c r="DH57" s="68">
        <f t="shared" si="435"/>
        <v>13</v>
      </c>
      <c r="DI57" s="68">
        <f t="shared" si="435"/>
        <v>14</v>
      </c>
      <c r="DJ57" s="68">
        <f t="shared" si="435"/>
        <v>15</v>
      </c>
      <c r="DK57" s="68">
        <f t="shared" si="435"/>
        <v>0</v>
      </c>
      <c r="DL57" s="68">
        <f t="shared" si="435"/>
        <v>16</v>
      </c>
      <c r="DM57" s="68">
        <f t="shared" si="435"/>
        <v>0</v>
      </c>
      <c r="DN57" s="68">
        <f t="shared" si="435"/>
        <v>0</v>
      </c>
      <c r="DO57" s="69">
        <f t="shared" si="435"/>
        <v>17</v>
      </c>
    </row>
    <row r="58" spans="1:119" x14ac:dyDescent="0.2">
      <c r="A58" s="53" t="str">
        <f t="shared" si="424"/>
        <v>Albania</v>
      </c>
      <c r="B58" s="54" t="str">
        <f t="shared" si="424"/>
        <v>AL</v>
      </c>
      <c r="C58" s="55" t="str">
        <f t="shared" si="424"/>
        <v>ALB</v>
      </c>
      <c r="D58" s="56">
        <f t="shared" ref="D58:D64" si="436">D10</f>
        <v>7</v>
      </c>
      <c r="E58" s="45">
        <f t="shared" ca="1" si="425"/>
        <v>0</v>
      </c>
      <c r="F58" s="46">
        <f t="shared" ref="F58:AC58" ca="1" si="437">F10</f>
        <v>100</v>
      </c>
      <c r="G58" s="46">
        <f t="shared" ca="1" si="437"/>
        <v>100</v>
      </c>
      <c r="H58" s="46">
        <f t="shared" ca="1" si="437"/>
        <v>30</v>
      </c>
      <c r="I58" s="46">
        <f t="shared" ca="1" si="437"/>
        <v>35</v>
      </c>
      <c r="J58" s="46">
        <f t="shared" ca="1" si="437"/>
        <v>35</v>
      </c>
      <c r="K58" s="46">
        <f t="shared" ca="1" si="437"/>
        <v>0</v>
      </c>
      <c r="L58" s="46">
        <f t="shared" ca="1" si="437"/>
        <v>0</v>
      </c>
      <c r="M58" s="46">
        <f t="shared" ca="1" si="437"/>
        <v>0</v>
      </c>
      <c r="N58" s="46">
        <f t="shared" ca="1" si="437"/>
        <v>393.56299999999999</v>
      </c>
      <c r="O58" s="46">
        <f t="shared" ca="1" si="437"/>
        <v>1818</v>
      </c>
      <c r="P58" s="46">
        <f t="shared" ca="1" si="437"/>
        <v>0</v>
      </c>
      <c r="Q58" s="46">
        <f t="shared" ca="1" si="437"/>
        <v>0</v>
      </c>
      <c r="R58" s="46">
        <f t="shared" ca="1" si="437"/>
        <v>0</v>
      </c>
      <c r="S58" s="46">
        <f t="shared" ca="1" si="437"/>
        <v>0</v>
      </c>
      <c r="T58" s="46">
        <f t="shared" ca="1" si="437"/>
        <v>0</v>
      </c>
      <c r="U58" s="46">
        <f t="shared" ca="1" si="437"/>
        <v>0</v>
      </c>
      <c r="V58" s="46">
        <f t="shared" ca="1" si="437"/>
        <v>0</v>
      </c>
      <c r="W58" s="46">
        <f t="shared" ca="1" si="437"/>
        <v>0</v>
      </c>
      <c r="X58" s="46">
        <f t="shared" ca="1" si="437"/>
        <v>0</v>
      </c>
      <c r="Y58" s="46">
        <f t="shared" ca="1" si="437"/>
        <v>0</v>
      </c>
      <c r="Z58" s="46">
        <f t="shared" ca="1" si="437"/>
        <v>0</v>
      </c>
      <c r="AA58" s="46">
        <f t="shared" ca="1" si="437"/>
        <v>0</v>
      </c>
      <c r="AB58" s="46">
        <f t="shared" ca="1" si="437"/>
        <v>0</v>
      </c>
      <c r="AC58" s="47">
        <f t="shared" ca="1" si="437"/>
        <v>0</v>
      </c>
      <c r="AE58" s="53" t="str">
        <f t="shared" si="427"/>
        <v>Albania</v>
      </c>
      <c r="AF58" s="54" t="str">
        <f t="shared" si="427"/>
        <v>AL</v>
      </c>
      <c r="AG58" s="55" t="str">
        <f t="shared" si="427"/>
        <v>ALB</v>
      </c>
      <c r="AH58" s="56">
        <f t="shared" ref="AH58:AH64" si="438">AH10</f>
        <v>7</v>
      </c>
      <c r="AI58" s="45">
        <f t="shared" ca="1" si="428"/>
        <v>0</v>
      </c>
      <c r="AJ58" s="46">
        <f t="shared" ref="AJ58:BG58" ca="1" si="439">AJ10</f>
        <v>100</v>
      </c>
      <c r="AK58" s="46">
        <f t="shared" ca="1" si="439"/>
        <v>100</v>
      </c>
      <c r="AL58" s="46">
        <f t="shared" ca="1" si="439"/>
        <v>30</v>
      </c>
      <c r="AM58" s="46">
        <f t="shared" ca="1" si="439"/>
        <v>35</v>
      </c>
      <c r="AN58" s="46">
        <f t="shared" ca="1" si="439"/>
        <v>35</v>
      </c>
      <c r="AO58" s="46">
        <f t="shared" ca="1" si="439"/>
        <v>0</v>
      </c>
      <c r="AP58" s="46">
        <f t="shared" ca="1" si="439"/>
        <v>0</v>
      </c>
      <c r="AQ58" s="46">
        <f t="shared" ca="1" si="439"/>
        <v>0</v>
      </c>
      <c r="AR58" s="46">
        <f t="shared" ca="1" si="439"/>
        <v>393.56299999999999</v>
      </c>
      <c r="AS58" s="46">
        <f t="shared" ca="1" si="439"/>
        <v>1818</v>
      </c>
      <c r="AT58" s="46">
        <f t="shared" ca="1" si="439"/>
        <v>0</v>
      </c>
      <c r="AU58" s="46">
        <f t="shared" ca="1" si="439"/>
        <v>0</v>
      </c>
      <c r="AV58" s="46">
        <f t="shared" ca="1" si="439"/>
        <v>0</v>
      </c>
      <c r="AW58" s="46">
        <f t="shared" ca="1" si="439"/>
        <v>0</v>
      </c>
      <c r="AX58" s="46">
        <f t="shared" ca="1" si="439"/>
        <v>0</v>
      </c>
      <c r="AY58" s="46">
        <f t="shared" ca="1" si="439"/>
        <v>0</v>
      </c>
      <c r="AZ58" s="46">
        <f t="shared" ca="1" si="439"/>
        <v>0</v>
      </c>
      <c r="BA58" s="46">
        <f t="shared" ca="1" si="439"/>
        <v>0</v>
      </c>
      <c r="BB58" s="46">
        <f t="shared" ca="1" si="439"/>
        <v>0</v>
      </c>
      <c r="BC58" s="46">
        <f t="shared" ca="1" si="439"/>
        <v>0</v>
      </c>
      <c r="BD58" s="46">
        <f t="shared" ca="1" si="439"/>
        <v>0</v>
      </c>
      <c r="BE58" s="46">
        <f t="shared" ca="1" si="439"/>
        <v>0</v>
      </c>
      <c r="BF58" s="46">
        <f t="shared" ca="1" si="439"/>
        <v>0</v>
      </c>
      <c r="BG58" s="47">
        <f t="shared" ca="1" si="439"/>
        <v>0</v>
      </c>
      <c r="BI58" s="53" t="str">
        <f t="shared" si="430"/>
        <v>Albania</v>
      </c>
      <c r="BJ58" s="54" t="str">
        <f t="shared" si="430"/>
        <v>AL</v>
      </c>
      <c r="BK58" s="55" t="str">
        <f t="shared" si="430"/>
        <v>ALB</v>
      </c>
      <c r="BL58" s="56">
        <f t="shared" ref="BL58:BL64" si="440">BL10</f>
        <v>7</v>
      </c>
      <c r="BM58" s="45">
        <f t="shared" ca="1" si="431"/>
        <v>0</v>
      </c>
      <c r="BN58" s="46">
        <f t="shared" ref="BN58:CK58" ca="1" si="441">BN10</f>
        <v>100</v>
      </c>
      <c r="BO58" s="46">
        <f t="shared" ca="1" si="441"/>
        <v>100</v>
      </c>
      <c r="BP58" s="46">
        <f t="shared" ca="1" si="441"/>
        <v>30</v>
      </c>
      <c r="BQ58" s="46">
        <f t="shared" ca="1" si="441"/>
        <v>35</v>
      </c>
      <c r="BR58" s="46">
        <f t="shared" ca="1" si="441"/>
        <v>35</v>
      </c>
      <c r="BS58" s="46">
        <f t="shared" ca="1" si="441"/>
        <v>0</v>
      </c>
      <c r="BT58" s="46">
        <f t="shared" ca="1" si="441"/>
        <v>0</v>
      </c>
      <c r="BU58" s="46">
        <f t="shared" ca="1" si="441"/>
        <v>0</v>
      </c>
      <c r="BV58" s="46">
        <f t="shared" ca="1" si="441"/>
        <v>393.56299999999999</v>
      </c>
      <c r="BW58" s="46">
        <f t="shared" ca="1" si="441"/>
        <v>1818</v>
      </c>
      <c r="BX58" s="46">
        <f t="shared" ca="1" si="441"/>
        <v>0</v>
      </c>
      <c r="BY58" s="46">
        <f t="shared" ca="1" si="441"/>
        <v>0</v>
      </c>
      <c r="BZ58" s="46">
        <f t="shared" ca="1" si="441"/>
        <v>0</v>
      </c>
      <c r="CA58" s="46">
        <f t="shared" ca="1" si="441"/>
        <v>0</v>
      </c>
      <c r="CB58" s="46">
        <f t="shared" ca="1" si="441"/>
        <v>0</v>
      </c>
      <c r="CC58" s="46">
        <f t="shared" ca="1" si="441"/>
        <v>0</v>
      </c>
      <c r="CD58" s="46">
        <f t="shared" ca="1" si="441"/>
        <v>0</v>
      </c>
      <c r="CE58" s="46">
        <f t="shared" ca="1" si="441"/>
        <v>0</v>
      </c>
      <c r="CF58" s="46">
        <f t="shared" ca="1" si="441"/>
        <v>0</v>
      </c>
      <c r="CG58" s="46">
        <f t="shared" ca="1" si="441"/>
        <v>0</v>
      </c>
      <c r="CH58" s="46">
        <f t="shared" ca="1" si="441"/>
        <v>0</v>
      </c>
      <c r="CI58" s="46">
        <f t="shared" ca="1" si="441"/>
        <v>0</v>
      </c>
      <c r="CJ58" s="46">
        <f t="shared" ca="1" si="441"/>
        <v>0</v>
      </c>
      <c r="CK58" s="47">
        <f t="shared" ca="1" si="441"/>
        <v>0</v>
      </c>
      <c r="CM58" s="53" t="str">
        <f t="shared" si="433"/>
        <v>Albania</v>
      </c>
      <c r="CN58" s="54" t="str">
        <f t="shared" si="433"/>
        <v>AL</v>
      </c>
      <c r="CO58" s="55" t="str">
        <f t="shared" si="433"/>
        <v>ALB</v>
      </c>
      <c r="CP58" s="56">
        <f t="shared" ref="CP58:CP64" si="442">CP10</f>
        <v>7</v>
      </c>
      <c r="CQ58" s="45">
        <f t="shared" ca="1" si="434"/>
        <v>0</v>
      </c>
      <c r="CR58" s="46">
        <f t="shared" ref="CR58:DO58" ca="1" si="443">CR10</f>
        <v>100</v>
      </c>
      <c r="CS58" s="46">
        <f t="shared" ca="1" si="443"/>
        <v>100</v>
      </c>
      <c r="CT58" s="46">
        <f t="shared" ca="1" si="443"/>
        <v>30</v>
      </c>
      <c r="CU58" s="46">
        <f t="shared" ca="1" si="443"/>
        <v>35</v>
      </c>
      <c r="CV58" s="46">
        <f t="shared" ca="1" si="443"/>
        <v>35</v>
      </c>
      <c r="CW58" s="46">
        <f t="shared" ca="1" si="443"/>
        <v>0</v>
      </c>
      <c r="CX58" s="46">
        <f t="shared" ca="1" si="443"/>
        <v>0</v>
      </c>
      <c r="CY58" s="46">
        <f t="shared" ca="1" si="443"/>
        <v>0</v>
      </c>
      <c r="CZ58" s="46">
        <f t="shared" ca="1" si="443"/>
        <v>393.56299999999999</v>
      </c>
      <c r="DA58" s="46">
        <f t="shared" ca="1" si="443"/>
        <v>1818</v>
      </c>
      <c r="DB58" s="46">
        <f t="shared" ca="1" si="443"/>
        <v>0</v>
      </c>
      <c r="DC58" s="46">
        <f t="shared" ca="1" si="443"/>
        <v>0</v>
      </c>
      <c r="DD58" s="46">
        <f t="shared" ca="1" si="443"/>
        <v>0</v>
      </c>
      <c r="DE58" s="46">
        <f t="shared" ca="1" si="443"/>
        <v>0</v>
      </c>
      <c r="DF58" s="46">
        <f t="shared" ca="1" si="443"/>
        <v>0</v>
      </c>
      <c r="DG58" s="46">
        <f t="shared" ca="1" si="443"/>
        <v>0</v>
      </c>
      <c r="DH58" s="46">
        <f t="shared" ca="1" si="443"/>
        <v>0</v>
      </c>
      <c r="DI58" s="46">
        <f t="shared" ca="1" si="443"/>
        <v>0</v>
      </c>
      <c r="DJ58" s="46">
        <f t="shared" ca="1" si="443"/>
        <v>0</v>
      </c>
      <c r="DK58" s="46">
        <f t="shared" ca="1" si="443"/>
        <v>0</v>
      </c>
      <c r="DL58" s="46">
        <f t="shared" ca="1" si="443"/>
        <v>0</v>
      </c>
      <c r="DM58" s="46">
        <f t="shared" ca="1" si="443"/>
        <v>0</v>
      </c>
      <c r="DN58" s="46">
        <f t="shared" ca="1" si="443"/>
        <v>0</v>
      </c>
      <c r="DO58" s="47">
        <f t="shared" ca="1" si="443"/>
        <v>0</v>
      </c>
    </row>
    <row r="59" spans="1:119" x14ac:dyDescent="0.2">
      <c r="A59" s="57" t="str">
        <f t="shared" si="424"/>
        <v>Austria</v>
      </c>
      <c r="B59" s="58" t="str">
        <f t="shared" si="424"/>
        <v>AT</v>
      </c>
      <c r="C59" s="41" t="str">
        <f t="shared" si="424"/>
        <v>AUT</v>
      </c>
      <c r="D59" s="59">
        <f t="shared" si="436"/>
        <v>8</v>
      </c>
      <c r="E59" s="48">
        <f t="shared" ca="1" si="425"/>
        <v>0</v>
      </c>
      <c r="F59" s="31">
        <f t="shared" ref="F59:AC59" ca="1" si="444">F11</f>
        <v>4820</v>
      </c>
      <c r="G59" s="31">
        <f t="shared" ca="1" si="444"/>
        <v>4820</v>
      </c>
      <c r="H59" s="31">
        <f t="shared" ca="1" si="444"/>
        <v>1446</v>
      </c>
      <c r="I59" s="31">
        <f t="shared" ca="1" si="444"/>
        <v>1687</v>
      </c>
      <c r="J59" s="31">
        <f t="shared" ca="1" si="444"/>
        <v>1687</v>
      </c>
      <c r="K59" s="31">
        <f t="shared" ca="1" si="444"/>
        <v>598</v>
      </c>
      <c r="L59" s="31">
        <f t="shared" ca="1" si="444"/>
        <v>299</v>
      </c>
      <c r="M59" s="31">
        <f t="shared" ca="1" si="444"/>
        <v>299</v>
      </c>
      <c r="N59" s="31">
        <f t="shared" ca="1" si="444"/>
        <v>4509</v>
      </c>
      <c r="O59" s="31">
        <f t="shared" ca="1" si="444"/>
        <v>9989</v>
      </c>
      <c r="P59" s="31">
        <f t="shared" ca="1" si="444"/>
        <v>0</v>
      </c>
      <c r="Q59" s="31">
        <f t="shared" ca="1" si="444"/>
        <v>0</v>
      </c>
      <c r="R59" s="31">
        <f t="shared" ca="1" si="444"/>
        <v>0</v>
      </c>
      <c r="S59" s="31">
        <f t="shared" ca="1" si="444"/>
        <v>0</v>
      </c>
      <c r="T59" s="31">
        <f t="shared" ca="1" si="444"/>
        <v>174</v>
      </c>
      <c r="U59" s="31">
        <f t="shared" ca="1" si="444"/>
        <v>984</v>
      </c>
      <c r="V59" s="31">
        <f t="shared" ca="1" si="444"/>
        <v>620</v>
      </c>
      <c r="W59" s="31">
        <f t="shared" ca="1" si="444"/>
        <v>0</v>
      </c>
      <c r="X59" s="31">
        <f t="shared" ca="1" si="444"/>
        <v>2000</v>
      </c>
      <c r="Y59" s="31">
        <f t="shared" ca="1" si="444"/>
        <v>2000</v>
      </c>
      <c r="Z59" s="31">
        <f t="shared" ca="1" si="444"/>
        <v>3880</v>
      </c>
      <c r="AA59" s="31">
        <f t="shared" ca="1" si="444"/>
        <v>1940</v>
      </c>
      <c r="AB59" s="31">
        <f t="shared" ca="1" si="444"/>
        <v>1940</v>
      </c>
      <c r="AC59" s="49">
        <f t="shared" ca="1" si="444"/>
        <v>0</v>
      </c>
      <c r="AE59" s="57" t="str">
        <f t="shared" si="427"/>
        <v>Austria</v>
      </c>
      <c r="AF59" s="58" t="str">
        <f t="shared" si="427"/>
        <v>AT</v>
      </c>
      <c r="AG59" s="41" t="str">
        <f t="shared" si="427"/>
        <v>AUT</v>
      </c>
      <c r="AH59" s="59">
        <f t="shared" si="438"/>
        <v>8</v>
      </c>
      <c r="AI59" s="48">
        <f t="shared" ca="1" si="428"/>
        <v>0</v>
      </c>
      <c r="AJ59" s="31">
        <f t="shared" ref="AJ59:BG59" ca="1" si="445">AJ11</f>
        <v>4820</v>
      </c>
      <c r="AK59" s="31">
        <f t="shared" ca="1" si="445"/>
        <v>4820</v>
      </c>
      <c r="AL59" s="31">
        <f t="shared" ca="1" si="445"/>
        <v>1446</v>
      </c>
      <c r="AM59" s="31">
        <f t="shared" ca="1" si="445"/>
        <v>1687</v>
      </c>
      <c r="AN59" s="31">
        <f t="shared" ca="1" si="445"/>
        <v>1687</v>
      </c>
      <c r="AO59" s="31">
        <f t="shared" ca="1" si="445"/>
        <v>598</v>
      </c>
      <c r="AP59" s="31">
        <f t="shared" ca="1" si="445"/>
        <v>299</v>
      </c>
      <c r="AQ59" s="31">
        <f t="shared" ca="1" si="445"/>
        <v>299</v>
      </c>
      <c r="AR59" s="31">
        <f t="shared" ca="1" si="445"/>
        <v>4509</v>
      </c>
      <c r="AS59" s="31">
        <f t="shared" ca="1" si="445"/>
        <v>9989</v>
      </c>
      <c r="AT59" s="31">
        <f t="shared" ca="1" si="445"/>
        <v>0</v>
      </c>
      <c r="AU59" s="31">
        <f t="shared" ca="1" si="445"/>
        <v>0</v>
      </c>
      <c r="AV59" s="31">
        <f t="shared" ca="1" si="445"/>
        <v>0</v>
      </c>
      <c r="AW59" s="31">
        <f t="shared" ca="1" si="445"/>
        <v>0</v>
      </c>
      <c r="AX59" s="31">
        <f t="shared" ca="1" si="445"/>
        <v>174</v>
      </c>
      <c r="AY59" s="31">
        <f t="shared" ca="1" si="445"/>
        <v>984</v>
      </c>
      <c r="AZ59" s="31">
        <f t="shared" ca="1" si="445"/>
        <v>620</v>
      </c>
      <c r="BA59" s="31">
        <f t="shared" ca="1" si="445"/>
        <v>0</v>
      </c>
      <c r="BB59" s="31">
        <f t="shared" ca="1" si="445"/>
        <v>2000</v>
      </c>
      <c r="BC59" s="31">
        <f t="shared" ca="1" si="445"/>
        <v>2000</v>
      </c>
      <c r="BD59" s="31">
        <f t="shared" ca="1" si="445"/>
        <v>3880</v>
      </c>
      <c r="BE59" s="31">
        <f t="shared" ca="1" si="445"/>
        <v>1940</v>
      </c>
      <c r="BF59" s="31">
        <f t="shared" ca="1" si="445"/>
        <v>1940</v>
      </c>
      <c r="BG59" s="49">
        <f t="shared" ca="1" si="445"/>
        <v>0</v>
      </c>
      <c r="BI59" s="57" t="str">
        <f t="shared" si="430"/>
        <v>Austria</v>
      </c>
      <c r="BJ59" s="58" t="str">
        <f t="shared" si="430"/>
        <v>AT</v>
      </c>
      <c r="BK59" s="41" t="str">
        <f t="shared" si="430"/>
        <v>AUT</v>
      </c>
      <c r="BL59" s="59">
        <f t="shared" si="440"/>
        <v>8</v>
      </c>
      <c r="BM59" s="48">
        <f t="shared" ca="1" si="431"/>
        <v>0</v>
      </c>
      <c r="BN59" s="31">
        <f t="shared" ref="BN59:CK59" ca="1" si="446">BN11</f>
        <v>4820</v>
      </c>
      <c r="BO59" s="31">
        <f t="shared" ca="1" si="446"/>
        <v>4820</v>
      </c>
      <c r="BP59" s="31">
        <f t="shared" ca="1" si="446"/>
        <v>1446</v>
      </c>
      <c r="BQ59" s="31">
        <f t="shared" ca="1" si="446"/>
        <v>1687</v>
      </c>
      <c r="BR59" s="31">
        <f t="shared" ca="1" si="446"/>
        <v>1687</v>
      </c>
      <c r="BS59" s="31">
        <f t="shared" ca="1" si="446"/>
        <v>598</v>
      </c>
      <c r="BT59" s="31">
        <f t="shared" ca="1" si="446"/>
        <v>299</v>
      </c>
      <c r="BU59" s="31">
        <f t="shared" ca="1" si="446"/>
        <v>299</v>
      </c>
      <c r="BV59" s="31">
        <f t="shared" ca="1" si="446"/>
        <v>4509</v>
      </c>
      <c r="BW59" s="31">
        <f t="shared" ca="1" si="446"/>
        <v>9989</v>
      </c>
      <c r="BX59" s="31">
        <f t="shared" ca="1" si="446"/>
        <v>0</v>
      </c>
      <c r="BY59" s="31">
        <f t="shared" ca="1" si="446"/>
        <v>0</v>
      </c>
      <c r="BZ59" s="31">
        <f t="shared" ca="1" si="446"/>
        <v>0</v>
      </c>
      <c r="CA59" s="31">
        <f t="shared" ca="1" si="446"/>
        <v>0</v>
      </c>
      <c r="CB59" s="31">
        <f t="shared" ca="1" si="446"/>
        <v>174</v>
      </c>
      <c r="CC59" s="31">
        <f t="shared" ca="1" si="446"/>
        <v>984</v>
      </c>
      <c r="CD59" s="31">
        <f t="shared" ca="1" si="446"/>
        <v>620</v>
      </c>
      <c r="CE59" s="31">
        <f t="shared" ca="1" si="446"/>
        <v>0</v>
      </c>
      <c r="CF59" s="31">
        <f t="shared" ca="1" si="446"/>
        <v>2000</v>
      </c>
      <c r="CG59" s="31">
        <f t="shared" ca="1" si="446"/>
        <v>2000</v>
      </c>
      <c r="CH59" s="31">
        <f t="shared" ca="1" si="446"/>
        <v>3880</v>
      </c>
      <c r="CI59" s="31">
        <f t="shared" ca="1" si="446"/>
        <v>1940</v>
      </c>
      <c r="CJ59" s="31">
        <f t="shared" ca="1" si="446"/>
        <v>1940</v>
      </c>
      <c r="CK59" s="49">
        <f t="shared" ca="1" si="446"/>
        <v>0</v>
      </c>
      <c r="CM59" s="57" t="str">
        <f t="shared" si="433"/>
        <v>Austria</v>
      </c>
      <c r="CN59" s="58" t="str">
        <f t="shared" si="433"/>
        <v>AT</v>
      </c>
      <c r="CO59" s="41" t="str">
        <f t="shared" si="433"/>
        <v>AUT</v>
      </c>
      <c r="CP59" s="59">
        <f t="shared" si="442"/>
        <v>8</v>
      </c>
      <c r="CQ59" s="48">
        <f t="shared" ca="1" si="434"/>
        <v>0</v>
      </c>
      <c r="CR59" s="31">
        <f t="shared" ref="CR59:DO59" ca="1" si="447">CR11</f>
        <v>4820</v>
      </c>
      <c r="CS59" s="31">
        <f t="shared" ca="1" si="447"/>
        <v>4820</v>
      </c>
      <c r="CT59" s="31">
        <f t="shared" ca="1" si="447"/>
        <v>1446</v>
      </c>
      <c r="CU59" s="31">
        <f t="shared" ca="1" si="447"/>
        <v>1687</v>
      </c>
      <c r="CV59" s="31">
        <f t="shared" ca="1" si="447"/>
        <v>1687</v>
      </c>
      <c r="CW59" s="31">
        <f t="shared" ca="1" si="447"/>
        <v>598</v>
      </c>
      <c r="CX59" s="31">
        <f t="shared" ca="1" si="447"/>
        <v>299</v>
      </c>
      <c r="CY59" s="31">
        <f t="shared" ca="1" si="447"/>
        <v>299</v>
      </c>
      <c r="CZ59" s="31">
        <f t="shared" ca="1" si="447"/>
        <v>4509</v>
      </c>
      <c r="DA59" s="31">
        <f t="shared" ca="1" si="447"/>
        <v>9989</v>
      </c>
      <c r="DB59" s="31">
        <f t="shared" ca="1" si="447"/>
        <v>0</v>
      </c>
      <c r="DC59" s="31">
        <f t="shared" ca="1" si="447"/>
        <v>0</v>
      </c>
      <c r="DD59" s="31">
        <f t="shared" ca="1" si="447"/>
        <v>0</v>
      </c>
      <c r="DE59" s="31">
        <f t="shared" ca="1" si="447"/>
        <v>0</v>
      </c>
      <c r="DF59" s="31">
        <f t="shared" ca="1" si="447"/>
        <v>174</v>
      </c>
      <c r="DG59" s="31">
        <f t="shared" ca="1" si="447"/>
        <v>984</v>
      </c>
      <c r="DH59" s="31">
        <f t="shared" ca="1" si="447"/>
        <v>620</v>
      </c>
      <c r="DI59" s="31">
        <f t="shared" ca="1" si="447"/>
        <v>0</v>
      </c>
      <c r="DJ59" s="31">
        <f t="shared" ca="1" si="447"/>
        <v>2000</v>
      </c>
      <c r="DK59" s="31">
        <f t="shared" ca="1" si="447"/>
        <v>2000</v>
      </c>
      <c r="DL59" s="31">
        <f t="shared" ca="1" si="447"/>
        <v>3880</v>
      </c>
      <c r="DM59" s="31">
        <f t="shared" ca="1" si="447"/>
        <v>1940</v>
      </c>
      <c r="DN59" s="31">
        <f t="shared" ca="1" si="447"/>
        <v>1940</v>
      </c>
      <c r="DO59" s="49">
        <f t="shared" ca="1" si="447"/>
        <v>0</v>
      </c>
    </row>
    <row r="60" spans="1:119" x14ac:dyDescent="0.2">
      <c r="A60" s="57" t="str">
        <f t="shared" si="424"/>
        <v>Bosnia-Herzegovina</v>
      </c>
      <c r="B60" s="58" t="str">
        <f t="shared" si="424"/>
        <v>BA</v>
      </c>
      <c r="C60" s="41" t="str">
        <f t="shared" si="424"/>
        <v>BIH</v>
      </c>
      <c r="D60" s="59">
        <f t="shared" si="436"/>
        <v>9</v>
      </c>
      <c r="E60" s="48">
        <f t="shared" ca="1" si="425"/>
        <v>0</v>
      </c>
      <c r="F60" s="31">
        <f t="shared" ref="F60:AC60" ca="1" si="448">F12</f>
        <v>0</v>
      </c>
      <c r="G60" s="31">
        <f t="shared" ca="1" si="448"/>
        <v>0</v>
      </c>
      <c r="H60" s="31">
        <f t="shared" ca="1" si="448"/>
        <v>0</v>
      </c>
      <c r="I60" s="31">
        <f t="shared" ca="1" si="448"/>
        <v>0</v>
      </c>
      <c r="J60" s="31">
        <f t="shared" ca="1" si="448"/>
        <v>0</v>
      </c>
      <c r="K60" s="31">
        <f t="shared" ca="1" si="448"/>
        <v>0</v>
      </c>
      <c r="L60" s="31">
        <f t="shared" ca="1" si="448"/>
        <v>0</v>
      </c>
      <c r="M60" s="31">
        <f t="shared" ca="1" si="448"/>
        <v>0</v>
      </c>
      <c r="N60" s="31">
        <f t="shared" ca="1" si="448"/>
        <v>1079</v>
      </c>
      <c r="O60" s="31">
        <f t="shared" ca="1" si="448"/>
        <v>961</v>
      </c>
      <c r="P60" s="31">
        <f t="shared" ca="1" si="448"/>
        <v>2323</v>
      </c>
      <c r="Q60" s="31">
        <f t="shared" ca="1" si="448"/>
        <v>1161.5</v>
      </c>
      <c r="R60" s="31">
        <f t="shared" ca="1" si="448"/>
        <v>1161.5</v>
      </c>
      <c r="S60" s="31">
        <f t="shared" ca="1" si="448"/>
        <v>0</v>
      </c>
      <c r="T60" s="31">
        <f t="shared" ca="1" si="448"/>
        <v>0</v>
      </c>
      <c r="U60" s="31">
        <f t="shared" ca="1" si="448"/>
        <v>0</v>
      </c>
      <c r="V60" s="31">
        <f t="shared" ca="1" si="448"/>
        <v>0</v>
      </c>
      <c r="W60" s="31">
        <f t="shared" ca="1" si="448"/>
        <v>0</v>
      </c>
      <c r="X60" s="31">
        <f t="shared" ca="1" si="448"/>
        <v>0</v>
      </c>
      <c r="Y60" s="31">
        <f t="shared" ca="1" si="448"/>
        <v>0</v>
      </c>
      <c r="Z60" s="31">
        <f t="shared" ca="1" si="448"/>
        <v>100</v>
      </c>
      <c r="AA60" s="31">
        <f t="shared" ca="1" si="448"/>
        <v>50</v>
      </c>
      <c r="AB60" s="31">
        <f t="shared" ca="1" si="448"/>
        <v>50</v>
      </c>
      <c r="AC60" s="49">
        <f t="shared" ca="1" si="448"/>
        <v>0</v>
      </c>
      <c r="AE60" s="57" t="str">
        <f t="shared" si="427"/>
        <v>Bosnia-Herzegovina</v>
      </c>
      <c r="AF60" s="58" t="str">
        <f t="shared" si="427"/>
        <v>BA</v>
      </c>
      <c r="AG60" s="41" t="str">
        <f t="shared" si="427"/>
        <v>BIH</v>
      </c>
      <c r="AH60" s="59">
        <f t="shared" si="438"/>
        <v>9</v>
      </c>
      <c r="AI60" s="48">
        <f t="shared" ca="1" si="428"/>
        <v>0</v>
      </c>
      <c r="AJ60" s="31">
        <f t="shared" ref="AJ60:BG60" ca="1" si="449">AJ12</f>
        <v>0</v>
      </c>
      <c r="AK60" s="31">
        <f t="shared" ca="1" si="449"/>
        <v>0</v>
      </c>
      <c r="AL60" s="31">
        <f t="shared" ca="1" si="449"/>
        <v>0</v>
      </c>
      <c r="AM60" s="31">
        <f t="shared" ca="1" si="449"/>
        <v>0</v>
      </c>
      <c r="AN60" s="31">
        <f t="shared" ca="1" si="449"/>
        <v>0</v>
      </c>
      <c r="AO60" s="31">
        <f t="shared" ca="1" si="449"/>
        <v>0</v>
      </c>
      <c r="AP60" s="31">
        <f t="shared" ca="1" si="449"/>
        <v>0</v>
      </c>
      <c r="AQ60" s="31">
        <f t="shared" ca="1" si="449"/>
        <v>0</v>
      </c>
      <c r="AR60" s="31">
        <f t="shared" ca="1" si="449"/>
        <v>1079</v>
      </c>
      <c r="AS60" s="31">
        <f t="shared" ca="1" si="449"/>
        <v>961</v>
      </c>
      <c r="AT60" s="31">
        <f t="shared" ca="1" si="449"/>
        <v>2323</v>
      </c>
      <c r="AU60" s="31">
        <f t="shared" ca="1" si="449"/>
        <v>1161.5</v>
      </c>
      <c r="AV60" s="31">
        <f t="shared" ca="1" si="449"/>
        <v>1161.5</v>
      </c>
      <c r="AW60" s="31">
        <f t="shared" ca="1" si="449"/>
        <v>0</v>
      </c>
      <c r="AX60" s="31">
        <f t="shared" ca="1" si="449"/>
        <v>0</v>
      </c>
      <c r="AY60" s="31">
        <f t="shared" ca="1" si="449"/>
        <v>0</v>
      </c>
      <c r="AZ60" s="31">
        <f t="shared" ca="1" si="449"/>
        <v>0</v>
      </c>
      <c r="BA60" s="31">
        <f t="shared" ca="1" si="449"/>
        <v>0</v>
      </c>
      <c r="BB60" s="31">
        <f t="shared" ca="1" si="449"/>
        <v>0</v>
      </c>
      <c r="BC60" s="31">
        <f t="shared" ca="1" si="449"/>
        <v>0</v>
      </c>
      <c r="BD60" s="31">
        <f t="shared" ca="1" si="449"/>
        <v>100</v>
      </c>
      <c r="BE60" s="31">
        <f t="shared" ca="1" si="449"/>
        <v>50</v>
      </c>
      <c r="BF60" s="31">
        <f t="shared" ca="1" si="449"/>
        <v>50</v>
      </c>
      <c r="BG60" s="49">
        <f t="shared" ca="1" si="449"/>
        <v>0</v>
      </c>
      <c r="BI60" s="57" t="str">
        <f t="shared" si="430"/>
        <v>Bosnia-Herzegovina</v>
      </c>
      <c r="BJ60" s="58" t="str">
        <f t="shared" si="430"/>
        <v>BA</v>
      </c>
      <c r="BK60" s="41" t="str">
        <f t="shared" si="430"/>
        <v>BIH</v>
      </c>
      <c r="BL60" s="59">
        <f t="shared" si="440"/>
        <v>9</v>
      </c>
      <c r="BM60" s="48">
        <f t="shared" ca="1" si="431"/>
        <v>0</v>
      </c>
      <c r="BN60" s="31">
        <f t="shared" ref="BN60:CK60" ca="1" si="450">BN12</f>
        <v>0</v>
      </c>
      <c r="BO60" s="31">
        <f t="shared" ca="1" si="450"/>
        <v>0</v>
      </c>
      <c r="BP60" s="31">
        <f t="shared" ca="1" si="450"/>
        <v>0</v>
      </c>
      <c r="BQ60" s="31">
        <f t="shared" ca="1" si="450"/>
        <v>0</v>
      </c>
      <c r="BR60" s="31">
        <f t="shared" ca="1" si="450"/>
        <v>0</v>
      </c>
      <c r="BS60" s="31">
        <f t="shared" ca="1" si="450"/>
        <v>0</v>
      </c>
      <c r="BT60" s="31">
        <f t="shared" ca="1" si="450"/>
        <v>0</v>
      </c>
      <c r="BU60" s="31">
        <f t="shared" ca="1" si="450"/>
        <v>0</v>
      </c>
      <c r="BV60" s="31">
        <f t="shared" ca="1" si="450"/>
        <v>1079</v>
      </c>
      <c r="BW60" s="31">
        <f t="shared" ca="1" si="450"/>
        <v>961</v>
      </c>
      <c r="BX60" s="31">
        <f t="shared" ca="1" si="450"/>
        <v>2323</v>
      </c>
      <c r="BY60" s="31">
        <f t="shared" ca="1" si="450"/>
        <v>1161.5</v>
      </c>
      <c r="BZ60" s="31">
        <f t="shared" ca="1" si="450"/>
        <v>1161.5</v>
      </c>
      <c r="CA60" s="31">
        <f t="shared" ca="1" si="450"/>
        <v>0</v>
      </c>
      <c r="CB60" s="31">
        <f t="shared" ca="1" si="450"/>
        <v>0</v>
      </c>
      <c r="CC60" s="31">
        <f t="shared" ca="1" si="450"/>
        <v>0</v>
      </c>
      <c r="CD60" s="31">
        <f t="shared" ca="1" si="450"/>
        <v>0</v>
      </c>
      <c r="CE60" s="31">
        <f t="shared" ca="1" si="450"/>
        <v>0</v>
      </c>
      <c r="CF60" s="31">
        <f t="shared" ca="1" si="450"/>
        <v>0</v>
      </c>
      <c r="CG60" s="31">
        <f t="shared" ca="1" si="450"/>
        <v>0</v>
      </c>
      <c r="CH60" s="31">
        <f t="shared" ca="1" si="450"/>
        <v>100</v>
      </c>
      <c r="CI60" s="31">
        <f t="shared" ca="1" si="450"/>
        <v>50</v>
      </c>
      <c r="CJ60" s="31">
        <f t="shared" ca="1" si="450"/>
        <v>50</v>
      </c>
      <c r="CK60" s="49">
        <f t="shared" ca="1" si="450"/>
        <v>0</v>
      </c>
      <c r="CM60" s="57" t="str">
        <f t="shared" si="433"/>
        <v>Bosnia-Herzegovina</v>
      </c>
      <c r="CN60" s="58" t="str">
        <f t="shared" si="433"/>
        <v>BA</v>
      </c>
      <c r="CO60" s="41" t="str">
        <f t="shared" si="433"/>
        <v>BIH</v>
      </c>
      <c r="CP60" s="59">
        <f t="shared" si="442"/>
        <v>9</v>
      </c>
      <c r="CQ60" s="48">
        <f t="shared" ca="1" si="434"/>
        <v>0</v>
      </c>
      <c r="CR60" s="31">
        <f t="shared" ref="CR60:DO60" ca="1" si="451">CR12</f>
        <v>0</v>
      </c>
      <c r="CS60" s="31">
        <f t="shared" ca="1" si="451"/>
        <v>0</v>
      </c>
      <c r="CT60" s="31">
        <f t="shared" ca="1" si="451"/>
        <v>0</v>
      </c>
      <c r="CU60" s="31">
        <f t="shared" ca="1" si="451"/>
        <v>0</v>
      </c>
      <c r="CV60" s="31">
        <f t="shared" ca="1" si="451"/>
        <v>0</v>
      </c>
      <c r="CW60" s="31">
        <f t="shared" ca="1" si="451"/>
        <v>0</v>
      </c>
      <c r="CX60" s="31">
        <f t="shared" ca="1" si="451"/>
        <v>0</v>
      </c>
      <c r="CY60" s="31">
        <f t="shared" ca="1" si="451"/>
        <v>0</v>
      </c>
      <c r="CZ60" s="31">
        <f t="shared" ca="1" si="451"/>
        <v>1079</v>
      </c>
      <c r="DA60" s="31">
        <f t="shared" ca="1" si="451"/>
        <v>961</v>
      </c>
      <c r="DB60" s="31">
        <f t="shared" ca="1" si="451"/>
        <v>2323</v>
      </c>
      <c r="DC60" s="31">
        <f t="shared" ca="1" si="451"/>
        <v>1161.5</v>
      </c>
      <c r="DD60" s="31">
        <f t="shared" ca="1" si="451"/>
        <v>1161.5</v>
      </c>
      <c r="DE60" s="31">
        <f t="shared" ca="1" si="451"/>
        <v>0</v>
      </c>
      <c r="DF60" s="31">
        <f t="shared" ca="1" si="451"/>
        <v>0</v>
      </c>
      <c r="DG60" s="31">
        <f t="shared" ca="1" si="451"/>
        <v>0</v>
      </c>
      <c r="DH60" s="31">
        <f t="shared" ca="1" si="451"/>
        <v>0</v>
      </c>
      <c r="DI60" s="31">
        <f t="shared" ca="1" si="451"/>
        <v>0</v>
      </c>
      <c r="DJ60" s="31">
        <f t="shared" ca="1" si="451"/>
        <v>0</v>
      </c>
      <c r="DK60" s="31">
        <f t="shared" ca="1" si="451"/>
        <v>0</v>
      </c>
      <c r="DL60" s="31">
        <f t="shared" ca="1" si="451"/>
        <v>100</v>
      </c>
      <c r="DM60" s="31">
        <f t="shared" ca="1" si="451"/>
        <v>50</v>
      </c>
      <c r="DN60" s="31">
        <f t="shared" ca="1" si="451"/>
        <v>50</v>
      </c>
      <c r="DO60" s="49">
        <f t="shared" ca="1" si="451"/>
        <v>0</v>
      </c>
    </row>
    <row r="61" spans="1:119" x14ac:dyDescent="0.2">
      <c r="A61" s="57" t="str">
        <f t="shared" si="424"/>
        <v>Belgium</v>
      </c>
      <c r="B61" s="44" t="str">
        <f t="shared" si="424"/>
        <v>BE</v>
      </c>
      <c r="C61" s="41" t="str">
        <f t="shared" si="424"/>
        <v>BEL</v>
      </c>
      <c r="D61" s="59">
        <f t="shared" si="436"/>
        <v>10</v>
      </c>
      <c r="E61" s="48">
        <f t="shared" ca="1" si="425"/>
        <v>648.6</v>
      </c>
      <c r="F61" s="31">
        <f t="shared" ref="F61:AC61" ca="1" si="452">F13</f>
        <v>4285</v>
      </c>
      <c r="G61" s="31">
        <f t="shared" ca="1" si="452"/>
        <v>4285</v>
      </c>
      <c r="H61" s="31">
        <f t="shared" ca="1" si="452"/>
        <v>1285.5</v>
      </c>
      <c r="I61" s="31">
        <f t="shared" ca="1" si="452"/>
        <v>1499.75</v>
      </c>
      <c r="J61" s="31">
        <f t="shared" ca="1" si="452"/>
        <v>1499.75</v>
      </c>
      <c r="K61" s="31">
        <f t="shared" ca="1" si="452"/>
        <v>0</v>
      </c>
      <c r="L61" s="31">
        <f t="shared" ca="1" si="452"/>
        <v>0</v>
      </c>
      <c r="M61" s="31">
        <f t="shared" ca="1" si="452"/>
        <v>0</v>
      </c>
      <c r="N61" s="31">
        <f t="shared" ca="1" si="452"/>
        <v>117</v>
      </c>
      <c r="O61" s="31">
        <f t="shared" ca="1" si="452"/>
        <v>1308</v>
      </c>
      <c r="P61" s="31">
        <f t="shared" ca="1" si="452"/>
        <v>0</v>
      </c>
      <c r="Q61" s="31">
        <f t="shared" ca="1" si="452"/>
        <v>0</v>
      </c>
      <c r="R61" s="31">
        <f t="shared" ca="1" si="452"/>
        <v>0</v>
      </c>
      <c r="S61" s="31">
        <f t="shared" ca="1" si="452"/>
        <v>5919</v>
      </c>
      <c r="T61" s="31">
        <f t="shared" ca="1" si="452"/>
        <v>0</v>
      </c>
      <c r="U61" s="31">
        <f t="shared" ca="1" si="452"/>
        <v>1157</v>
      </c>
      <c r="V61" s="31">
        <f t="shared" ca="1" si="452"/>
        <v>658</v>
      </c>
      <c r="W61" s="31">
        <f t="shared" ca="1" si="452"/>
        <v>0</v>
      </c>
      <c r="X61" s="31">
        <f t="shared" ca="1" si="452"/>
        <v>4044.25</v>
      </c>
      <c r="Y61" s="31">
        <f t="shared" ca="1" si="452"/>
        <v>4044.25</v>
      </c>
      <c r="Z61" s="31">
        <f t="shared" ca="1" si="452"/>
        <v>2413</v>
      </c>
      <c r="AA61" s="31">
        <f t="shared" ca="1" si="452"/>
        <v>1206.5</v>
      </c>
      <c r="AB61" s="31">
        <f t="shared" ca="1" si="452"/>
        <v>1206.5</v>
      </c>
      <c r="AC61" s="49">
        <f t="shared" ca="1" si="452"/>
        <v>2310</v>
      </c>
      <c r="AE61" s="57" t="str">
        <f t="shared" si="427"/>
        <v>Belgium</v>
      </c>
      <c r="AF61" s="44" t="str">
        <f t="shared" si="427"/>
        <v>BE</v>
      </c>
      <c r="AG61" s="41" t="str">
        <f t="shared" si="427"/>
        <v>BEL</v>
      </c>
      <c r="AH61" s="59">
        <f t="shared" si="438"/>
        <v>10</v>
      </c>
      <c r="AI61" s="48">
        <f t="shared" ca="1" si="428"/>
        <v>648.6</v>
      </c>
      <c r="AJ61" s="31">
        <f t="shared" ref="AJ61:BG61" ca="1" si="453">AJ13</f>
        <v>4285</v>
      </c>
      <c r="AK61" s="31">
        <f t="shared" ca="1" si="453"/>
        <v>4285</v>
      </c>
      <c r="AL61" s="31">
        <f t="shared" ca="1" si="453"/>
        <v>1285.5</v>
      </c>
      <c r="AM61" s="31">
        <f t="shared" ca="1" si="453"/>
        <v>1499.75</v>
      </c>
      <c r="AN61" s="31">
        <f t="shared" ca="1" si="453"/>
        <v>1499.75</v>
      </c>
      <c r="AO61" s="31">
        <f t="shared" ca="1" si="453"/>
        <v>0</v>
      </c>
      <c r="AP61" s="31">
        <f t="shared" ca="1" si="453"/>
        <v>0</v>
      </c>
      <c r="AQ61" s="31">
        <f t="shared" ca="1" si="453"/>
        <v>0</v>
      </c>
      <c r="AR61" s="31">
        <f t="shared" ca="1" si="453"/>
        <v>117</v>
      </c>
      <c r="AS61" s="31">
        <f t="shared" ca="1" si="453"/>
        <v>1308</v>
      </c>
      <c r="AT61" s="31">
        <f t="shared" ca="1" si="453"/>
        <v>0</v>
      </c>
      <c r="AU61" s="31">
        <f t="shared" ca="1" si="453"/>
        <v>0</v>
      </c>
      <c r="AV61" s="31">
        <f t="shared" ca="1" si="453"/>
        <v>0</v>
      </c>
      <c r="AW61" s="31">
        <f t="shared" ca="1" si="453"/>
        <v>5919</v>
      </c>
      <c r="AX61" s="31">
        <f t="shared" ca="1" si="453"/>
        <v>0</v>
      </c>
      <c r="AY61" s="31">
        <f t="shared" ca="1" si="453"/>
        <v>1157</v>
      </c>
      <c r="AZ61" s="31">
        <f t="shared" ca="1" si="453"/>
        <v>658</v>
      </c>
      <c r="BA61" s="31">
        <f t="shared" ca="1" si="453"/>
        <v>0</v>
      </c>
      <c r="BB61" s="31">
        <f t="shared" ca="1" si="453"/>
        <v>4044.25</v>
      </c>
      <c r="BC61" s="31">
        <f t="shared" ca="1" si="453"/>
        <v>4044.25</v>
      </c>
      <c r="BD61" s="31">
        <f t="shared" ca="1" si="453"/>
        <v>2413</v>
      </c>
      <c r="BE61" s="31">
        <f t="shared" ca="1" si="453"/>
        <v>1206.5</v>
      </c>
      <c r="BF61" s="31">
        <f t="shared" ca="1" si="453"/>
        <v>1206.5</v>
      </c>
      <c r="BG61" s="49">
        <f t="shared" ca="1" si="453"/>
        <v>2310</v>
      </c>
      <c r="BI61" s="57" t="str">
        <f t="shared" si="430"/>
        <v>Belgium</v>
      </c>
      <c r="BJ61" s="44" t="str">
        <f t="shared" si="430"/>
        <v>BE</v>
      </c>
      <c r="BK61" s="41" t="str">
        <f t="shared" si="430"/>
        <v>BEL</v>
      </c>
      <c r="BL61" s="59">
        <f t="shared" si="440"/>
        <v>10</v>
      </c>
      <c r="BM61" s="48">
        <f t="shared" ca="1" si="431"/>
        <v>648.6</v>
      </c>
      <c r="BN61" s="31">
        <f t="shared" ref="BN61:CK61" ca="1" si="454">BN13</f>
        <v>4285</v>
      </c>
      <c r="BO61" s="31">
        <f t="shared" ca="1" si="454"/>
        <v>4285</v>
      </c>
      <c r="BP61" s="31">
        <f t="shared" ca="1" si="454"/>
        <v>1285.5</v>
      </c>
      <c r="BQ61" s="31">
        <f t="shared" ca="1" si="454"/>
        <v>1499.75</v>
      </c>
      <c r="BR61" s="31">
        <f t="shared" ca="1" si="454"/>
        <v>1499.75</v>
      </c>
      <c r="BS61" s="31">
        <f t="shared" ca="1" si="454"/>
        <v>0</v>
      </c>
      <c r="BT61" s="31">
        <f t="shared" ca="1" si="454"/>
        <v>0</v>
      </c>
      <c r="BU61" s="31">
        <f t="shared" ca="1" si="454"/>
        <v>0</v>
      </c>
      <c r="BV61" s="31">
        <f t="shared" ca="1" si="454"/>
        <v>117</v>
      </c>
      <c r="BW61" s="31">
        <f t="shared" ca="1" si="454"/>
        <v>1308</v>
      </c>
      <c r="BX61" s="31">
        <f t="shared" ca="1" si="454"/>
        <v>0</v>
      </c>
      <c r="BY61" s="31">
        <f t="shared" ca="1" si="454"/>
        <v>0</v>
      </c>
      <c r="BZ61" s="31">
        <f t="shared" ca="1" si="454"/>
        <v>0</v>
      </c>
      <c r="CA61" s="31">
        <f t="shared" ca="1" si="454"/>
        <v>5919</v>
      </c>
      <c r="CB61" s="31">
        <f t="shared" ca="1" si="454"/>
        <v>0</v>
      </c>
      <c r="CC61" s="31">
        <f t="shared" ca="1" si="454"/>
        <v>1157</v>
      </c>
      <c r="CD61" s="31">
        <f t="shared" ca="1" si="454"/>
        <v>658</v>
      </c>
      <c r="CE61" s="31">
        <f t="shared" ca="1" si="454"/>
        <v>0</v>
      </c>
      <c r="CF61" s="31">
        <f t="shared" ca="1" si="454"/>
        <v>4044.25</v>
      </c>
      <c r="CG61" s="31">
        <f t="shared" ca="1" si="454"/>
        <v>4044.25</v>
      </c>
      <c r="CH61" s="31">
        <f t="shared" ca="1" si="454"/>
        <v>2413</v>
      </c>
      <c r="CI61" s="31">
        <f t="shared" ca="1" si="454"/>
        <v>1206.5</v>
      </c>
      <c r="CJ61" s="31">
        <f t="shared" ca="1" si="454"/>
        <v>1206.5</v>
      </c>
      <c r="CK61" s="49">
        <f t="shared" ca="1" si="454"/>
        <v>2310</v>
      </c>
      <c r="CM61" s="57" t="str">
        <f t="shared" si="433"/>
        <v>Belgium</v>
      </c>
      <c r="CN61" s="44" t="str">
        <f t="shared" si="433"/>
        <v>BE</v>
      </c>
      <c r="CO61" s="41" t="str">
        <f t="shared" si="433"/>
        <v>BEL</v>
      </c>
      <c r="CP61" s="59">
        <f t="shared" si="442"/>
        <v>10</v>
      </c>
      <c r="CQ61" s="48">
        <f t="shared" ca="1" si="434"/>
        <v>648.6</v>
      </c>
      <c r="CR61" s="31">
        <f t="shared" ref="CR61:DO61" ca="1" si="455">CR13</f>
        <v>4285</v>
      </c>
      <c r="CS61" s="31">
        <f t="shared" ca="1" si="455"/>
        <v>4285</v>
      </c>
      <c r="CT61" s="31">
        <f t="shared" ca="1" si="455"/>
        <v>1285.5</v>
      </c>
      <c r="CU61" s="31">
        <f t="shared" ca="1" si="455"/>
        <v>1499.75</v>
      </c>
      <c r="CV61" s="31">
        <f t="shared" ca="1" si="455"/>
        <v>1499.75</v>
      </c>
      <c r="CW61" s="31">
        <f t="shared" ca="1" si="455"/>
        <v>0</v>
      </c>
      <c r="CX61" s="31">
        <f t="shared" ca="1" si="455"/>
        <v>0</v>
      </c>
      <c r="CY61" s="31">
        <f t="shared" ca="1" si="455"/>
        <v>0</v>
      </c>
      <c r="CZ61" s="31">
        <f t="shared" ca="1" si="455"/>
        <v>117</v>
      </c>
      <c r="DA61" s="31">
        <f t="shared" ca="1" si="455"/>
        <v>1308</v>
      </c>
      <c r="DB61" s="31">
        <f t="shared" ca="1" si="455"/>
        <v>0</v>
      </c>
      <c r="DC61" s="31">
        <f t="shared" ca="1" si="455"/>
        <v>0</v>
      </c>
      <c r="DD61" s="31">
        <f t="shared" ca="1" si="455"/>
        <v>0</v>
      </c>
      <c r="DE61" s="31">
        <f t="shared" ca="1" si="455"/>
        <v>5919</v>
      </c>
      <c r="DF61" s="31">
        <f t="shared" ca="1" si="455"/>
        <v>0</v>
      </c>
      <c r="DG61" s="31">
        <f t="shared" ca="1" si="455"/>
        <v>1157</v>
      </c>
      <c r="DH61" s="31">
        <f t="shared" ca="1" si="455"/>
        <v>658</v>
      </c>
      <c r="DI61" s="31">
        <f t="shared" ca="1" si="455"/>
        <v>0</v>
      </c>
      <c r="DJ61" s="31">
        <f t="shared" ca="1" si="455"/>
        <v>4044.25</v>
      </c>
      <c r="DK61" s="31">
        <f t="shared" ca="1" si="455"/>
        <v>4044.25</v>
      </c>
      <c r="DL61" s="31">
        <f t="shared" ca="1" si="455"/>
        <v>2413</v>
      </c>
      <c r="DM61" s="31">
        <f t="shared" ca="1" si="455"/>
        <v>1206.5</v>
      </c>
      <c r="DN61" s="31">
        <f t="shared" ca="1" si="455"/>
        <v>1206.5</v>
      </c>
      <c r="DO61" s="49">
        <f t="shared" ca="1" si="455"/>
        <v>2310</v>
      </c>
    </row>
    <row r="62" spans="1:119" x14ac:dyDescent="0.2">
      <c r="A62" s="57" t="str">
        <f t="shared" si="424"/>
        <v>Bulgaria</v>
      </c>
      <c r="B62" s="44" t="str">
        <f t="shared" si="424"/>
        <v>BG</v>
      </c>
      <c r="C62" s="41" t="str">
        <f t="shared" si="424"/>
        <v>BGR</v>
      </c>
      <c r="D62" s="59">
        <f t="shared" si="436"/>
        <v>11</v>
      </c>
      <c r="E62" s="48">
        <f t="shared" ca="1" si="425"/>
        <v>0</v>
      </c>
      <c r="F62" s="31">
        <f t="shared" ref="F62:AC62" ca="1" si="456">F14</f>
        <v>12</v>
      </c>
      <c r="G62" s="31">
        <f t="shared" ca="1" si="456"/>
        <v>12</v>
      </c>
      <c r="H62" s="31">
        <f t="shared" ca="1" si="456"/>
        <v>3.5999999999999996</v>
      </c>
      <c r="I62" s="31">
        <f t="shared" ca="1" si="456"/>
        <v>4.1999999999999993</v>
      </c>
      <c r="J62" s="31">
        <f t="shared" ca="1" si="456"/>
        <v>4.1999999999999993</v>
      </c>
      <c r="K62" s="31">
        <f t="shared" ca="1" si="456"/>
        <v>168</v>
      </c>
      <c r="L62" s="31">
        <f t="shared" ca="1" si="456"/>
        <v>84</v>
      </c>
      <c r="M62" s="31">
        <f t="shared" ca="1" si="456"/>
        <v>84</v>
      </c>
      <c r="N62" s="31">
        <f t="shared" ca="1" si="456"/>
        <v>540</v>
      </c>
      <c r="O62" s="31">
        <f t="shared" ca="1" si="456"/>
        <v>2650</v>
      </c>
      <c r="P62" s="31">
        <f t="shared" ca="1" si="456"/>
        <v>3895</v>
      </c>
      <c r="Q62" s="31">
        <f t="shared" ca="1" si="456"/>
        <v>1947.5</v>
      </c>
      <c r="R62" s="31">
        <f t="shared" ca="1" si="456"/>
        <v>1947.5</v>
      </c>
      <c r="S62" s="31">
        <f t="shared" ca="1" si="456"/>
        <v>2200</v>
      </c>
      <c r="T62" s="31">
        <f t="shared" ca="1" si="456"/>
        <v>0</v>
      </c>
      <c r="U62" s="31">
        <f t="shared" ca="1" si="456"/>
        <v>1314</v>
      </c>
      <c r="V62" s="31">
        <f t="shared" ca="1" si="456"/>
        <v>90</v>
      </c>
      <c r="W62" s="31">
        <f t="shared" ca="1" si="456"/>
        <v>0</v>
      </c>
      <c r="X62" s="31">
        <f t="shared" ca="1" si="456"/>
        <v>1300</v>
      </c>
      <c r="Y62" s="31">
        <f t="shared" ca="1" si="456"/>
        <v>1300</v>
      </c>
      <c r="Z62" s="31">
        <f t="shared" ca="1" si="456"/>
        <v>900</v>
      </c>
      <c r="AA62" s="31">
        <f t="shared" ca="1" si="456"/>
        <v>450</v>
      </c>
      <c r="AB62" s="31">
        <f t="shared" ca="1" si="456"/>
        <v>450</v>
      </c>
      <c r="AC62" s="49">
        <f t="shared" ca="1" si="456"/>
        <v>0</v>
      </c>
      <c r="AE62" s="57" t="str">
        <f t="shared" si="427"/>
        <v>Bulgaria</v>
      </c>
      <c r="AF62" s="44" t="str">
        <f t="shared" si="427"/>
        <v>BG</v>
      </c>
      <c r="AG62" s="41" t="str">
        <f t="shared" si="427"/>
        <v>BGR</v>
      </c>
      <c r="AH62" s="59">
        <f t="shared" si="438"/>
        <v>11</v>
      </c>
      <c r="AI62" s="48">
        <f t="shared" ca="1" si="428"/>
        <v>0</v>
      </c>
      <c r="AJ62" s="31">
        <f t="shared" ref="AJ62:BG62" ca="1" si="457">AJ14</f>
        <v>12</v>
      </c>
      <c r="AK62" s="31">
        <f t="shared" ca="1" si="457"/>
        <v>12</v>
      </c>
      <c r="AL62" s="31">
        <f t="shared" ca="1" si="457"/>
        <v>3.5999999999999996</v>
      </c>
      <c r="AM62" s="31">
        <f t="shared" ca="1" si="457"/>
        <v>4.1999999999999993</v>
      </c>
      <c r="AN62" s="31">
        <f t="shared" ca="1" si="457"/>
        <v>4.1999999999999993</v>
      </c>
      <c r="AO62" s="31">
        <f t="shared" ca="1" si="457"/>
        <v>168</v>
      </c>
      <c r="AP62" s="31">
        <f t="shared" ca="1" si="457"/>
        <v>84</v>
      </c>
      <c r="AQ62" s="31">
        <f t="shared" ca="1" si="457"/>
        <v>84</v>
      </c>
      <c r="AR62" s="31">
        <f t="shared" ca="1" si="457"/>
        <v>540</v>
      </c>
      <c r="AS62" s="31">
        <f t="shared" ca="1" si="457"/>
        <v>2650</v>
      </c>
      <c r="AT62" s="31">
        <f t="shared" ca="1" si="457"/>
        <v>3895</v>
      </c>
      <c r="AU62" s="31">
        <f t="shared" ca="1" si="457"/>
        <v>1947.5</v>
      </c>
      <c r="AV62" s="31">
        <f t="shared" ca="1" si="457"/>
        <v>1947.5</v>
      </c>
      <c r="AW62" s="31">
        <f t="shared" ca="1" si="457"/>
        <v>2200</v>
      </c>
      <c r="AX62" s="31">
        <f t="shared" ca="1" si="457"/>
        <v>0</v>
      </c>
      <c r="AY62" s="31">
        <f t="shared" ca="1" si="457"/>
        <v>1314</v>
      </c>
      <c r="AZ62" s="31">
        <f t="shared" ca="1" si="457"/>
        <v>90</v>
      </c>
      <c r="BA62" s="31">
        <f t="shared" ca="1" si="457"/>
        <v>0</v>
      </c>
      <c r="BB62" s="31">
        <f t="shared" ca="1" si="457"/>
        <v>1300</v>
      </c>
      <c r="BC62" s="31">
        <f t="shared" ca="1" si="457"/>
        <v>1300</v>
      </c>
      <c r="BD62" s="31">
        <f t="shared" ca="1" si="457"/>
        <v>900</v>
      </c>
      <c r="BE62" s="31">
        <f t="shared" ca="1" si="457"/>
        <v>450</v>
      </c>
      <c r="BF62" s="31">
        <f t="shared" ca="1" si="457"/>
        <v>450</v>
      </c>
      <c r="BG62" s="49">
        <f t="shared" ca="1" si="457"/>
        <v>0</v>
      </c>
      <c r="BI62" s="57" t="str">
        <f t="shared" si="430"/>
        <v>Bulgaria</v>
      </c>
      <c r="BJ62" s="44" t="str">
        <f t="shared" si="430"/>
        <v>BG</v>
      </c>
      <c r="BK62" s="41" t="str">
        <f t="shared" si="430"/>
        <v>BGR</v>
      </c>
      <c r="BL62" s="59">
        <f t="shared" si="440"/>
        <v>11</v>
      </c>
      <c r="BM62" s="48">
        <f t="shared" ca="1" si="431"/>
        <v>0</v>
      </c>
      <c r="BN62" s="31">
        <f t="shared" ref="BN62:CK62" ca="1" si="458">BN14</f>
        <v>12</v>
      </c>
      <c r="BO62" s="31">
        <f t="shared" ca="1" si="458"/>
        <v>12</v>
      </c>
      <c r="BP62" s="31">
        <f t="shared" ca="1" si="458"/>
        <v>3.5999999999999996</v>
      </c>
      <c r="BQ62" s="31">
        <f t="shared" ca="1" si="458"/>
        <v>4.1999999999999993</v>
      </c>
      <c r="BR62" s="31">
        <f t="shared" ca="1" si="458"/>
        <v>4.1999999999999993</v>
      </c>
      <c r="BS62" s="31">
        <f t="shared" ca="1" si="458"/>
        <v>168</v>
      </c>
      <c r="BT62" s="31">
        <f t="shared" ca="1" si="458"/>
        <v>84</v>
      </c>
      <c r="BU62" s="31">
        <f t="shared" ca="1" si="458"/>
        <v>84</v>
      </c>
      <c r="BV62" s="31">
        <f t="shared" ca="1" si="458"/>
        <v>540</v>
      </c>
      <c r="BW62" s="31">
        <f t="shared" ca="1" si="458"/>
        <v>2650</v>
      </c>
      <c r="BX62" s="31">
        <f t="shared" ca="1" si="458"/>
        <v>3895</v>
      </c>
      <c r="BY62" s="31">
        <f t="shared" ca="1" si="458"/>
        <v>1947.5</v>
      </c>
      <c r="BZ62" s="31">
        <f t="shared" ca="1" si="458"/>
        <v>1947.5</v>
      </c>
      <c r="CA62" s="31">
        <f t="shared" ca="1" si="458"/>
        <v>2200</v>
      </c>
      <c r="CB62" s="31">
        <f t="shared" ca="1" si="458"/>
        <v>0</v>
      </c>
      <c r="CC62" s="31">
        <f t="shared" ca="1" si="458"/>
        <v>1314</v>
      </c>
      <c r="CD62" s="31">
        <f t="shared" ca="1" si="458"/>
        <v>90</v>
      </c>
      <c r="CE62" s="31">
        <f t="shared" ca="1" si="458"/>
        <v>0</v>
      </c>
      <c r="CF62" s="31">
        <f t="shared" ca="1" si="458"/>
        <v>1300</v>
      </c>
      <c r="CG62" s="31">
        <f t="shared" ca="1" si="458"/>
        <v>1300</v>
      </c>
      <c r="CH62" s="31">
        <f t="shared" ca="1" si="458"/>
        <v>900</v>
      </c>
      <c r="CI62" s="31">
        <f t="shared" ca="1" si="458"/>
        <v>450</v>
      </c>
      <c r="CJ62" s="31">
        <f t="shared" ca="1" si="458"/>
        <v>450</v>
      </c>
      <c r="CK62" s="49">
        <f t="shared" ca="1" si="458"/>
        <v>0</v>
      </c>
      <c r="CM62" s="57" t="str">
        <f t="shared" si="433"/>
        <v>Bulgaria</v>
      </c>
      <c r="CN62" s="44" t="str">
        <f t="shared" si="433"/>
        <v>BG</v>
      </c>
      <c r="CO62" s="41" t="str">
        <f t="shared" si="433"/>
        <v>BGR</v>
      </c>
      <c r="CP62" s="59">
        <f t="shared" si="442"/>
        <v>11</v>
      </c>
      <c r="CQ62" s="48">
        <f t="shared" ca="1" si="434"/>
        <v>0</v>
      </c>
      <c r="CR62" s="31">
        <f t="shared" ref="CR62:DO62" ca="1" si="459">CR14</f>
        <v>12</v>
      </c>
      <c r="CS62" s="31">
        <f t="shared" ca="1" si="459"/>
        <v>12</v>
      </c>
      <c r="CT62" s="31">
        <f t="shared" ca="1" si="459"/>
        <v>3.5999999999999996</v>
      </c>
      <c r="CU62" s="31">
        <f t="shared" ca="1" si="459"/>
        <v>4.1999999999999993</v>
      </c>
      <c r="CV62" s="31">
        <f t="shared" ca="1" si="459"/>
        <v>4.1999999999999993</v>
      </c>
      <c r="CW62" s="31">
        <f t="shared" ca="1" si="459"/>
        <v>168</v>
      </c>
      <c r="CX62" s="31">
        <f t="shared" ca="1" si="459"/>
        <v>84</v>
      </c>
      <c r="CY62" s="31">
        <f t="shared" ca="1" si="459"/>
        <v>84</v>
      </c>
      <c r="CZ62" s="31">
        <f t="shared" ca="1" si="459"/>
        <v>540</v>
      </c>
      <c r="DA62" s="31">
        <f t="shared" ca="1" si="459"/>
        <v>2650</v>
      </c>
      <c r="DB62" s="31">
        <f t="shared" ca="1" si="459"/>
        <v>3895</v>
      </c>
      <c r="DC62" s="31">
        <f t="shared" ca="1" si="459"/>
        <v>1947.5</v>
      </c>
      <c r="DD62" s="31">
        <f t="shared" ca="1" si="459"/>
        <v>1947.5</v>
      </c>
      <c r="DE62" s="31">
        <f t="shared" ca="1" si="459"/>
        <v>2200</v>
      </c>
      <c r="DF62" s="31">
        <f t="shared" ca="1" si="459"/>
        <v>0</v>
      </c>
      <c r="DG62" s="31">
        <f t="shared" ca="1" si="459"/>
        <v>1314</v>
      </c>
      <c r="DH62" s="31">
        <f t="shared" ca="1" si="459"/>
        <v>90</v>
      </c>
      <c r="DI62" s="31">
        <f t="shared" ca="1" si="459"/>
        <v>0</v>
      </c>
      <c r="DJ62" s="31">
        <f t="shared" ca="1" si="459"/>
        <v>1300</v>
      </c>
      <c r="DK62" s="31">
        <f t="shared" ca="1" si="459"/>
        <v>1300</v>
      </c>
      <c r="DL62" s="31">
        <f t="shared" ca="1" si="459"/>
        <v>900</v>
      </c>
      <c r="DM62" s="31">
        <f t="shared" ca="1" si="459"/>
        <v>450</v>
      </c>
      <c r="DN62" s="31">
        <f t="shared" ca="1" si="459"/>
        <v>450</v>
      </c>
      <c r="DO62" s="49">
        <f t="shared" ca="1" si="459"/>
        <v>0</v>
      </c>
    </row>
    <row r="63" spans="1:119" x14ac:dyDescent="0.2">
      <c r="A63" s="75" t="str">
        <f t="shared" si="424"/>
        <v>Switzerland</v>
      </c>
      <c r="B63" s="44" t="str">
        <f t="shared" si="424"/>
        <v>CH</v>
      </c>
      <c r="C63" s="42" t="str">
        <f t="shared" si="424"/>
        <v>CHE</v>
      </c>
      <c r="D63" s="59">
        <f t="shared" si="436"/>
        <v>12</v>
      </c>
      <c r="E63" s="48">
        <f t="shared" ca="1" si="425"/>
        <v>0</v>
      </c>
      <c r="F63" s="31">
        <f t="shared" ref="F63:AC63" ca="1" si="460">F15</f>
        <v>0</v>
      </c>
      <c r="G63" s="31">
        <f t="shared" ca="1" si="460"/>
        <v>0</v>
      </c>
      <c r="H63" s="31">
        <f t="shared" ca="1" si="460"/>
        <v>0</v>
      </c>
      <c r="I63" s="31">
        <f t="shared" ca="1" si="460"/>
        <v>0</v>
      </c>
      <c r="J63" s="31">
        <f t="shared" ca="1" si="460"/>
        <v>0</v>
      </c>
      <c r="K63" s="31">
        <f t="shared" ca="1" si="460"/>
        <v>0</v>
      </c>
      <c r="L63" s="31">
        <f t="shared" ca="1" si="460"/>
        <v>0</v>
      </c>
      <c r="M63" s="31">
        <f t="shared" ca="1" si="460"/>
        <v>0</v>
      </c>
      <c r="N63" s="31">
        <f t="shared" ca="1" si="460"/>
        <v>4139</v>
      </c>
      <c r="O63" s="31">
        <f t="shared" ca="1" si="460"/>
        <v>13580</v>
      </c>
      <c r="P63" s="31">
        <f t="shared" ca="1" si="460"/>
        <v>0</v>
      </c>
      <c r="Q63" s="31">
        <f t="shared" ca="1" si="460"/>
        <v>0</v>
      </c>
      <c r="R63" s="31">
        <f t="shared" ca="1" si="460"/>
        <v>0</v>
      </c>
      <c r="S63" s="31">
        <f t="shared" ca="1" si="460"/>
        <v>2905</v>
      </c>
      <c r="T63" s="31">
        <f t="shared" ca="1" si="460"/>
        <v>0</v>
      </c>
      <c r="U63" s="31">
        <f t="shared" ca="1" si="460"/>
        <v>520</v>
      </c>
      <c r="V63" s="31">
        <f t="shared" ca="1" si="460"/>
        <v>380</v>
      </c>
      <c r="W63" s="31">
        <f t="shared" ca="1" si="460"/>
        <v>0</v>
      </c>
      <c r="X63" s="31">
        <f t="shared" ca="1" si="460"/>
        <v>2600</v>
      </c>
      <c r="Y63" s="31">
        <f t="shared" ca="1" si="460"/>
        <v>2600</v>
      </c>
      <c r="Z63" s="31">
        <f t="shared" ca="1" si="460"/>
        <v>120</v>
      </c>
      <c r="AA63" s="31">
        <f t="shared" ca="1" si="460"/>
        <v>60</v>
      </c>
      <c r="AB63" s="31">
        <f t="shared" ca="1" si="460"/>
        <v>60</v>
      </c>
      <c r="AC63" s="49">
        <f t="shared" ca="1" si="460"/>
        <v>0</v>
      </c>
      <c r="AE63" s="75" t="str">
        <f t="shared" si="427"/>
        <v>Switzerland</v>
      </c>
      <c r="AF63" s="44" t="str">
        <f t="shared" si="427"/>
        <v>CH</v>
      </c>
      <c r="AG63" s="42" t="str">
        <f t="shared" si="427"/>
        <v>CHE</v>
      </c>
      <c r="AH63" s="59">
        <f t="shared" si="438"/>
        <v>12</v>
      </c>
      <c r="AI63" s="48">
        <f t="shared" ca="1" si="428"/>
        <v>0</v>
      </c>
      <c r="AJ63" s="31">
        <f t="shared" ref="AJ63:BG63" ca="1" si="461">AJ15</f>
        <v>0</v>
      </c>
      <c r="AK63" s="31">
        <f t="shared" ca="1" si="461"/>
        <v>0</v>
      </c>
      <c r="AL63" s="31">
        <f t="shared" ca="1" si="461"/>
        <v>0</v>
      </c>
      <c r="AM63" s="31">
        <f t="shared" ca="1" si="461"/>
        <v>0</v>
      </c>
      <c r="AN63" s="31">
        <f t="shared" ca="1" si="461"/>
        <v>0</v>
      </c>
      <c r="AO63" s="31">
        <f t="shared" ca="1" si="461"/>
        <v>0</v>
      </c>
      <c r="AP63" s="31">
        <f t="shared" ca="1" si="461"/>
        <v>0</v>
      </c>
      <c r="AQ63" s="31">
        <f t="shared" ca="1" si="461"/>
        <v>0</v>
      </c>
      <c r="AR63" s="31">
        <f t="shared" ca="1" si="461"/>
        <v>4139</v>
      </c>
      <c r="AS63" s="31">
        <f t="shared" ca="1" si="461"/>
        <v>13580</v>
      </c>
      <c r="AT63" s="31">
        <f t="shared" ca="1" si="461"/>
        <v>0</v>
      </c>
      <c r="AU63" s="31">
        <f t="shared" ca="1" si="461"/>
        <v>0</v>
      </c>
      <c r="AV63" s="31">
        <f t="shared" ca="1" si="461"/>
        <v>0</v>
      </c>
      <c r="AW63" s="31">
        <f t="shared" ca="1" si="461"/>
        <v>2905</v>
      </c>
      <c r="AX63" s="31">
        <f t="shared" ca="1" si="461"/>
        <v>0</v>
      </c>
      <c r="AY63" s="31">
        <f t="shared" ca="1" si="461"/>
        <v>520</v>
      </c>
      <c r="AZ63" s="31">
        <f t="shared" ca="1" si="461"/>
        <v>380</v>
      </c>
      <c r="BA63" s="31">
        <f t="shared" ca="1" si="461"/>
        <v>0</v>
      </c>
      <c r="BB63" s="31">
        <f t="shared" ca="1" si="461"/>
        <v>2600</v>
      </c>
      <c r="BC63" s="31">
        <f t="shared" ca="1" si="461"/>
        <v>2600</v>
      </c>
      <c r="BD63" s="31">
        <f t="shared" ca="1" si="461"/>
        <v>120</v>
      </c>
      <c r="BE63" s="31">
        <f t="shared" ca="1" si="461"/>
        <v>60</v>
      </c>
      <c r="BF63" s="31">
        <f t="shared" ca="1" si="461"/>
        <v>60</v>
      </c>
      <c r="BG63" s="49">
        <f t="shared" ca="1" si="461"/>
        <v>0</v>
      </c>
      <c r="BI63" s="75" t="str">
        <f t="shared" si="430"/>
        <v>Switzerland</v>
      </c>
      <c r="BJ63" s="44" t="str">
        <f t="shared" si="430"/>
        <v>CH</v>
      </c>
      <c r="BK63" s="42" t="str">
        <f t="shared" si="430"/>
        <v>CHE</v>
      </c>
      <c r="BL63" s="59">
        <f t="shared" si="440"/>
        <v>12</v>
      </c>
      <c r="BM63" s="48">
        <f t="shared" ca="1" si="431"/>
        <v>0</v>
      </c>
      <c r="BN63" s="31">
        <f t="shared" ref="BN63:CK63" ca="1" si="462">BN15</f>
        <v>0</v>
      </c>
      <c r="BO63" s="31">
        <f t="shared" ca="1" si="462"/>
        <v>0</v>
      </c>
      <c r="BP63" s="31">
        <f t="shared" ca="1" si="462"/>
        <v>0</v>
      </c>
      <c r="BQ63" s="31">
        <f t="shared" ca="1" si="462"/>
        <v>0</v>
      </c>
      <c r="BR63" s="31">
        <f t="shared" ca="1" si="462"/>
        <v>0</v>
      </c>
      <c r="BS63" s="31">
        <f t="shared" ca="1" si="462"/>
        <v>0</v>
      </c>
      <c r="BT63" s="31">
        <f t="shared" ca="1" si="462"/>
        <v>0</v>
      </c>
      <c r="BU63" s="31">
        <f t="shared" ca="1" si="462"/>
        <v>0</v>
      </c>
      <c r="BV63" s="31">
        <f t="shared" ca="1" si="462"/>
        <v>4139</v>
      </c>
      <c r="BW63" s="31">
        <f t="shared" ca="1" si="462"/>
        <v>13580</v>
      </c>
      <c r="BX63" s="31">
        <f t="shared" ca="1" si="462"/>
        <v>0</v>
      </c>
      <c r="BY63" s="31">
        <f t="shared" ca="1" si="462"/>
        <v>0</v>
      </c>
      <c r="BZ63" s="31">
        <f t="shared" ca="1" si="462"/>
        <v>0</v>
      </c>
      <c r="CA63" s="31">
        <f t="shared" ca="1" si="462"/>
        <v>2905</v>
      </c>
      <c r="CB63" s="31">
        <f t="shared" ca="1" si="462"/>
        <v>0</v>
      </c>
      <c r="CC63" s="31">
        <f t="shared" ca="1" si="462"/>
        <v>520</v>
      </c>
      <c r="CD63" s="31">
        <f t="shared" ca="1" si="462"/>
        <v>380</v>
      </c>
      <c r="CE63" s="31">
        <f t="shared" ca="1" si="462"/>
        <v>0</v>
      </c>
      <c r="CF63" s="31">
        <f t="shared" ca="1" si="462"/>
        <v>2600</v>
      </c>
      <c r="CG63" s="31">
        <f t="shared" ca="1" si="462"/>
        <v>2600</v>
      </c>
      <c r="CH63" s="31">
        <f t="shared" ca="1" si="462"/>
        <v>120</v>
      </c>
      <c r="CI63" s="31">
        <f t="shared" ca="1" si="462"/>
        <v>60</v>
      </c>
      <c r="CJ63" s="31">
        <f t="shared" ca="1" si="462"/>
        <v>60</v>
      </c>
      <c r="CK63" s="49">
        <f t="shared" ca="1" si="462"/>
        <v>0</v>
      </c>
      <c r="CM63" s="75" t="str">
        <f t="shared" si="433"/>
        <v>Switzerland</v>
      </c>
      <c r="CN63" s="44" t="str">
        <f t="shared" si="433"/>
        <v>CH</v>
      </c>
      <c r="CO63" s="42" t="str">
        <f t="shared" si="433"/>
        <v>CHE</v>
      </c>
      <c r="CP63" s="59">
        <f t="shared" si="442"/>
        <v>12</v>
      </c>
      <c r="CQ63" s="48">
        <f t="shared" ca="1" si="434"/>
        <v>0</v>
      </c>
      <c r="CR63" s="31">
        <f t="shared" ref="CR63:DO63" ca="1" si="463">CR15</f>
        <v>0</v>
      </c>
      <c r="CS63" s="31">
        <f t="shared" ca="1" si="463"/>
        <v>0</v>
      </c>
      <c r="CT63" s="31">
        <f t="shared" ca="1" si="463"/>
        <v>0</v>
      </c>
      <c r="CU63" s="31">
        <f t="shared" ca="1" si="463"/>
        <v>0</v>
      </c>
      <c r="CV63" s="31">
        <f t="shared" ca="1" si="463"/>
        <v>0</v>
      </c>
      <c r="CW63" s="31">
        <f t="shared" ca="1" si="463"/>
        <v>0</v>
      </c>
      <c r="CX63" s="31">
        <f t="shared" ca="1" si="463"/>
        <v>0</v>
      </c>
      <c r="CY63" s="31">
        <f t="shared" ca="1" si="463"/>
        <v>0</v>
      </c>
      <c r="CZ63" s="31">
        <f t="shared" ca="1" si="463"/>
        <v>4139</v>
      </c>
      <c r="DA63" s="31">
        <f t="shared" ca="1" si="463"/>
        <v>13580</v>
      </c>
      <c r="DB63" s="31">
        <f t="shared" ca="1" si="463"/>
        <v>0</v>
      </c>
      <c r="DC63" s="31">
        <f t="shared" ca="1" si="463"/>
        <v>0</v>
      </c>
      <c r="DD63" s="31">
        <f t="shared" ca="1" si="463"/>
        <v>0</v>
      </c>
      <c r="DE63" s="31">
        <f t="shared" ca="1" si="463"/>
        <v>2905</v>
      </c>
      <c r="DF63" s="31">
        <f t="shared" ca="1" si="463"/>
        <v>0</v>
      </c>
      <c r="DG63" s="31">
        <f t="shared" ca="1" si="463"/>
        <v>520</v>
      </c>
      <c r="DH63" s="31">
        <f t="shared" ca="1" si="463"/>
        <v>380</v>
      </c>
      <c r="DI63" s="31">
        <f t="shared" ca="1" si="463"/>
        <v>0</v>
      </c>
      <c r="DJ63" s="31">
        <f t="shared" ca="1" si="463"/>
        <v>2600</v>
      </c>
      <c r="DK63" s="31">
        <f t="shared" ca="1" si="463"/>
        <v>2600</v>
      </c>
      <c r="DL63" s="31">
        <f t="shared" ca="1" si="463"/>
        <v>120</v>
      </c>
      <c r="DM63" s="31">
        <f t="shared" ca="1" si="463"/>
        <v>60</v>
      </c>
      <c r="DN63" s="31">
        <f t="shared" ca="1" si="463"/>
        <v>60</v>
      </c>
      <c r="DO63" s="49">
        <f t="shared" ca="1" si="463"/>
        <v>0</v>
      </c>
    </row>
    <row r="64" spans="1:119" x14ac:dyDescent="0.2">
      <c r="A64" s="75" t="str">
        <f t="shared" si="424"/>
        <v>Czech Republic</v>
      </c>
      <c r="B64" s="44" t="str">
        <f t="shared" si="424"/>
        <v>CZ</v>
      </c>
      <c r="C64" s="42" t="str">
        <f t="shared" si="424"/>
        <v>CZE</v>
      </c>
      <c r="D64" s="59">
        <f t="shared" si="436"/>
        <v>14</v>
      </c>
      <c r="E64" s="48">
        <f t="shared" ca="1" si="425"/>
        <v>0</v>
      </c>
      <c r="F64" s="31">
        <f t="shared" ref="F64:AC64" ca="1" si="464">F16</f>
        <v>1390</v>
      </c>
      <c r="G64" s="31">
        <f t="shared" ca="1" si="464"/>
        <v>1390</v>
      </c>
      <c r="H64" s="31">
        <f t="shared" ca="1" si="464"/>
        <v>417</v>
      </c>
      <c r="I64" s="31">
        <f t="shared" ca="1" si="464"/>
        <v>486.49999999999994</v>
      </c>
      <c r="J64" s="31">
        <f t="shared" ca="1" si="464"/>
        <v>486.49999999999994</v>
      </c>
      <c r="K64" s="31">
        <f t="shared" ca="1" si="464"/>
        <v>987</v>
      </c>
      <c r="L64" s="31">
        <f t="shared" ca="1" si="464"/>
        <v>493.5</v>
      </c>
      <c r="M64" s="31">
        <f t="shared" ca="1" si="464"/>
        <v>493.5</v>
      </c>
      <c r="N64" s="31">
        <f t="shared" ca="1" si="464"/>
        <v>365</v>
      </c>
      <c r="O64" s="31">
        <f t="shared" ca="1" si="464"/>
        <v>1050</v>
      </c>
      <c r="P64" s="31">
        <f t="shared" ca="1" si="464"/>
        <v>6704</v>
      </c>
      <c r="Q64" s="31">
        <f t="shared" ca="1" si="464"/>
        <v>3352</v>
      </c>
      <c r="R64" s="31">
        <f t="shared" ca="1" si="464"/>
        <v>3352</v>
      </c>
      <c r="S64" s="31">
        <f t="shared" ca="1" si="464"/>
        <v>4055</v>
      </c>
      <c r="T64" s="31">
        <f t="shared" ca="1" si="464"/>
        <v>0</v>
      </c>
      <c r="U64" s="31">
        <f t="shared" ca="1" si="464"/>
        <v>1907</v>
      </c>
      <c r="V64" s="31">
        <f t="shared" ca="1" si="464"/>
        <v>917</v>
      </c>
      <c r="W64" s="31">
        <f t="shared" ca="1" si="464"/>
        <v>0</v>
      </c>
      <c r="X64" s="31">
        <f t="shared" ca="1" si="464"/>
        <v>2380</v>
      </c>
      <c r="Y64" s="31">
        <f t="shared" ca="1" si="464"/>
        <v>2380</v>
      </c>
      <c r="Z64" s="31">
        <f t="shared" ca="1" si="464"/>
        <v>600</v>
      </c>
      <c r="AA64" s="31">
        <f t="shared" ca="1" si="464"/>
        <v>300</v>
      </c>
      <c r="AB64" s="31">
        <f t="shared" ca="1" si="464"/>
        <v>300</v>
      </c>
      <c r="AC64" s="49">
        <f t="shared" ca="1" si="464"/>
        <v>0</v>
      </c>
      <c r="AE64" s="75" t="str">
        <f t="shared" si="427"/>
        <v>Czech Republic</v>
      </c>
      <c r="AF64" s="44" t="str">
        <f t="shared" si="427"/>
        <v>CZ</v>
      </c>
      <c r="AG64" s="42" t="str">
        <f t="shared" si="427"/>
        <v>CZE</v>
      </c>
      <c r="AH64" s="59">
        <f t="shared" si="438"/>
        <v>14</v>
      </c>
      <c r="AI64" s="48">
        <f t="shared" ca="1" si="428"/>
        <v>0</v>
      </c>
      <c r="AJ64" s="31">
        <f t="shared" ref="AJ64:BG64" ca="1" si="465">AJ16</f>
        <v>1390</v>
      </c>
      <c r="AK64" s="31">
        <f t="shared" ca="1" si="465"/>
        <v>1390</v>
      </c>
      <c r="AL64" s="31">
        <f t="shared" ca="1" si="465"/>
        <v>417</v>
      </c>
      <c r="AM64" s="31">
        <f t="shared" ca="1" si="465"/>
        <v>486.49999999999994</v>
      </c>
      <c r="AN64" s="31">
        <f t="shared" ca="1" si="465"/>
        <v>486.49999999999994</v>
      </c>
      <c r="AO64" s="31">
        <f t="shared" ca="1" si="465"/>
        <v>987</v>
      </c>
      <c r="AP64" s="31">
        <f t="shared" ca="1" si="465"/>
        <v>493.5</v>
      </c>
      <c r="AQ64" s="31">
        <f t="shared" ca="1" si="465"/>
        <v>493.5</v>
      </c>
      <c r="AR64" s="31">
        <f t="shared" ca="1" si="465"/>
        <v>365</v>
      </c>
      <c r="AS64" s="31">
        <f t="shared" ca="1" si="465"/>
        <v>1050</v>
      </c>
      <c r="AT64" s="31">
        <f t="shared" ca="1" si="465"/>
        <v>6704</v>
      </c>
      <c r="AU64" s="31">
        <f t="shared" ca="1" si="465"/>
        <v>3352</v>
      </c>
      <c r="AV64" s="31">
        <f t="shared" ca="1" si="465"/>
        <v>3352</v>
      </c>
      <c r="AW64" s="31">
        <f t="shared" ca="1" si="465"/>
        <v>4055</v>
      </c>
      <c r="AX64" s="31">
        <f t="shared" ca="1" si="465"/>
        <v>0</v>
      </c>
      <c r="AY64" s="31">
        <f t="shared" ca="1" si="465"/>
        <v>1907</v>
      </c>
      <c r="AZ64" s="31">
        <f t="shared" ca="1" si="465"/>
        <v>917</v>
      </c>
      <c r="BA64" s="31">
        <f t="shared" ca="1" si="465"/>
        <v>0</v>
      </c>
      <c r="BB64" s="31">
        <f t="shared" ca="1" si="465"/>
        <v>2380</v>
      </c>
      <c r="BC64" s="31">
        <f t="shared" ca="1" si="465"/>
        <v>2380</v>
      </c>
      <c r="BD64" s="31">
        <f t="shared" ca="1" si="465"/>
        <v>600</v>
      </c>
      <c r="BE64" s="31">
        <f t="shared" ca="1" si="465"/>
        <v>300</v>
      </c>
      <c r="BF64" s="31">
        <f t="shared" ca="1" si="465"/>
        <v>300</v>
      </c>
      <c r="BG64" s="49">
        <f t="shared" ca="1" si="465"/>
        <v>0</v>
      </c>
      <c r="BI64" s="75" t="str">
        <f t="shared" si="430"/>
        <v>Czech Republic</v>
      </c>
      <c r="BJ64" s="44" t="str">
        <f t="shared" si="430"/>
        <v>CZ</v>
      </c>
      <c r="BK64" s="42" t="str">
        <f t="shared" si="430"/>
        <v>CZE</v>
      </c>
      <c r="BL64" s="59">
        <f t="shared" si="440"/>
        <v>14</v>
      </c>
      <c r="BM64" s="48">
        <f t="shared" ca="1" si="431"/>
        <v>0</v>
      </c>
      <c r="BN64" s="31">
        <f t="shared" ref="BN64:CK64" ca="1" si="466">BN16</f>
        <v>1390</v>
      </c>
      <c r="BO64" s="31">
        <f t="shared" ca="1" si="466"/>
        <v>1390</v>
      </c>
      <c r="BP64" s="31">
        <f t="shared" ca="1" si="466"/>
        <v>417</v>
      </c>
      <c r="BQ64" s="31">
        <f t="shared" ca="1" si="466"/>
        <v>486.49999999999994</v>
      </c>
      <c r="BR64" s="31">
        <f t="shared" ca="1" si="466"/>
        <v>486.49999999999994</v>
      </c>
      <c r="BS64" s="31">
        <f t="shared" ca="1" si="466"/>
        <v>987</v>
      </c>
      <c r="BT64" s="31">
        <f t="shared" ca="1" si="466"/>
        <v>493.5</v>
      </c>
      <c r="BU64" s="31">
        <f t="shared" ca="1" si="466"/>
        <v>493.5</v>
      </c>
      <c r="BV64" s="31">
        <f t="shared" ca="1" si="466"/>
        <v>365</v>
      </c>
      <c r="BW64" s="31">
        <f t="shared" ca="1" si="466"/>
        <v>1050</v>
      </c>
      <c r="BX64" s="31">
        <f t="shared" ca="1" si="466"/>
        <v>6704</v>
      </c>
      <c r="BY64" s="31">
        <f t="shared" ca="1" si="466"/>
        <v>3352</v>
      </c>
      <c r="BZ64" s="31">
        <f t="shared" ca="1" si="466"/>
        <v>3352</v>
      </c>
      <c r="CA64" s="31">
        <f t="shared" ca="1" si="466"/>
        <v>4055</v>
      </c>
      <c r="CB64" s="31">
        <f t="shared" ca="1" si="466"/>
        <v>0</v>
      </c>
      <c r="CC64" s="31">
        <f t="shared" ca="1" si="466"/>
        <v>1907</v>
      </c>
      <c r="CD64" s="31">
        <f t="shared" ca="1" si="466"/>
        <v>917</v>
      </c>
      <c r="CE64" s="31">
        <f t="shared" ca="1" si="466"/>
        <v>0</v>
      </c>
      <c r="CF64" s="31">
        <f t="shared" ca="1" si="466"/>
        <v>2380</v>
      </c>
      <c r="CG64" s="31">
        <f t="shared" ca="1" si="466"/>
        <v>2380</v>
      </c>
      <c r="CH64" s="31">
        <f t="shared" ca="1" si="466"/>
        <v>600</v>
      </c>
      <c r="CI64" s="31">
        <f t="shared" ca="1" si="466"/>
        <v>300</v>
      </c>
      <c r="CJ64" s="31">
        <f t="shared" ca="1" si="466"/>
        <v>300</v>
      </c>
      <c r="CK64" s="49">
        <f t="shared" ca="1" si="466"/>
        <v>0</v>
      </c>
      <c r="CM64" s="75" t="str">
        <f t="shared" si="433"/>
        <v>Czech Republic</v>
      </c>
      <c r="CN64" s="44" t="str">
        <f t="shared" si="433"/>
        <v>CZ</v>
      </c>
      <c r="CO64" s="42" t="str">
        <f t="shared" si="433"/>
        <v>CZE</v>
      </c>
      <c r="CP64" s="59">
        <f t="shared" si="442"/>
        <v>14</v>
      </c>
      <c r="CQ64" s="48">
        <f t="shared" ca="1" si="434"/>
        <v>0</v>
      </c>
      <c r="CR64" s="31">
        <f t="shared" ref="CR64:DO64" ca="1" si="467">CR16</f>
        <v>1390</v>
      </c>
      <c r="CS64" s="31">
        <f t="shared" ca="1" si="467"/>
        <v>1390</v>
      </c>
      <c r="CT64" s="31">
        <f t="shared" ca="1" si="467"/>
        <v>417</v>
      </c>
      <c r="CU64" s="31">
        <f t="shared" ca="1" si="467"/>
        <v>486.49999999999994</v>
      </c>
      <c r="CV64" s="31">
        <f t="shared" ca="1" si="467"/>
        <v>486.49999999999994</v>
      </c>
      <c r="CW64" s="31">
        <f t="shared" ca="1" si="467"/>
        <v>987</v>
      </c>
      <c r="CX64" s="31">
        <f t="shared" ca="1" si="467"/>
        <v>493.5</v>
      </c>
      <c r="CY64" s="31">
        <f t="shared" ca="1" si="467"/>
        <v>493.5</v>
      </c>
      <c r="CZ64" s="31">
        <f t="shared" ca="1" si="467"/>
        <v>365</v>
      </c>
      <c r="DA64" s="31">
        <f t="shared" ca="1" si="467"/>
        <v>1050</v>
      </c>
      <c r="DB64" s="31">
        <f t="shared" ca="1" si="467"/>
        <v>6704</v>
      </c>
      <c r="DC64" s="31">
        <f t="shared" ca="1" si="467"/>
        <v>3352</v>
      </c>
      <c r="DD64" s="31">
        <f t="shared" ca="1" si="467"/>
        <v>3352</v>
      </c>
      <c r="DE64" s="31">
        <f t="shared" ca="1" si="467"/>
        <v>4055</v>
      </c>
      <c r="DF64" s="31">
        <f t="shared" ca="1" si="467"/>
        <v>0</v>
      </c>
      <c r="DG64" s="31">
        <f t="shared" ca="1" si="467"/>
        <v>1907</v>
      </c>
      <c r="DH64" s="31">
        <f t="shared" ca="1" si="467"/>
        <v>917</v>
      </c>
      <c r="DI64" s="31">
        <f t="shared" ca="1" si="467"/>
        <v>0</v>
      </c>
      <c r="DJ64" s="31">
        <f t="shared" ca="1" si="467"/>
        <v>2380</v>
      </c>
      <c r="DK64" s="31">
        <f t="shared" ca="1" si="467"/>
        <v>2380</v>
      </c>
      <c r="DL64" s="31">
        <f t="shared" ca="1" si="467"/>
        <v>600</v>
      </c>
      <c r="DM64" s="31">
        <f t="shared" ca="1" si="467"/>
        <v>300</v>
      </c>
      <c r="DN64" s="31">
        <f t="shared" ca="1" si="467"/>
        <v>300</v>
      </c>
      <c r="DO64" s="49">
        <f t="shared" ca="1" si="467"/>
        <v>0</v>
      </c>
    </row>
    <row r="65" spans="1:119" x14ac:dyDescent="0.2">
      <c r="A65" s="209" t="str">
        <f t="shared" ref="A65:AC65" si="468">A19</f>
        <v>__SUM DEU</v>
      </c>
      <c r="B65" s="210" t="str">
        <f t="shared" si="468"/>
        <v>DE</v>
      </c>
      <c r="C65" s="205" t="str">
        <f t="shared" si="468"/>
        <v>DEU</v>
      </c>
      <c r="D65" s="211">
        <f t="shared" si="468"/>
        <v>0</v>
      </c>
      <c r="E65" s="212">
        <f t="shared" ca="1" si="468"/>
        <v>0</v>
      </c>
      <c r="F65" s="207">
        <f t="shared" ca="1" si="468"/>
        <v>23234.752173005141</v>
      </c>
      <c r="G65" s="207">
        <f t="shared" ca="1" si="468"/>
        <v>23234.752173005141</v>
      </c>
      <c r="H65" s="207">
        <f t="shared" ca="1" si="468"/>
        <v>6970.4256519015426</v>
      </c>
      <c r="I65" s="207">
        <f t="shared" ca="1" si="468"/>
        <v>8132.1632605517989</v>
      </c>
      <c r="J65" s="207">
        <f t="shared" ca="1" si="468"/>
        <v>8132.1632605517989</v>
      </c>
      <c r="K65" s="207">
        <f t="shared" ca="1" si="468"/>
        <v>23225.550000000003</v>
      </c>
      <c r="L65" s="207">
        <f t="shared" ca="1" si="468"/>
        <v>11612.775000000001</v>
      </c>
      <c r="M65" s="207">
        <f t="shared" ca="1" si="468"/>
        <v>11612.775000000001</v>
      </c>
      <c r="N65" s="207">
        <f t="shared" ca="1" si="468"/>
        <v>4329</v>
      </c>
      <c r="O65" s="207">
        <f t="shared" ca="1" si="468"/>
        <v>6300</v>
      </c>
      <c r="P65" s="207">
        <f t="shared" ca="1" si="468"/>
        <v>16634.5</v>
      </c>
      <c r="Q65" s="207">
        <f t="shared" ca="1" si="468"/>
        <v>8317.25</v>
      </c>
      <c r="R65" s="207">
        <f t="shared" ca="1" si="468"/>
        <v>8317.25</v>
      </c>
      <c r="S65" s="207">
        <f t="shared" ca="1" si="468"/>
        <v>8107</v>
      </c>
      <c r="T65" s="207">
        <f t="shared" ca="1" si="468"/>
        <v>1713.4900000000002</v>
      </c>
      <c r="U65" s="207">
        <f t="shared" ca="1" si="468"/>
        <v>7943.52</v>
      </c>
      <c r="V65" s="207">
        <f t="shared" ca="1" si="468"/>
        <v>7827</v>
      </c>
      <c r="W65" s="207">
        <f t="shared" ca="1" si="468"/>
        <v>0</v>
      </c>
      <c r="X65" s="207">
        <f t="shared" ca="1" si="468"/>
        <v>49000</v>
      </c>
      <c r="Y65" s="207">
        <f t="shared" ca="1" si="468"/>
        <v>49000</v>
      </c>
      <c r="Z65" s="207">
        <f t="shared" ca="1" si="468"/>
        <v>52500</v>
      </c>
      <c r="AA65" s="207">
        <f t="shared" ca="1" si="468"/>
        <v>26250</v>
      </c>
      <c r="AB65" s="207">
        <f t="shared" ca="1" si="468"/>
        <v>26250</v>
      </c>
      <c r="AC65" s="213">
        <f t="shared" ca="1" si="468"/>
        <v>7600</v>
      </c>
      <c r="AE65" s="209" t="str">
        <f t="shared" ref="AE65:BG65" si="469">AE19</f>
        <v>__SUM DEU</v>
      </c>
      <c r="AF65" s="210" t="str">
        <f t="shared" si="469"/>
        <v>DE</v>
      </c>
      <c r="AG65" s="205" t="str">
        <f t="shared" si="469"/>
        <v>DEU</v>
      </c>
      <c r="AH65" s="211">
        <f t="shared" si="469"/>
        <v>0</v>
      </c>
      <c r="AI65" s="212">
        <f t="shared" ca="1" si="469"/>
        <v>0</v>
      </c>
      <c r="AJ65" s="207">
        <f t="shared" ca="1" si="469"/>
        <v>23234.752173005141</v>
      </c>
      <c r="AK65" s="207">
        <f t="shared" ca="1" si="469"/>
        <v>23234.752173005141</v>
      </c>
      <c r="AL65" s="207">
        <f t="shared" ca="1" si="469"/>
        <v>6970.4256519015426</v>
      </c>
      <c r="AM65" s="207">
        <f t="shared" ca="1" si="469"/>
        <v>8132.1632605517989</v>
      </c>
      <c r="AN65" s="207">
        <f t="shared" ca="1" si="469"/>
        <v>8132.1632605517989</v>
      </c>
      <c r="AO65" s="207">
        <f t="shared" ca="1" si="469"/>
        <v>23225.550000000003</v>
      </c>
      <c r="AP65" s="207">
        <f t="shared" ca="1" si="469"/>
        <v>11612.775000000001</v>
      </c>
      <c r="AQ65" s="207">
        <f t="shared" ca="1" si="469"/>
        <v>11612.775000000001</v>
      </c>
      <c r="AR65" s="207">
        <f t="shared" ca="1" si="469"/>
        <v>4329</v>
      </c>
      <c r="AS65" s="207">
        <f t="shared" ca="1" si="469"/>
        <v>6300</v>
      </c>
      <c r="AT65" s="207">
        <f t="shared" ca="1" si="469"/>
        <v>16634.5</v>
      </c>
      <c r="AU65" s="207">
        <f t="shared" ca="1" si="469"/>
        <v>8317.25</v>
      </c>
      <c r="AV65" s="207">
        <f t="shared" ca="1" si="469"/>
        <v>8317.25</v>
      </c>
      <c r="AW65" s="207">
        <f t="shared" ca="1" si="469"/>
        <v>8107</v>
      </c>
      <c r="AX65" s="207">
        <f t="shared" ca="1" si="469"/>
        <v>1713.4900000000002</v>
      </c>
      <c r="AY65" s="207">
        <f t="shared" ca="1" si="469"/>
        <v>7943.52</v>
      </c>
      <c r="AZ65" s="207">
        <f t="shared" ca="1" si="469"/>
        <v>7827</v>
      </c>
      <c r="BA65" s="207">
        <f t="shared" ca="1" si="469"/>
        <v>0</v>
      </c>
      <c r="BB65" s="207">
        <f t="shared" ca="1" si="469"/>
        <v>49000</v>
      </c>
      <c r="BC65" s="207">
        <f t="shared" ca="1" si="469"/>
        <v>49000</v>
      </c>
      <c r="BD65" s="207">
        <f t="shared" ca="1" si="469"/>
        <v>52500</v>
      </c>
      <c r="BE65" s="207">
        <f t="shared" ca="1" si="469"/>
        <v>26250</v>
      </c>
      <c r="BF65" s="207">
        <f t="shared" ca="1" si="469"/>
        <v>26250</v>
      </c>
      <c r="BG65" s="213">
        <f t="shared" ca="1" si="469"/>
        <v>7600</v>
      </c>
      <c r="BI65" s="209" t="str">
        <f t="shared" ref="BI65:CK65" si="470">BI19</f>
        <v>__SUM DEU</v>
      </c>
      <c r="BJ65" s="210" t="str">
        <f t="shared" si="470"/>
        <v>DE</v>
      </c>
      <c r="BK65" s="205" t="str">
        <f t="shared" si="470"/>
        <v>DEU</v>
      </c>
      <c r="BL65" s="211">
        <f t="shared" si="470"/>
        <v>0</v>
      </c>
      <c r="BM65" s="212">
        <f t="shared" ca="1" si="470"/>
        <v>0</v>
      </c>
      <c r="BN65" s="207">
        <f t="shared" ca="1" si="470"/>
        <v>23234.752173005141</v>
      </c>
      <c r="BO65" s="207">
        <f t="shared" ca="1" si="470"/>
        <v>23234.752173005141</v>
      </c>
      <c r="BP65" s="207">
        <f t="shared" ca="1" si="470"/>
        <v>6970.4256519015426</v>
      </c>
      <c r="BQ65" s="207">
        <f t="shared" ca="1" si="470"/>
        <v>8132.1632605517989</v>
      </c>
      <c r="BR65" s="207">
        <f t="shared" ca="1" si="470"/>
        <v>8132.1632605517989</v>
      </c>
      <c r="BS65" s="207">
        <f t="shared" ca="1" si="470"/>
        <v>23225.550000000003</v>
      </c>
      <c r="BT65" s="207">
        <f t="shared" ca="1" si="470"/>
        <v>11612.775000000001</v>
      </c>
      <c r="BU65" s="207">
        <f t="shared" ca="1" si="470"/>
        <v>11612.775000000001</v>
      </c>
      <c r="BV65" s="207">
        <f t="shared" ca="1" si="470"/>
        <v>4329</v>
      </c>
      <c r="BW65" s="207">
        <f t="shared" ca="1" si="470"/>
        <v>6300</v>
      </c>
      <c r="BX65" s="207">
        <f t="shared" ca="1" si="470"/>
        <v>16634.5</v>
      </c>
      <c r="BY65" s="207">
        <f t="shared" ca="1" si="470"/>
        <v>8317.25</v>
      </c>
      <c r="BZ65" s="207">
        <f t="shared" ca="1" si="470"/>
        <v>8317.25</v>
      </c>
      <c r="CA65" s="207">
        <f t="shared" ca="1" si="470"/>
        <v>8107</v>
      </c>
      <c r="CB65" s="207">
        <f t="shared" ca="1" si="470"/>
        <v>1713.4900000000002</v>
      </c>
      <c r="CC65" s="207">
        <f t="shared" ca="1" si="470"/>
        <v>7943.52</v>
      </c>
      <c r="CD65" s="207">
        <f t="shared" ca="1" si="470"/>
        <v>7827</v>
      </c>
      <c r="CE65" s="207">
        <f t="shared" ca="1" si="470"/>
        <v>0</v>
      </c>
      <c r="CF65" s="207">
        <f t="shared" ca="1" si="470"/>
        <v>49000</v>
      </c>
      <c r="CG65" s="207">
        <f t="shared" ca="1" si="470"/>
        <v>49000</v>
      </c>
      <c r="CH65" s="207">
        <f t="shared" ca="1" si="470"/>
        <v>52500</v>
      </c>
      <c r="CI65" s="207">
        <f t="shared" ca="1" si="470"/>
        <v>26250</v>
      </c>
      <c r="CJ65" s="207">
        <f t="shared" ca="1" si="470"/>
        <v>26250</v>
      </c>
      <c r="CK65" s="213">
        <f t="shared" ca="1" si="470"/>
        <v>7600</v>
      </c>
      <c r="CM65" s="209" t="str">
        <f t="shared" ref="CM65:DO65" si="471">CM19</f>
        <v>__SUM DEU</v>
      </c>
      <c r="CN65" s="210" t="str">
        <f t="shared" si="471"/>
        <v>DE</v>
      </c>
      <c r="CO65" s="205" t="str">
        <f t="shared" si="471"/>
        <v>DEU</v>
      </c>
      <c r="CP65" s="211">
        <f t="shared" si="471"/>
        <v>0</v>
      </c>
      <c r="CQ65" s="212">
        <f t="shared" ca="1" si="471"/>
        <v>0</v>
      </c>
      <c r="CR65" s="207">
        <f t="shared" ca="1" si="471"/>
        <v>23234.752173005141</v>
      </c>
      <c r="CS65" s="207">
        <f t="shared" ca="1" si="471"/>
        <v>23234.752173005141</v>
      </c>
      <c r="CT65" s="207">
        <f t="shared" ca="1" si="471"/>
        <v>6970.4256519015426</v>
      </c>
      <c r="CU65" s="207">
        <f t="shared" ca="1" si="471"/>
        <v>8132.1632605517989</v>
      </c>
      <c r="CV65" s="207">
        <f t="shared" ca="1" si="471"/>
        <v>8132.1632605517989</v>
      </c>
      <c r="CW65" s="207">
        <f t="shared" ca="1" si="471"/>
        <v>23225.550000000003</v>
      </c>
      <c r="CX65" s="207">
        <f t="shared" ca="1" si="471"/>
        <v>11612.775000000001</v>
      </c>
      <c r="CY65" s="207">
        <f t="shared" ca="1" si="471"/>
        <v>11612.775000000001</v>
      </c>
      <c r="CZ65" s="207">
        <f t="shared" ca="1" si="471"/>
        <v>4329</v>
      </c>
      <c r="DA65" s="207">
        <f t="shared" ca="1" si="471"/>
        <v>6300</v>
      </c>
      <c r="DB65" s="207">
        <f t="shared" ca="1" si="471"/>
        <v>16634.5</v>
      </c>
      <c r="DC65" s="207">
        <f t="shared" ca="1" si="471"/>
        <v>8317.25</v>
      </c>
      <c r="DD65" s="207">
        <f t="shared" ca="1" si="471"/>
        <v>8317.25</v>
      </c>
      <c r="DE65" s="207">
        <f t="shared" ca="1" si="471"/>
        <v>8107</v>
      </c>
      <c r="DF65" s="207">
        <f t="shared" ca="1" si="471"/>
        <v>1713.4900000000002</v>
      </c>
      <c r="DG65" s="207">
        <f t="shared" ca="1" si="471"/>
        <v>7943.52</v>
      </c>
      <c r="DH65" s="207">
        <f t="shared" ca="1" si="471"/>
        <v>7827</v>
      </c>
      <c r="DI65" s="207">
        <f t="shared" ca="1" si="471"/>
        <v>0</v>
      </c>
      <c r="DJ65" s="207">
        <f t="shared" ca="1" si="471"/>
        <v>49000</v>
      </c>
      <c r="DK65" s="207">
        <f t="shared" ca="1" si="471"/>
        <v>49000</v>
      </c>
      <c r="DL65" s="207">
        <f t="shared" ca="1" si="471"/>
        <v>52500</v>
      </c>
      <c r="DM65" s="207">
        <f t="shared" ca="1" si="471"/>
        <v>26250</v>
      </c>
      <c r="DN65" s="207">
        <f t="shared" ca="1" si="471"/>
        <v>26250</v>
      </c>
      <c r="DO65" s="213">
        <f t="shared" ca="1" si="471"/>
        <v>7600</v>
      </c>
    </row>
    <row r="66" spans="1:119" x14ac:dyDescent="0.2">
      <c r="A66" s="209" t="str">
        <f t="shared" ref="A66:AC66" si="472">A23</f>
        <v>__SUM DNK</v>
      </c>
      <c r="B66" s="210" t="str">
        <f t="shared" si="472"/>
        <v>DK</v>
      </c>
      <c r="C66" s="205" t="str">
        <f t="shared" si="472"/>
        <v>DNK</v>
      </c>
      <c r="D66" s="211">
        <f t="shared" si="472"/>
        <v>0</v>
      </c>
      <c r="E66" s="212">
        <f t="shared" ca="1" si="472"/>
        <v>1170</v>
      </c>
      <c r="F66" s="207">
        <f t="shared" ca="1" si="472"/>
        <v>430</v>
      </c>
      <c r="G66" s="207">
        <f t="shared" ca="1" si="472"/>
        <v>430</v>
      </c>
      <c r="H66" s="207">
        <f t="shared" ca="1" si="472"/>
        <v>129</v>
      </c>
      <c r="I66" s="207">
        <f t="shared" ca="1" si="472"/>
        <v>150.5</v>
      </c>
      <c r="J66" s="207">
        <f t="shared" ca="1" si="472"/>
        <v>150.5</v>
      </c>
      <c r="K66" s="207">
        <f t="shared" ca="1" si="472"/>
        <v>1190</v>
      </c>
      <c r="L66" s="207">
        <f t="shared" ca="1" si="472"/>
        <v>595</v>
      </c>
      <c r="M66" s="207">
        <f t="shared" ca="1" si="472"/>
        <v>595</v>
      </c>
      <c r="N66" s="207">
        <f t="shared" ca="1" si="472"/>
        <v>6.6082000000000001</v>
      </c>
      <c r="O66" s="207">
        <f t="shared" ca="1" si="472"/>
        <v>0</v>
      </c>
      <c r="P66" s="207">
        <f t="shared" ca="1" si="472"/>
        <v>0</v>
      </c>
      <c r="Q66" s="207">
        <f t="shared" ca="1" si="472"/>
        <v>0</v>
      </c>
      <c r="R66" s="207">
        <f t="shared" ca="1" si="472"/>
        <v>0</v>
      </c>
      <c r="S66" s="207">
        <f t="shared" ca="1" si="472"/>
        <v>0</v>
      </c>
      <c r="T66" s="207">
        <f t="shared" ca="1" si="472"/>
        <v>817</v>
      </c>
      <c r="U66" s="207">
        <f t="shared" ca="1" si="472"/>
        <v>125.751</v>
      </c>
      <c r="V66" s="207">
        <f t="shared" ca="1" si="472"/>
        <v>790.39999999999986</v>
      </c>
      <c r="W66" s="207">
        <f t="shared" ca="1" si="472"/>
        <v>0</v>
      </c>
      <c r="X66" s="207">
        <f t="shared" ca="1" si="472"/>
        <v>1083</v>
      </c>
      <c r="Y66" s="207">
        <f t="shared" ca="1" si="472"/>
        <v>1083</v>
      </c>
      <c r="Z66" s="207">
        <f t="shared" ca="1" si="472"/>
        <v>4346</v>
      </c>
      <c r="AA66" s="207">
        <f t="shared" ca="1" si="472"/>
        <v>2173</v>
      </c>
      <c r="AB66" s="207">
        <f t="shared" ca="1" si="472"/>
        <v>2173</v>
      </c>
      <c r="AC66" s="213">
        <f t="shared" ca="1" si="472"/>
        <v>2272</v>
      </c>
      <c r="AE66" s="209" t="str">
        <f t="shared" ref="AE66:BG66" si="473">AE23</f>
        <v>__SUM DNK</v>
      </c>
      <c r="AF66" s="210" t="str">
        <f t="shared" si="473"/>
        <v>DK</v>
      </c>
      <c r="AG66" s="205" t="str">
        <f t="shared" si="473"/>
        <v>DNK</v>
      </c>
      <c r="AH66" s="211">
        <f t="shared" si="473"/>
        <v>0</v>
      </c>
      <c r="AI66" s="212">
        <f t="shared" ca="1" si="473"/>
        <v>1170</v>
      </c>
      <c r="AJ66" s="207">
        <f t="shared" ca="1" si="473"/>
        <v>430</v>
      </c>
      <c r="AK66" s="207">
        <f t="shared" ca="1" si="473"/>
        <v>430</v>
      </c>
      <c r="AL66" s="207">
        <f t="shared" ca="1" si="473"/>
        <v>129</v>
      </c>
      <c r="AM66" s="207">
        <f t="shared" ca="1" si="473"/>
        <v>150.5</v>
      </c>
      <c r="AN66" s="207">
        <f t="shared" ca="1" si="473"/>
        <v>150.5</v>
      </c>
      <c r="AO66" s="207">
        <f t="shared" ca="1" si="473"/>
        <v>1190</v>
      </c>
      <c r="AP66" s="207">
        <f t="shared" ca="1" si="473"/>
        <v>595</v>
      </c>
      <c r="AQ66" s="207">
        <f t="shared" ca="1" si="473"/>
        <v>595</v>
      </c>
      <c r="AR66" s="207">
        <f t="shared" ca="1" si="473"/>
        <v>6.6082000000000001</v>
      </c>
      <c r="AS66" s="207">
        <f t="shared" ca="1" si="473"/>
        <v>0</v>
      </c>
      <c r="AT66" s="207">
        <f t="shared" ca="1" si="473"/>
        <v>0</v>
      </c>
      <c r="AU66" s="207">
        <f t="shared" ca="1" si="473"/>
        <v>0</v>
      </c>
      <c r="AV66" s="207">
        <f t="shared" ca="1" si="473"/>
        <v>0</v>
      </c>
      <c r="AW66" s="207">
        <f t="shared" ca="1" si="473"/>
        <v>0</v>
      </c>
      <c r="AX66" s="207">
        <f t="shared" ca="1" si="473"/>
        <v>817</v>
      </c>
      <c r="AY66" s="207">
        <f t="shared" ca="1" si="473"/>
        <v>125.751</v>
      </c>
      <c r="AZ66" s="207">
        <f t="shared" ca="1" si="473"/>
        <v>790.39999999999986</v>
      </c>
      <c r="BA66" s="207">
        <f t="shared" ca="1" si="473"/>
        <v>0</v>
      </c>
      <c r="BB66" s="207">
        <f t="shared" ca="1" si="473"/>
        <v>1083</v>
      </c>
      <c r="BC66" s="207">
        <f t="shared" ca="1" si="473"/>
        <v>1083</v>
      </c>
      <c r="BD66" s="207">
        <f t="shared" ca="1" si="473"/>
        <v>4346</v>
      </c>
      <c r="BE66" s="207">
        <f t="shared" ca="1" si="473"/>
        <v>2173</v>
      </c>
      <c r="BF66" s="207">
        <f t="shared" ca="1" si="473"/>
        <v>2173</v>
      </c>
      <c r="BG66" s="213">
        <f t="shared" ca="1" si="473"/>
        <v>2272</v>
      </c>
      <c r="BI66" s="209" t="str">
        <f t="shared" ref="BI66:CK66" si="474">BI23</f>
        <v>__SUM DNK</v>
      </c>
      <c r="BJ66" s="210" t="str">
        <f t="shared" si="474"/>
        <v>DK</v>
      </c>
      <c r="BK66" s="205" t="str">
        <f t="shared" si="474"/>
        <v>DNK</v>
      </c>
      <c r="BL66" s="211">
        <f t="shared" si="474"/>
        <v>0</v>
      </c>
      <c r="BM66" s="212">
        <f t="shared" ca="1" si="474"/>
        <v>1170</v>
      </c>
      <c r="BN66" s="207">
        <f t="shared" ca="1" si="474"/>
        <v>430</v>
      </c>
      <c r="BO66" s="207">
        <f t="shared" ca="1" si="474"/>
        <v>430</v>
      </c>
      <c r="BP66" s="207">
        <f t="shared" ca="1" si="474"/>
        <v>129</v>
      </c>
      <c r="BQ66" s="207">
        <f t="shared" ca="1" si="474"/>
        <v>150.5</v>
      </c>
      <c r="BR66" s="207">
        <f t="shared" ca="1" si="474"/>
        <v>150.5</v>
      </c>
      <c r="BS66" s="207">
        <f t="shared" ca="1" si="474"/>
        <v>1190</v>
      </c>
      <c r="BT66" s="207">
        <f t="shared" ca="1" si="474"/>
        <v>595</v>
      </c>
      <c r="BU66" s="207">
        <f t="shared" ca="1" si="474"/>
        <v>595</v>
      </c>
      <c r="BV66" s="207">
        <f t="shared" ca="1" si="474"/>
        <v>6.6082000000000001</v>
      </c>
      <c r="BW66" s="207">
        <f t="shared" ca="1" si="474"/>
        <v>0</v>
      </c>
      <c r="BX66" s="207">
        <f t="shared" ca="1" si="474"/>
        <v>0</v>
      </c>
      <c r="BY66" s="207">
        <f t="shared" ca="1" si="474"/>
        <v>0</v>
      </c>
      <c r="BZ66" s="207">
        <f t="shared" ca="1" si="474"/>
        <v>0</v>
      </c>
      <c r="CA66" s="207">
        <f t="shared" ca="1" si="474"/>
        <v>0</v>
      </c>
      <c r="CB66" s="207">
        <f t="shared" ca="1" si="474"/>
        <v>817</v>
      </c>
      <c r="CC66" s="207">
        <f t="shared" ca="1" si="474"/>
        <v>125.751</v>
      </c>
      <c r="CD66" s="207">
        <f t="shared" ca="1" si="474"/>
        <v>790.39999999999986</v>
      </c>
      <c r="CE66" s="207">
        <f t="shared" ca="1" si="474"/>
        <v>0</v>
      </c>
      <c r="CF66" s="207">
        <f t="shared" ca="1" si="474"/>
        <v>1083</v>
      </c>
      <c r="CG66" s="207">
        <f t="shared" ca="1" si="474"/>
        <v>1083</v>
      </c>
      <c r="CH66" s="207">
        <f t="shared" ca="1" si="474"/>
        <v>4346</v>
      </c>
      <c r="CI66" s="207">
        <f t="shared" ca="1" si="474"/>
        <v>2173</v>
      </c>
      <c r="CJ66" s="207">
        <f t="shared" ca="1" si="474"/>
        <v>2173</v>
      </c>
      <c r="CK66" s="213">
        <f t="shared" ca="1" si="474"/>
        <v>2272</v>
      </c>
      <c r="CM66" s="209" t="str">
        <f t="shared" ref="CM66:DO66" si="475">CM23</f>
        <v>__SUM DNK</v>
      </c>
      <c r="CN66" s="210" t="str">
        <f t="shared" si="475"/>
        <v>DK</v>
      </c>
      <c r="CO66" s="205" t="str">
        <f t="shared" si="475"/>
        <v>DNK</v>
      </c>
      <c r="CP66" s="211">
        <f t="shared" si="475"/>
        <v>0</v>
      </c>
      <c r="CQ66" s="212">
        <f t="shared" ca="1" si="475"/>
        <v>1170</v>
      </c>
      <c r="CR66" s="207">
        <f t="shared" ca="1" si="475"/>
        <v>430</v>
      </c>
      <c r="CS66" s="207">
        <f t="shared" ca="1" si="475"/>
        <v>430</v>
      </c>
      <c r="CT66" s="207">
        <f t="shared" ca="1" si="475"/>
        <v>129</v>
      </c>
      <c r="CU66" s="207">
        <f t="shared" ca="1" si="475"/>
        <v>150.5</v>
      </c>
      <c r="CV66" s="207">
        <f t="shared" ca="1" si="475"/>
        <v>150.5</v>
      </c>
      <c r="CW66" s="207">
        <f t="shared" ca="1" si="475"/>
        <v>1190</v>
      </c>
      <c r="CX66" s="207">
        <f t="shared" ca="1" si="475"/>
        <v>595</v>
      </c>
      <c r="CY66" s="207">
        <f t="shared" ca="1" si="475"/>
        <v>595</v>
      </c>
      <c r="CZ66" s="207">
        <f t="shared" ca="1" si="475"/>
        <v>6.6082000000000001</v>
      </c>
      <c r="DA66" s="207">
        <f t="shared" ca="1" si="475"/>
        <v>0</v>
      </c>
      <c r="DB66" s="207">
        <f t="shared" ca="1" si="475"/>
        <v>0</v>
      </c>
      <c r="DC66" s="207">
        <f t="shared" ca="1" si="475"/>
        <v>0</v>
      </c>
      <c r="DD66" s="207">
        <f t="shared" ca="1" si="475"/>
        <v>0</v>
      </c>
      <c r="DE66" s="207">
        <f t="shared" ca="1" si="475"/>
        <v>0</v>
      </c>
      <c r="DF66" s="207">
        <f t="shared" ca="1" si="475"/>
        <v>817</v>
      </c>
      <c r="DG66" s="207">
        <f t="shared" ca="1" si="475"/>
        <v>125.751</v>
      </c>
      <c r="DH66" s="207">
        <f t="shared" ca="1" si="475"/>
        <v>790.39999999999986</v>
      </c>
      <c r="DI66" s="207">
        <f t="shared" ca="1" si="475"/>
        <v>0</v>
      </c>
      <c r="DJ66" s="207">
        <f t="shared" ca="1" si="475"/>
        <v>1083</v>
      </c>
      <c r="DK66" s="207">
        <f t="shared" ca="1" si="475"/>
        <v>1083</v>
      </c>
      <c r="DL66" s="207">
        <f t="shared" ca="1" si="475"/>
        <v>4346</v>
      </c>
      <c r="DM66" s="207">
        <f t="shared" ca="1" si="475"/>
        <v>2173</v>
      </c>
      <c r="DN66" s="207">
        <f t="shared" ca="1" si="475"/>
        <v>2173</v>
      </c>
      <c r="DO66" s="213">
        <f t="shared" ca="1" si="475"/>
        <v>2272</v>
      </c>
    </row>
    <row r="67" spans="1:119" x14ac:dyDescent="0.2">
      <c r="A67" s="75" t="str">
        <f t="shared" ref="A67:AC67" si="476">A24</f>
        <v>Spain</v>
      </c>
      <c r="B67" s="44" t="str">
        <f t="shared" si="476"/>
        <v>ES</v>
      </c>
      <c r="C67" s="42" t="str">
        <f t="shared" si="476"/>
        <v>ESP</v>
      </c>
      <c r="D67" s="59">
        <f t="shared" si="476"/>
        <v>21</v>
      </c>
      <c r="E67" s="48">
        <f t="shared" ca="1" si="476"/>
        <v>0</v>
      </c>
      <c r="F67" s="31">
        <f t="shared" ca="1" si="476"/>
        <v>24560</v>
      </c>
      <c r="G67" s="31">
        <f t="shared" ca="1" si="476"/>
        <v>24560</v>
      </c>
      <c r="H67" s="31">
        <f t="shared" ca="1" si="476"/>
        <v>7368</v>
      </c>
      <c r="I67" s="31">
        <f t="shared" ca="1" si="476"/>
        <v>8596</v>
      </c>
      <c r="J67" s="31">
        <f t="shared" ca="1" si="476"/>
        <v>8596</v>
      </c>
      <c r="K67" s="31">
        <f t="shared" ca="1" si="476"/>
        <v>9400</v>
      </c>
      <c r="L67" s="31">
        <f t="shared" ca="1" si="476"/>
        <v>4700</v>
      </c>
      <c r="M67" s="31">
        <f t="shared" ca="1" si="476"/>
        <v>4700</v>
      </c>
      <c r="N67" s="31">
        <f t="shared" ca="1" si="476"/>
        <v>3600</v>
      </c>
      <c r="O67" s="31">
        <f t="shared" ca="1" si="476"/>
        <v>16890</v>
      </c>
      <c r="P67" s="31">
        <f t="shared" ca="1" si="476"/>
        <v>0</v>
      </c>
      <c r="Q67" s="31">
        <f t="shared" ca="1" si="476"/>
        <v>0</v>
      </c>
      <c r="R67" s="31">
        <f t="shared" ca="1" si="476"/>
        <v>0</v>
      </c>
      <c r="S67" s="31">
        <f t="shared" ca="1" si="476"/>
        <v>7117</v>
      </c>
      <c r="T67" s="31">
        <f t="shared" ca="1" si="476"/>
        <v>0</v>
      </c>
      <c r="U67" s="31">
        <f t="shared" ca="1" si="476"/>
        <v>7570</v>
      </c>
      <c r="V67" s="31">
        <f t="shared" ca="1" si="476"/>
        <v>1250</v>
      </c>
      <c r="W67" s="31">
        <f t="shared" ca="1" si="476"/>
        <v>2300</v>
      </c>
      <c r="X67" s="31">
        <f t="shared" ca="1" si="476"/>
        <v>5800</v>
      </c>
      <c r="Y67" s="31">
        <f t="shared" ca="1" si="476"/>
        <v>8100</v>
      </c>
      <c r="Z67" s="31">
        <f t="shared" ca="1" si="476"/>
        <v>26100</v>
      </c>
      <c r="AA67" s="31">
        <f t="shared" ca="1" si="476"/>
        <v>13050</v>
      </c>
      <c r="AB67" s="31">
        <f t="shared" ca="1" si="476"/>
        <v>13050</v>
      </c>
      <c r="AC67" s="49">
        <f t="shared" ca="1" si="476"/>
        <v>0</v>
      </c>
      <c r="AE67" s="75" t="str">
        <f t="shared" ref="AE67:BG67" si="477">AE24</f>
        <v>Spain</v>
      </c>
      <c r="AF67" s="44" t="str">
        <f t="shared" si="477"/>
        <v>ES</v>
      </c>
      <c r="AG67" s="42" t="str">
        <f t="shared" si="477"/>
        <v>ESP</v>
      </c>
      <c r="AH67" s="59">
        <f t="shared" si="477"/>
        <v>21</v>
      </c>
      <c r="AI67" s="48">
        <f t="shared" ca="1" si="477"/>
        <v>0</v>
      </c>
      <c r="AJ67" s="31">
        <f t="shared" ca="1" si="477"/>
        <v>24560</v>
      </c>
      <c r="AK67" s="31">
        <f t="shared" ca="1" si="477"/>
        <v>24560</v>
      </c>
      <c r="AL67" s="31">
        <f t="shared" ca="1" si="477"/>
        <v>7368</v>
      </c>
      <c r="AM67" s="31">
        <f t="shared" ca="1" si="477"/>
        <v>8596</v>
      </c>
      <c r="AN67" s="31">
        <f t="shared" ca="1" si="477"/>
        <v>8596</v>
      </c>
      <c r="AO67" s="31">
        <f t="shared" ca="1" si="477"/>
        <v>9400</v>
      </c>
      <c r="AP67" s="31">
        <f t="shared" ca="1" si="477"/>
        <v>4700</v>
      </c>
      <c r="AQ67" s="31">
        <f t="shared" ca="1" si="477"/>
        <v>4700</v>
      </c>
      <c r="AR67" s="31">
        <f t="shared" ca="1" si="477"/>
        <v>3600</v>
      </c>
      <c r="AS67" s="31">
        <f t="shared" ca="1" si="477"/>
        <v>16890</v>
      </c>
      <c r="AT67" s="31">
        <f t="shared" ca="1" si="477"/>
        <v>0</v>
      </c>
      <c r="AU67" s="31">
        <f t="shared" ca="1" si="477"/>
        <v>0</v>
      </c>
      <c r="AV67" s="31">
        <f t="shared" ca="1" si="477"/>
        <v>0</v>
      </c>
      <c r="AW67" s="31">
        <f t="shared" ca="1" si="477"/>
        <v>7117</v>
      </c>
      <c r="AX67" s="31">
        <f t="shared" ca="1" si="477"/>
        <v>0</v>
      </c>
      <c r="AY67" s="31">
        <f t="shared" ca="1" si="477"/>
        <v>7570</v>
      </c>
      <c r="AZ67" s="31">
        <f t="shared" ca="1" si="477"/>
        <v>1250</v>
      </c>
      <c r="BA67" s="31">
        <f t="shared" ca="1" si="477"/>
        <v>2300</v>
      </c>
      <c r="BB67" s="31">
        <f t="shared" ca="1" si="477"/>
        <v>5800</v>
      </c>
      <c r="BC67" s="31">
        <f t="shared" ca="1" si="477"/>
        <v>8100</v>
      </c>
      <c r="BD67" s="31">
        <f t="shared" ca="1" si="477"/>
        <v>26100</v>
      </c>
      <c r="BE67" s="31">
        <f t="shared" ca="1" si="477"/>
        <v>13050</v>
      </c>
      <c r="BF67" s="31">
        <f t="shared" ca="1" si="477"/>
        <v>13050</v>
      </c>
      <c r="BG67" s="49">
        <f t="shared" ca="1" si="477"/>
        <v>0</v>
      </c>
      <c r="BI67" s="75" t="str">
        <f t="shared" ref="BI67:CK67" si="478">BI24</f>
        <v>Spain</v>
      </c>
      <c r="BJ67" s="44" t="str">
        <f t="shared" si="478"/>
        <v>ES</v>
      </c>
      <c r="BK67" s="42" t="str">
        <f t="shared" si="478"/>
        <v>ESP</v>
      </c>
      <c r="BL67" s="59">
        <f t="shared" si="478"/>
        <v>21</v>
      </c>
      <c r="BM67" s="48">
        <f t="shared" ca="1" si="478"/>
        <v>0</v>
      </c>
      <c r="BN67" s="31">
        <f t="shared" ca="1" si="478"/>
        <v>24560</v>
      </c>
      <c r="BO67" s="31">
        <f t="shared" ca="1" si="478"/>
        <v>24560</v>
      </c>
      <c r="BP67" s="31">
        <f t="shared" ca="1" si="478"/>
        <v>7368</v>
      </c>
      <c r="BQ67" s="31">
        <f t="shared" ca="1" si="478"/>
        <v>8596</v>
      </c>
      <c r="BR67" s="31">
        <f t="shared" ca="1" si="478"/>
        <v>8596</v>
      </c>
      <c r="BS67" s="31">
        <f t="shared" ca="1" si="478"/>
        <v>9400</v>
      </c>
      <c r="BT67" s="31">
        <f t="shared" ca="1" si="478"/>
        <v>4700</v>
      </c>
      <c r="BU67" s="31">
        <f t="shared" ca="1" si="478"/>
        <v>4700</v>
      </c>
      <c r="BV67" s="31">
        <f t="shared" ca="1" si="478"/>
        <v>3600</v>
      </c>
      <c r="BW67" s="31">
        <f t="shared" ca="1" si="478"/>
        <v>16890</v>
      </c>
      <c r="BX67" s="31">
        <f t="shared" ca="1" si="478"/>
        <v>0</v>
      </c>
      <c r="BY67" s="31">
        <f t="shared" ca="1" si="478"/>
        <v>0</v>
      </c>
      <c r="BZ67" s="31">
        <f t="shared" ca="1" si="478"/>
        <v>0</v>
      </c>
      <c r="CA67" s="31">
        <f t="shared" ca="1" si="478"/>
        <v>7117</v>
      </c>
      <c r="CB67" s="31">
        <f t="shared" ca="1" si="478"/>
        <v>0</v>
      </c>
      <c r="CC67" s="31">
        <f t="shared" ca="1" si="478"/>
        <v>7570</v>
      </c>
      <c r="CD67" s="31">
        <f t="shared" ca="1" si="478"/>
        <v>1250</v>
      </c>
      <c r="CE67" s="31">
        <f t="shared" ca="1" si="478"/>
        <v>2300</v>
      </c>
      <c r="CF67" s="31">
        <f t="shared" ca="1" si="478"/>
        <v>5800</v>
      </c>
      <c r="CG67" s="31">
        <f t="shared" ca="1" si="478"/>
        <v>8100</v>
      </c>
      <c r="CH67" s="31">
        <f t="shared" ca="1" si="478"/>
        <v>26100</v>
      </c>
      <c r="CI67" s="31">
        <f t="shared" ca="1" si="478"/>
        <v>13050</v>
      </c>
      <c r="CJ67" s="31">
        <f t="shared" ca="1" si="478"/>
        <v>13050</v>
      </c>
      <c r="CK67" s="49">
        <f t="shared" ca="1" si="478"/>
        <v>0</v>
      </c>
      <c r="CM67" s="75" t="str">
        <f t="shared" ref="CM67:DO67" si="479">CM24</f>
        <v>Spain</v>
      </c>
      <c r="CN67" s="44" t="str">
        <f t="shared" si="479"/>
        <v>ES</v>
      </c>
      <c r="CO67" s="42" t="str">
        <f t="shared" si="479"/>
        <v>ESP</v>
      </c>
      <c r="CP67" s="59">
        <f t="shared" si="479"/>
        <v>21</v>
      </c>
      <c r="CQ67" s="48">
        <f t="shared" ca="1" si="479"/>
        <v>0</v>
      </c>
      <c r="CR67" s="31">
        <f t="shared" ca="1" si="479"/>
        <v>24560</v>
      </c>
      <c r="CS67" s="31">
        <f t="shared" ca="1" si="479"/>
        <v>24560</v>
      </c>
      <c r="CT67" s="31">
        <f t="shared" ca="1" si="479"/>
        <v>7368</v>
      </c>
      <c r="CU67" s="31">
        <f t="shared" ca="1" si="479"/>
        <v>8596</v>
      </c>
      <c r="CV67" s="31">
        <f t="shared" ca="1" si="479"/>
        <v>8596</v>
      </c>
      <c r="CW67" s="31">
        <f t="shared" ca="1" si="479"/>
        <v>9400</v>
      </c>
      <c r="CX67" s="31">
        <f t="shared" ca="1" si="479"/>
        <v>4700</v>
      </c>
      <c r="CY67" s="31">
        <f t="shared" ca="1" si="479"/>
        <v>4700</v>
      </c>
      <c r="CZ67" s="31">
        <f t="shared" ca="1" si="479"/>
        <v>3600</v>
      </c>
      <c r="DA67" s="31">
        <f t="shared" ca="1" si="479"/>
        <v>16890</v>
      </c>
      <c r="DB67" s="31">
        <f t="shared" ca="1" si="479"/>
        <v>0</v>
      </c>
      <c r="DC67" s="31">
        <f t="shared" ca="1" si="479"/>
        <v>0</v>
      </c>
      <c r="DD67" s="31">
        <f t="shared" ca="1" si="479"/>
        <v>0</v>
      </c>
      <c r="DE67" s="31">
        <f t="shared" ca="1" si="479"/>
        <v>7117</v>
      </c>
      <c r="DF67" s="31">
        <f t="shared" ca="1" si="479"/>
        <v>0</v>
      </c>
      <c r="DG67" s="31">
        <f t="shared" ca="1" si="479"/>
        <v>7570</v>
      </c>
      <c r="DH67" s="31">
        <f t="shared" ca="1" si="479"/>
        <v>1250</v>
      </c>
      <c r="DI67" s="31">
        <f t="shared" ca="1" si="479"/>
        <v>2300</v>
      </c>
      <c r="DJ67" s="31">
        <f t="shared" ca="1" si="479"/>
        <v>5800</v>
      </c>
      <c r="DK67" s="31">
        <f t="shared" ca="1" si="479"/>
        <v>8100</v>
      </c>
      <c r="DL67" s="31">
        <f t="shared" ca="1" si="479"/>
        <v>26100</v>
      </c>
      <c r="DM67" s="31">
        <f t="shared" ca="1" si="479"/>
        <v>13050</v>
      </c>
      <c r="DN67" s="31">
        <f t="shared" ca="1" si="479"/>
        <v>13050</v>
      </c>
      <c r="DO67" s="49">
        <f t="shared" ca="1" si="479"/>
        <v>0</v>
      </c>
    </row>
    <row r="68" spans="1:119" x14ac:dyDescent="0.2">
      <c r="A68" s="75" t="str">
        <f t="shared" ref="A68:AC68" si="480">A25</f>
        <v>France</v>
      </c>
      <c r="B68" s="44" t="str">
        <f t="shared" si="480"/>
        <v>FR</v>
      </c>
      <c r="C68" s="42" t="str">
        <f t="shared" si="480"/>
        <v>FRA</v>
      </c>
      <c r="D68" s="59">
        <f t="shared" si="480"/>
        <v>23</v>
      </c>
      <c r="E68" s="48">
        <f t="shared" ca="1" si="480"/>
        <v>0</v>
      </c>
      <c r="F68" s="31">
        <f t="shared" ca="1" si="480"/>
        <v>11035</v>
      </c>
      <c r="G68" s="31">
        <f t="shared" ca="1" si="480"/>
        <v>11035</v>
      </c>
      <c r="H68" s="31">
        <f t="shared" ca="1" si="480"/>
        <v>3310.5</v>
      </c>
      <c r="I68" s="31">
        <f t="shared" ca="1" si="480"/>
        <v>3862.2499999999995</v>
      </c>
      <c r="J68" s="31">
        <f t="shared" ca="1" si="480"/>
        <v>3862.2499999999995</v>
      </c>
      <c r="K68" s="31">
        <f t="shared" ca="1" si="480"/>
        <v>2930</v>
      </c>
      <c r="L68" s="31">
        <f t="shared" ca="1" si="480"/>
        <v>1465</v>
      </c>
      <c r="M68" s="31">
        <f t="shared" ca="1" si="480"/>
        <v>1465</v>
      </c>
      <c r="N68" s="31">
        <f t="shared" ca="1" si="480"/>
        <v>13600</v>
      </c>
      <c r="O68" s="31">
        <f t="shared" ca="1" si="480"/>
        <v>11500</v>
      </c>
      <c r="P68" s="31">
        <f t="shared" ca="1" si="480"/>
        <v>0</v>
      </c>
      <c r="Q68" s="31">
        <f t="shared" ca="1" si="480"/>
        <v>0</v>
      </c>
      <c r="R68" s="31">
        <f t="shared" ca="1" si="480"/>
        <v>0</v>
      </c>
      <c r="S68" s="31">
        <f t="shared" ca="1" si="480"/>
        <v>63020</v>
      </c>
      <c r="T68" s="31">
        <f t="shared" ca="1" si="480"/>
        <v>1358</v>
      </c>
      <c r="U68" s="31">
        <f t="shared" ca="1" si="480"/>
        <v>0</v>
      </c>
      <c r="V68" s="31">
        <f t="shared" ca="1" si="480"/>
        <v>2191</v>
      </c>
      <c r="W68" s="31">
        <f t="shared" ca="1" si="480"/>
        <v>0</v>
      </c>
      <c r="X68" s="31">
        <f t="shared" ca="1" si="480"/>
        <v>11600</v>
      </c>
      <c r="Y68" s="31">
        <f t="shared" ca="1" si="480"/>
        <v>11600</v>
      </c>
      <c r="Z68" s="31">
        <f t="shared" ca="1" si="480"/>
        <v>16300</v>
      </c>
      <c r="AA68" s="31">
        <f t="shared" ca="1" si="480"/>
        <v>8150</v>
      </c>
      <c r="AB68" s="31">
        <f t="shared" ca="1" si="480"/>
        <v>8150</v>
      </c>
      <c r="AC68" s="49">
        <f t="shared" ca="1" si="480"/>
        <v>1000</v>
      </c>
      <c r="AE68" s="75" t="str">
        <f t="shared" ref="AE68:BG68" si="481">AE25</f>
        <v>France</v>
      </c>
      <c r="AF68" s="44" t="str">
        <f t="shared" si="481"/>
        <v>FR</v>
      </c>
      <c r="AG68" s="42" t="str">
        <f t="shared" si="481"/>
        <v>FRA</v>
      </c>
      <c r="AH68" s="59">
        <f t="shared" si="481"/>
        <v>23</v>
      </c>
      <c r="AI68" s="48">
        <f t="shared" ca="1" si="481"/>
        <v>0</v>
      </c>
      <c r="AJ68" s="31">
        <f t="shared" ca="1" si="481"/>
        <v>11035</v>
      </c>
      <c r="AK68" s="31">
        <f t="shared" ca="1" si="481"/>
        <v>11035</v>
      </c>
      <c r="AL68" s="31">
        <f t="shared" ca="1" si="481"/>
        <v>3310.5</v>
      </c>
      <c r="AM68" s="31">
        <f t="shared" ca="1" si="481"/>
        <v>3862.2499999999995</v>
      </c>
      <c r="AN68" s="31">
        <f t="shared" ca="1" si="481"/>
        <v>3862.2499999999995</v>
      </c>
      <c r="AO68" s="31">
        <f t="shared" ca="1" si="481"/>
        <v>2930</v>
      </c>
      <c r="AP68" s="31">
        <f t="shared" ca="1" si="481"/>
        <v>1465</v>
      </c>
      <c r="AQ68" s="31">
        <f t="shared" ca="1" si="481"/>
        <v>1465</v>
      </c>
      <c r="AR68" s="31">
        <f t="shared" ca="1" si="481"/>
        <v>13600</v>
      </c>
      <c r="AS68" s="31">
        <f t="shared" ca="1" si="481"/>
        <v>11500</v>
      </c>
      <c r="AT68" s="31">
        <f t="shared" ca="1" si="481"/>
        <v>0</v>
      </c>
      <c r="AU68" s="31">
        <f t="shared" ca="1" si="481"/>
        <v>0</v>
      </c>
      <c r="AV68" s="31">
        <f t="shared" ca="1" si="481"/>
        <v>0</v>
      </c>
      <c r="AW68" s="31">
        <f t="shared" ca="1" si="481"/>
        <v>63020</v>
      </c>
      <c r="AX68" s="31">
        <f t="shared" ca="1" si="481"/>
        <v>1358</v>
      </c>
      <c r="AY68" s="31">
        <f t="shared" ca="1" si="481"/>
        <v>0</v>
      </c>
      <c r="AZ68" s="31">
        <f t="shared" ca="1" si="481"/>
        <v>2191</v>
      </c>
      <c r="BA68" s="31">
        <f t="shared" ca="1" si="481"/>
        <v>0</v>
      </c>
      <c r="BB68" s="31">
        <f t="shared" ca="1" si="481"/>
        <v>11600</v>
      </c>
      <c r="BC68" s="31">
        <f t="shared" ca="1" si="481"/>
        <v>11600</v>
      </c>
      <c r="BD68" s="31">
        <f t="shared" ca="1" si="481"/>
        <v>16300</v>
      </c>
      <c r="BE68" s="31">
        <f t="shared" ca="1" si="481"/>
        <v>8150</v>
      </c>
      <c r="BF68" s="31">
        <f t="shared" ca="1" si="481"/>
        <v>8150</v>
      </c>
      <c r="BG68" s="49">
        <f t="shared" ca="1" si="481"/>
        <v>1000</v>
      </c>
      <c r="BI68" s="75" t="str">
        <f t="shared" ref="BI68:CK68" si="482">BI25</f>
        <v>France</v>
      </c>
      <c r="BJ68" s="44" t="str">
        <f t="shared" si="482"/>
        <v>FR</v>
      </c>
      <c r="BK68" s="42" t="str">
        <f t="shared" si="482"/>
        <v>FRA</v>
      </c>
      <c r="BL68" s="59">
        <f t="shared" si="482"/>
        <v>23</v>
      </c>
      <c r="BM68" s="48">
        <f t="shared" ca="1" si="482"/>
        <v>0</v>
      </c>
      <c r="BN68" s="31">
        <f t="shared" ca="1" si="482"/>
        <v>11035</v>
      </c>
      <c r="BO68" s="31">
        <f t="shared" ca="1" si="482"/>
        <v>11035</v>
      </c>
      <c r="BP68" s="31">
        <f t="shared" ca="1" si="482"/>
        <v>3310.5</v>
      </c>
      <c r="BQ68" s="31">
        <f t="shared" ca="1" si="482"/>
        <v>3862.2499999999995</v>
      </c>
      <c r="BR68" s="31">
        <f t="shared" ca="1" si="482"/>
        <v>3862.2499999999995</v>
      </c>
      <c r="BS68" s="31">
        <f t="shared" ca="1" si="482"/>
        <v>2930</v>
      </c>
      <c r="BT68" s="31">
        <f t="shared" ca="1" si="482"/>
        <v>1465</v>
      </c>
      <c r="BU68" s="31">
        <f t="shared" ca="1" si="482"/>
        <v>1465</v>
      </c>
      <c r="BV68" s="31">
        <f t="shared" ca="1" si="482"/>
        <v>13600</v>
      </c>
      <c r="BW68" s="31">
        <f t="shared" ca="1" si="482"/>
        <v>11500</v>
      </c>
      <c r="BX68" s="31">
        <f t="shared" ca="1" si="482"/>
        <v>0</v>
      </c>
      <c r="BY68" s="31">
        <f t="shared" ca="1" si="482"/>
        <v>0</v>
      </c>
      <c r="BZ68" s="31">
        <f t="shared" ca="1" si="482"/>
        <v>0</v>
      </c>
      <c r="CA68" s="31">
        <f t="shared" ca="1" si="482"/>
        <v>63020</v>
      </c>
      <c r="CB68" s="31">
        <f t="shared" ca="1" si="482"/>
        <v>1358</v>
      </c>
      <c r="CC68" s="31">
        <f t="shared" ca="1" si="482"/>
        <v>0</v>
      </c>
      <c r="CD68" s="31">
        <f t="shared" ca="1" si="482"/>
        <v>2191</v>
      </c>
      <c r="CE68" s="31">
        <f t="shared" ca="1" si="482"/>
        <v>0</v>
      </c>
      <c r="CF68" s="31">
        <f t="shared" ca="1" si="482"/>
        <v>11600</v>
      </c>
      <c r="CG68" s="31">
        <f t="shared" ca="1" si="482"/>
        <v>11600</v>
      </c>
      <c r="CH68" s="31">
        <f t="shared" ca="1" si="482"/>
        <v>16300</v>
      </c>
      <c r="CI68" s="31">
        <f t="shared" ca="1" si="482"/>
        <v>8150</v>
      </c>
      <c r="CJ68" s="31">
        <f t="shared" ca="1" si="482"/>
        <v>8150</v>
      </c>
      <c r="CK68" s="49">
        <f t="shared" ca="1" si="482"/>
        <v>1000</v>
      </c>
      <c r="CM68" s="75" t="str">
        <f t="shared" ref="CM68:DO68" si="483">CM25</f>
        <v>France</v>
      </c>
      <c r="CN68" s="44" t="str">
        <f t="shared" si="483"/>
        <v>FR</v>
      </c>
      <c r="CO68" s="42" t="str">
        <f t="shared" si="483"/>
        <v>FRA</v>
      </c>
      <c r="CP68" s="59">
        <f t="shared" si="483"/>
        <v>23</v>
      </c>
      <c r="CQ68" s="48">
        <f t="shared" ca="1" si="483"/>
        <v>0</v>
      </c>
      <c r="CR68" s="31">
        <f t="shared" ca="1" si="483"/>
        <v>11035</v>
      </c>
      <c r="CS68" s="31">
        <f t="shared" ca="1" si="483"/>
        <v>11035</v>
      </c>
      <c r="CT68" s="31">
        <f t="shared" ca="1" si="483"/>
        <v>3310.5</v>
      </c>
      <c r="CU68" s="31">
        <f t="shared" ca="1" si="483"/>
        <v>3862.2499999999995</v>
      </c>
      <c r="CV68" s="31">
        <f t="shared" ca="1" si="483"/>
        <v>3862.2499999999995</v>
      </c>
      <c r="CW68" s="31">
        <f t="shared" ca="1" si="483"/>
        <v>2930</v>
      </c>
      <c r="CX68" s="31">
        <f t="shared" ca="1" si="483"/>
        <v>1465</v>
      </c>
      <c r="CY68" s="31">
        <f t="shared" ca="1" si="483"/>
        <v>1465</v>
      </c>
      <c r="CZ68" s="31">
        <f t="shared" ca="1" si="483"/>
        <v>13600</v>
      </c>
      <c r="DA68" s="31">
        <f t="shared" ca="1" si="483"/>
        <v>11500</v>
      </c>
      <c r="DB68" s="31">
        <f t="shared" ca="1" si="483"/>
        <v>0</v>
      </c>
      <c r="DC68" s="31">
        <f t="shared" ca="1" si="483"/>
        <v>0</v>
      </c>
      <c r="DD68" s="31">
        <f t="shared" ca="1" si="483"/>
        <v>0</v>
      </c>
      <c r="DE68" s="31">
        <f t="shared" ca="1" si="483"/>
        <v>63020</v>
      </c>
      <c r="DF68" s="31">
        <f t="shared" ca="1" si="483"/>
        <v>1358</v>
      </c>
      <c r="DG68" s="31">
        <f t="shared" ca="1" si="483"/>
        <v>0</v>
      </c>
      <c r="DH68" s="31">
        <f t="shared" ca="1" si="483"/>
        <v>2191</v>
      </c>
      <c r="DI68" s="31">
        <f t="shared" ca="1" si="483"/>
        <v>0</v>
      </c>
      <c r="DJ68" s="31">
        <f t="shared" ca="1" si="483"/>
        <v>11600</v>
      </c>
      <c r="DK68" s="31">
        <f t="shared" ca="1" si="483"/>
        <v>11600</v>
      </c>
      <c r="DL68" s="31">
        <f t="shared" ca="1" si="483"/>
        <v>16300</v>
      </c>
      <c r="DM68" s="31">
        <f t="shared" ca="1" si="483"/>
        <v>8150</v>
      </c>
      <c r="DN68" s="31">
        <f t="shared" ca="1" si="483"/>
        <v>8150</v>
      </c>
      <c r="DO68" s="49">
        <f t="shared" ca="1" si="483"/>
        <v>1000</v>
      </c>
    </row>
    <row r="69" spans="1:119" x14ac:dyDescent="0.2">
      <c r="A69" s="75" t="str">
        <f t="shared" ref="A69:AC69" si="484">A26</f>
        <v>Greece</v>
      </c>
      <c r="B69" s="44" t="str">
        <f t="shared" si="484"/>
        <v>GR</v>
      </c>
      <c r="C69" s="42" t="str">
        <f t="shared" si="484"/>
        <v>GRC</v>
      </c>
      <c r="D69" s="59">
        <f t="shared" si="484"/>
        <v>25</v>
      </c>
      <c r="E69" s="48">
        <f t="shared" ca="1" si="484"/>
        <v>0</v>
      </c>
      <c r="F69" s="31">
        <f t="shared" ca="1" si="484"/>
        <v>5214</v>
      </c>
      <c r="G69" s="31">
        <f t="shared" ca="1" si="484"/>
        <v>5214</v>
      </c>
      <c r="H69" s="31">
        <f t="shared" ca="1" si="484"/>
        <v>1564.2</v>
      </c>
      <c r="I69" s="31">
        <f t="shared" ca="1" si="484"/>
        <v>1824.8999999999999</v>
      </c>
      <c r="J69" s="31">
        <f t="shared" ca="1" si="484"/>
        <v>1824.8999999999999</v>
      </c>
      <c r="K69" s="31">
        <f t="shared" ca="1" si="484"/>
        <v>0</v>
      </c>
      <c r="L69" s="31">
        <f t="shared" ca="1" si="484"/>
        <v>0</v>
      </c>
      <c r="M69" s="31">
        <f t="shared" ca="1" si="484"/>
        <v>0</v>
      </c>
      <c r="N69" s="31">
        <f t="shared" ca="1" si="484"/>
        <v>252</v>
      </c>
      <c r="O69" s="31">
        <f t="shared" ca="1" si="484"/>
        <v>3331</v>
      </c>
      <c r="P69" s="31">
        <f t="shared" ca="1" si="484"/>
        <v>2240</v>
      </c>
      <c r="Q69" s="31">
        <f t="shared" ca="1" si="484"/>
        <v>1120</v>
      </c>
      <c r="R69" s="31">
        <f t="shared" ca="1" si="484"/>
        <v>1120</v>
      </c>
      <c r="S69" s="31">
        <f t="shared" ca="1" si="484"/>
        <v>0</v>
      </c>
      <c r="T69" s="31">
        <f t="shared" ca="1" si="484"/>
        <v>0</v>
      </c>
      <c r="U69" s="31">
        <f t="shared" ca="1" si="484"/>
        <v>0</v>
      </c>
      <c r="V69" s="31">
        <f t="shared" ca="1" si="484"/>
        <v>325</v>
      </c>
      <c r="W69" s="31">
        <f t="shared" ca="1" si="484"/>
        <v>100</v>
      </c>
      <c r="X69" s="31">
        <f t="shared" ca="1" si="484"/>
        <v>2700</v>
      </c>
      <c r="Y69" s="31">
        <f t="shared" ca="1" si="484"/>
        <v>2800</v>
      </c>
      <c r="Z69" s="31">
        <f t="shared" ca="1" si="484"/>
        <v>2700</v>
      </c>
      <c r="AA69" s="31">
        <f t="shared" ca="1" si="484"/>
        <v>1350</v>
      </c>
      <c r="AB69" s="31">
        <f t="shared" ca="1" si="484"/>
        <v>1350</v>
      </c>
      <c r="AC69" s="49">
        <f t="shared" ca="1" si="484"/>
        <v>0</v>
      </c>
      <c r="AE69" s="75" t="str">
        <f t="shared" ref="AE69:BG69" si="485">AE26</f>
        <v>Greece</v>
      </c>
      <c r="AF69" s="44" t="str">
        <f t="shared" si="485"/>
        <v>GR</v>
      </c>
      <c r="AG69" s="42" t="str">
        <f t="shared" si="485"/>
        <v>GRC</v>
      </c>
      <c r="AH69" s="59">
        <f t="shared" si="485"/>
        <v>25</v>
      </c>
      <c r="AI69" s="48">
        <f t="shared" ca="1" si="485"/>
        <v>0</v>
      </c>
      <c r="AJ69" s="31">
        <f t="shared" ca="1" si="485"/>
        <v>5214</v>
      </c>
      <c r="AK69" s="31">
        <f t="shared" ca="1" si="485"/>
        <v>5214</v>
      </c>
      <c r="AL69" s="31">
        <f t="shared" ca="1" si="485"/>
        <v>1564.2</v>
      </c>
      <c r="AM69" s="31">
        <f t="shared" ca="1" si="485"/>
        <v>1824.8999999999999</v>
      </c>
      <c r="AN69" s="31">
        <f t="shared" ca="1" si="485"/>
        <v>1824.8999999999999</v>
      </c>
      <c r="AO69" s="31">
        <f t="shared" ca="1" si="485"/>
        <v>0</v>
      </c>
      <c r="AP69" s="31">
        <f t="shared" ca="1" si="485"/>
        <v>0</v>
      </c>
      <c r="AQ69" s="31">
        <f t="shared" ca="1" si="485"/>
        <v>0</v>
      </c>
      <c r="AR69" s="31">
        <f t="shared" ca="1" si="485"/>
        <v>252</v>
      </c>
      <c r="AS69" s="31">
        <f t="shared" ca="1" si="485"/>
        <v>3331</v>
      </c>
      <c r="AT69" s="31">
        <f t="shared" ca="1" si="485"/>
        <v>2240</v>
      </c>
      <c r="AU69" s="31">
        <f t="shared" ca="1" si="485"/>
        <v>1120</v>
      </c>
      <c r="AV69" s="31">
        <f t="shared" ca="1" si="485"/>
        <v>1120</v>
      </c>
      <c r="AW69" s="31">
        <f t="shared" ca="1" si="485"/>
        <v>0</v>
      </c>
      <c r="AX69" s="31">
        <f t="shared" ca="1" si="485"/>
        <v>0</v>
      </c>
      <c r="AY69" s="31">
        <f t="shared" ca="1" si="485"/>
        <v>0</v>
      </c>
      <c r="AZ69" s="31">
        <f t="shared" ca="1" si="485"/>
        <v>325</v>
      </c>
      <c r="BA69" s="31">
        <f t="shared" ca="1" si="485"/>
        <v>100</v>
      </c>
      <c r="BB69" s="31">
        <f t="shared" ca="1" si="485"/>
        <v>2700</v>
      </c>
      <c r="BC69" s="31">
        <f t="shared" ca="1" si="485"/>
        <v>2800</v>
      </c>
      <c r="BD69" s="31">
        <f t="shared" ca="1" si="485"/>
        <v>2700</v>
      </c>
      <c r="BE69" s="31">
        <f t="shared" ca="1" si="485"/>
        <v>1350</v>
      </c>
      <c r="BF69" s="31">
        <f t="shared" ca="1" si="485"/>
        <v>1350</v>
      </c>
      <c r="BG69" s="49">
        <f t="shared" ca="1" si="485"/>
        <v>0</v>
      </c>
      <c r="BI69" s="75" t="str">
        <f t="shared" ref="BI69:CK69" si="486">BI26</f>
        <v>Greece</v>
      </c>
      <c r="BJ69" s="44" t="str">
        <f t="shared" si="486"/>
        <v>GR</v>
      </c>
      <c r="BK69" s="42" t="str">
        <f t="shared" si="486"/>
        <v>GRC</v>
      </c>
      <c r="BL69" s="59">
        <f t="shared" si="486"/>
        <v>25</v>
      </c>
      <c r="BM69" s="48">
        <f t="shared" ca="1" si="486"/>
        <v>0</v>
      </c>
      <c r="BN69" s="31">
        <f t="shared" ca="1" si="486"/>
        <v>5214</v>
      </c>
      <c r="BO69" s="31">
        <f t="shared" ca="1" si="486"/>
        <v>5214</v>
      </c>
      <c r="BP69" s="31">
        <f t="shared" ca="1" si="486"/>
        <v>1564.2</v>
      </c>
      <c r="BQ69" s="31">
        <f t="shared" ca="1" si="486"/>
        <v>1824.8999999999999</v>
      </c>
      <c r="BR69" s="31">
        <f t="shared" ca="1" si="486"/>
        <v>1824.8999999999999</v>
      </c>
      <c r="BS69" s="31">
        <f t="shared" ca="1" si="486"/>
        <v>0</v>
      </c>
      <c r="BT69" s="31">
        <f t="shared" ca="1" si="486"/>
        <v>0</v>
      </c>
      <c r="BU69" s="31">
        <f t="shared" ca="1" si="486"/>
        <v>0</v>
      </c>
      <c r="BV69" s="31">
        <f t="shared" ca="1" si="486"/>
        <v>252</v>
      </c>
      <c r="BW69" s="31">
        <f t="shared" ca="1" si="486"/>
        <v>3331</v>
      </c>
      <c r="BX69" s="31">
        <f t="shared" ca="1" si="486"/>
        <v>2240</v>
      </c>
      <c r="BY69" s="31">
        <f t="shared" ca="1" si="486"/>
        <v>1120</v>
      </c>
      <c r="BZ69" s="31">
        <f t="shared" ca="1" si="486"/>
        <v>1120</v>
      </c>
      <c r="CA69" s="31">
        <f t="shared" ca="1" si="486"/>
        <v>0</v>
      </c>
      <c r="CB69" s="31">
        <f t="shared" ca="1" si="486"/>
        <v>0</v>
      </c>
      <c r="CC69" s="31">
        <f t="shared" ca="1" si="486"/>
        <v>0</v>
      </c>
      <c r="CD69" s="31">
        <f t="shared" ca="1" si="486"/>
        <v>325</v>
      </c>
      <c r="CE69" s="31">
        <f t="shared" ca="1" si="486"/>
        <v>100</v>
      </c>
      <c r="CF69" s="31">
        <f t="shared" ca="1" si="486"/>
        <v>2700</v>
      </c>
      <c r="CG69" s="31">
        <f t="shared" ca="1" si="486"/>
        <v>2800</v>
      </c>
      <c r="CH69" s="31">
        <f t="shared" ca="1" si="486"/>
        <v>2700</v>
      </c>
      <c r="CI69" s="31">
        <f t="shared" ca="1" si="486"/>
        <v>1350</v>
      </c>
      <c r="CJ69" s="31">
        <f t="shared" ca="1" si="486"/>
        <v>1350</v>
      </c>
      <c r="CK69" s="49">
        <f t="shared" ca="1" si="486"/>
        <v>0</v>
      </c>
      <c r="CM69" s="75" t="str">
        <f t="shared" ref="CM69:DO69" si="487">CM26</f>
        <v>Greece</v>
      </c>
      <c r="CN69" s="44" t="str">
        <f t="shared" si="487"/>
        <v>GR</v>
      </c>
      <c r="CO69" s="42" t="str">
        <f t="shared" si="487"/>
        <v>GRC</v>
      </c>
      <c r="CP69" s="59">
        <f t="shared" si="487"/>
        <v>25</v>
      </c>
      <c r="CQ69" s="48">
        <f t="shared" ca="1" si="487"/>
        <v>0</v>
      </c>
      <c r="CR69" s="31">
        <f t="shared" ca="1" si="487"/>
        <v>5214</v>
      </c>
      <c r="CS69" s="31">
        <f t="shared" ca="1" si="487"/>
        <v>5214</v>
      </c>
      <c r="CT69" s="31">
        <f t="shared" ca="1" si="487"/>
        <v>1564.2</v>
      </c>
      <c r="CU69" s="31">
        <f t="shared" ca="1" si="487"/>
        <v>1824.8999999999999</v>
      </c>
      <c r="CV69" s="31">
        <f t="shared" ca="1" si="487"/>
        <v>1824.8999999999999</v>
      </c>
      <c r="CW69" s="31">
        <f t="shared" ca="1" si="487"/>
        <v>0</v>
      </c>
      <c r="CX69" s="31">
        <f t="shared" ca="1" si="487"/>
        <v>0</v>
      </c>
      <c r="CY69" s="31">
        <f t="shared" ca="1" si="487"/>
        <v>0</v>
      </c>
      <c r="CZ69" s="31">
        <f t="shared" ca="1" si="487"/>
        <v>252</v>
      </c>
      <c r="DA69" s="31">
        <f t="shared" ca="1" si="487"/>
        <v>3331</v>
      </c>
      <c r="DB69" s="31">
        <f t="shared" ca="1" si="487"/>
        <v>2240</v>
      </c>
      <c r="DC69" s="31">
        <f t="shared" ca="1" si="487"/>
        <v>1120</v>
      </c>
      <c r="DD69" s="31">
        <f t="shared" ca="1" si="487"/>
        <v>1120</v>
      </c>
      <c r="DE69" s="31">
        <f t="shared" ca="1" si="487"/>
        <v>0</v>
      </c>
      <c r="DF69" s="31">
        <f t="shared" ca="1" si="487"/>
        <v>0</v>
      </c>
      <c r="DG69" s="31">
        <f t="shared" ca="1" si="487"/>
        <v>0</v>
      </c>
      <c r="DH69" s="31">
        <f t="shared" ca="1" si="487"/>
        <v>325</v>
      </c>
      <c r="DI69" s="31">
        <f t="shared" ca="1" si="487"/>
        <v>100</v>
      </c>
      <c r="DJ69" s="31">
        <f t="shared" ca="1" si="487"/>
        <v>2700</v>
      </c>
      <c r="DK69" s="31">
        <f t="shared" ca="1" si="487"/>
        <v>2800</v>
      </c>
      <c r="DL69" s="31">
        <f t="shared" ca="1" si="487"/>
        <v>2700</v>
      </c>
      <c r="DM69" s="31">
        <f t="shared" ca="1" si="487"/>
        <v>1350</v>
      </c>
      <c r="DN69" s="31">
        <f t="shared" ca="1" si="487"/>
        <v>1350</v>
      </c>
      <c r="DO69" s="49">
        <f t="shared" ca="1" si="487"/>
        <v>0</v>
      </c>
    </row>
    <row r="70" spans="1:119" x14ac:dyDescent="0.2">
      <c r="A70" s="75" t="str">
        <f t="shared" ref="A70:AC70" si="488">A27</f>
        <v>Croatia</v>
      </c>
      <c r="B70" s="44" t="str">
        <f t="shared" si="488"/>
        <v>HR</v>
      </c>
      <c r="C70" s="42" t="str">
        <f t="shared" si="488"/>
        <v>HRV</v>
      </c>
      <c r="D70" s="59">
        <f t="shared" si="488"/>
        <v>26</v>
      </c>
      <c r="E70" s="48">
        <f t="shared" ca="1" si="488"/>
        <v>0</v>
      </c>
      <c r="F70" s="31">
        <f t="shared" ca="1" si="488"/>
        <v>1500</v>
      </c>
      <c r="G70" s="31">
        <f t="shared" ca="1" si="488"/>
        <v>1500</v>
      </c>
      <c r="H70" s="31">
        <f t="shared" ca="1" si="488"/>
        <v>450</v>
      </c>
      <c r="I70" s="31">
        <f t="shared" ca="1" si="488"/>
        <v>525</v>
      </c>
      <c r="J70" s="31">
        <f t="shared" ca="1" si="488"/>
        <v>525</v>
      </c>
      <c r="K70" s="31">
        <f t="shared" ca="1" si="488"/>
        <v>200</v>
      </c>
      <c r="L70" s="31">
        <f t="shared" ca="1" si="488"/>
        <v>100</v>
      </c>
      <c r="M70" s="31">
        <f t="shared" ca="1" si="488"/>
        <v>100</v>
      </c>
      <c r="N70" s="31">
        <f t="shared" ca="1" si="488"/>
        <v>300</v>
      </c>
      <c r="O70" s="31">
        <f t="shared" ca="1" si="488"/>
        <v>1800</v>
      </c>
      <c r="P70" s="31">
        <f t="shared" ca="1" si="488"/>
        <v>0</v>
      </c>
      <c r="Q70" s="31">
        <f t="shared" ca="1" si="488"/>
        <v>0</v>
      </c>
      <c r="R70" s="31">
        <f t="shared" ca="1" si="488"/>
        <v>0</v>
      </c>
      <c r="S70" s="31">
        <f t="shared" ca="1" si="488"/>
        <v>0</v>
      </c>
      <c r="T70" s="31">
        <f t="shared" ca="1" si="488"/>
        <v>0</v>
      </c>
      <c r="U70" s="31">
        <f t="shared" ca="1" si="488"/>
        <v>200</v>
      </c>
      <c r="V70" s="31">
        <f t="shared" ca="1" si="488"/>
        <v>250</v>
      </c>
      <c r="W70" s="31">
        <f t="shared" ca="1" si="488"/>
        <v>15</v>
      </c>
      <c r="X70" s="31">
        <f t="shared" ca="1" si="488"/>
        <v>30</v>
      </c>
      <c r="Y70" s="31">
        <f t="shared" ca="1" si="488"/>
        <v>45</v>
      </c>
      <c r="Z70" s="31">
        <f t="shared" ca="1" si="488"/>
        <v>750</v>
      </c>
      <c r="AA70" s="31">
        <f t="shared" ca="1" si="488"/>
        <v>375</v>
      </c>
      <c r="AB70" s="31">
        <f t="shared" ca="1" si="488"/>
        <v>375</v>
      </c>
      <c r="AC70" s="49">
        <f t="shared" ca="1" si="488"/>
        <v>0</v>
      </c>
      <c r="AE70" s="75" t="str">
        <f t="shared" ref="AE70:BG70" si="489">AE27</f>
        <v>Croatia</v>
      </c>
      <c r="AF70" s="44" t="str">
        <f t="shared" si="489"/>
        <v>HR</v>
      </c>
      <c r="AG70" s="42" t="str">
        <f t="shared" si="489"/>
        <v>HRV</v>
      </c>
      <c r="AH70" s="59">
        <f t="shared" si="489"/>
        <v>26</v>
      </c>
      <c r="AI70" s="48">
        <f t="shared" ca="1" si="489"/>
        <v>0</v>
      </c>
      <c r="AJ70" s="31">
        <f t="shared" ca="1" si="489"/>
        <v>1500</v>
      </c>
      <c r="AK70" s="31">
        <f t="shared" ca="1" si="489"/>
        <v>1500</v>
      </c>
      <c r="AL70" s="31">
        <f t="shared" ca="1" si="489"/>
        <v>450</v>
      </c>
      <c r="AM70" s="31">
        <f t="shared" ca="1" si="489"/>
        <v>525</v>
      </c>
      <c r="AN70" s="31">
        <f t="shared" ca="1" si="489"/>
        <v>525</v>
      </c>
      <c r="AO70" s="31">
        <f t="shared" ca="1" si="489"/>
        <v>200</v>
      </c>
      <c r="AP70" s="31">
        <f t="shared" ca="1" si="489"/>
        <v>100</v>
      </c>
      <c r="AQ70" s="31">
        <f t="shared" ca="1" si="489"/>
        <v>100</v>
      </c>
      <c r="AR70" s="31">
        <f t="shared" ca="1" si="489"/>
        <v>300</v>
      </c>
      <c r="AS70" s="31">
        <f t="shared" ca="1" si="489"/>
        <v>1800</v>
      </c>
      <c r="AT70" s="31">
        <f t="shared" ca="1" si="489"/>
        <v>0</v>
      </c>
      <c r="AU70" s="31">
        <f t="shared" ca="1" si="489"/>
        <v>0</v>
      </c>
      <c r="AV70" s="31">
        <f t="shared" ca="1" si="489"/>
        <v>0</v>
      </c>
      <c r="AW70" s="31">
        <f t="shared" ca="1" si="489"/>
        <v>0</v>
      </c>
      <c r="AX70" s="31">
        <f t="shared" ca="1" si="489"/>
        <v>0</v>
      </c>
      <c r="AY70" s="31">
        <f t="shared" ca="1" si="489"/>
        <v>200</v>
      </c>
      <c r="AZ70" s="31">
        <f t="shared" ca="1" si="489"/>
        <v>250</v>
      </c>
      <c r="BA70" s="31">
        <f t="shared" ca="1" si="489"/>
        <v>15</v>
      </c>
      <c r="BB70" s="31">
        <f t="shared" ca="1" si="489"/>
        <v>30</v>
      </c>
      <c r="BC70" s="31">
        <f t="shared" ca="1" si="489"/>
        <v>45</v>
      </c>
      <c r="BD70" s="31">
        <f t="shared" ca="1" si="489"/>
        <v>750</v>
      </c>
      <c r="BE70" s="31">
        <f t="shared" ca="1" si="489"/>
        <v>375</v>
      </c>
      <c r="BF70" s="31">
        <f t="shared" ca="1" si="489"/>
        <v>375</v>
      </c>
      <c r="BG70" s="49">
        <f t="shared" ca="1" si="489"/>
        <v>0</v>
      </c>
      <c r="BI70" s="75" t="str">
        <f t="shared" ref="BI70:CK70" si="490">BI27</f>
        <v>Croatia</v>
      </c>
      <c r="BJ70" s="44" t="str">
        <f t="shared" si="490"/>
        <v>HR</v>
      </c>
      <c r="BK70" s="42" t="str">
        <f t="shared" si="490"/>
        <v>HRV</v>
      </c>
      <c r="BL70" s="59">
        <f t="shared" si="490"/>
        <v>26</v>
      </c>
      <c r="BM70" s="48">
        <f t="shared" ca="1" si="490"/>
        <v>0</v>
      </c>
      <c r="BN70" s="31">
        <f t="shared" ca="1" si="490"/>
        <v>1500</v>
      </c>
      <c r="BO70" s="31">
        <f t="shared" ca="1" si="490"/>
        <v>1500</v>
      </c>
      <c r="BP70" s="31">
        <f t="shared" ca="1" si="490"/>
        <v>450</v>
      </c>
      <c r="BQ70" s="31">
        <f t="shared" ca="1" si="490"/>
        <v>525</v>
      </c>
      <c r="BR70" s="31">
        <f t="shared" ca="1" si="490"/>
        <v>525</v>
      </c>
      <c r="BS70" s="31">
        <f t="shared" ca="1" si="490"/>
        <v>200</v>
      </c>
      <c r="BT70" s="31">
        <f t="shared" ca="1" si="490"/>
        <v>100</v>
      </c>
      <c r="BU70" s="31">
        <f t="shared" ca="1" si="490"/>
        <v>100</v>
      </c>
      <c r="BV70" s="31">
        <f t="shared" ca="1" si="490"/>
        <v>300</v>
      </c>
      <c r="BW70" s="31">
        <f t="shared" ca="1" si="490"/>
        <v>1800</v>
      </c>
      <c r="BX70" s="31">
        <f t="shared" ca="1" si="490"/>
        <v>0</v>
      </c>
      <c r="BY70" s="31">
        <f t="shared" ca="1" si="490"/>
        <v>0</v>
      </c>
      <c r="BZ70" s="31">
        <f t="shared" ca="1" si="490"/>
        <v>0</v>
      </c>
      <c r="CA70" s="31">
        <f t="shared" ca="1" si="490"/>
        <v>0</v>
      </c>
      <c r="CB70" s="31">
        <f t="shared" ca="1" si="490"/>
        <v>0</v>
      </c>
      <c r="CC70" s="31">
        <f t="shared" ca="1" si="490"/>
        <v>200</v>
      </c>
      <c r="CD70" s="31">
        <f t="shared" ca="1" si="490"/>
        <v>250</v>
      </c>
      <c r="CE70" s="31">
        <f t="shared" ca="1" si="490"/>
        <v>15</v>
      </c>
      <c r="CF70" s="31">
        <f t="shared" ca="1" si="490"/>
        <v>30</v>
      </c>
      <c r="CG70" s="31">
        <f t="shared" ca="1" si="490"/>
        <v>45</v>
      </c>
      <c r="CH70" s="31">
        <f t="shared" ca="1" si="490"/>
        <v>750</v>
      </c>
      <c r="CI70" s="31">
        <f t="shared" ca="1" si="490"/>
        <v>375</v>
      </c>
      <c r="CJ70" s="31">
        <f t="shared" ca="1" si="490"/>
        <v>375</v>
      </c>
      <c r="CK70" s="49">
        <f t="shared" ca="1" si="490"/>
        <v>0</v>
      </c>
      <c r="CM70" s="75" t="str">
        <f t="shared" ref="CM70:DO70" si="491">CM27</f>
        <v>Croatia</v>
      </c>
      <c r="CN70" s="44" t="str">
        <f t="shared" si="491"/>
        <v>HR</v>
      </c>
      <c r="CO70" s="42" t="str">
        <f t="shared" si="491"/>
        <v>HRV</v>
      </c>
      <c r="CP70" s="59">
        <f t="shared" si="491"/>
        <v>26</v>
      </c>
      <c r="CQ70" s="48">
        <f t="shared" ca="1" si="491"/>
        <v>0</v>
      </c>
      <c r="CR70" s="31">
        <f t="shared" ca="1" si="491"/>
        <v>1500</v>
      </c>
      <c r="CS70" s="31">
        <f t="shared" ca="1" si="491"/>
        <v>1500</v>
      </c>
      <c r="CT70" s="31">
        <f t="shared" ca="1" si="491"/>
        <v>450</v>
      </c>
      <c r="CU70" s="31">
        <f t="shared" ca="1" si="491"/>
        <v>525</v>
      </c>
      <c r="CV70" s="31">
        <f t="shared" ca="1" si="491"/>
        <v>525</v>
      </c>
      <c r="CW70" s="31">
        <f t="shared" ca="1" si="491"/>
        <v>200</v>
      </c>
      <c r="CX70" s="31">
        <f t="shared" ca="1" si="491"/>
        <v>100</v>
      </c>
      <c r="CY70" s="31">
        <f t="shared" ca="1" si="491"/>
        <v>100</v>
      </c>
      <c r="CZ70" s="31">
        <f t="shared" ca="1" si="491"/>
        <v>300</v>
      </c>
      <c r="DA70" s="31">
        <f t="shared" ca="1" si="491"/>
        <v>1800</v>
      </c>
      <c r="DB70" s="31">
        <f t="shared" ca="1" si="491"/>
        <v>0</v>
      </c>
      <c r="DC70" s="31">
        <f t="shared" ca="1" si="491"/>
        <v>0</v>
      </c>
      <c r="DD70" s="31">
        <f t="shared" ca="1" si="491"/>
        <v>0</v>
      </c>
      <c r="DE70" s="31">
        <f t="shared" ca="1" si="491"/>
        <v>0</v>
      </c>
      <c r="DF70" s="31">
        <f t="shared" ca="1" si="491"/>
        <v>0</v>
      </c>
      <c r="DG70" s="31">
        <f t="shared" ca="1" si="491"/>
        <v>200</v>
      </c>
      <c r="DH70" s="31">
        <f t="shared" ca="1" si="491"/>
        <v>250</v>
      </c>
      <c r="DI70" s="31">
        <f t="shared" ca="1" si="491"/>
        <v>15</v>
      </c>
      <c r="DJ70" s="31">
        <f t="shared" ca="1" si="491"/>
        <v>30</v>
      </c>
      <c r="DK70" s="31">
        <f t="shared" ca="1" si="491"/>
        <v>45</v>
      </c>
      <c r="DL70" s="31">
        <f t="shared" ca="1" si="491"/>
        <v>750</v>
      </c>
      <c r="DM70" s="31">
        <f t="shared" ca="1" si="491"/>
        <v>375</v>
      </c>
      <c r="DN70" s="31">
        <f t="shared" ca="1" si="491"/>
        <v>375</v>
      </c>
      <c r="DO70" s="49">
        <f t="shared" ca="1" si="491"/>
        <v>0</v>
      </c>
    </row>
    <row r="71" spans="1:119" x14ac:dyDescent="0.2">
      <c r="A71" s="75" t="str">
        <f t="shared" ref="A71:AC71" si="492">A28</f>
        <v>Hungary</v>
      </c>
      <c r="B71" s="44" t="str">
        <f t="shared" si="492"/>
        <v>HU</v>
      </c>
      <c r="C71" s="42" t="str">
        <f t="shared" si="492"/>
        <v>HUN</v>
      </c>
      <c r="D71" s="59">
        <f t="shared" si="492"/>
        <v>27</v>
      </c>
      <c r="E71" s="48">
        <f t="shared" ca="1" si="492"/>
        <v>0</v>
      </c>
      <c r="F71" s="31">
        <f t="shared" ca="1" si="492"/>
        <v>2260.4</v>
      </c>
      <c r="G71" s="31">
        <f t="shared" ca="1" si="492"/>
        <v>2260.4</v>
      </c>
      <c r="H71" s="31">
        <f t="shared" ca="1" si="492"/>
        <v>678.12</v>
      </c>
      <c r="I71" s="31">
        <f t="shared" ca="1" si="492"/>
        <v>791.14</v>
      </c>
      <c r="J71" s="31">
        <f t="shared" ca="1" si="492"/>
        <v>791.14</v>
      </c>
      <c r="K71" s="31">
        <f t="shared" ca="1" si="492"/>
        <v>165.1</v>
      </c>
      <c r="L71" s="31">
        <f t="shared" ca="1" si="492"/>
        <v>82.55</v>
      </c>
      <c r="M71" s="31">
        <f t="shared" ca="1" si="492"/>
        <v>82.55</v>
      </c>
      <c r="N71" s="31">
        <f t="shared" ca="1" si="492"/>
        <v>60</v>
      </c>
      <c r="O71" s="31">
        <f t="shared" ca="1" si="492"/>
        <v>0</v>
      </c>
      <c r="P71" s="31">
        <f t="shared" ca="1" si="492"/>
        <v>852</v>
      </c>
      <c r="Q71" s="31">
        <f t="shared" ca="1" si="492"/>
        <v>426</v>
      </c>
      <c r="R71" s="31">
        <f t="shared" ca="1" si="492"/>
        <v>426</v>
      </c>
      <c r="S71" s="31">
        <f t="shared" ca="1" si="492"/>
        <v>1888</v>
      </c>
      <c r="T71" s="31">
        <f t="shared" ca="1" si="492"/>
        <v>410</v>
      </c>
      <c r="U71" s="31">
        <f t="shared" ca="1" si="492"/>
        <v>585</v>
      </c>
      <c r="V71" s="31">
        <f t="shared" ca="1" si="492"/>
        <v>330</v>
      </c>
      <c r="W71" s="31">
        <f t="shared" ca="1" si="492"/>
        <v>0</v>
      </c>
      <c r="X71" s="31">
        <f t="shared" ca="1" si="492"/>
        <v>750</v>
      </c>
      <c r="Y71" s="31">
        <f t="shared" ca="1" si="492"/>
        <v>750</v>
      </c>
      <c r="Z71" s="31">
        <f t="shared" ca="1" si="492"/>
        <v>329</v>
      </c>
      <c r="AA71" s="31">
        <f t="shared" ca="1" si="492"/>
        <v>164.5</v>
      </c>
      <c r="AB71" s="31">
        <f t="shared" ca="1" si="492"/>
        <v>164.5</v>
      </c>
      <c r="AC71" s="49">
        <f t="shared" ca="1" si="492"/>
        <v>0</v>
      </c>
      <c r="AE71" s="75" t="str">
        <f t="shared" ref="AE71:BG71" si="493">AE28</f>
        <v>Hungary</v>
      </c>
      <c r="AF71" s="44" t="str">
        <f t="shared" si="493"/>
        <v>HU</v>
      </c>
      <c r="AG71" s="42" t="str">
        <f t="shared" si="493"/>
        <v>HUN</v>
      </c>
      <c r="AH71" s="59">
        <f t="shared" si="493"/>
        <v>27</v>
      </c>
      <c r="AI71" s="48">
        <f t="shared" ca="1" si="493"/>
        <v>0</v>
      </c>
      <c r="AJ71" s="31">
        <f t="shared" ca="1" si="493"/>
        <v>2260.4</v>
      </c>
      <c r="AK71" s="31">
        <f t="shared" ca="1" si="493"/>
        <v>2260.4</v>
      </c>
      <c r="AL71" s="31">
        <f t="shared" ca="1" si="493"/>
        <v>678.12</v>
      </c>
      <c r="AM71" s="31">
        <f t="shared" ca="1" si="493"/>
        <v>791.14</v>
      </c>
      <c r="AN71" s="31">
        <f t="shared" ca="1" si="493"/>
        <v>791.14</v>
      </c>
      <c r="AO71" s="31">
        <f t="shared" ca="1" si="493"/>
        <v>165.1</v>
      </c>
      <c r="AP71" s="31">
        <f t="shared" ca="1" si="493"/>
        <v>82.55</v>
      </c>
      <c r="AQ71" s="31">
        <f t="shared" ca="1" si="493"/>
        <v>82.55</v>
      </c>
      <c r="AR71" s="31">
        <f t="shared" ca="1" si="493"/>
        <v>60</v>
      </c>
      <c r="AS71" s="31">
        <f t="shared" ca="1" si="493"/>
        <v>0</v>
      </c>
      <c r="AT71" s="31">
        <f t="shared" ca="1" si="493"/>
        <v>852</v>
      </c>
      <c r="AU71" s="31">
        <f t="shared" ca="1" si="493"/>
        <v>426</v>
      </c>
      <c r="AV71" s="31">
        <f t="shared" ca="1" si="493"/>
        <v>426</v>
      </c>
      <c r="AW71" s="31">
        <f t="shared" ca="1" si="493"/>
        <v>1888</v>
      </c>
      <c r="AX71" s="31">
        <f t="shared" ca="1" si="493"/>
        <v>410</v>
      </c>
      <c r="AY71" s="31">
        <f t="shared" ca="1" si="493"/>
        <v>585</v>
      </c>
      <c r="AZ71" s="31">
        <f t="shared" ca="1" si="493"/>
        <v>330</v>
      </c>
      <c r="BA71" s="31">
        <f t="shared" ca="1" si="493"/>
        <v>0</v>
      </c>
      <c r="BB71" s="31">
        <f t="shared" ca="1" si="493"/>
        <v>750</v>
      </c>
      <c r="BC71" s="31">
        <f t="shared" ca="1" si="493"/>
        <v>750</v>
      </c>
      <c r="BD71" s="31">
        <f t="shared" ca="1" si="493"/>
        <v>329</v>
      </c>
      <c r="BE71" s="31">
        <f t="shared" ca="1" si="493"/>
        <v>164.5</v>
      </c>
      <c r="BF71" s="31">
        <f t="shared" ca="1" si="493"/>
        <v>164.5</v>
      </c>
      <c r="BG71" s="49">
        <f t="shared" ca="1" si="493"/>
        <v>0</v>
      </c>
      <c r="BI71" s="75" t="str">
        <f t="shared" ref="BI71:CK71" si="494">BI28</f>
        <v>Hungary</v>
      </c>
      <c r="BJ71" s="44" t="str">
        <f t="shared" si="494"/>
        <v>HU</v>
      </c>
      <c r="BK71" s="42" t="str">
        <f t="shared" si="494"/>
        <v>HUN</v>
      </c>
      <c r="BL71" s="59">
        <f t="shared" si="494"/>
        <v>27</v>
      </c>
      <c r="BM71" s="48">
        <f t="shared" ca="1" si="494"/>
        <v>0</v>
      </c>
      <c r="BN71" s="31">
        <f t="shared" ca="1" si="494"/>
        <v>2260.4</v>
      </c>
      <c r="BO71" s="31">
        <f t="shared" ca="1" si="494"/>
        <v>2260.4</v>
      </c>
      <c r="BP71" s="31">
        <f t="shared" ca="1" si="494"/>
        <v>678.12</v>
      </c>
      <c r="BQ71" s="31">
        <f t="shared" ca="1" si="494"/>
        <v>791.14</v>
      </c>
      <c r="BR71" s="31">
        <f t="shared" ca="1" si="494"/>
        <v>791.14</v>
      </c>
      <c r="BS71" s="31">
        <f t="shared" ca="1" si="494"/>
        <v>165.1</v>
      </c>
      <c r="BT71" s="31">
        <f t="shared" ca="1" si="494"/>
        <v>82.55</v>
      </c>
      <c r="BU71" s="31">
        <f t="shared" ca="1" si="494"/>
        <v>82.55</v>
      </c>
      <c r="BV71" s="31">
        <f t="shared" ca="1" si="494"/>
        <v>60</v>
      </c>
      <c r="BW71" s="31">
        <f t="shared" ca="1" si="494"/>
        <v>0</v>
      </c>
      <c r="BX71" s="31">
        <f t="shared" ca="1" si="494"/>
        <v>852</v>
      </c>
      <c r="BY71" s="31">
        <f t="shared" ca="1" si="494"/>
        <v>426</v>
      </c>
      <c r="BZ71" s="31">
        <f t="shared" ca="1" si="494"/>
        <v>426</v>
      </c>
      <c r="CA71" s="31">
        <f t="shared" ca="1" si="494"/>
        <v>1888</v>
      </c>
      <c r="CB71" s="31">
        <f t="shared" ca="1" si="494"/>
        <v>410</v>
      </c>
      <c r="CC71" s="31">
        <f t="shared" ca="1" si="494"/>
        <v>585</v>
      </c>
      <c r="CD71" s="31">
        <f t="shared" ca="1" si="494"/>
        <v>330</v>
      </c>
      <c r="CE71" s="31">
        <f t="shared" ca="1" si="494"/>
        <v>0</v>
      </c>
      <c r="CF71" s="31">
        <f t="shared" ca="1" si="494"/>
        <v>750</v>
      </c>
      <c r="CG71" s="31">
        <f t="shared" ca="1" si="494"/>
        <v>750</v>
      </c>
      <c r="CH71" s="31">
        <f t="shared" ca="1" si="494"/>
        <v>329</v>
      </c>
      <c r="CI71" s="31">
        <f t="shared" ca="1" si="494"/>
        <v>164.5</v>
      </c>
      <c r="CJ71" s="31">
        <f t="shared" ca="1" si="494"/>
        <v>164.5</v>
      </c>
      <c r="CK71" s="49">
        <f t="shared" ca="1" si="494"/>
        <v>0</v>
      </c>
      <c r="CM71" s="75" t="str">
        <f t="shared" ref="CM71:DO71" si="495">CM28</f>
        <v>Hungary</v>
      </c>
      <c r="CN71" s="44" t="str">
        <f t="shared" si="495"/>
        <v>HU</v>
      </c>
      <c r="CO71" s="42" t="str">
        <f t="shared" si="495"/>
        <v>HUN</v>
      </c>
      <c r="CP71" s="59">
        <f t="shared" si="495"/>
        <v>27</v>
      </c>
      <c r="CQ71" s="48">
        <f t="shared" ca="1" si="495"/>
        <v>0</v>
      </c>
      <c r="CR71" s="31">
        <f t="shared" ca="1" si="495"/>
        <v>2260.4</v>
      </c>
      <c r="CS71" s="31">
        <f t="shared" ca="1" si="495"/>
        <v>2260.4</v>
      </c>
      <c r="CT71" s="31">
        <f t="shared" ca="1" si="495"/>
        <v>678.12</v>
      </c>
      <c r="CU71" s="31">
        <f t="shared" ca="1" si="495"/>
        <v>791.14</v>
      </c>
      <c r="CV71" s="31">
        <f t="shared" ca="1" si="495"/>
        <v>791.14</v>
      </c>
      <c r="CW71" s="31">
        <f t="shared" ca="1" si="495"/>
        <v>165.1</v>
      </c>
      <c r="CX71" s="31">
        <f t="shared" ca="1" si="495"/>
        <v>82.55</v>
      </c>
      <c r="CY71" s="31">
        <f t="shared" ca="1" si="495"/>
        <v>82.55</v>
      </c>
      <c r="CZ71" s="31">
        <f t="shared" ca="1" si="495"/>
        <v>60</v>
      </c>
      <c r="DA71" s="31">
        <f t="shared" ca="1" si="495"/>
        <v>0</v>
      </c>
      <c r="DB71" s="31">
        <f t="shared" ca="1" si="495"/>
        <v>852</v>
      </c>
      <c r="DC71" s="31">
        <f t="shared" ca="1" si="495"/>
        <v>426</v>
      </c>
      <c r="DD71" s="31">
        <f t="shared" ca="1" si="495"/>
        <v>426</v>
      </c>
      <c r="DE71" s="31">
        <f t="shared" ca="1" si="495"/>
        <v>1888</v>
      </c>
      <c r="DF71" s="31">
        <f t="shared" ca="1" si="495"/>
        <v>410</v>
      </c>
      <c r="DG71" s="31">
        <f t="shared" ca="1" si="495"/>
        <v>585</v>
      </c>
      <c r="DH71" s="31">
        <f t="shared" ca="1" si="495"/>
        <v>330</v>
      </c>
      <c r="DI71" s="31">
        <f t="shared" ca="1" si="495"/>
        <v>0</v>
      </c>
      <c r="DJ71" s="31">
        <f t="shared" ca="1" si="495"/>
        <v>750</v>
      </c>
      <c r="DK71" s="31">
        <f t="shared" ca="1" si="495"/>
        <v>750</v>
      </c>
      <c r="DL71" s="31">
        <f t="shared" ca="1" si="495"/>
        <v>329</v>
      </c>
      <c r="DM71" s="31">
        <f t="shared" ca="1" si="495"/>
        <v>164.5</v>
      </c>
      <c r="DN71" s="31">
        <f t="shared" ca="1" si="495"/>
        <v>164.5</v>
      </c>
      <c r="DO71" s="49">
        <f t="shared" ca="1" si="495"/>
        <v>0</v>
      </c>
    </row>
    <row r="72" spans="1:119" x14ac:dyDescent="0.2">
      <c r="A72" s="209" t="str">
        <f t="shared" ref="A72:AC72" si="496">A35</f>
        <v>__SUM ITA</v>
      </c>
      <c r="B72" s="210" t="str">
        <f t="shared" si="496"/>
        <v>IT</v>
      </c>
      <c r="C72" s="205" t="str">
        <f t="shared" si="496"/>
        <v>ITA</v>
      </c>
      <c r="D72" s="211">
        <f t="shared" si="496"/>
        <v>0</v>
      </c>
      <c r="E72" s="212">
        <f t="shared" ca="1" si="496"/>
        <v>0</v>
      </c>
      <c r="F72" s="207">
        <f t="shared" ca="1" si="496"/>
        <v>36000.364000000001</v>
      </c>
      <c r="G72" s="207">
        <f t="shared" ca="1" si="496"/>
        <v>36000.364000000001</v>
      </c>
      <c r="H72" s="207">
        <f t="shared" ca="1" si="496"/>
        <v>10800.109200000001</v>
      </c>
      <c r="I72" s="207">
        <f t="shared" ca="1" si="496"/>
        <v>12600.127399999999</v>
      </c>
      <c r="J72" s="207">
        <f t="shared" ca="1" si="496"/>
        <v>12600.127399999999</v>
      </c>
      <c r="K72" s="207">
        <f t="shared" ca="1" si="496"/>
        <v>7056</v>
      </c>
      <c r="L72" s="207">
        <f t="shared" ca="1" si="496"/>
        <v>3528</v>
      </c>
      <c r="M72" s="207">
        <f t="shared" ca="1" si="496"/>
        <v>3528</v>
      </c>
      <c r="N72" s="207">
        <f t="shared" ca="1" si="496"/>
        <v>5390.1512861589636</v>
      </c>
      <c r="O72" s="207">
        <f t="shared" ca="1" si="496"/>
        <v>16455.869688052437</v>
      </c>
      <c r="P72" s="207">
        <f t="shared" ca="1" si="496"/>
        <v>0</v>
      </c>
      <c r="Q72" s="207">
        <f t="shared" ca="1" si="496"/>
        <v>0</v>
      </c>
      <c r="R72" s="207">
        <f t="shared" ca="1" si="496"/>
        <v>0</v>
      </c>
      <c r="S72" s="207">
        <f t="shared" ca="1" si="496"/>
        <v>0</v>
      </c>
      <c r="T72" s="207">
        <f t="shared" ca="1" si="496"/>
        <v>1145.7</v>
      </c>
      <c r="U72" s="207">
        <f t="shared" ca="1" si="496"/>
        <v>7564.235999999999</v>
      </c>
      <c r="V72" s="207">
        <f t="shared" ca="1" si="496"/>
        <v>5212.8538999999992</v>
      </c>
      <c r="W72" s="207">
        <f t="shared" ca="1" si="496"/>
        <v>125</v>
      </c>
      <c r="X72" s="207">
        <f t="shared" ca="1" si="496"/>
        <v>20952</v>
      </c>
      <c r="Y72" s="207">
        <f t="shared" ca="1" si="496"/>
        <v>21077</v>
      </c>
      <c r="Z72" s="207">
        <f t="shared" ca="1" si="496"/>
        <v>11175</v>
      </c>
      <c r="AA72" s="207">
        <f t="shared" ca="1" si="496"/>
        <v>5587.5</v>
      </c>
      <c r="AB72" s="207">
        <f t="shared" ca="1" si="496"/>
        <v>5587.5</v>
      </c>
      <c r="AC72" s="213">
        <f t="shared" ca="1" si="496"/>
        <v>30</v>
      </c>
      <c r="AE72" s="209" t="str">
        <f t="shared" ref="AE72:BG72" si="497">AE35</f>
        <v>__SUM ITA</v>
      </c>
      <c r="AF72" s="210" t="str">
        <f t="shared" si="497"/>
        <v>IT</v>
      </c>
      <c r="AG72" s="205" t="str">
        <f t="shared" si="497"/>
        <v>ITA</v>
      </c>
      <c r="AH72" s="211">
        <f t="shared" si="497"/>
        <v>0</v>
      </c>
      <c r="AI72" s="212">
        <f t="shared" ca="1" si="497"/>
        <v>0</v>
      </c>
      <c r="AJ72" s="207">
        <f t="shared" ca="1" si="497"/>
        <v>36000.364000000001</v>
      </c>
      <c r="AK72" s="207">
        <f t="shared" ca="1" si="497"/>
        <v>36000.364000000001</v>
      </c>
      <c r="AL72" s="207">
        <f t="shared" ca="1" si="497"/>
        <v>10800.109200000001</v>
      </c>
      <c r="AM72" s="207">
        <f t="shared" ca="1" si="497"/>
        <v>12600.127399999999</v>
      </c>
      <c r="AN72" s="207">
        <f t="shared" ca="1" si="497"/>
        <v>12600.127399999999</v>
      </c>
      <c r="AO72" s="207">
        <f t="shared" ca="1" si="497"/>
        <v>7056</v>
      </c>
      <c r="AP72" s="207">
        <f t="shared" ca="1" si="497"/>
        <v>3528</v>
      </c>
      <c r="AQ72" s="207">
        <f t="shared" ca="1" si="497"/>
        <v>3528</v>
      </c>
      <c r="AR72" s="207">
        <f t="shared" ca="1" si="497"/>
        <v>5390.1512861589636</v>
      </c>
      <c r="AS72" s="207">
        <f t="shared" ca="1" si="497"/>
        <v>16455.869688052437</v>
      </c>
      <c r="AT72" s="207">
        <f t="shared" ca="1" si="497"/>
        <v>0</v>
      </c>
      <c r="AU72" s="207">
        <f t="shared" ca="1" si="497"/>
        <v>0</v>
      </c>
      <c r="AV72" s="207">
        <f t="shared" ca="1" si="497"/>
        <v>0</v>
      </c>
      <c r="AW72" s="207">
        <f t="shared" ca="1" si="497"/>
        <v>0</v>
      </c>
      <c r="AX72" s="207">
        <f t="shared" ca="1" si="497"/>
        <v>1145.7</v>
      </c>
      <c r="AY72" s="207">
        <f t="shared" ca="1" si="497"/>
        <v>7564.235999999999</v>
      </c>
      <c r="AZ72" s="207">
        <f t="shared" ca="1" si="497"/>
        <v>5212.8538999999992</v>
      </c>
      <c r="BA72" s="207">
        <f t="shared" ca="1" si="497"/>
        <v>125</v>
      </c>
      <c r="BB72" s="207">
        <f t="shared" ca="1" si="497"/>
        <v>20952</v>
      </c>
      <c r="BC72" s="207">
        <f t="shared" ca="1" si="497"/>
        <v>21077</v>
      </c>
      <c r="BD72" s="207">
        <f t="shared" ca="1" si="497"/>
        <v>11175</v>
      </c>
      <c r="BE72" s="207">
        <f t="shared" ca="1" si="497"/>
        <v>5587.5</v>
      </c>
      <c r="BF72" s="207">
        <f t="shared" ca="1" si="497"/>
        <v>5587.5</v>
      </c>
      <c r="BG72" s="213">
        <f t="shared" ca="1" si="497"/>
        <v>30</v>
      </c>
      <c r="BI72" s="209" t="str">
        <f t="shared" ref="BI72:CK72" si="498">BI35</f>
        <v>__SUM ITA</v>
      </c>
      <c r="BJ72" s="210" t="str">
        <f t="shared" si="498"/>
        <v>IT</v>
      </c>
      <c r="BK72" s="205" t="str">
        <f t="shared" si="498"/>
        <v>ITA</v>
      </c>
      <c r="BL72" s="211">
        <f t="shared" si="498"/>
        <v>0</v>
      </c>
      <c r="BM72" s="212">
        <f t="shared" ca="1" si="498"/>
        <v>0</v>
      </c>
      <c r="BN72" s="207">
        <f t="shared" ca="1" si="498"/>
        <v>36000.364000000001</v>
      </c>
      <c r="BO72" s="207">
        <f t="shared" ca="1" si="498"/>
        <v>36000.364000000001</v>
      </c>
      <c r="BP72" s="207">
        <f t="shared" ca="1" si="498"/>
        <v>10800.109200000001</v>
      </c>
      <c r="BQ72" s="207">
        <f t="shared" ca="1" si="498"/>
        <v>12600.127399999999</v>
      </c>
      <c r="BR72" s="207">
        <f t="shared" ca="1" si="498"/>
        <v>12600.127399999999</v>
      </c>
      <c r="BS72" s="207">
        <f t="shared" ca="1" si="498"/>
        <v>7056</v>
      </c>
      <c r="BT72" s="207">
        <f t="shared" ca="1" si="498"/>
        <v>3528</v>
      </c>
      <c r="BU72" s="207">
        <f t="shared" ca="1" si="498"/>
        <v>3528</v>
      </c>
      <c r="BV72" s="207">
        <f t="shared" ca="1" si="498"/>
        <v>5390.1512861589636</v>
      </c>
      <c r="BW72" s="207">
        <f t="shared" ca="1" si="498"/>
        <v>16455.869688052437</v>
      </c>
      <c r="BX72" s="207">
        <f t="shared" ca="1" si="498"/>
        <v>0</v>
      </c>
      <c r="BY72" s="207">
        <f t="shared" ca="1" si="498"/>
        <v>0</v>
      </c>
      <c r="BZ72" s="207">
        <f t="shared" ca="1" si="498"/>
        <v>0</v>
      </c>
      <c r="CA72" s="207">
        <f t="shared" ca="1" si="498"/>
        <v>0</v>
      </c>
      <c r="CB72" s="207">
        <f t="shared" ca="1" si="498"/>
        <v>1145.7</v>
      </c>
      <c r="CC72" s="207">
        <f t="shared" ca="1" si="498"/>
        <v>7564.235999999999</v>
      </c>
      <c r="CD72" s="207">
        <f t="shared" ca="1" si="498"/>
        <v>5212.8538999999992</v>
      </c>
      <c r="CE72" s="207">
        <f t="shared" ca="1" si="498"/>
        <v>125</v>
      </c>
      <c r="CF72" s="207">
        <f t="shared" ca="1" si="498"/>
        <v>20952</v>
      </c>
      <c r="CG72" s="207">
        <f t="shared" ca="1" si="498"/>
        <v>21077</v>
      </c>
      <c r="CH72" s="207">
        <f t="shared" ca="1" si="498"/>
        <v>11175</v>
      </c>
      <c r="CI72" s="207">
        <f t="shared" ca="1" si="498"/>
        <v>5587.5</v>
      </c>
      <c r="CJ72" s="207">
        <f t="shared" ca="1" si="498"/>
        <v>5587.5</v>
      </c>
      <c r="CK72" s="213">
        <f t="shared" ca="1" si="498"/>
        <v>30</v>
      </c>
      <c r="CM72" s="209" t="str">
        <f t="shared" ref="CM72:DO72" si="499">CM35</f>
        <v>__SUM ITA</v>
      </c>
      <c r="CN72" s="210" t="str">
        <f t="shared" si="499"/>
        <v>IT</v>
      </c>
      <c r="CO72" s="205" t="str">
        <f t="shared" si="499"/>
        <v>ITA</v>
      </c>
      <c r="CP72" s="211">
        <f t="shared" si="499"/>
        <v>0</v>
      </c>
      <c r="CQ72" s="212">
        <f t="shared" ca="1" si="499"/>
        <v>0</v>
      </c>
      <c r="CR72" s="207">
        <f t="shared" ca="1" si="499"/>
        <v>36000.364000000001</v>
      </c>
      <c r="CS72" s="207">
        <f t="shared" ca="1" si="499"/>
        <v>36000.364000000001</v>
      </c>
      <c r="CT72" s="207">
        <f t="shared" ca="1" si="499"/>
        <v>10800.109200000001</v>
      </c>
      <c r="CU72" s="207">
        <f t="shared" ca="1" si="499"/>
        <v>12600.127399999999</v>
      </c>
      <c r="CV72" s="207">
        <f t="shared" ca="1" si="499"/>
        <v>12600.127399999999</v>
      </c>
      <c r="CW72" s="207">
        <f t="shared" ca="1" si="499"/>
        <v>7056</v>
      </c>
      <c r="CX72" s="207">
        <f t="shared" ca="1" si="499"/>
        <v>3528</v>
      </c>
      <c r="CY72" s="207">
        <f t="shared" ca="1" si="499"/>
        <v>3528</v>
      </c>
      <c r="CZ72" s="207">
        <f t="shared" ca="1" si="499"/>
        <v>5390.1512861589636</v>
      </c>
      <c r="DA72" s="207">
        <f t="shared" ca="1" si="499"/>
        <v>16455.869688052437</v>
      </c>
      <c r="DB72" s="207">
        <f t="shared" ca="1" si="499"/>
        <v>0</v>
      </c>
      <c r="DC72" s="207">
        <f t="shared" ca="1" si="499"/>
        <v>0</v>
      </c>
      <c r="DD72" s="207">
        <f t="shared" ca="1" si="499"/>
        <v>0</v>
      </c>
      <c r="DE72" s="207">
        <f t="shared" ca="1" si="499"/>
        <v>0</v>
      </c>
      <c r="DF72" s="207">
        <f t="shared" ca="1" si="499"/>
        <v>1145.7</v>
      </c>
      <c r="DG72" s="207">
        <f t="shared" ca="1" si="499"/>
        <v>7564.235999999999</v>
      </c>
      <c r="DH72" s="207">
        <f t="shared" ca="1" si="499"/>
        <v>5212.8538999999992</v>
      </c>
      <c r="DI72" s="207">
        <f t="shared" ca="1" si="499"/>
        <v>125</v>
      </c>
      <c r="DJ72" s="207">
        <f t="shared" ca="1" si="499"/>
        <v>20952</v>
      </c>
      <c r="DK72" s="207">
        <f t="shared" ca="1" si="499"/>
        <v>21077</v>
      </c>
      <c r="DL72" s="207">
        <f t="shared" ca="1" si="499"/>
        <v>11175</v>
      </c>
      <c r="DM72" s="207">
        <f t="shared" ca="1" si="499"/>
        <v>5587.5</v>
      </c>
      <c r="DN72" s="207">
        <f t="shared" ca="1" si="499"/>
        <v>5587.5</v>
      </c>
      <c r="DO72" s="213">
        <f t="shared" ca="1" si="499"/>
        <v>30</v>
      </c>
    </row>
    <row r="73" spans="1:119" x14ac:dyDescent="0.2">
      <c r="A73" s="209" t="str">
        <f t="shared" ref="A73:AC73" si="500">A40</f>
        <v>__SUM LUX</v>
      </c>
      <c r="B73" s="210" t="str">
        <f t="shared" si="500"/>
        <v>LU</v>
      </c>
      <c r="C73" s="205" t="str">
        <f t="shared" si="500"/>
        <v>LUX</v>
      </c>
      <c r="D73" s="211">
        <f t="shared" si="500"/>
        <v>0</v>
      </c>
      <c r="E73" s="212">
        <f t="shared" ca="1" si="500"/>
        <v>0</v>
      </c>
      <c r="F73" s="207">
        <f t="shared" ca="1" si="500"/>
        <v>0</v>
      </c>
      <c r="G73" s="207">
        <f t="shared" ca="1" si="500"/>
        <v>0</v>
      </c>
      <c r="H73" s="207">
        <f t="shared" ca="1" si="500"/>
        <v>0</v>
      </c>
      <c r="I73" s="207">
        <f t="shared" ca="1" si="500"/>
        <v>0</v>
      </c>
      <c r="J73" s="207">
        <f t="shared" ca="1" si="500"/>
        <v>0</v>
      </c>
      <c r="K73" s="207">
        <f t="shared" ca="1" si="500"/>
        <v>0</v>
      </c>
      <c r="L73" s="207">
        <f t="shared" ca="1" si="500"/>
        <v>0</v>
      </c>
      <c r="M73" s="207">
        <f t="shared" ca="1" si="500"/>
        <v>0</v>
      </c>
      <c r="N73" s="207">
        <f t="shared" ca="1" si="500"/>
        <v>34</v>
      </c>
      <c r="O73" s="207">
        <f t="shared" ca="1" si="500"/>
        <v>1310</v>
      </c>
      <c r="P73" s="207">
        <f t="shared" ca="1" si="500"/>
        <v>0</v>
      </c>
      <c r="Q73" s="207">
        <f t="shared" ca="1" si="500"/>
        <v>0</v>
      </c>
      <c r="R73" s="207">
        <f t="shared" ca="1" si="500"/>
        <v>0</v>
      </c>
      <c r="S73" s="207">
        <f t="shared" ca="1" si="500"/>
        <v>0</v>
      </c>
      <c r="T73" s="207">
        <f t="shared" ca="1" si="500"/>
        <v>0</v>
      </c>
      <c r="U73" s="207">
        <f t="shared" ca="1" si="500"/>
        <v>90</v>
      </c>
      <c r="V73" s="207">
        <f t="shared" ca="1" si="500"/>
        <v>41.3</v>
      </c>
      <c r="W73" s="207">
        <f t="shared" ca="1" si="500"/>
        <v>0</v>
      </c>
      <c r="X73" s="207">
        <f t="shared" ca="1" si="500"/>
        <v>140</v>
      </c>
      <c r="Y73" s="207">
        <f t="shared" ca="1" si="500"/>
        <v>140</v>
      </c>
      <c r="Z73" s="207">
        <f t="shared" ca="1" si="500"/>
        <v>150</v>
      </c>
      <c r="AA73" s="207">
        <f t="shared" ca="1" si="500"/>
        <v>75</v>
      </c>
      <c r="AB73" s="207">
        <f t="shared" ca="1" si="500"/>
        <v>75</v>
      </c>
      <c r="AC73" s="213">
        <f t="shared" ca="1" si="500"/>
        <v>0</v>
      </c>
      <c r="AE73" s="209" t="str">
        <f t="shared" ref="AE73:BG73" si="501">AE40</f>
        <v>__SUM LUX</v>
      </c>
      <c r="AF73" s="210" t="str">
        <f t="shared" si="501"/>
        <v>LU</v>
      </c>
      <c r="AG73" s="205" t="str">
        <f t="shared" si="501"/>
        <v>LUX</v>
      </c>
      <c r="AH73" s="211">
        <f t="shared" si="501"/>
        <v>0</v>
      </c>
      <c r="AI73" s="212">
        <f t="shared" ca="1" si="501"/>
        <v>0</v>
      </c>
      <c r="AJ73" s="207">
        <f t="shared" ca="1" si="501"/>
        <v>0</v>
      </c>
      <c r="AK73" s="207">
        <f t="shared" ca="1" si="501"/>
        <v>0</v>
      </c>
      <c r="AL73" s="207">
        <f t="shared" ca="1" si="501"/>
        <v>0</v>
      </c>
      <c r="AM73" s="207">
        <f t="shared" ca="1" si="501"/>
        <v>0</v>
      </c>
      <c r="AN73" s="207">
        <f t="shared" ca="1" si="501"/>
        <v>0</v>
      </c>
      <c r="AO73" s="207">
        <f t="shared" ca="1" si="501"/>
        <v>0</v>
      </c>
      <c r="AP73" s="207">
        <f t="shared" ca="1" si="501"/>
        <v>0</v>
      </c>
      <c r="AQ73" s="207">
        <f t="shared" ca="1" si="501"/>
        <v>0</v>
      </c>
      <c r="AR73" s="207">
        <f t="shared" ca="1" si="501"/>
        <v>34</v>
      </c>
      <c r="AS73" s="207">
        <f t="shared" ca="1" si="501"/>
        <v>1310</v>
      </c>
      <c r="AT73" s="207">
        <f t="shared" ca="1" si="501"/>
        <v>0</v>
      </c>
      <c r="AU73" s="207">
        <f t="shared" ca="1" si="501"/>
        <v>0</v>
      </c>
      <c r="AV73" s="207">
        <f t="shared" ca="1" si="501"/>
        <v>0</v>
      </c>
      <c r="AW73" s="207">
        <f t="shared" ca="1" si="501"/>
        <v>0</v>
      </c>
      <c r="AX73" s="207">
        <f t="shared" ca="1" si="501"/>
        <v>0</v>
      </c>
      <c r="AY73" s="207">
        <f t="shared" ca="1" si="501"/>
        <v>90</v>
      </c>
      <c r="AZ73" s="207">
        <f t="shared" ca="1" si="501"/>
        <v>41.3</v>
      </c>
      <c r="BA73" s="207">
        <f t="shared" ca="1" si="501"/>
        <v>0</v>
      </c>
      <c r="BB73" s="207">
        <f t="shared" ca="1" si="501"/>
        <v>140</v>
      </c>
      <c r="BC73" s="207">
        <f t="shared" ca="1" si="501"/>
        <v>140</v>
      </c>
      <c r="BD73" s="207">
        <f t="shared" ca="1" si="501"/>
        <v>150</v>
      </c>
      <c r="BE73" s="207">
        <f t="shared" ca="1" si="501"/>
        <v>75</v>
      </c>
      <c r="BF73" s="207">
        <f t="shared" ca="1" si="501"/>
        <v>75</v>
      </c>
      <c r="BG73" s="213">
        <f t="shared" ca="1" si="501"/>
        <v>0</v>
      </c>
      <c r="BI73" s="209" t="str">
        <f t="shared" ref="BI73:CK73" si="502">BI40</f>
        <v>__SUM LUX</v>
      </c>
      <c r="BJ73" s="210" t="str">
        <f t="shared" si="502"/>
        <v>LU</v>
      </c>
      <c r="BK73" s="205" t="str">
        <f t="shared" si="502"/>
        <v>LUX</v>
      </c>
      <c r="BL73" s="211">
        <f t="shared" si="502"/>
        <v>0</v>
      </c>
      <c r="BM73" s="212">
        <f t="shared" ca="1" si="502"/>
        <v>0</v>
      </c>
      <c r="BN73" s="207">
        <f t="shared" ca="1" si="502"/>
        <v>0</v>
      </c>
      <c r="BO73" s="207">
        <f t="shared" ca="1" si="502"/>
        <v>0</v>
      </c>
      <c r="BP73" s="207">
        <f t="shared" ca="1" si="502"/>
        <v>0</v>
      </c>
      <c r="BQ73" s="207">
        <f t="shared" ca="1" si="502"/>
        <v>0</v>
      </c>
      <c r="BR73" s="207">
        <f t="shared" ca="1" si="502"/>
        <v>0</v>
      </c>
      <c r="BS73" s="207">
        <f t="shared" ca="1" si="502"/>
        <v>0</v>
      </c>
      <c r="BT73" s="207">
        <f t="shared" ca="1" si="502"/>
        <v>0</v>
      </c>
      <c r="BU73" s="207">
        <f t="shared" ca="1" si="502"/>
        <v>0</v>
      </c>
      <c r="BV73" s="207">
        <f t="shared" ca="1" si="502"/>
        <v>34</v>
      </c>
      <c r="BW73" s="207">
        <f t="shared" ca="1" si="502"/>
        <v>1310</v>
      </c>
      <c r="BX73" s="207">
        <f t="shared" ca="1" si="502"/>
        <v>0</v>
      </c>
      <c r="BY73" s="207">
        <f t="shared" ca="1" si="502"/>
        <v>0</v>
      </c>
      <c r="BZ73" s="207">
        <f t="shared" ca="1" si="502"/>
        <v>0</v>
      </c>
      <c r="CA73" s="207">
        <f t="shared" ca="1" si="502"/>
        <v>0</v>
      </c>
      <c r="CB73" s="207">
        <f t="shared" ca="1" si="502"/>
        <v>0</v>
      </c>
      <c r="CC73" s="207">
        <f t="shared" ca="1" si="502"/>
        <v>90</v>
      </c>
      <c r="CD73" s="207">
        <f t="shared" ca="1" si="502"/>
        <v>41.3</v>
      </c>
      <c r="CE73" s="207">
        <f t="shared" ca="1" si="502"/>
        <v>0</v>
      </c>
      <c r="CF73" s="207">
        <f t="shared" ca="1" si="502"/>
        <v>140</v>
      </c>
      <c r="CG73" s="207">
        <f t="shared" ca="1" si="502"/>
        <v>140</v>
      </c>
      <c r="CH73" s="207">
        <f t="shared" ca="1" si="502"/>
        <v>150</v>
      </c>
      <c r="CI73" s="207">
        <f t="shared" ca="1" si="502"/>
        <v>75</v>
      </c>
      <c r="CJ73" s="207">
        <f t="shared" ca="1" si="502"/>
        <v>75</v>
      </c>
      <c r="CK73" s="213">
        <f t="shared" ca="1" si="502"/>
        <v>0</v>
      </c>
      <c r="CM73" s="209" t="str">
        <f t="shared" ref="CM73:DO73" si="503">CM40</f>
        <v>__SUM LUX</v>
      </c>
      <c r="CN73" s="210" t="str">
        <f t="shared" si="503"/>
        <v>LU</v>
      </c>
      <c r="CO73" s="205" t="str">
        <f t="shared" si="503"/>
        <v>LUX</v>
      </c>
      <c r="CP73" s="211">
        <f t="shared" si="503"/>
        <v>0</v>
      </c>
      <c r="CQ73" s="212">
        <f t="shared" ca="1" si="503"/>
        <v>0</v>
      </c>
      <c r="CR73" s="207">
        <f t="shared" ca="1" si="503"/>
        <v>0</v>
      </c>
      <c r="CS73" s="207">
        <f t="shared" ca="1" si="503"/>
        <v>0</v>
      </c>
      <c r="CT73" s="207">
        <f t="shared" ca="1" si="503"/>
        <v>0</v>
      </c>
      <c r="CU73" s="207">
        <f t="shared" ca="1" si="503"/>
        <v>0</v>
      </c>
      <c r="CV73" s="207">
        <f t="shared" ca="1" si="503"/>
        <v>0</v>
      </c>
      <c r="CW73" s="207">
        <f t="shared" ca="1" si="503"/>
        <v>0</v>
      </c>
      <c r="CX73" s="207">
        <f t="shared" ca="1" si="503"/>
        <v>0</v>
      </c>
      <c r="CY73" s="207">
        <f t="shared" ca="1" si="503"/>
        <v>0</v>
      </c>
      <c r="CZ73" s="207">
        <f t="shared" ca="1" si="503"/>
        <v>34</v>
      </c>
      <c r="DA73" s="207">
        <f t="shared" ca="1" si="503"/>
        <v>1310</v>
      </c>
      <c r="DB73" s="207">
        <f t="shared" ca="1" si="503"/>
        <v>0</v>
      </c>
      <c r="DC73" s="207">
        <f t="shared" ca="1" si="503"/>
        <v>0</v>
      </c>
      <c r="DD73" s="207">
        <f t="shared" ca="1" si="503"/>
        <v>0</v>
      </c>
      <c r="DE73" s="207">
        <f t="shared" ca="1" si="503"/>
        <v>0</v>
      </c>
      <c r="DF73" s="207">
        <f t="shared" ca="1" si="503"/>
        <v>0</v>
      </c>
      <c r="DG73" s="207">
        <f t="shared" ca="1" si="503"/>
        <v>90</v>
      </c>
      <c r="DH73" s="207">
        <f t="shared" ca="1" si="503"/>
        <v>41.3</v>
      </c>
      <c r="DI73" s="207">
        <f t="shared" ca="1" si="503"/>
        <v>0</v>
      </c>
      <c r="DJ73" s="207">
        <f t="shared" ca="1" si="503"/>
        <v>140</v>
      </c>
      <c r="DK73" s="207">
        <f t="shared" ca="1" si="503"/>
        <v>140</v>
      </c>
      <c r="DL73" s="207">
        <f t="shared" ca="1" si="503"/>
        <v>150</v>
      </c>
      <c r="DM73" s="207">
        <f t="shared" ca="1" si="503"/>
        <v>75</v>
      </c>
      <c r="DN73" s="207">
        <f t="shared" ca="1" si="503"/>
        <v>75</v>
      </c>
      <c r="DO73" s="213">
        <f t="shared" ca="1" si="503"/>
        <v>0</v>
      </c>
    </row>
    <row r="74" spans="1:119" x14ac:dyDescent="0.2">
      <c r="A74" s="60" t="str">
        <f t="shared" ref="A74:AC74" si="504">A41</f>
        <v>Montenegro</v>
      </c>
      <c r="B74" s="23" t="str">
        <f t="shared" si="504"/>
        <v>ME</v>
      </c>
      <c r="C74" s="42" t="str">
        <f t="shared" si="504"/>
        <v>MNE</v>
      </c>
      <c r="D74" s="59">
        <f t="shared" si="504"/>
        <v>42</v>
      </c>
      <c r="E74" s="48">
        <f t="shared" ca="1" si="504"/>
        <v>0</v>
      </c>
      <c r="F74" s="31">
        <f t="shared" ca="1" si="504"/>
        <v>0</v>
      </c>
      <c r="G74" s="31">
        <f t="shared" ca="1" si="504"/>
        <v>0</v>
      </c>
      <c r="H74" s="31">
        <f t="shared" ca="1" si="504"/>
        <v>0</v>
      </c>
      <c r="I74" s="31">
        <f t="shared" ca="1" si="504"/>
        <v>0</v>
      </c>
      <c r="J74" s="31">
        <f t="shared" ca="1" si="504"/>
        <v>0</v>
      </c>
      <c r="K74" s="31">
        <f t="shared" ca="1" si="504"/>
        <v>0</v>
      </c>
      <c r="L74" s="31">
        <f t="shared" ca="1" si="504"/>
        <v>0</v>
      </c>
      <c r="M74" s="31">
        <f t="shared" ca="1" si="504"/>
        <v>0</v>
      </c>
      <c r="N74" s="31">
        <f t="shared" ca="1" si="504"/>
        <v>91.35</v>
      </c>
      <c r="O74" s="31">
        <f t="shared" ca="1" si="504"/>
        <v>728.5</v>
      </c>
      <c r="P74" s="31">
        <f t="shared" ca="1" si="504"/>
        <v>200</v>
      </c>
      <c r="Q74" s="31">
        <f t="shared" ca="1" si="504"/>
        <v>100</v>
      </c>
      <c r="R74" s="31">
        <f t="shared" ca="1" si="504"/>
        <v>100</v>
      </c>
      <c r="S74" s="31">
        <f t="shared" ca="1" si="504"/>
        <v>0</v>
      </c>
      <c r="T74" s="31">
        <f t="shared" ca="1" si="504"/>
        <v>0</v>
      </c>
      <c r="U74" s="31">
        <f t="shared" ca="1" si="504"/>
        <v>0</v>
      </c>
      <c r="V74" s="31">
        <f t="shared" ca="1" si="504"/>
        <v>33</v>
      </c>
      <c r="W74" s="31">
        <f t="shared" ca="1" si="504"/>
        <v>0</v>
      </c>
      <c r="X74" s="31">
        <f t="shared" ca="1" si="504"/>
        <v>10</v>
      </c>
      <c r="Y74" s="31">
        <f t="shared" ca="1" si="504"/>
        <v>10</v>
      </c>
      <c r="Z74" s="31">
        <f t="shared" ca="1" si="504"/>
        <v>151.19999999999999</v>
      </c>
      <c r="AA74" s="31">
        <f t="shared" ca="1" si="504"/>
        <v>75.599999999999994</v>
      </c>
      <c r="AB74" s="31">
        <f t="shared" ca="1" si="504"/>
        <v>75.599999999999994</v>
      </c>
      <c r="AC74" s="49">
        <f t="shared" ca="1" si="504"/>
        <v>0</v>
      </c>
      <c r="AE74" s="60" t="str">
        <f t="shared" ref="AE74:BG74" si="505">AE41</f>
        <v>Montenegro</v>
      </c>
      <c r="AF74" s="23" t="str">
        <f t="shared" si="505"/>
        <v>ME</v>
      </c>
      <c r="AG74" s="42" t="str">
        <f t="shared" si="505"/>
        <v>MNE</v>
      </c>
      <c r="AH74" s="59">
        <f t="shared" si="505"/>
        <v>42</v>
      </c>
      <c r="AI74" s="48">
        <f t="shared" ca="1" si="505"/>
        <v>0</v>
      </c>
      <c r="AJ74" s="31">
        <f t="shared" ca="1" si="505"/>
        <v>0</v>
      </c>
      <c r="AK74" s="31">
        <f t="shared" ca="1" si="505"/>
        <v>0</v>
      </c>
      <c r="AL74" s="31">
        <f t="shared" ca="1" si="505"/>
        <v>0</v>
      </c>
      <c r="AM74" s="31">
        <f t="shared" ca="1" si="505"/>
        <v>0</v>
      </c>
      <c r="AN74" s="31">
        <f t="shared" ca="1" si="505"/>
        <v>0</v>
      </c>
      <c r="AO74" s="31">
        <f t="shared" ca="1" si="505"/>
        <v>0</v>
      </c>
      <c r="AP74" s="31">
        <f t="shared" ca="1" si="505"/>
        <v>0</v>
      </c>
      <c r="AQ74" s="31">
        <f t="shared" ca="1" si="505"/>
        <v>0</v>
      </c>
      <c r="AR74" s="31">
        <f t="shared" ca="1" si="505"/>
        <v>91.35</v>
      </c>
      <c r="AS74" s="31">
        <f t="shared" ca="1" si="505"/>
        <v>728.5</v>
      </c>
      <c r="AT74" s="31">
        <f t="shared" ca="1" si="505"/>
        <v>200</v>
      </c>
      <c r="AU74" s="31">
        <f t="shared" ca="1" si="505"/>
        <v>100</v>
      </c>
      <c r="AV74" s="31">
        <f t="shared" ca="1" si="505"/>
        <v>100</v>
      </c>
      <c r="AW74" s="31">
        <f t="shared" ca="1" si="505"/>
        <v>0</v>
      </c>
      <c r="AX74" s="31">
        <f t="shared" ca="1" si="505"/>
        <v>0</v>
      </c>
      <c r="AY74" s="31">
        <f t="shared" ca="1" si="505"/>
        <v>0</v>
      </c>
      <c r="AZ74" s="31">
        <f t="shared" ca="1" si="505"/>
        <v>33</v>
      </c>
      <c r="BA74" s="31">
        <f t="shared" ca="1" si="505"/>
        <v>0</v>
      </c>
      <c r="BB74" s="31">
        <f t="shared" ca="1" si="505"/>
        <v>10</v>
      </c>
      <c r="BC74" s="31">
        <f t="shared" ca="1" si="505"/>
        <v>10</v>
      </c>
      <c r="BD74" s="31">
        <f t="shared" ca="1" si="505"/>
        <v>151.19999999999999</v>
      </c>
      <c r="BE74" s="31">
        <f t="shared" ca="1" si="505"/>
        <v>75.599999999999994</v>
      </c>
      <c r="BF74" s="31">
        <f t="shared" ca="1" si="505"/>
        <v>75.599999999999994</v>
      </c>
      <c r="BG74" s="49">
        <f t="shared" ca="1" si="505"/>
        <v>0</v>
      </c>
      <c r="BI74" s="60" t="str">
        <f t="shared" ref="BI74:CK74" si="506">BI41</f>
        <v>Montenegro</v>
      </c>
      <c r="BJ74" s="23" t="str">
        <f t="shared" si="506"/>
        <v>ME</v>
      </c>
      <c r="BK74" s="42" t="str">
        <f t="shared" si="506"/>
        <v>MNE</v>
      </c>
      <c r="BL74" s="59">
        <f t="shared" si="506"/>
        <v>42</v>
      </c>
      <c r="BM74" s="48">
        <f t="shared" ca="1" si="506"/>
        <v>0</v>
      </c>
      <c r="BN74" s="31">
        <f t="shared" ca="1" si="506"/>
        <v>0</v>
      </c>
      <c r="BO74" s="31">
        <f t="shared" ca="1" si="506"/>
        <v>0</v>
      </c>
      <c r="BP74" s="31">
        <f t="shared" ca="1" si="506"/>
        <v>0</v>
      </c>
      <c r="BQ74" s="31">
        <f t="shared" ca="1" si="506"/>
        <v>0</v>
      </c>
      <c r="BR74" s="31">
        <f t="shared" ca="1" si="506"/>
        <v>0</v>
      </c>
      <c r="BS74" s="31">
        <f t="shared" ca="1" si="506"/>
        <v>0</v>
      </c>
      <c r="BT74" s="31">
        <f t="shared" ca="1" si="506"/>
        <v>0</v>
      </c>
      <c r="BU74" s="31">
        <f t="shared" ca="1" si="506"/>
        <v>0</v>
      </c>
      <c r="BV74" s="31">
        <f t="shared" ca="1" si="506"/>
        <v>91.35</v>
      </c>
      <c r="BW74" s="31">
        <f t="shared" ca="1" si="506"/>
        <v>728.5</v>
      </c>
      <c r="BX74" s="31">
        <f t="shared" ca="1" si="506"/>
        <v>200</v>
      </c>
      <c r="BY74" s="31">
        <f t="shared" ca="1" si="506"/>
        <v>100</v>
      </c>
      <c r="BZ74" s="31">
        <f t="shared" ca="1" si="506"/>
        <v>100</v>
      </c>
      <c r="CA74" s="31">
        <f t="shared" ca="1" si="506"/>
        <v>0</v>
      </c>
      <c r="CB74" s="31">
        <f t="shared" ca="1" si="506"/>
        <v>0</v>
      </c>
      <c r="CC74" s="31">
        <f t="shared" ca="1" si="506"/>
        <v>0</v>
      </c>
      <c r="CD74" s="31">
        <f t="shared" ca="1" si="506"/>
        <v>33</v>
      </c>
      <c r="CE74" s="31">
        <f t="shared" ca="1" si="506"/>
        <v>0</v>
      </c>
      <c r="CF74" s="31">
        <f t="shared" ca="1" si="506"/>
        <v>10</v>
      </c>
      <c r="CG74" s="31">
        <f t="shared" ca="1" si="506"/>
        <v>10</v>
      </c>
      <c r="CH74" s="31">
        <f t="shared" ca="1" si="506"/>
        <v>151.19999999999999</v>
      </c>
      <c r="CI74" s="31">
        <f t="shared" ca="1" si="506"/>
        <v>75.599999999999994</v>
      </c>
      <c r="CJ74" s="31">
        <f t="shared" ca="1" si="506"/>
        <v>75.599999999999994</v>
      </c>
      <c r="CK74" s="49">
        <f t="shared" ca="1" si="506"/>
        <v>0</v>
      </c>
      <c r="CM74" s="60" t="str">
        <f t="shared" ref="CM74:DO74" si="507">CM41</f>
        <v>Montenegro</v>
      </c>
      <c r="CN74" s="23" t="str">
        <f t="shared" si="507"/>
        <v>ME</v>
      </c>
      <c r="CO74" s="42" t="str">
        <f t="shared" si="507"/>
        <v>MNE</v>
      </c>
      <c r="CP74" s="59">
        <f t="shared" si="507"/>
        <v>42</v>
      </c>
      <c r="CQ74" s="48">
        <f t="shared" ca="1" si="507"/>
        <v>0</v>
      </c>
      <c r="CR74" s="31">
        <f t="shared" ca="1" si="507"/>
        <v>0</v>
      </c>
      <c r="CS74" s="31">
        <f t="shared" ca="1" si="507"/>
        <v>0</v>
      </c>
      <c r="CT74" s="31">
        <f t="shared" ca="1" si="507"/>
        <v>0</v>
      </c>
      <c r="CU74" s="31">
        <f t="shared" ca="1" si="507"/>
        <v>0</v>
      </c>
      <c r="CV74" s="31">
        <f t="shared" ca="1" si="507"/>
        <v>0</v>
      </c>
      <c r="CW74" s="31">
        <f t="shared" ca="1" si="507"/>
        <v>0</v>
      </c>
      <c r="CX74" s="31">
        <f t="shared" ca="1" si="507"/>
        <v>0</v>
      </c>
      <c r="CY74" s="31">
        <f t="shared" ca="1" si="507"/>
        <v>0</v>
      </c>
      <c r="CZ74" s="31">
        <f t="shared" ca="1" si="507"/>
        <v>91.35</v>
      </c>
      <c r="DA74" s="31">
        <f t="shared" ca="1" si="507"/>
        <v>728.5</v>
      </c>
      <c r="DB74" s="31">
        <f t="shared" ca="1" si="507"/>
        <v>200</v>
      </c>
      <c r="DC74" s="31">
        <f t="shared" ca="1" si="507"/>
        <v>100</v>
      </c>
      <c r="DD74" s="31">
        <f t="shared" ca="1" si="507"/>
        <v>100</v>
      </c>
      <c r="DE74" s="31">
        <f t="shared" ca="1" si="507"/>
        <v>0</v>
      </c>
      <c r="DF74" s="31">
        <f t="shared" ca="1" si="507"/>
        <v>0</v>
      </c>
      <c r="DG74" s="31">
        <f t="shared" ca="1" si="507"/>
        <v>0</v>
      </c>
      <c r="DH74" s="31">
        <f t="shared" ca="1" si="507"/>
        <v>33</v>
      </c>
      <c r="DI74" s="31">
        <f t="shared" ca="1" si="507"/>
        <v>0</v>
      </c>
      <c r="DJ74" s="31">
        <f t="shared" ca="1" si="507"/>
        <v>10</v>
      </c>
      <c r="DK74" s="31">
        <f t="shared" ca="1" si="507"/>
        <v>10</v>
      </c>
      <c r="DL74" s="31">
        <f t="shared" ca="1" si="507"/>
        <v>151.19999999999999</v>
      </c>
      <c r="DM74" s="31">
        <f t="shared" ca="1" si="507"/>
        <v>75.599999999999994</v>
      </c>
      <c r="DN74" s="31">
        <f t="shared" ca="1" si="507"/>
        <v>75.599999999999994</v>
      </c>
      <c r="DO74" s="49">
        <f t="shared" ca="1" si="507"/>
        <v>0</v>
      </c>
    </row>
    <row r="75" spans="1:119" x14ac:dyDescent="0.2">
      <c r="A75" s="60" t="str">
        <f t="shared" ref="A75:AC75" si="508">A42</f>
        <v>FYR of Macedonia</v>
      </c>
      <c r="B75" s="23" t="str">
        <f t="shared" si="508"/>
        <v>MK</v>
      </c>
      <c r="C75" s="42" t="str">
        <f t="shared" si="508"/>
        <v>MKD</v>
      </c>
      <c r="D75" s="59">
        <f t="shared" si="508"/>
        <v>43</v>
      </c>
      <c r="E75" s="48">
        <f t="shared" ca="1" si="508"/>
        <v>0</v>
      </c>
      <c r="F75" s="31">
        <f t="shared" ca="1" si="508"/>
        <v>290</v>
      </c>
      <c r="G75" s="31">
        <f t="shared" ca="1" si="508"/>
        <v>290</v>
      </c>
      <c r="H75" s="31">
        <f t="shared" ca="1" si="508"/>
        <v>87</v>
      </c>
      <c r="I75" s="31">
        <f t="shared" ca="1" si="508"/>
        <v>101.5</v>
      </c>
      <c r="J75" s="31">
        <f t="shared" ca="1" si="508"/>
        <v>101.5</v>
      </c>
      <c r="K75" s="31">
        <f t="shared" ca="1" si="508"/>
        <v>0</v>
      </c>
      <c r="L75" s="31">
        <f t="shared" ca="1" si="508"/>
        <v>0</v>
      </c>
      <c r="M75" s="31">
        <f t="shared" ca="1" si="508"/>
        <v>0</v>
      </c>
      <c r="N75" s="31">
        <f t="shared" ca="1" si="508"/>
        <v>141</v>
      </c>
      <c r="O75" s="31">
        <f t="shared" ca="1" si="508"/>
        <v>579</v>
      </c>
      <c r="P75" s="31">
        <f t="shared" ca="1" si="508"/>
        <v>615</v>
      </c>
      <c r="Q75" s="31">
        <f t="shared" ca="1" si="508"/>
        <v>307.5</v>
      </c>
      <c r="R75" s="31">
        <f t="shared" ca="1" si="508"/>
        <v>307.5</v>
      </c>
      <c r="S75" s="31">
        <f t="shared" ca="1" si="508"/>
        <v>0</v>
      </c>
      <c r="T75" s="31">
        <f t="shared" ca="1" si="508"/>
        <v>198</v>
      </c>
      <c r="U75" s="31">
        <f t="shared" ca="1" si="508"/>
        <v>0</v>
      </c>
      <c r="V75" s="31">
        <f t="shared" ca="1" si="508"/>
        <v>26</v>
      </c>
      <c r="W75" s="31">
        <f t="shared" ca="1" si="508"/>
        <v>0</v>
      </c>
      <c r="X75" s="31">
        <f t="shared" ca="1" si="508"/>
        <v>32</v>
      </c>
      <c r="Y75" s="31">
        <f t="shared" ca="1" si="508"/>
        <v>32</v>
      </c>
      <c r="Z75" s="31">
        <f t="shared" ca="1" si="508"/>
        <v>50</v>
      </c>
      <c r="AA75" s="31">
        <f t="shared" ca="1" si="508"/>
        <v>25</v>
      </c>
      <c r="AB75" s="31">
        <f t="shared" ca="1" si="508"/>
        <v>25</v>
      </c>
      <c r="AC75" s="49">
        <f t="shared" ca="1" si="508"/>
        <v>0</v>
      </c>
      <c r="AE75" s="60" t="str">
        <f t="shared" ref="AE75:BG75" si="509">AE42</f>
        <v>FYR of Macedonia</v>
      </c>
      <c r="AF75" s="23" t="str">
        <f t="shared" si="509"/>
        <v>MK</v>
      </c>
      <c r="AG75" s="42" t="str">
        <f t="shared" si="509"/>
        <v>MKD</v>
      </c>
      <c r="AH75" s="59">
        <f t="shared" si="509"/>
        <v>43</v>
      </c>
      <c r="AI75" s="48">
        <f t="shared" ca="1" si="509"/>
        <v>0</v>
      </c>
      <c r="AJ75" s="31">
        <f t="shared" ca="1" si="509"/>
        <v>290</v>
      </c>
      <c r="AK75" s="31">
        <f t="shared" ca="1" si="509"/>
        <v>290</v>
      </c>
      <c r="AL75" s="31">
        <f t="shared" ca="1" si="509"/>
        <v>87</v>
      </c>
      <c r="AM75" s="31">
        <f t="shared" ca="1" si="509"/>
        <v>101.5</v>
      </c>
      <c r="AN75" s="31">
        <f t="shared" ca="1" si="509"/>
        <v>101.5</v>
      </c>
      <c r="AO75" s="31">
        <f t="shared" ca="1" si="509"/>
        <v>0</v>
      </c>
      <c r="AP75" s="31">
        <f t="shared" ca="1" si="509"/>
        <v>0</v>
      </c>
      <c r="AQ75" s="31">
        <f t="shared" ca="1" si="509"/>
        <v>0</v>
      </c>
      <c r="AR75" s="31">
        <f t="shared" ca="1" si="509"/>
        <v>141</v>
      </c>
      <c r="AS75" s="31">
        <f t="shared" ca="1" si="509"/>
        <v>579</v>
      </c>
      <c r="AT75" s="31">
        <f t="shared" ca="1" si="509"/>
        <v>615</v>
      </c>
      <c r="AU75" s="31">
        <f t="shared" ca="1" si="509"/>
        <v>307.5</v>
      </c>
      <c r="AV75" s="31">
        <f t="shared" ca="1" si="509"/>
        <v>307.5</v>
      </c>
      <c r="AW75" s="31">
        <f t="shared" ca="1" si="509"/>
        <v>0</v>
      </c>
      <c r="AX75" s="31">
        <f t="shared" ca="1" si="509"/>
        <v>198</v>
      </c>
      <c r="AY75" s="31">
        <f t="shared" ca="1" si="509"/>
        <v>0</v>
      </c>
      <c r="AZ75" s="31">
        <f t="shared" ca="1" si="509"/>
        <v>26</v>
      </c>
      <c r="BA75" s="31">
        <f t="shared" ca="1" si="509"/>
        <v>0</v>
      </c>
      <c r="BB75" s="31">
        <f t="shared" ca="1" si="509"/>
        <v>32</v>
      </c>
      <c r="BC75" s="31">
        <f t="shared" ca="1" si="509"/>
        <v>32</v>
      </c>
      <c r="BD75" s="31">
        <f t="shared" ca="1" si="509"/>
        <v>50</v>
      </c>
      <c r="BE75" s="31">
        <f t="shared" ca="1" si="509"/>
        <v>25</v>
      </c>
      <c r="BF75" s="31">
        <f t="shared" ca="1" si="509"/>
        <v>25</v>
      </c>
      <c r="BG75" s="49">
        <f t="shared" ca="1" si="509"/>
        <v>0</v>
      </c>
      <c r="BH75" s="41"/>
      <c r="BI75" s="60" t="str">
        <f t="shared" ref="BI75:CK75" si="510">BI42</f>
        <v>FYR of Macedonia</v>
      </c>
      <c r="BJ75" s="23" t="str">
        <f t="shared" si="510"/>
        <v>MK</v>
      </c>
      <c r="BK75" s="42" t="str">
        <f t="shared" si="510"/>
        <v>MKD</v>
      </c>
      <c r="BL75" s="59">
        <f t="shared" si="510"/>
        <v>43</v>
      </c>
      <c r="BM75" s="48">
        <f t="shared" ca="1" si="510"/>
        <v>0</v>
      </c>
      <c r="BN75" s="31">
        <f t="shared" ca="1" si="510"/>
        <v>290</v>
      </c>
      <c r="BO75" s="31">
        <f t="shared" ca="1" si="510"/>
        <v>290</v>
      </c>
      <c r="BP75" s="31">
        <f t="shared" ca="1" si="510"/>
        <v>87</v>
      </c>
      <c r="BQ75" s="31">
        <f t="shared" ca="1" si="510"/>
        <v>101.5</v>
      </c>
      <c r="BR75" s="31">
        <f t="shared" ca="1" si="510"/>
        <v>101.5</v>
      </c>
      <c r="BS75" s="31">
        <f t="shared" ca="1" si="510"/>
        <v>0</v>
      </c>
      <c r="BT75" s="31">
        <f t="shared" ca="1" si="510"/>
        <v>0</v>
      </c>
      <c r="BU75" s="31">
        <f t="shared" ca="1" si="510"/>
        <v>0</v>
      </c>
      <c r="BV75" s="31">
        <f t="shared" ca="1" si="510"/>
        <v>141</v>
      </c>
      <c r="BW75" s="31">
        <f t="shared" ca="1" si="510"/>
        <v>579</v>
      </c>
      <c r="BX75" s="31">
        <f t="shared" ca="1" si="510"/>
        <v>615</v>
      </c>
      <c r="BY75" s="31">
        <f t="shared" ca="1" si="510"/>
        <v>307.5</v>
      </c>
      <c r="BZ75" s="31">
        <f t="shared" ca="1" si="510"/>
        <v>307.5</v>
      </c>
      <c r="CA75" s="31">
        <f t="shared" ca="1" si="510"/>
        <v>0</v>
      </c>
      <c r="CB75" s="31">
        <f t="shared" ca="1" si="510"/>
        <v>198</v>
      </c>
      <c r="CC75" s="31">
        <f t="shared" ca="1" si="510"/>
        <v>0</v>
      </c>
      <c r="CD75" s="31">
        <f t="shared" ca="1" si="510"/>
        <v>26</v>
      </c>
      <c r="CE75" s="31">
        <f t="shared" ca="1" si="510"/>
        <v>0</v>
      </c>
      <c r="CF75" s="31">
        <f t="shared" ca="1" si="510"/>
        <v>32</v>
      </c>
      <c r="CG75" s="31">
        <f t="shared" ca="1" si="510"/>
        <v>32</v>
      </c>
      <c r="CH75" s="31">
        <f t="shared" ca="1" si="510"/>
        <v>50</v>
      </c>
      <c r="CI75" s="31">
        <f t="shared" ca="1" si="510"/>
        <v>25</v>
      </c>
      <c r="CJ75" s="31">
        <f t="shared" ca="1" si="510"/>
        <v>25</v>
      </c>
      <c r="CK75" s="49">
        <f t="shared" ca="1" si="510"/>
        <v>0</v>
      </c>
      <c r="CM75" s="60" t="str">
        <f t="shared" ref="CM75:DO75" si="511">CM42</f>
        <v>FYR of Macedonia</v>
      </c>
      <c r="CN75" s="23" t="str">
        <f t="shared" si="511"/>
        <v>MK</v>
      </c>
      <c r="CO75" s="42" t="str">
        <f t="shared" si="511"/>
        <v>MKD</v>
      </c>
      <c r="CP75" s="59">
        <f t="shared" si="511"/>
        <v>43</v>
      </c>
      <c r="CQ75" s="48">
        <f t="shared" ca="1" si="511"/>
        <v>0</v>
      </c>
      <c r="CR75" s="31">
        <f t="shared" ca="1" si="511"/>
        <v>290</v>
      </c>
      <c r="CS75" s="31">
        <f t="shared" ca="1" si="511"/>
        <v>290</v>
      </c>
      <c r="CT75" s="31">
        <f t="shared" ca="1" si="511"/>
        <v>87</v>
      </c>
      <c r="CU75" s="31">
        <f t="shared" ca="1" si="511"/>
        <v>101.5</v>
      </c>
      <c r="CV75" s="31">
        <f t="shared" ca="1" si="511"/>
        <v>101.5</v>
      </c>
      <c r="CW75" s="31">
        <f t="shared" ca="1" si="511"/>
        <v>0</v>
      </c>
      <c r="CX75" s="31">
        <f t="shared" ca="1" si="511"/>
        <v>0</v>
      </c>
      <c r="CY75" s="31">
        <f t="shared" ca="1" si="511"/>
        <v>0</v>
      </c>
      <c r="CZ75" s="31">
        <f t="shared" ca="1" si="511"/>
        <v>141</v>
      </c>
      <c r="DA75" s="31">
        <f t="shared" ca="1" si="511"/>
        <v>579</v>
      </c>
      <c r="DB75" s="31">
        <f t="shared" ca="1" si="511"/>
        <v>615</v>
      </c>
      <c r="DC75" s="31">
        <f t="shared" ca="1" si="511"/>
        <v>307.5</v>
      </c>
      <c r="DD75" s="31">
        <f t="shared" ca="1" si="511"/>
        <v>307.5</v>
      </c>
      <c r="DE75" s="31">
        <f t="shared" ca="1" si="511"/>
        <v>0</v>
      </c>
      <c r="DF75" s="31">
        <f t="shared" ca="1" si="511"/>
        <v>198</v>
      </c>
      <c r="DG75" s="31">
        <f t="shared" ca="1" si="511"/>
        <v>0</v>
      </c>
      <c r="DH75" s="31">
        <f t="shared" ca="1" si="511"/>
        <v>26</v>
      </c>
      <c r="DI75" s="31">
        <f t="shared" ca="1" si="511"/>
        <v>0</v>
      </c>
      <c r="DJ75" s="31">
        <f t="shared" ca="1" si="511"/>
        <v>32</v>
      </c>
      <c r="DK75" s="31">
        <f t="shared" ca="1" si="511"/>
        <v>32</v>
      </c>
      <c r="DL75" s="31">
        <f t="shared" ca="1" si="511"/>
        <v>50</v>
      </c>
      <c r="DM75" s="31">
        <f t="shared" ca="1" si="511"/>
        <v>25</v>
      </c>
      <c r="DN75" s="31">
        <f t="shared" ca="1" si="511"/>
        <v>25</v>
      </c>
      <c r="DO75" s="49">
        <f t="shared" ca="1" si="511"/>
        <v>0</v>
      </c>
    </row>
    <row r="76" spans="1:119" x14ac:dyDescent="0.2">
      <c r="A76" s="60" t="str">
        <f t="shared" ref="A76:AC76" si="512">A43</f>
        <v>The Netherlands</v>
      </c>
      <c r="B76" s="23" t="str">
        <f t="shared" si="512"/>
        <v>NL</v>
      </c>
      <c r="C76" s="42" t="str">
        <f t="shared" si="512"/>
        <v>NLD</v>
      </c>
      <c r="D76" s="59">
        <f t="shared" si="512"/>
        <v>46</v>
      </c>
      <c r="E76" s="48">
        <f t="shared" ca="1" si="512"/>
        <v>0</v>
      </c>
      <c r="F76" s="31">
        <f t="shared" ca="1" si="512"/>
        <v>9285.7999999999993</v>
      </c>
      <c r="G76" s="31">
        <f t="shared" ca="1" si="512"/>
        <v>9285.7999999999993</v>
      </c>
      <c r="H76" s="31">
        <f t="shared" ca="1" si="512"/>
        <v>2785.74</v>
      </c>
      <c r="I76" s="31">
        <f t="shared" ca="1" si="512"/>
        <v>3250.0299999999997</v>
      </c>
      <c r="J76" s="31">
        <f t="shared" ca="1" si="512"/>
        <v>3250.0299999999997</v>
      </c>
      <c r="K76" s="31">
        <f t="shared" ca="1" si="512"/>
        <v>4608</v>
      </c>
      <c r="L76" s="31">
        <f t="shared" ca="1" si="512"/>
        <v>2304</v>
      </c>
      <c r="M76" s="31">
        <f t="shared" ca="1" si="512"/>
        <v>2304</v>
      </c>
      <c r="N76" s="31">
        <f t="shared" ca="1" si="512"/>
        <v>38</v>
      </c>
      <c r="O76" s="31">
        <f t="shared" ca="1" si="512"/>
        <v>0</v>
      </c>
      <c r="P76" s="31">
        <f t="shared" ca="1" si="512"/>
        <v>0</v>
      </c>
      <c r="Q76" s="31">
        <f t="shared" ca="1" si="512"/>
        <v>0</v>
      </c>
      <c r="R76" s="31">
        <f t="shared" ca="1" si="512"/>
        <v>0</v>
      </c>
      <c r="S76" s="31">
        <f t="shared" ca="1" si="512"/>
        <v>486</v>
      </c>
      <c r="T76" s="31">
        <f t="shared" ca="1" si="512"/>
        <v>0</v>
      </c>
      <c r="U76" s="31">
        <f t="shared" ca="1" si="512"/>
        <v>4289</v>
      </c>
      <c r="V76" s="31">
        <f t="shared" ca="1" si="512"/>
        <v>507</v>
      </c>
      <c r="W76" s="31">
        <f t="shared" ca="1" si="512"/>
        <v>0</v>
      </c>
      <c r="X76" s="31">
        <f t="shared" ca="1" si="512"/>
        <v>4376</v>
      </c>
      <c r="Y76" s="31">
        <f t="shared" ca="1" si="512"/>
        <v>4376</v>
      </c>
      <c r="Z76" s="31">
        <f t="shared" ca="1" si="512"/>
        <v>5140.07</v>
      </c>
      <c r="AA76" s="31">
        <f t="shared" ca="1" si="512"/>
        <v>2570.0349999999999</v>
      </c>
      <c r="AB76" s="31">
        <f t="shared" ca="1" si="512"/>
        <v>2570.0349999999999</v>
      </c>
      <c r="AC76" s="49">
        <f t="shared" ca="1" si="512"/>
        <v>2374.12</v>
      </c>
      <c r="AE76" s="60" t="str">
        <f t="shared" ref="AE76:BG76" si="513">AE43</f>
        <v>The Netherlands</v>
      </c>
      <c r="AF76" s="23" t="str">
        <f t="shared" si="513"/>
        <v>NL</v>
      </c>
      <c r="AG76" s="42" t="str">
        <f t="shared" si="513"/>
        <v>NLD</v>
      </c>
      <c r="AH76" s="59">
        <f t="shared" si="513"/>
        <v>46</v>
      </c>
      <c r="AI76" s="48">
        <f t="shared" ca="1" si="513"/>
        <v>0</v>
      </c>
      <c r="AJ76" s="31">
        <f t="shared" ca="1" si="513"/>
        <v>9285.7999999999993</v>
      </c>
      <c r="AK76" s="31">
        <f t="shared" ca="1" si="513"/>
        <v>9285.7999999999993</v>
      </c>
      <c r="AL76" s="31">
        <f t="shared" ca="1" si="513"/>
        <v>2785.74</v>
      </c>
      <c r="AM76" s="31">
        <f t="shared" ca="1" si="513"/>
        <v>3250.0299999999997</v>
      </c>
      <c r="AN76" s="31">
        <f t="shared" ca="1" si="513"/>
        <v>3250.0299999999997</v>
      </c>
      <c r="AO76" s="31">
        <f t="shared" ca="1" si="513"/>
        <v>4608</v>
      </c>
      <c r="AP76" s="31">
        <f t="shared" ca="1" si="513"/>
        <v>2304</v>
      </c>
      <c r="AQ76" s="31">
        <f t="shared" ca="1" si="513"/>
        <v>2304</v>
      </c>
      <c r="AR76" s="31">
        <f t="shared" ca="1" si="513"/>
        <v>38</v>
      </c>
      <c r="AS76" s="31">
        <f t="shared" ca="1" si="513"/>
        <v>0</v>
      </c>
      <c r="AT76" s="31">
        <f t="shared" ca="1" si="513"/>
        <v>0</v>
      </c>
      <c r="AU76" s="31">
        <f t="shared" ca="1" si="513"/>
        <v>0</v>
      </c>
      <c r="AV76" s="31">
        <f t="shared" ca="1" si="513"/>
        <v>0</v>
      </c>
      <c r="AW76" s="31">
        <f t="shared" ca="1" si="513"/>
        <v>486</v>
      </c>
      <c r="AX76" s="31">
        <f t="shared" ca="1" si="513"/>
        <v>0</v>
      </c>
      <c r="AY76" s="31">
        <f t="shared" ca="1" si="513"/>
        <v>4289</v>
      </c>
      <c r="AZ76" s="31">
        <f t="shared" ca="1" si="513"/>
        <v>507</v>
      </c>
      <c r="BA76" s="31">
        <f t="shared" ca="1" si="513"/>
        <v>0</v>
      </c>
      <c r="BB76" s="31">
        <f t="shared" ca="1" si="513"/>
        <v>4376</v>
      </c>
      <c r="BC76" s="31">
        <f t="shared" ca="1" si="513"/>
        <v>4376</v>
      </c>
      <c r="BD76" s="31">
        <f t="shared" ca="1" si="513"/>
        <v>5140.07</v>
      </c>
      <c r="BE76" s="31">
        <f t="shared" ca="1" si="513"/>
        <v>2570.0349999999999</v>
      </c>
      <c r="BF76" s="31">
        <f t="shared" ca="1" si="513"/>
        <v>2570.0349999999999</v>
      </c>
      <c r="BG76" s="49">
        <f t="shared" ca="1" si="513"/>
        <v>2374.12</v>
      </c>
      <c r="BH76" s="41"/>
      <c r="BI76" s="60" t="str">
        <f t="shared" ref="BI76:CK76" si="514">BI43</f>
        <v>The Netherlands</v>
      </c>
      <c r="BJ76" s="23" t="str">
        <f t="shared" si="514"/>
        <v>NL</v>
      </c>
      <c r="BK76" s="42" t="str">
        <f t="shared" si="514"/>
        <v>NLD</v>
      </c>
      <c r="BL76" s="59">
        <f t="shared" si="514"/>
        <v>46</v>
      </c>
      <c r="BM76" s="48">
        <f t="shared" ca="1" si="514"/>
        <v>0</v>
      </c>
      <c r="BN76" s="31">
        <f t="shared" ca="1" si="514"/>
        <v>9285.7999999999993</v>
      </c>
      <c r="BO76" s="31">
        <f t="shared" ca="1" si="514"/>
        <v>9285.7999999999993</v>
      </c>
      <c r="BP76" s="31">
        <f t="shared" ca="1" si="514"/>
        <v>2785.74</v>
      </c>
      <c r="BQ76" s="31">
        <f t="shared" ca="1" si="514"/>
        <v>3250.0299999999997</v>
      </c>
      <c r="BR76" s="31">
        <f t="shared" ca="1" si="514"/>
        <v>3250.0299999999997</v>
      </c>
      <c r="BS76" s="31">
        <f t="shared" ca="1" si="514"/>
        <v>4608</v>
      </c>
      <c r="BT76" s="31">
        <f t="shared" ca="1" si="514"/>
        <v>2304</v>
      </c>
      <c r="BU76" s="31">
        <f t="shared" ca="1" si="514"/>
        <v>2304</v>
      </c>
      <c r="BV76" s="31">
        <f t="shared" ca="1" si="514"/>
        <v>38</v>
      </c>
      <c r="BW76" s="31">
        <f t="shared" ca="1" si="514"/>
        <v>0</v>
      </c>
      <c r="BX76" s="31">
        <f t="shared" ca="1" si="514"/>
        <v>0</v>
      </c>
      <c r="BY76" s="31">
        <f t="shared" ca="1" si="514"/>
        <v>0</v>
      </c>
      <c r="BZ76" s="31">
        <f t="shared" ca="1" si="514"/>
        <v>0</v>
      </c>
      <c r="CA76" s="31">
        <f t="shared" ca="1" si="514"/>
        <v>486</v>
      </c>
      <c r="CB76" s="31">
        <f t="shared" ca="1" si="514"/>
        <v>0</v>
      </c>
      <c r="CC76" s="31">
        <f t="shared" ca="1" si="514"/>
        <v>4289</v>
      </c>
      <c r="CD76" s="31">
        <f t="shared" ca="1" si="514"/>
        <v>507</v>
      </c>
      <c r="CE76" s="31">
        <f t="shared" ca="1" si="514"/>
        <v>0</v>
      </c>
      <c r="CF76" s="31">
        <f t="shared" ca="1" si="514"/>
        <v>4376</v>
      </c>
      <c r="CG76" s="31">
        <f t="shared" ca="1" si="514"/>
        <v>4376</v>
      </c>
      <c r="CH76" s="31">
        <f t="shared" ca="1" si="514"/>
        <v>5140.07</v>
      </c>
      <c r="CI76" s="31">
        <f t="shared" ca="1" si="514"/>
        <v>2570.0349999999999</v>
      </c>
      <c r="CJ76" s="31">
        <f t="shared" ca="1" si="514"/>
        <v>2570.0349999999999</v>
      </c>
      <c r="CK76" s="49">
        <f t="shared" ca="1" si="514"/>
        <v>2374.12</v>
      </c>
      <c r="CM76" s="60" t="str">
        <f t="shared" ref="CM76:DO76" si="515">CM43</f>
        <v>The Netherlands</v>
      </c>
      <c r="CN76" s="23" t="str">
        <f t="shared" si="515"/>
        <v>NL</v>
      </c>
      <c r="CO76" s="42" t="str">
        <f t="shared" si="515"/>
        <v>NLD</v>
      </c>
      <c r="CP76" s="59">
        <f t="shared" si="515"/>
        <v>46</v>
      </c>
      <c r="CQ76" s="48">
        <f t="shared" ca="1" si="515"/>
        <v>0</v>
      </c>
      <c r="CR76" s="31">
        <f t="shared" ca="1" si="515"/>
        <v>9285.7999999999993</v>
      </c>
      <c r="CS76" s="31">
        <f t="shared" ca="1" si="515"/>
        <v>9285.7999999999993</v>
      </c>
      <c r="CT76" s="31">
        <f t="shared" ca="1" si="515"/>
        <v>2785.74</v>
      </c>
      <c r="CU76" s="31">
        <f t="shared" ca="1" si="515"/>
        <v>3250.0299999999997</v>
      </c>
      <c r="CV76" s="31">
        <f t="shared" ca="1" si="515"/>
        <v>3250.0299999999997</v>
      </c>
      <c r="CW76" s="31">
        <f t="shared" ca="1" si="515"/>
        <v>4608</v>
      </c>
      <c r="CX76" s="31">
        <f t="shared" ca="1" si="515"/>
        <v>2304</v>
      </c>
      <c r="CY76" s="31">
        <f t="shared" ca="1" si="515"/>
        <v>2304</v>
      </c>
      <c r="CZ76" s="31">
        <f t="shared" ca="1" si="515"/>
        <v>38</v>
      </c>
      <c r="DA76" s="31">
        <f t="shared" ca="1" si="515"/>
        <v>0</v>
      </c>
      <c r="DB76" s="31">
        <f t="shared" ca="1" si="515"/>
        <v>0</v>
      </c>
      <c r="DC76" s="31">
        <f t="shared" ca="1" si="515"/>
        <v>0</v>
      </c>
      <c r="DD76" s="31">
        <f t="shared" ca="1" si="515"/>
        <v>0</v>
      </c>
      <c r="DE76" s="31">
        <f t="shared" ca="1" si="515"/>
        <v>486</v>
      </c>
      <c r="DF76" s="31">
        <f t="shared" ca="1" si="515"/>
        <v>0</v>
      </c>
      <c r="DG76" s="31">
        <f t="shared" ca="1" si="515"/>
        <v>4289</v>
      </c>
      <c r="DH76" s="31">
        <f t="shared" ca="1" si="515"/>
        <v>507</v>
      </c>
      <c r="DI76" s="31">
        <f t="shared" ca="1" si="515"/>
        <v>0</v>
      </c>
      <c r="DJ76" s="31">
        <f t="shared" ca="1" si="515"/>
        <v>4376</v>
      </c>
      <c r="DK76" s="31">
        <f t="shared" ca="1" si="515"/>
        <v>4376</v>
      </c>
      <c r="DL76" s="31">
        <f t="shared" ca="1" si="515"/>
        <v>5140.07</v>
      </c>
      <c r="DM76" s="31">
        <f t="shared" ca="1" si="515"/>
        <v>2570.0349999999999</v>
      </c>
      <c r="DN76" s="31">
        <f t="shared" ca="1" si="515"/>
        <v>2570.0349999999999</v>
      </c>
      <c r="DO76" s="49">
        <f t="shared" ca="1" si="515"/>
        <v>2374.12</v>
      </c>
    </row>
    <row r="77" spans="1:119" x14ac:dyDescent="0.2">
      <c r="A77" s="60" t="str">
        <f t="shared" ref="A77:AC77" si="516">A44</f>
        <v>Poland</v>
      </c>
      <c r="B77" s="23" t="str">
        <f t="shared" si="516"/>
        <v>PL</v>
      </c>
      <c r="C77" s="41" t="str">
        <f t="shared" si="516"/>
        <v>POL</v>
      </c>
      <c r="D77" s="59">
        <f t="shared" si="516"/>
        <v>50</v>
      </c>
      <c r="E77" s="48">
        <f t="shared" ca="1" si="516"/>
        <v>0</v>
      </c>
      <c r="F77" s="31">
        <f t="shared" ca="1" si="516"/>
        <v>1506</v>
      </c>
      <c r="G77" s="31">
        <f t="shared" ca="1" si="516"/>
        <v>1506</v>
      </c>
      <c r="H77" s="31">
        <f t="shared" ca="1" si="516"/>
        <v>451.8</v>
      </c>
      <c r="I77" s="31">
        <f t="shared" ca="1" si="516"/>
        <v>527.1</v>
      </c>
      <c r="J77" s="31">
        <f t="shared" ca="1" si="516"/>
        <v>527.1</v>
      </c>
      <c r="K77" s="31">
        <f t="shared" ca="1" si="516"/>
        <v>15102</v>
      </c>
      <c r="L77" s="31">
        <f t="shared" ca="1" si="516"/>
        <v>7551</v>
      </c>
      <c r="M77" s="31">
        <f t="shared" ca="1" si="516"/>
        <v>7551</v>
      </c>
      <c r="N77" s="31">
        <f t="shared" ca="1" si="516"/>
        <v>983</v>
      </c>
      <c r="O77" s="31">
        <f t="shared" ca="1" si="516"/>
        <v>1413</v>
      </c>
      <c r="P77" s="31">
        <f t="shared" ca="1" si="516"/>
        <v>7136</v>
      </c>
      <c r="Q77" s="31">
        <f t="shared" ca="1" si="516"/>
        <v>3568</v>
      </c>
      <c r="R77" s="31">
        <f t="shared" ca="1" si="516"/>
        <v>3568</v>
      </c>
      <c r="S77" s="31">
        <f t="shared" ca="1" si="516"/>
        <v>0</v>
      </c>
      <c r="T77" s="31">
        <f t="shared" ca="1" si="516"/>
        <v>0</v>
      </c>
      <c r="U77" s="31">
        <f t="shared" ca="1" si="516"/>
        <v>7500</v>
      </c>
      <c r="V77" s="31">
        <f t="shared" ca="1" si="516"/>
        <v>985</v>
      </c>
      <c r="W77" s="31">
        <f t="shared" ca="1" si="516"/>
        <v>0</v>
      </c>
      <c r="X77" s="31">
        <f t="shared" ca="1" si="516"/>
        <v>350</v>
      </c>
      <c r="Y77" s="31">
        <f t="shared" ca="1" si="516"/>
        <v>350</v>
      </c>
      <c r="Z77" s="31">
        <f t="shared" ca="1" si="516"/>
        <v>7050</v>
      </c>
      <c r="AA77" s="31">
        <f t="shared" ca="1" si="516"/>
        <v>3525</v>
      </c>
      <c r="AB77" s="31">
        <f t="shared" ca="1" si="516"/>
        <v>3525</v>
      </c>
      <c r="AC77" s="49">
        <f t="shared" ca="1" si="516"/>
        <v>0</v>
      </c>
      <c r="AE77" s="60" t="str">
        <f t="shared" ref="AE77:BG77" si="517">AE44</f>
        <v>Poland</v>
      </c>
      <c r="AF77" s="23" t="str">
        <f t="shared" si="517"/>
        <v>PL</v>
      </c>
      <c r="AG77" s="41" t="str">
        <f t="shared" si="517"/>
        <v>POL</v>
      </c>
      <c r="AH77" s="59">
        <f t="shared" si="517"/>
        <v>50</v>
      </c>
      <c r="AI77" s="48">
        <f t="shared" ca="1" si="517"/>
        <v>0</v>
      </c>
      <c r="AJ77" s="31">
        <f t="shared" ca="1" si="517"/>
        <v>1506</v>
      </c>
      <c r="AK77" s="31">
        <f t="shared" ca="1" si="517"/>
        <v>1506</v>
      </c>
      <c r="AL77" s="31">
        <f t="shared" ca="1" si="517"/>
        <v>451.8</v>
      </c>
      <c r="AM77" s="31">
        <f t="shared" ca="1" si="517"/>
        <v>527.1</v>
      </c>
      <c r="AN77" s="31">
        <f t="shared" ca="1" si="517"/>
        <v>527.1</v>
      </c>
      <c r="AO77" s="31">
        <f t="shared" ca="1" si="517"/>
        <v>15102</v>
      </c>
      <c r="AP77" s="31">
        <f t="shared" ca="1" si="517"/>
        <v>7551</v>
      </c>
      <c r="AQ77" s="31">
        <f t="shared" ca="1" si="517"/>
        <v>7551</v>
      </c>
      <c r="AR77" s="31">
        <f t="shared" ca="1" si="517"/>
        <v>983</v>
      </c>
      <c r="AS77" s="31">
        <f t="shared" ca="1" si="517"/>
        <v>1413</v>
      </c>
      <c r="AT77" s="31">
        <f t="shared" ca="1" si="517"/>
        <v>7136</v>
      </c>
      <c r="AU77" s="31">
        <f t="shared" ca="1" si="517"/>
        <v>3568</v>
      </c>
      <c r="AV77" s="31">
        <f t="shared" ca="1" si="517"/>
        <v>3568</v>
      </c>
      <c r="AW77" s="31">
        <f t="shared" ca="1" si="517"/>
        <v>0</v>
      </c>
      <c r="AX77" s="31">
        <f t="shared" ca="1" si="517"/>
        <v>0</v>
      </c>
      <c r="AY77" s="31">
        <f t="shared" ca="1" si="517"/>
        <v>7500</v>
      </c>
      <c r="AZ77" s="31">
        <f t="shared" ca="1" si="517"/>
        <v>985</v>
      </c>
      <c r="BA77" s="31">
        <f t="shared" ca="1" si="517"/>
        <v>0</v>
      </c>
      <c r="BB77" s="31">
        <f t="shared" ca="1" si="517"/>
        <v>350</v>
      </c>
      <c r="BC77" s="31">
        <f t="shared" ca="1" si="517"/>
        <v>350</v>
      </c>
      <c r="BD77" s="31">
        <f t="shared" ca="1" si="517"/>
        <v>7050</v>
      </c>
      <c r="BE77" s="31">
        <f t="shared" ca="1" si="517"/>
        <v>3525</v>
      </c>
      <c r="BF77" s="31">
        <f t="shared" ca="1" si="517"/>
        <v>3525</v>
      </c>
      <c r="BG77" s="49">
        <f t="shared" ca="1" si="517"/>
        <v>0</v>
      </c>
      <c r="BH77" s="41"/>
      <c r="BI77" s="60" t="str">
        <f t="shared" ref="BI77:CK77" si="518">BI44</f>
        <v>Poland</v>
      </c>
      <c r="BJ77" s="23" t="str">
        <f t="shared" si="518"/>
        <v>PL</v>
      </c>
      <c r="BK77" s="41" t="str">
        <f t="shared" si="518"/>
        <v>POL</v>
      </c>
      <c r="BL77" s="59">
        <f t="shared" si="518"/>
        <v>50</v>
      </c>
      <c r="BM77" s="48">
        <f t="shared" ca="1" si="518"/>
        <v>0</v>
      </c>
      <c r="BN77" s="31">
        <f t="shared" ca="1" si="518"/>
        <v>1506</v>
      </c>
      <c r="BO77" s="31">
        <f t="shared" ca="1" si="518"/>
        <v>1506</v>
      </c>
      <c r="BP77" s="31">
        <f t="shared" ca="1" si="518"/>
        <v>451.8</v>
      </c>
      <c r="BQ77" s="31">
        <f t="shared" ca="1" si="518"/>
        <v>527.1</v>
      </c>
      <c r="BR77" s="31">
        <f t="shared" ca="1" si="518"/>
        <v>527.1</v>
      </c>
      <c r="BS77" s="31">
        <f t="shared" ca="1" si="518"/>
        <v>15102</v>
      </c>
      <c r="BT77" s="31">
        <f t="shared" ca="1" si="518"/>
        <v>7551</v>
      </c>
      <c r="BU77" s="31">
        <f t="shared" ca="1" si="518"/>
        <v>7551</v>
      </c>
      <c r="BV77" s="31">
        <f t="shared" ca="1" si="518"/>
        <v>983</v>
      </c>
      <c r="BW77" s="31">
        <f t="shared" ca="1" si="518"/>
        <v>1413</v>
      </c>
      <c r="BX77" s="31">
        <f t="shared" ca="1" si="518"/>
        <v>7136</v>
      </c>
      <c r="BY77" s="31">
        <f t="shared" ca="1" si="518"/>
        <v>3568</v>
      </c>
      <c r="BZ77" s="31">
        <f t="shared" ca="1" si="518"/>
        <v>3568</v>
      </c>
      <c r="CA77" s="31">
        <f t="shared" ca="1" si="518"/>
        <v>0</v>
      </c>
      <c r="CB77" s="31">
        <f t="shared" ca="1" si="518"/>
        <v>0</v>
      </c>
      <c r="CC77" s="31">
        <f t="shared" ca="1" si="518"/>
        <v>7500</v>
      </c>
      <c r="CD77" s="31">
        <f t="shared" ca="1" si="518"/>
        <v>985</v>
      </c>
      <c r="CE77" s="31">
        <f t="shared" ca="1" si="518"/>
        <v>0</v>
      </c>
      <c r="CF77" s="31">
        <f t="shared" ca="1" si="518"/>
        <v>350</v>
      </c>
      <c r="CG77" s="31">
        <f t="shared" ca="1" si="518"/>
        <v>350</v>
      </c>
      <c r="CH77" s="31">
        <f t="shared" ca="1" si="518"/>
        <v>7050</v>
      </c>
      <c r="CI77" s="31">
        <f t="shared" ca="1" si="518"/>
        <v>3525</v>
      </c>
      <c r="CJ77" s="31">
        <f t="shared" ca="1" si="518"/>
        <v>3525</v>
      </c>
      <c r="CK77" s="49">
        <f t="shared" ca="1" si="518"/>
        <v>0</v>
      </c>
      <c r="CM77" s="60" t="str">
        <f t="shared" ref="CM77:DO77" si="519">CM44</f>
        <v>Poland</v>
      </c>
      <c r="CN77" s="23" t="str">
        <f t="shared" si="519"/>
        <v>PL</v>
      </c>
      <c r="CO77" s="41" t="str">
        <f t="shared" si="519"/>
        <v>POL</v>
      </c>
      <c r="CP77" s="59">
        <f t="shared" si="519"/>
        <v>50</v>
      </c>
      <c r="CQ77" s="48">
        <f t="shared" ca="1" si="519"/>
        <v>0</v>
      </c>
      <c r="CR77" s="31">
        <f t="shared" ca="1" si="519"/>
        <v>1506</v>
      </c>
      <c r="CS77" s="31">
        <f t="shared" ca="1" si="519"/>
        <v>1506</v>
      </c>
      <c r="CT77" s="31">
        <f t="shared" ca="1" si="519"/>
        <v>451.8</v>
      </c>
      <c r="CU77" s="31">
        <f t="shared" ca="1" si="519"/>
        <v>527.1</v>
      </c>
      <c r="CV77" s="31">
        <f t="shared" ca="1" si="519"/>
        <v>527.1</v>
      </c>
      <c r="CW77" s="31">
        <f t="shared" ca="1" si="519"/>
        <v>15102</v>
      </c>
      <c r="CX77" s="31">
        <f t="shared" ca="1" si="519"/>
        <v>7551</v>
      </c>
      <c r="CY77" s="31">
        <f t="shared" ca="1" si="519"/>
        <v>7551</v>
      </c>
      <c r="CZ77" s="31">
        <f t="shared" ca="1" si="519"/>
        <v>983</v>
      </c>
      <c r="DA77" s="31">
        <f t="shared" ca="1" si="519"/>
        <v>1413</v>
      </c>
      <c r="DB77" s="31">
        <f t="shared" ca="1" si="519"/>
        <v>7136</v>
      </c>
      <c r="DC77" s="31">
        <f t="shared" ca="1" si="519"/>
        <v>3568</v>
      </c>
      <c r="DD77" s="31">
        <f t="shared" ca="1" si="519"/>
        <v>3568</v>
      </c>
      <c r="DE77" s="31">
        <f t="shared" ca="1" si="519"/>
        <v>0</v>
      </c>
      <c r="DF77" s="31">
        <f t="shared" ca="1" si="519"/>
        <v>0</v>
      </c>
      <c r="DG77" s="31">
        <f t="shared" ca="1" si="519"/>
        <v>7500</v>
      </c>
      <c r="DH77" s="31">
        <f t="shared" ca="1" si="519"/>
        <v>985</v>
      </c>
      <c r="DI77" s="31">
        <f t="shared" ca="1" si="519"/>
        <v>0</v>
      </c>
      <c r="DJ77" s="31">
        <f t="shared" ca="1" si="519"/>
        <v>350</v>
      </c>
      <c r="DK77" s="31">
        <f t="shared" ca="1" si="519"/>
        <v>350</v>
      </c>
      <c r="DL77" s="31">
        <f t="shared" ca="1" si="519"/>
        <v>7050</v>
      </c>
      <c r="DM77" s="31">
        <f t="shared" ca="1" si="519"/>
        <v>3525</v>
      </c>
      <c r="DN77" s="31">
        <f t="shared" ca="1" si="519"/>
        <v>3525</v>
      </c>
      <c r="DO77" s="49">
        <f t="shared" ca="1" si="519"/>
        <v>0</v>
      </c>
    </row>
    <row r="78" spans="1:119" x14ac:dyDescent="0.2">
      <c r="A78" s="60" t="str">
        <f t="shared" ref="A78:AC78" si="520">A45</f>
        <v>Portugal</v>
      </c>
      <c r="B78" s="23" t="str">
        <f t="shared" si="520"/>
        <v>PT</v>
      </c>
      <c r="C78" s="41" t="str">
        <f t="shared" si="520"/>
        <v>PRT</v>
      </c>
      <c r="D78" s="59">
        <f t="shared" si="520"/>
        <v>51</v>
      </c>
      <c r="E78" s="48">
        <f t="shared" ca="1" si="520"/>
        <v>0</v>
      </c>
      <c r="F78" s="31">
        <f t="shared" ca="1" si="520"/>
        <v>3829</v>
      </c>
      <c r="G78" s="31">
        <f t="shared" ca="1" si="520"/>
        <v>3829</v>
      </c>
      <c r="H78" s="31">
        <f t="shared" ca="1" si="520"/>
        <v>1148.7</v>
      </c>
      <c r="I78" s="31">
        <f t="shared" ca="1" si="520"/>
        <v>1340.1499999999999</v>
      </c>
      <c r="J78" s="31">
        <f t="shared" ca="1" si="520"/>
        <v>1340.1499999999999</v>
      </c>
      <c r="K78" s="31">
        <f t="shared" ca="1" si="520"/>
        <v>1756</v>
      </c>
      <c r="L78" s="31">
        <f t="shared" ca="1" si="520"/>
        <v>878</v>
      </c>
      <c r="M78" s="31">
        <f t="shared" ca="1" si="520"/>
        <v>878</v>
      </c>
      <c r="N78" s="31">
        <f t="shared" ca="1" si="520"/>
        <v>734.7</v>
      </c>
      <c r="O78" s="31">
        <f t="shared" ca="1" si="520"/>
        <v>6466.3</v>
      </c>
      <c r="P78" s="31">
        <f t="shared" ca="1" si="520"/>
        <v>0</v>
      </c>
      <c r="Q78" s="31">
        <f t="shared" ca="1" si="520"/>
        <v>0</v>
      </c>
      <c r="R78" s="31">
        <f t="shared" ca="1" si="520"/>
        <v>0</v>
      </c>
      <c r="S78" s="31">
        <f t="shared" ca="1" si="520"/>
        <v>0</v>
      </c>
      <c r="T78" s="31">
        <f t="shared" ca="1" si="520"/>
        <v>0</v>
      </c>
      <c r="U78" s="31">
        <f t="shared" ca="1" si="520"/>
        <v>1052</v>
      </c>
      <c r="V78" s="31">
        <f t="shared" ca="1" si="520"/>
        <v>843</v>
      </c>
      <c r="W78" s="31">
        <f t="shared" ca="1" si="520"/>
        <v>0</v>
      </c>
      <c r="X78" s="31">
        <f t="shared" ca="1" si="520"/>
        <v>1816</v>
      </c>
      <c r="Y78" s="31">
        <f t="shared" ca="1" si="520"/>
        <v>1816</v>
      </c>
      <c r="Z78" s="31">
        <f t="shared" ca="1" si="520"/>
        <v>5456</v>
      </c>
      <c r="AA78" s="31">
        <f t="shared" ca="1" si="520"/>
        <v>2728</v>
      </c>
      <c r="AB78" s="31">
        <f t="shared" ca="1" si="520"/>
        <v>2728</v>
      </c>
      <c r="AC78" s="49">
        <f t="shared" ca="1" si="520"/>
        <v>35</v>
      </c>
      <c r="AE78" s="60" t="str">
        <f t="shared" ref="AE78:BG78" si="521">AE45</f>
        <v>Portugal</v>
      </c>
      <c r="AF78" s="23" t="str">
        <f t="shared" si="521"/>
        <v>PT</v>
      </c>
      <c r="AG78" s="41" t="str">
        <f t="shared" si="521"/>
        <v>PRT</v>
      </c>
      <c r="AH78" s="59">
        <f t="shared" si="521"/>
        <v>51</v>
      </c>
      <c r="AI78" s="48">
        <f t="shared" ca="1" si="521"/>
        <v>0</v>
      </c>
      <c r="AJ78" s="31">
        <f t="shared" ca="1" si="521"/>
        <v>3829</v>
      </c>
      <c r="AK78" s="31">
        <f t="shared" ca="1" si="521"/>
        <v>3829</v>
      </c>
      <c r="AL78" s="31">
        <f t="shared" ca="1" si="521"/>
        <v>1148.7</v>
      </c>
      <c r="AM78" s="31">
        <f t="shared" ca="1" si="521"/>
        <v>1340.1499999999999</v>
      </c>
      <c r="AN78" s="31">
        <f t="shared" ca="1" si="521"/>
        <v>1340.1499999999999</v>
      </c>
      <c r="AO78" s="31">
        <f t="shared" ca="1" si="521"/>
        <v>1756</v>
      </c>
      <c r="AP78" s="31">
        <f t="shared" ca="1" si="521"/>
        <v>878</v>
      </c>
      <c r="AQ78" s="31">
        <f t="shared" ca="1" si="521"/>
        <v>878</v>
      </c>
      <c r="AR78" s="31">
        <f t="shared" ca="1" si="521"/>
        <v>734.7</v>
      </c>
      <c r="AS78" s="31">
        <f t="shared" ca="1" si="521"/>
        <v>6466.3</v>
      </c>
      <c r="AT78" s="31">
        <f t="shared" ca="1" si="521"/>
        <v>0</v>
      </c>
      <c r="AU78" s="31">
        <f t="shared" ca="1" si="521"/>
        <v>0</v>
      </c>
      <c r="AV78" s="31">
        <f t="shared" ca="1" si="521"/>
        <v>0</v>
      </c>
      <c r="AW78" s="31">
        <f t="shared" ca="1" si="521"/>
        <v>0</v>
      </c>
      <c r="AX78" s="31">
        <f t="shared" ca="1" si="521"/>
        <v>0</v>
      </c>
      <c r="AY78" s="31">
        <f t="shared" ca="1" si="521"/>
        <v>1052</v>
      </c>
      <c r="AZ78" s="31">
        <f t="shared" ca="1" si="521"/>
        <v>843</v>
      </c>
      <c r="BA78" s="31">
        <f t="shared" ca="1" si="521"/>
        <v>0</v>
      </c>
      <c r="BB78" s="31">
        <f t="shared" ca="1" si="521"/>
        <v>1816</v>
      </c>
      <c r="BC78" s="31">
        <f t="shared" ca="1" si="521"/>
        <v>1816</v>
      </c>
      <c r="BD78" s="31">
        <f t="shared" ca="1" si="521"/>
        <v>5456</v>
      </c>
      <c r="BE78" s="31">
        <f t="shared" ca="1" si="521"/>
        <v>2728</v>
      </c>
      <c r="BF78" s="31">
        <f t="shared" ca="1" si="521"/>
        <v>2728</v>
      </c>
      <c r="BG78" s="49">
        <f t="shared" ca="1" si="521"/>
        <v>35</v>
      </c>
      <c r="BH78" s="41"/>
      <c r="BI78" s="60" t="str">
        <f t="shared" ref="BI78:CK78" si="522">BI45</f>
        <v>Portugal</v>
      </c>
      <c r="BJ78" s="23" t="str">
        <f t="shared" si="522"/>
        <v>PT</v>
      </c>
      <c r="BK78" s="41" t="str">
        <f t="shared" si="522"/>
        <v>PRT</v>
      </c>
      <c r="BL78" s="59">
        <f t="shared" si="522"/>
        <v>51</v>
      </c>
      <c r="BM78" s="48">
        <f t="shared" ca="1" si="522"/>
        <v>0</v>
      </c>
      <c r="BN78" s="31">
        <f t="shared" ca="1" si="522"/>
        <v>3829</v>
      </c>
      <c r="BO78" s="31">
        <f t="shared" ca="1" si="522"/>
        <v>3829</v>
      </c>
      <c r="BP78" s="31">
        <f t="shared" ca="1" si="522"/>
        <v>1148.7</v>
      </c>
      <c r="BQ78" s="31">
        <f t="shared" ca="1" si="522"/>
        <v>1340.1499999999999</v>
      </c>
      <c r="BR78" s="31">
        <f t="shared" ca="1" si="522"/>
        <v>1340.1499999999999</v>
      </c>
      <c r="BS78" s="31">
        <f t="shared" ca="1" si="522"/>
        <v>1756</v>
      </c>
      <c r="BT78" s="31">
        <f t="shared" ca="1" si="522"/>
        <v>878</v>
      </c>
      <c r="BU78" s="31">
        <f t="shared" ca="1" si="522"/>
        <v>878</v>
      </c>
      <c r="BV78" s="31">
        <f t="shared" ca="1" si="522"/>
        <v>734.7</v>
      </c>
      <c r="BW78" s="31">
        <f t="shared" ca="1" si="522"/>
        <v>6466.3</v>
      </c>
      <c r="BX78" s="31">
        <f t="shared" ca="1" si="522"/>
        <v>0</v>
      </c>
      <c r="BY78" s="31">
        <f t="shared" ca="1" si="522"/>
        <v>0</v>
      </c>
      <c r="BZ78" s="31">
        <f t="shared" ca="1" si="522"/>
        <v>0</v>
      </c>
      <c r="CA78" s="31">
        <f t="shared" ca="1" si="522"/>
        <v>0</v>
      </c>
      <c r="CB78" s="31">
        <f t="shared" ca="1" si="522"/>
        <v>0</v>
      </c>
      <c r="CC78" s="31">
        <f t="shared" ca="1" si="522"/>
        <v>1052</v>
      </c>
      <c r="CD78" s="31">
        <f t="shared" ca="1" si="522"/>
        <v>843</v>
      </c>
      <c r="CE78" s="31">
        <f t="shared" ca="1" si="522"/>
        <v>0</v>
      </c>
      <c r="CF78" s="31">
        <f t="shared" ca="1" si="522"/>
        <v>1816</v>
      </c>
      <c r="CG78" s="31">
        <f t="shared" ca="1" si="522"/>
        <v>1816</v>
      </c>
      <c r="CH78" s="31">
        <f t="shared" ca="1" si="522"/>
        <v>5456</v>
      </c>
      <c r="CI78" s="31">
        <f t="shared" ca="1" si="522"/>
        <v>2728</v>
      </c>
      <c r="CJ78" s="31">
        <f t="shared" ca="1" si="522"/>
        <v>2728</v>
      </c>
      <c r="CK78" s="49">
        <f t="shared" ca="1" si="522"/>
        <v>35</v>
      </c>
      <c r="CM78" s="60" t="str">
        <f t="shared" ref="CM78:DO78" si="523">CM45</f>
        <v>Portugal</v>
      </c>
      <c r="CN78" s="23" t="str">
        <f t="shared" si="523"/>
        <v>PT</v>
      </c>
      <c r="CO78" s="41" t="str">
        <f t="shared" si="523"/>
        <v>PRT</v>
      </c>
      <c r="CP78" s="59">
        <f t="shared" si="523"/>
        <v>51</v>
      </c>
      <c r="CQ78" s="48">
        <f t="shared" ca="1" si="523"/>
        <v>0</v>
      </c>
      <c r="CR78" s="31">
        <f t="shared" ca="1" si="523"/>
        <v>3829</v>
      </c>
      <c r="CS78" s="31">
        <f t="shared" ca="1" si="523"/>
        <v>3829</v>
      </c>
      <c r="CT78" s="31">
        <f t="shared" ca="1" si="523"/>
        <v>1148.7</v>
      </c>
      <c r="CU78" s="31">
        <f t="shared" ca="1" si="523"/>
        <v>1340.1499999999999</v>
      </c>
      <c r="CV78" s="31">
        <f t="shared" ca="1" si="523"/>
        <v>1340.1499999999999</v>
      </c>
      <c r="CW78" s="31">
        <f t="shared" ca="1" si="523"/>
        <v>1756</v>
      </c>
      <c r="CX78" s="31">
        <f t="shared" ca="1" si="523"/>
        <v>878</v>
      </c>
      <c r="CY78" s="31">
        <f t="shared" ca="1" si="523"/>
        <v>878</v>
      </c>
      <c r="CZ78" s="31">
        <f t="shared" ca="1" si="523"/>
        <v>734.7</v>
      </c>
      <c r="DA78" s="31">
        <f t="shared" ca="1" si="523"/>
        <v>6466.3</v>
      </c>
      <c r="DB78" s="31">
        <f t="shared" ca="1" si="523"/>
        <v>0</v>
      </c>
      <c r="DC78" s="31">
        <f t="shared" ca="1" si="523"/>
        <v>0</v>
      </c>
      <c r="DD78" s="31">
        <f t="shared" ca="1" si="523"/>
        <v>0</v>
      </c>
      <c r="DE78" s="31">
        <f t="shared" ca="1" si="523"/>
        <v>0</v>
      </c>
      <c r="DF78" s="31">
        <f t="shared" ca="1" si="523"/>
        <v>0</v>
      </c>
      <c r="DG78" s="31">
        <f t="shared" ca="1" si="523"/>
        <v>1052</v>
      </c>
      <c r="DH78" s="31">
        <f t="shared" ca="1" si="523"/>
        <v>843</v>
      </c>
      <c r="DI78" s="31">
        <f t="shared" ca="1" si="523"/>
        <v>0</v>
      </c>
      <c r="DJ78" s="31">
        <f t="shared" ca="1" si="523"/>
        <v>1816</v>
      </c>
      <c r="DK78" s="31">
        <f t="shared" ca="1" si="523"/>
        <v>1816</v>
      </c>
      <c r="DL78" s="31">
        <f t="shared" ca="1" si="523"/>
        <v>5456</v>
      </c>
      <c r="DM78" s="31">
        <f t="shared" ca="1" si="523"/>
        <v>2728</v>
      </c>
      <c r="DN78" s="31">
        <f t="shared" ca="1" si="523"/>
        <v>2728</v>
      </c>
      <c r="DO78" s="49">
        <f t="shared" ca="1" si="523"/>
        <v>35</v>
      </c>
    </row>
    <row r="79" spans="1:119" x14ac:dyDescent="0.2">
      <c r="A79" s="60" t="str">
        <f t="shared" ref="A79:AC79" si="524">A46</f>
        <v>Romania</v>
      </c>
      <c r="B79" s="23" t="str">
        <f t="shared" si="524"/>
        <v>RO</v>
      </c>
      <c r="C79" s="41" t="str">
        <f t="shared" si="524"/>
        <v>ROU</v>
      </c>
      <c r="D79" s="59">
        <f t="shared" si="524"/>
        <v>52</v>
      </c>
      <c r="E79" s="48">
        <f t="shared" ca="1" si="524"/>
        <v>0</v>
      </c>
      <c r="F79" s="31">
        <f t="shared" ca="1" si="524"/>
        <v>3427.5549999999998</v>
      </c>
      <c r="G79" s="31">
        <f t="shared" ca="1" si="524"/>
        <v>3427.5549999999998</v>
      </c>
      <c r="H79" s="31">
        <f t="shared" ca="1" si="524"/>
        <v>1028.2665</v>
      </c>
      <c r="I79" s="31">
        <f t="shared" ca="1" si="524"/>
        <v>1199.6442499999998</v>
      </c>
      <c r="J79" s="31">
        <f t="shared" ca="1" si="524"/>
        <v>1199.6442499999998</v>
      </c>
      <c r="K79" s="31">
        <f t="shared" ca="1" si="524"/>
        <v>428</v>
      </c>
      <c r="L79" s="31">
        <f t="shared" ca="1" si="524"/>
        <v>214</v>
      </c>
      <c r="M79" s="31">
        <f t="shared" ca="1" si="524"/>
        <v>214</v>
      </c>
      <c r="N79" s="31">
        <f t="shared" ca="1" si="524"/>
        <v>3214.8328671690797</v>
      </c>
      <c r="O79" s="31">
        <f t="shared" ca="1" si="524"/>
        <v>3289.8256999999999</v>
      </c>
      <c r="P79" s="31">
        <f t="shared" ca="1" si="524"/>
        <v>3216.5</v>
      </c>
      <c r="Q79" s="31">
        <f t="shared" ca="1" si="524"/>
        <v>1608.25</v>
      </c>
      <c r="R79" s="31">
        <f t="shared" ca="1" si="524"/>
        <v>1608.25</v>
      </c>
      <c r="S79" s="31">
        <f t="shared" ca="1" si="524"/>
        <v>1300</v>
      </c>
      <c r="T79" s="31">
        <f t="shared" ca="1" si="524"/>
        <v>0</v>
      </c>
      <c r="U79" s="31">
        <f t="shared" ca="1" si="524"/>
        <v>0</v>
      </c>
      <c r="V79" s="31">
        <f t="shared" ca="1" si="524"/>
        <v>180</v>
      </c>
      <c r="W79" s="31">
        <f t="shared" ca="1" si="524"/>
        <v>0</v>
      </c>
      <c r="X79" s="31">
        <f t="shared" ca="1" si="524"/>
        <v>1480</v>
      </c>
      <c r="Y79" s="31">
        <f t="shared" ca="1" si="524"/>
        <v>1480</v>
      </c>
      <c r="Z79" s="31">
        <f t="shared" ca="1" si="524"/>
        <v>3200</v>
      </c>
      <c r="AA79" s="31">
        <f t="shared" ca="1" si="524"/>
        <v>1600</v>
      </c>
      <c r="AB79" s="31">
        <f t="shared" ca="1" si="524"/>
        <v>1600</v>
      </c>
      <c r="AC79" s="49">
        <f t="shared" ca="1" si="524"/>
        <v>0</v>
      </c>
      <c r="AE79" s="60" t="str">
        <f t="shared" ref="AE79:BG79" si="525">AE46</f>
        <v>Romania</v>
      </c>
      <c r="AF79" s="23" t="str">
        <f t="shared" si="525"/>
        <v>RO</v>
      </c>
      <c r="AG79" s="41" t="str">
        <f t="shared" si="525"/>
        <v>ROU</v>
      </c>
      <c r="AH79" s="59">
        <f t="shared" si="525"/>
        <v>52</v>
      </c>
      <c r="AI79" s="48">
        <f t="shared" ca="1" si="525"/>
        <v>0</v>
      </c>
      <c r="AJ79" s="31">
        <f t="shared" ca="1" si="525"/>
        <v>3427.5549999999998</v>
      </c>
      <c r="AK79" s="31">
        <f t="shared" ca="1" si="525"/>
        <v>3427.5549999999998</v>
      </c>
      <c r="AL79" s="31">
        <f t="shared" ca="1" si="525"/>
        <v>1028.2665</v>
      </c>
      <c r="AM79" s="31">
        <f t="shared" ca="1" si="525"/>
        <v>1199.6442499999998</v>
      </c>
      <c r="AN79" s="31">
        <f t="shared" ca="1" si="525"/>
        <v>1199.6442499999998</v>
      </c>
      <c r="AO79" s="31">
        <f t="shared" ca="1" si="525"/>
        <v>428</v>
      </c>
      <c r="AP79" s="31">
        <f t="shared" ca="1" si="525"/>
        <v>214</v>
      </c>
      <c r="AQ79" s="31">
        <f t="shared" ca="1" si="525"/>
        <v>214</v>
      </c>
      <c r="AR79" s="31">
        <f t="shared" ca="1" si="525"/>
        <v>3214.8328671690797</v>
      </c>
      <c r="AS79" s="31">
        <f t="shared" ca="1" si="525"/>
        <v>3289.8256999999999</v>
      </c>
      <c r="AT79" s="31">
        <f t="shared" ca="1" si="525"/>
        <v>3216.5</v>
      </c>
      <c r="AU79" s="31">
        <f t="shared" ca="1" si="525"/>
        <v>1608.25</v>
      </c>
      <c r="AV79" s="31">
        <f t="shared" ca="1" si="525"/>
        <v>1608.25</v>
      </c>
      <c r="AW79" s="31">
        <f t="shared" ca="1" si="525"/>
        <v>1300</v>
      </c>
      <c r="AX79" s="31">
        <f t="shared" ca="1" si="525"/>
        <v>0</v>
      </c>
      <c r="AY79" s="31">
        <f t="shared" ca="1" si="525"/>
        <v>0</v>
      </c>
      <c r="AZ79" s="31">
        <f t="shared" ca="1" si="525"/>
        <v>180</v>
      </c>
      <c r="BA79" s="31">
        <f t="shared" ca="1" si="525"/>
        <v>0</v>
      </c>
      <c r="BB79" s="31">
        <f t="shared" ca="1" si="525"/>
        <v>1480</v>
      </c>
      <c r="BC79" s="31">
        <f t="shared" ca="1" si="525"/>
        <v>1480</v>
      </c>
      <c r="BD79" s="31">
        <f t="shared" ca="1" si="525"/>
        <v>3200</v>
      </c>
      <c r="BE79" s="31">
        <f t="shared" ca="1" si="525"/>
        <v>1600</v>
      </c>
      <c r="BF79" s="31">
        <f t="shared" ca="1" si="525"/>
        <v>1600</v>
      </c>
      <c r="BG79" s="49">
        <f t="shared" ca="1" si="525"/>
        <v>0</v>
      </c>
      <c r="BH79" s="41"/>
      <c r="BI79" s="60" t="str">
        <f t="shared" ref="BI79:CK79" si="526">BI46</f>
        <v>Romania</v>
      </c>
      <c r="BJ79" s="23" t="str">
        <f t="shared" si="526"/>
        <v>RO</v>
      </c>
      <c r="BK79" s="41" t="str">
        <f t="shared" si="526"/>
        <v>ROU</v>
      </c>
      <c r="BL79" s="59">
        <f t="shared" si="526"/>
        <v>52</v>
      </c>
      <c r="BM79" s="48">
        <f t="shared" ca="1" si="526"/>
        <v>0</v>
      </c>
      <c r="BN79" s="31">
        <f t="shared" ca="1" si="526"/>
        <v>3427.5549999999998</v>
      </c>
      <c r="BO79" s="31">
        <f t="shared" ca="1" si="526"/>
        <v>3427.5549999999998</v>
      </c>
      <c r="BP79" s="31">
        <f t="shared" ca="1" si="526"/>
        <v>1028.2665</v>
      </c>
      <c r="BQ79" s="31">
        <f t="shared" ca="1" si="526"/>
        <v>1199.6442499999998</v>
      </c>
      <c r="BR79" s="31">
        <f t="shared" ca="1" si="526"/>
        <v>1199.6442499999998</v>
      </c>
      <c r="BS79" s="31">
        <f t="shared" ca="1" si="526"/>
        <v>428</v>
      </c>
      <c r="BT79" s="31">
        <f t="shared" ca="1" si="526"/>
        <v>214</v>
      </c>
      <c r="BU79" s="31">
        <f t="shared" ca="1" si="526"/>
        <v>214</v>
      </c>
      <c r="BV79" s="31">
        <f t="shared" ca="1" si="526"/>
        <v>3214.8328671690797</v>
      </c>
      <c r="BW79" s="31">
        <f t="shared" ca="1" si="526"/>
        <v>3289.8256999999999</v>
      </c>
      <c r="BX79" s="31">
        <f t="shared" ca="1" si="526"/>
        <v>3216.5</v>
      </c>
      <c r="BY79" s="31">
        <f t="shared" ca="1" si="526"/>
        <v>1608.25</v>
      </c>
      <c r="BZ79" s="31">
        <f t="shared" ca="1" si="526"/>
        <v>1608.25</v>
      </c>
      <c r="CA79" s="31">
        <f t="shared" ca="1" si="526"/>
        <v>1300</v>
      </c>
      <c r="CB79" s="31">
        <f t="shared" ca="1" si="526"/>
        <v>0</v>
      </c>
      <c r="CC79" s="31">
        <f t="shared" ca="1" si="526"/>
        <v>0</v>
      </c>
      <c r="CD79" s="31">
        <f t="shared" ca="1" si="526"/>
        <v>180</v>
      </c>
      <c r="CE79" s="31">
        <f t="shared" ca="1" si="526"/>
        <v>0</v>
      </c>
      <c r="CF79" s="31">
        <f t="shared" ca="1" si="526"/>
        <v>1480</v>
      </c>
      <c r="CG79" s="31">
        <f t="shared" ca="1" si="526"/>
        <v>1480</v>
      </c>
      <c r="CH79" s="31">
        <f t="shared" ca="1" si="526"/>
        <v>3200</v>
      </c>
      <c r="CI79" s="31">
        <f t="shared" ca="1" si="526"/>
        <v>1600</v>
      </c>
      <c r="CJ79" s="31">
        <f t="shared" ca="1" si="526"/>
        <v>1600</v>
      </c>
      <c r="CK79" s="49">
        <f t="shared" ca="1" si="526"/>
        <v>0</v>
      </c>
      <c r="CM79" s="60" t="str">
        <f t="shared" ref="CM79:DO79" si="527">CM46</f>
        <v>Romania</v>
      </c>
      <c r="CN79" s="23" t="str">
        <f t="shared" si="527"/>
        <v>RO</v>
      </c>
      <c r="CO79" s="41" t="str">
        <f t="shared" si="527"/>
        <v>ROU</v>
      </c>
      <c r="CP79" s="59">
        <f t="shared" si="527"/>
        <v>52</v>
      </c>
      <c r="CQ79" s="48">
        <f t="shared" ca="1" si="527"/>
        <v>0</v>
      </c>
      <c r="CR79" s="31">
        <f t="shared" ca="1" si="527"/>
        <v>3427.5549999999998</v>
      </c>
      <c r="CS79" s="31">
        <f t="shared" ca="1" si="527"/>
        <v>3427.5549999999998</v>
      </c>
      <c r="CT79" s="31">
        <f t="shared" ca="1" si="527"/>
        <v>1028.2665</v>
      </c>
      <c r="CU79" s="31">
        <f t="shared" ca="1" si="527"/>
        <v>1199.6442499999998</v>
      </c>
      <c r="CV79" s="31">
        <f t="shared" ca="1" si="527"/>
        <v>1199.6442499999998</v>
      </c>
      <c r="CW79" s="31">
        <f t="shared" ca="1" si="527"/>
        <v>428</v>
      </c>
      <c r="CX79" s="31">
        <f t="shared" ca="1" si="527"/>
        <v>214</v>
      </c>
      <c r="CY79" s="31">
        <f t="shared" ca="1" si="527"/>
        <v>214</v>
      </c>
      <c r="CZ79" s="31">
        <f t="shared" ca="1" si="527"/>
        <v>3214.8328671690797</v>
      </c>
      <c r="DA79" s="31">
        <f t="shared" ca="1" si="527"/>
        <v>3289.8256999999999</v>
      </c>
      <c r="DB79" s="31">
        <f t="shared" ca="1" si="527"/>
        <v>3216.5</v>
      </c>
      <c r="DC79" s="31">
        <f t="shared" ca="1" si="527"/>
        <v>1608.25</v>
      </c>
      <c r="DD79" s="31">
        <f t="shared" ca="1" si="527"/>
        <v>1608.25</v>
      </c>
      <c r="DE79" s="31">
        <f t="shared" ca="1" si="527"/>
        <v>1300</v>
      </c>
      <c r="DF79" s="31">
        <f t="shared" ca="1" si="527"/>
        <v>0</v>
      </c>
      <c r="DG79" s="31">
        <f t="shared" ca="1" si="527"/>
        <v>0</v>
      </c>
      <c r="DH79" s="31">
        <f t="shared" ca="1" si="527"/>
        <v>180</v>
      </c>
      <c r="DI79" s="31">
        <f t="shared" ca="1" si="527"/>
        <v>0</v>
      </c>
      <c r="DJ79" s="31">
        <f t="shared" ca="1" si="527"/>
        <v>1480</v>
      </c>
      <c r="DK79" s="31">
        <f t="shared" ca="1" si="527"/>
        <v>1480</v>
      </c>
      <c r="DL79" s="31">
        <f t="shared" ca="1" si="527"/>
        <v>3200</v>
      </c>
      <c r="DM79" s="31">
        <f t="shared" ca="1" si="527"/>
        <v>1600</v>
      </c>
      <c r="DN79" s="31">
        <f t="shared" ca="1" si="527"/>
        <v>1600</v>
      </c>
      <c r="DO79" s="49">
        <f t="shared" ca="1" si="527"/>
        <v>0</v>
      </c>
    </row>
    <row r="80" spans="1:119" x14ac:dyDescent="0.2">
      <c r="A80" s="60" t="str">
        <f t="shared" ref="A80:AC80" si="528">A47</f>
        <v>Serbia</v>
      </c>
      <c r="B80" s="23" t="str">
        <f t="shared" si="528"/>
        <v>RS</v>
      </c>
      <c r="C80" s="41" t="str">
        <f t="shared" si="528"/>
        <v>SRB</v>
      </c>
      <c r="D80" s="59">
        <f t="shared" si="528"/>
        <v>53</v>
      </c>
      <c r="E80" s="48">
        <f t="shared" ca="1" si="528"/>
        <v>0</v>
      </c>
      <c r="F80" s="31">
        <f t="shared" ca="1" si="528"/>
        <v>140</v>
      </c>
      <c r="G80" s="31">
        <f t="shared" ca="1" si="528"/>
        <v>140</v>
      </c>
      <c r="H80" s="31">
        <f t="shared" ca="1" si="528"/>
        <v>42</v>
      </c>
      <c r="I80" s="31">
        <f t="shared" ca="1" si="528"/>
        <v>49</v>
      </c>
      <c r="J80" s="31">
        <f t="shared" ca="1" si="528"/>
        <v>49</v>
      </c>
      <c r="K80" s="31">
        <f t="shared" ca="1" si="528"/>
        <v>0</v>
      </c>
      <c r="L80" s="31">
        <f t="shared" ca="1" si="528"/>
        <v>0</v>
      </c>
      <c r="M80" s="31">
        <f t="shared" ca="1" si="528"/>
        <v>0</v>
      </c>
      <c r="N80" s="31">
        <f t="shared" ca="1" si="528"/>
        <v>2025</v>
      </c>
      <c r="O80" s="31">
        <f t="shared" ca="1" si="528"/>
        <v>1063</v>
      </c>
      <c r="P80" s="31">
        <f t="shared" ca="1" si="528"/>
        <v>4864</v>
      </c>
      <c r="Q80" s="31">
        <f t="shared" ca="1" si="528"/>
        <v>2432</v>
      </c>
      <c r="R80" s="31">
        <f t="shared" ca="1" si="528"/>
        <v>2432</v>
      </c>
      <c r="S80" s="31">
        <f t="shared" ca="1" si="528"/>
        <v>0</v>
      </c>
      <c r="T80" s="31">
        <f t="shared" ca="1" si="528"/>
        <v>0</v>
      </c>
      <c r="U80" s="31">
        <f t="shared" ca="1" si="528"/>
        <v>0</v>
      </c>
      <c r="V80" s="31">
        <f t="shared" ca="1" si="528"/>
        <v>24</v>
      </c>
      <c r="W80" s="31">
        <f t="shared" ca="1" si="528"/>
        <v>0</v>
      </c>
      <c r="X80" s="31">
        <f t="shared" ca="1" si="528"/>
        <v>10</v>
      </c>
      <c r="Y80" s="31">
        <f t="shared" ca="1" si="528"/>
        <v>10</v>
      </c>
      <c r="Z80" s="31">
        <f t="shared" ca="1" si="528"/>
        <v>1068</v>
      </c>
      <c r="AA80" s="31">
        <f t="shared" ca="1" si="528"/>
        <v>534</v>
      </c>
      <c r="AB80" s="31">
        <f t="shared" ca="1" si="528"/>
        <v>534</v>
      </c>
      <c r="AC80" s="49">
        <f t="shared" ca="1" si="528"/>
        <v>0</v>
      </c>
      <c r="AE80" s="60" t="str">
        <f t="shared" ref="AE80:BG80" si="529">AE47</f>
        <v>Serbia</v>
      </c>
      <c r="AF80" s="23" t="str">
        <f t="shared" si="529"/>
        <v>RS</v>
      </c>
      <c r="AG80" s="41" t="str">
        <f t="shared" si="529"/>
        <v>SRB</v>
      </c>
      <c r="AH80" s="59">
        <f t="shared" si="529"/>
        <v>53</v>
      </c>
      <c r="AI80" s="48">
        <f t="shared" ca="1" si="529"/>
        <v>0</v>
      </c>
      <c r="AJ80" s="31">
        <f t="shared" ca="1" si="529"/>
        <v>140</v>
      </c>
      <c r="AK80" s="31">
        <f t="shared" ca="1" si="529"/>
        <v>140</v>
      </c>
      <c r="AL80" s="31">
        <f t="shared" ca="1" si="529"/>
        <v>42</v>
      </c>
      <c r="AM80" s="31">
        <f t="shared" ca="1" si="529"/>
        <v>49</v>
      </c>
      <c r="AN80" s="31">
        <f t="shared" ca="1" si="529"/>
        <v>49</v>
      </c>
      <c r="AO80" s="31">
        <f t="shared" ca="1" si="529"/>
        <v>0</v>
      </c>
      <c r="AP80" s="31">
        <f t="shared" ca="1" si="529"/>
        <v>0</v>
      </c>
      <c r="AQ80" s="31">
        <f t="shared" ca="1" si="529"/>
        <v>0</v>
      </c>
      <c r="AR80" s="31">
        <f t="shared" ca="1" si="529"/>
        <v>2025</v>
      </c>
      <c r="AS80" s="31">
        <f t="shared" ca="1" si="529"/>
        <v>1063</v>
      </c>
      <c r="AT80" s="31">
        <f t="shared" ca="1" si="529"/>
        <v>4864</v>
      </c>
      <c r="AU80" s="31">
        <f t="shared" ca="1" si="529"/>
        <v>2432</v>
      </c>
      <c r="AV80" s="31">
        <f t="shared" ca="1" si="529"/>
        <v>2432</v>
      </c>
      <c r="AW80" s="31">
        <f t="shared" ca="1" si="529"/>
        <v>0</v>
      </c>
      <c r="AX80" s="31">
        <f t="shared" ca="1" si="529"/>
        <v>0</v>
      </c>
      <c r="AY80" s="31">
        <f t="shared" ca="1" si="529"/>
        <v>0</v>
      </c>
      <c r="AZ80" s="31">
        <f t="shared" ca="1" si="529"/>
        <v>24</v>
      </c>
      <c r="BA80" s="31">
        <f t="shared" ca="1" si="529"/>
        <v>0</v>
      </c>
      <c r="BB80" s="31">
        <f t="shared" ca="1" si="529"/>
        <v>10</v>
      </c>
      <c r="BC80" s="31">
        <f t="shared" ca="1" si="529"/>
        <v>10</v>
      </c>
      <c r="BD80" s="31">
        <f t="shared" ca="1" si="529"/>
        <v>1068</v>
      </c>
      <c r="BE80" s="31">
        <f t="shared" ca="1" si="529"/>
        <v>534</v>
      </c>
      <c r="BF80" s="31">
        <f t="shared" ca="1" si="529"/>
        <v>534</v>
      </c>
      <c r="BG80" s="49">
        <f t="shared" ca="1" si="529"/>
        <v>0</v>
      </c>
      <c r="BH80" s="41"/>
      <c r="BI80" s="60" t="str">
        <f t="shared" ref="BI80:CK80" si="530">BI47</f>
        <v>Serbia</v>
      </c>
      <c r="BJ80" s="23" t="str">
        <f t="shared" si="530"/>
        <v>RS</v>
      </c>
      <c r="BK80" s="41" t="str">
        <f t="shared" si="530"/>
        <v>SRB</v>
      </c>
      <c r="BL80" s="59">
        <f t="shared" si="530"/>
        <v>53</v>
      </c>
      <c r="BM80" s="48">
        <f t="shared" ca="1" si="530"/>
        <v>0</v>
      </c>
      <c r="BN80" s="31">
        <f t="shared" ca="1" si="530"/>
        <v>140</v>
      </c>
      <c r="BO80" s="31">
        <f t="shared" ca="1" si="530"/>
        <v>140</v>
      </c>
      <c r="BP80" s="31">
        <f t="shared" ca="1" si="530"/>
        <v>42</v>
      </c>
      <c r="BQ80" s="31">
        <f t="shared" ca="1" si="530"/>
        <v>49</v>
      </c>
      <c r="BR80" s="31">
        <f t="shared" ca="1" si="530"/>
        <v>49</v>
      </c>
      <c r="BS80" s="31">
        <f t="shared" ca="1" si="530"/>
        <v>0</v>
      </c>
      <c r="BT80" s="31">
        <f t="shared" ca="1" si="530"/>
        <v>0</v>
      </c>
      <c r="BU80" s="31">
        <f t="shared" ca="1" si="530"/>
        <v>0</v>
      </c>
      <c r="BV80" s="31">
        <f t="shared" ca="1" si="530"/>
        <v>2025</v>
      </c>
      <c r="BW80" s="31">
        <f t="shared" ca="1" si="530"/>
        <v>1063</v>
      </c>
      <c r="BX80" s="31">
        <f t="shared" ca="1" si="530"/>
        <v>4864</v>
      </c>
      <c r="BY80" s="31">
        <f t="shared" ca="1" si="530"/>
        <v>2432</v>
      </c>
      <c r="BZ80" s="31">
        <f t="shared" ca="1" si="530"/>
        <v>2432</v>
      </c>
      <c r="CA80" s="31">
        <f t="shared" ca="1" si="530"/>
        <v>0</v>
      </c>
      <c r="CB80" s="31">
        <f t="shared" ca="1" si="530"/>
        <v>0</v>
      </c>
      <c r="CC80" s="31">
        <f t="shared" ca="1" si="530"/>
        <v>0</v>
      </c>
      <c r="CD80" s="31">
        <f t="shared" ca="1" si="530"/>
        <v>24</v>
      </c>
      <c r="CE80" s="31">
        <f t="shared" ca="1" si="530"/>
        <v>0</v>
      </c>
      <c r="CF80" s="31">
        <f t="shared" ca="1" si="530"/>
        <v>10</v>
      </c>
      <c r="CG80" s="31">
        <f t="shared" ca="1" si="530"/>
        <v>10</v>
      </c>
      <c r="CH80" s="31">
        <f t="shared" ca="1" si="530"/>
        <v>1068</v>
      </c>
      <c r="CI80" s="31">
        <f t="shared" ca="1" si="530"/>
        <v>534</v>
      </c>
      <c r="CJ80" s="31">
        <f t="shared" ca="1" si="530"/>
        <v>534</v>
      </c>
      <c r="CK80" s="49">
        <f t="shared" ca="1" si="530"/>
        <v>0</v>
      </c>
      <c r="CM80" s="60" t="str">
        <f t="shared" ref="CM80:DO80" si="531">CM47</f>
        <v>Serbia</v>
      </c>
      <c r="CN80" s="23" t="str">
        <f t="shared" si="531"/>
        <v>RS</v>
      </c>
      <c r="CO80" s="41" t="str">
        <f t="shared" si="531"/>
        <v>SRB</v>
      </c>
      <c r="CP80" s="59">
        <f t="shared" si="531"/>
        <v>53</v>
      </c>
      <c r="CQ80" s="48">
        <f t="shared" ca="1" si="531"/>
        <v>0</v>
      </c>
      <c r="CR80" s="31">
        <f t="shared" ca="1" si="531"/>
        <v>140</v>
      </c>
      <c r="CS80" s="31">
        <f t="shared" ca="1" si="531"/>
        <v>140</v>
      </c>
      <c r="CT80" s="31">
        <f t="shared" ca="1" si="531"/>
        <v>42</v>
      </c>
      <c r="CU80" s="31">
        <f t="shared" ca="1" si="531"/>
        <v>49</v>
      </c>
      <c r="CV80" s="31">
        <f t="shared" ca="1" si="531"/>
        <v>49</v>
      </c>
      <c r="CW80" s="31">
        <f t="shared" ca="1" si="531"/>
        <v>0</v>
      </c>
      <c r="CX80" s="31">
        <f t="shared" ca="1" si="531"/>
        <v>0</v>
      </c>
      <c r="CY80" s="31">
        <f t="shared" ca="1" si="531"/>
        <v>0</v>
      </c>
      <c r="CZ80" s="31">
        <f t="shared" ca="1" si="531"/>
        <v>2025</v>
      </c>
      <c r="DA80" s="31">
        <f t="shared" ca="1" si="531"/>
        <v>1063</v>
      </c>
      <c r="DB80" s="31">
        <f t="shared" ca="1" si="531"/>
        <v>4864</v>
      </c>
      <c r="DC80" s="31">
        <f t="shared" ca="1" si="531"/>
        <v>2432</v>
      </c>
      <c r="DD80" s="31">
        <f t="shared" ca="1" si="531"/>
        <v>2432</v>
      </c>
      <c r="DE80" s="31">
        <f t="shared" ca="1" si="531"/>
        <v>0</v>
      </c>
      <c r="DF80" s="31">
        <f t="shared" ca="1" si="531"/>
        <v>0</v>
      </c>
      <c r="DG80" s="31">
        <f t="shared" ca="1" si="531"/>
        <v>0</v>
      </c>
      <c r="DH80" s="31">
        <f t="shared" ca="1" si="531"/>
        <v>24</v>
      </c>
      <c r="DI80" s="31">
        <f t="shared" ca="1" si="531"/>
        <v>0</v>
      </c>
      <c r="DJ80" s="31">
        <f t="shared" ca="1" si="531"/>
        <v>10</v>
      </c>
      <c r="DK80" s="31">
        <f t="shared" ca="1" si="531"/>
        <v>10</v>
      </c>
      <c r="DL80" s="31">
        <f t="shared" ca="1" si="531"/>
        <v>1068</v>
      </c>
      <c r="DM80" s="31">
        <f t="shared" ca="1" si="531"/>
        <v>534</v>
      </c>
      <c r="DN80" s="31">
        <f t="shared" ca="1" si="531"/>
        <v>534</v>
      </c>
      <c r="DO80" s="49">
        <f t="shared" ca="1" si="531"/>
        <v>0</v>
      </c>
    </row>
    <row r="81" spans="1:119" x14ac:dyDescent="0.2">
      <c r="A81" s="60" t="str">
        <f t="shared" ref="A81:AC81" si="532">A48</f>
        <v>Slovenia</v>
      </c>
      <c r="B81" s="23" t="str">
        <f t="shared" si="532"/>
        <v>SI</v>
      </c>
      <c r="C81" s="41" t="str">
        <f t="shared" si="532"/>
        <v>SVN</v>
      </c>
      <c r="D81" s="59">
        <f t="shared" si="532"/>
        <v>58</v>
      </c>
      <c r="E81" s="48">
        <f t="shared" ca="1" si="532"/>
        <v>0</v>
      </c>
      <c r="F81" s="31">
        <f t="shared" ca="1" si="532"/>
        <v>479</v>
      </c>
      <c r="G81" s="31">
        <f t="shared" ca="1" si="532"/>
        <v>479</v>
      </c>
      <c r="H81" s="31">
        <f t="shared" ca="1" si="532"/>
        <v>143.69999999999999</v>
      </c>
      <c r="I81" s="31">
        <f t="shared" ca="1" si="532"/>
        <v>167.64999999999998</v>
      </c>
      <c r="J81" s="31">
        <f t="shared" ca="1" si="532"/>
        <v>167.64999999999998</v>
      </c>
      <c r="K81" s="31">
        <f t="shared" ca="1" si="532"/>
        <v>50</v>
      </c>
      <c r="L81" s="31">
        <f t="shared" ca="1" si="532"/>
        <v>25</v>
      </c>
      <c r="M81" s="31">
        <f t="shared" ca="1" si="532"/>
        <v>25</v>
      </c>
      <c r="N81" s="31">
        <f t="shared" ca="1" si="532"/>
        <v>1197</v>
      </c>
      <c r="O81" s="31">
        <f t="shared" ca="1" si="532"/>
        <v>180</v>
      </c>
      <c r="P81" s="31">
        <f t="shared" ca="1" si="532"/>
        <v>787</v>
      </c>
      <c r="Q81" s="31">
        <f t="shared" ca="1" si="532"/>
        <v>393.5</v>
      </c>
      <c r="R81" s="31">
        <f t="shared" ca="1" si="532"/>
        <v>393.5</v>
      </c>
      <c r="S81" s="31">
        <f t="shared" ca="1" si="532"/>
        <v>696</v>
      </c>
      <c r="T81" s="31">
        <f t="shared" ca="1" si="532"/>
        <v>0</v>
      </c>
      <c r="U81" s="31">
        <f t="shared" ca="1" si="532"/>
        <v>141</v>
      </c>
      <c r="V81" s="31">
        <f t="shared" ca="1" si="532"/>
        <v>61</v>
      </c>
      <c r="W81" s="31">
        <f t="shared" ca="1" si="532"/>
        <v>0</v>
      </c>
      <c r="X81" s="31">
        <f t="shared" ca="1" si="532"/>
        <v>277</v>
      </c>
      <c r="Y81" s="31">
        <f t="shared" ca="1" si="532"/>
        <v>277</v>
      </c>
      <c r="Z81" s="31">
        <f t="shared" ca="1" si="532"/>
        <v>42</v>
      </c>
      <c r="AA81" s="31">
        <f t="shared" ca="1" si="532"/>
        <v>21</v>
      </c>
      <c r="AB81" s="31">
        <f t="shared" ca="1" si="532"/>
        <v>21</v>
      </c>
      <c r="AC81" s="49">
        <f t="shared" ca="1" si="532"/>
        <v>0</v>
      </c>
      <c r="AE81" s="60" t="str">
        <f t="shared" ref="AE81:BG81" si="533">AE48</f>
        <v>Slovenia</v>
      </c>
      <c r="AF81" s="23" t="str">
        <f t="shared" si="533"/>
        <v>SI</v>
      </c>
      <c r="AG81" s="41" t="str">
        <f t="shared" si="533"/>
        <v>SVN</v>
      </c>
      <c r="AH81" s="59">
        <f t="shared" si="533"/>
        <v>58</v>
      </c>
      <c r="AI81" s="48">
        <f t="shared" ca="1" si="533"/>
        <v>0</v>
      </c>
      <c r="AJ81" s="31">
        <f t="shared" ca="1" si="533"/>
        <v>479</v>
      </c>
      <c r="AK81" s="31">
        <f t="shared" ca="1" si="533"/>
        <v>479</v>
      </c>
      <c r="AL81" s="31">
        <f t="shared" ca="1" si="533"/>
        <v>143.69999999999999</v>
      </c>
      <c r="AM81" s="31">
        <f t="shared" ca="1" si="533"/>
        <v>167.64999999999998</v>
      </c>
      <c r="AN81" s="31">
        <f t="shared" ca="1" si="533"/>
        <v>167.64999999999998</v>
      </c>
      <c r="AO81" s="31">
        <f t="shared" ca="1" si="533"/>
        <v>50</v>
      </c>
      <c r="AP81" s="31">
        <f t="shared" ca="1" si="533"/>
        <v>25</v>
      </c>
      <c r="AQ81" s="31">
        <f t="shared" ca="1" si="533"/>
        <v>25</v>
      </c>
      <c r="AR81" s="31">
        <f t="shared" ca="1" si="533"/>
        <v>1197</v>
      </c>
      <c r="AS81" s="31">
        <f t="shared" ca="1" si="533"/>
        <v>180</v>
      </c>
      <c r="AT81" s="31">
        <f t="shared" ca="1" si="533"/>
        <v>787</v>
      </c>
      <c r="AU81" s="31">
        <f t="shared" ca="1" si="533"/>
        <v>393.5</v>
      </c>
      <c r="AV81" s="31">
        <f t="shared" ca="1" si="533"/>
        <v>393.5</v>
      </c>
      <c r="AW81" s="31">
        <f t="shared" ca="1" si="533"/>
        <v>696</v>
      </c>
      <c r="AX81" s="31">
        <f t="shared" ca="1" si="533"/>
        <v>0</v>
      </c>
      <c r="AY81" s="31">
        <f t="shared" ca="1" si="533"/>
        <v>141</v>
      </c>
      <c r="AZ81" s="31">
        <f t="shared" ca="1" si="533"/>
        <v>61</v>
      </c>
      <c r="BA81" s="31">
        <f t="shared" ca="1" si="533"/>
        <v>0</v>
      </c>
      <c r="BB81" s="31">
        <f t="shared" ca="1" si="533"/>
        <v>277</v>
      </c>
      <c r="BC81" s="31">
        <f t="shared" ca="1" si="533"/>
        <v>277</v>
      </c>
      <c r="BD81" s="31">
        <f t="shared" ca="1" si="533"/>
        <v>42</v>
      </c>
      <c r="BE81" s="31">
        <f t="shared" ca="1" si="533"/>
        <v>21</v>
      </c>
      <c r="BF81" s="31">
        <f t="shared" ca="1" si="533"/>
        <v>21</v>
      </c>
      <c r="BG81" s="49">
        <f t="shared" ca="1" si="533"/>
        <v>0</v>
      </c>
      <c r="BH81" s="41"/>
      <c r="BI81" s="60" t="str">
        <f t="shared" ref="BI81:CK81" si="534">BI48</f>
        <v>Slovenia</v>
      </c>
      <c r="BJ81" s="23" t="str">
        <f t="shared" si="534"/>
        <v>SI</v>
      </c>
      <c r="BK81" s="41" t="str">
        <f t="shared" si="534"/>
        <v>SVN</v>
      </c>
      <c r="BL81" s="59">
        <f t="shared" si="534"/>
        <v>58</v>
      </c>
      <c r="BM81" s="48">
        <f t="shared" ca="1" si="534"/>
        <v>0</v>
      </c>
      <c r="BN81" s="31">
        <f t="shared" ca="1" si="534"/>
        <v>479</v>
      </c>
      <c r="BO81" s="31">
        <f t="shared" ca="1" si="534"/>
        <v>479</v>
      </c>
      <c r="BP81" s="31">
        <f t="shared" ca="1" si="534"/>
        <v>143.69999999999999</v>
      </c>
      <c r="BQ81" s="31">
        <f t="shared" ca="1" si="534"/>
        <v>167.64999999999998</v>
      </c>
      <c r="BR81" s="31">
        <f t="shared" ca="1" si="534"/>
        <v>167.64999999999998</v>
      </c>
      <c r="BS81" s="31">
        <f t="shared" ca="1" si="534"/>
        <v>50</v>
      </c>
      <c r="BT81" s="31">
        <f t="shared" ca="1" si="534"/>
        <v>25</v>
      </c>
      <c r="BU81" s="31">
        <f t="shared" ca="1" si="534"/>
        <v>25</v>
      </c>
      <c r="BV81" s="31">
        <f t="shared" ca="1" si="534"/>
        <v>1197</v>
      </c>
      <c r="BW81" s="31">
        <f t="shared" ca="1" si="534"/>
        <v>180</v>
      </c>
      <c r="BX81" s="31">
        <f t="shared" ca="1" si="534"/>
        <v>787</v>
      </c>
      <c r="BY81" s="31">
        <f t="shared" ca="1" si="534"/>
        <v>393.5</v>
      </c>
      <c r="BZ81" s="31">
        <f t="shared" ca="1" si="534"/>
        <v>393.5</v>
      </c>
      <c r="CA81" s="31">
        <f t="shared" ca="1" si="534"/>
        <v>696</v>
      </c>
      <c r="CB81" s="31">
        <f t="shared" ca="1" si="534"/>
        <v>0</v>
      </c>
      <c r="CC81" s="31">
        <f t="shared" ca="1" si="534"/>
        <v>141</v>
      </c>
      <c r="CD81" s="31">
        <f t="shared" ca="1" si="534"/>
        <v>61</v>
      </c>
      <c r="CE81" s="31">
        <f t="shared" ca="1" si="534"/>
        <v>0</v>
      </c>
      <c r="CF81" s="31">
        <f t="shared" ca="1" si="534"/>
        <v>277</v>
      </c>
      <c r="CG81" s="31">
        <f t="shared" ca="1" si="534"/>
        <v>277</v>
      </c>
      <c r="CH81" s="31">
        <f t="shared" ca="1" si="534"/>
        <v>42</v>
      </c>
      <c r="CI81" s="31">
        <f t="shared" ca="1" si="534"/>
        <v>21</v>
      </c>
      <c r="CJ81" s="31">
        <f t="shared" ca="1" si="534"/>
        <v>21</v>
      </c>
      <c r="CK81" s="49">
        <f t="shared" ca="1" si="534"/>
        <v>0</v>
      </c>
      <c r="CM81" s="60" t="str">
        <f t="shared" ref="CM81:DO81" si="535">CM48</f>
        <v>Slovenia</v>
      </c>
      <c r="CN81" s="23" t="str">
        <f t="shared" si="535"/>
        <v>SI</v>
      </c>
      <c r="CO81" s="41" t="str">
        <f t="shared" si="535"/>
        <v>SVN</v>
      </c>
      <c r="CP81" s="59">
        <f t="shared" si="535"/>
        <v>58</v>
      </c>
      <c r="CQ81" s="48">
        <f t="shared" ca="1" si="535"/>
        <v>0</v>
      </c>
      <c r="CR81" s="31">
        <f t="shared" ca="1" si="535"/>
        <v>479</v>
      </c>
      <c r="CS81" s="31">
        <f t="shared" ca="1" si="535"/>
        <v>479</v>
      </c>
      <c r="CT81" s="31">
        <f t="shared" ca="1" si="535"/>
        <v>143.69999999999999</v>
      </c>
      <c r="CU81" s="31">
        <f t="shared" ca="1" si="535"/>
        <v>167.64999999999998</v>
      </c>
      <c r="CV81" s="31">
        <f t="shared" ca="1" si="535"/>
        <v>167.64999999999998</v>
      </c>
      <c r="CW81" s="31">
        <f t="shared" ca="1" si="535"/>
        <v>50</v>
      </c>
      <c r="CX81" s="31">
        <f t="shared" ca="1" si="535"/>
        <v>25</v>
      </c>
      <c r="CY81" s="31">
        <f t="shared" ca="1" si="535"/>
        <v>25</v>
      </c>
      <c r="CZ81" s="31">
        <f t="shared" ca="1" si="535"/>
        <v>1197</v>
      </c>
      <c r="DA81" s="31">
        <f t="shared" ca="1" si="535"/>
        <v>180</v>
      </c>
      <c r="DB81" s="31">
        <f t="shared" ca="1" si="535"/>
        <v>787</v>
      </c>
      <c r="DC81" s="31">
        <f t="shared" ca="1" si="535"/>
        <v>393.5</v>
      </c>
      <c r="DD81" s="31">
        <f t="shared" ca="1" si="535"/>
        <v>393.5</v>
      </c>
      <c r="DE81" s="31">
        <f t="shared" ca="1" si="535"/>
        <v>696</v>
      </c>
      <c r="DF81" s="31">
        <f t="shared" ca="1" si="535"/>
        <v>0</v>
      </c>
      <c r="DG81" s="31">
        <f t="shared" ca="1" si="535"/>
        <v>141</v>
      </c>
      <c r="DH81" s="31">
        <f t="shared" ca="1" si="535"/>
        <v>61</v>
      </c>
      <c r="DI81" s="31">
        <f t="shared" ca="1" si="535"/>
        <v>0</v>
      </c>
      <c r="DJ81" s="31">
        <f t="shared" ca="1" si="535"/>
        <v>277</v>
      </c>
      <c r="DK81" s="31">
        <f t="shared" ca="1" si="535"/>
        <v>277</v>
      </c>
      <c r="DL81" s="31">
        <f t="shared" ca="1" si="535"/>
        <v>42</v>
      </c>
      <c r="DM81" s="31">
        <f t="shared" ca="1" si="535"/>
        <v>21</v>
      </c>
      <c r="DN81" s="31">
        <f t="shared" ca="1" si="535"/>
        <v>21</v>
      </c>
      <c r="DO81" s="49">
        <f t="shared" ca="1" si="535"/>
        <v>0</v>
      </c>
    </row>
    <row r="82" spans="1:119" ht="13.5" thickBot="1" x14ac:dyDescent="0.25">
      <c r="A82" s="61" t="str">
        <f t="shared" ref="A82:AC82" si="536">A49</f>
        <v>Slovak Republic</v>
      </c>
      <c r="B82" s="62" t="str">
        <f t="shared" si="536"/>
        <v>SK</v>
      </c>
      <c r="C82" s="63" t="str">
        <f t="shared" si="536"/>
        <v>SVK</v>
      </c>
      <c r="D82" s="64">
        <f t="shared" si="536"/>
        <v>59</v>
      </c>
      <c r="E82" s="50">
        <f t="shared" ca="1" si="536"/>
        <v>0</v>
      </c>
      <c r="F82" s="51">
        <f t="shared" ca="1" si="536"/>
        <v>866.79</v>
      </c>
      <c r="G82" s="51">
        <f t="shared" ca="1" si="536"/>
        <v>866.79</v>
      </c>
      <c r="H82" s="51">
        <f t="shared" ca="1" si="536"/>
        <v>260.03699999999998</v>
      </c>
      <c r="I82" s="51">
        <f t="shared" ca="1" si="536"/>
        <v>303.37649999999996</v>
      </c>
      <c r="J82" s="51">
        <f t="shared" ca="1" si="536"/>
        <v>303.37649999999996</v>
      </c>
      <c r="K82" s="51">
        <f t="shared" ca="1" si="536"/>
        <v>197.18</v>
      </c>
      <c r="L82" s="51">
        <f t="shared" ca="1" si="536"/>
        <v>98.59</v>
      </c>
      <c r="M82" s="51">
        <f t="shared" ca="1" si="536"/>
        <v>98.59</v>
      </c>
      <c r="N82" s="51">
        <f t="shared" ca="1" si="536"/>
        <v>848</v>
      </c>
      <c r="O82" s="51">
        <f t="shared" ca="1" si="536"/>
        <v>1708</v>
      </c>
      <c r="P82" s="51">
        <f t="shared" ca="1" si="536"/>
        <v>240.28</v>
      </c>
      <c r="Q82" s="51">
        <f t="shared" ca="1" si="536"/>
        <v>120.14</v>
      </c>
      <c r="R82" s="51">
        <f t="shared" ca="1" si="536"/>
        <v>120.14</v>
      </c>
      <c r="S82" s="51">
        <f t="shared" ca="1" si="536"/>
        <v>2761.92</v>
      </c>
      <c r="T82" s="51">
        <f t="shared" ca="1" si="536"/>
        <v>0</v>
      </c>
      <c r="U82" s="51">
        <f t="shared" ca="1" si="536"/>
        <v>863.60599999999999</v>
      </c>
      <c r="V82" s="51">
        <f t="shared" ca="1" si="536"/>
        <v>364.15</v>
      </c>
      <c r="W82" s="51">
        <f t="shared" ca="1" si="536"/>
        <v>0</v>
      </c>
      <c r="X82" s="51">
        <f t="shared" ca="1" si="536"/>
        <v>554.5</v>
      </c>
      <c r="Y82" s="51">
        <f t="shared" ca="1" si="536"/>
        <v>554.5</v>
      </c>
      <c r="Z82" s="51">
        <f t="shared" ca="1" si="536"/>
        <v>55.26</v>
      </c>
      <c r="AA82" s="51">
        <f t="shared" ca="1" si="536"/>
        <v>27.63</v>
      </c>
      <c r="AB82" s="51">
        <f t="shared" ca="1" si="536"/>
        <v>27.63</v>
      </c>
      <c r="AC82" s="52">
        <f t="shared" ca="1" si="536"/>
        <v>0</v>
      </c>
      <c r="AE82" s="61" t="str">
        <f t="shared" ref="AE82:BG82" si="537">AE49</f>
        <v>Slovak Republic</v>
      </c>
      <c r="AF82" s="62" t="str">
        <f t="shared" si="537"/>
        <v>SK</v>
      </c>
      <c r="AG82" s="63" t="str">
        <f t="shared" si="537"/>
        <v>SVK</v>
      </c>
      <c r="AH82" s="64">
        <f t="shared" si="537"/>
        <v>59</v>
      </c>
      <c r="AI82" s="50">
        <f t="shared" ca="1" si="537"/>
        <v>0</v>
      </c>
      <c r="AJ82" s="51">
        <f t="shared" ca="1" si="537"/>
        <v>866.79</v>
      </c>
      <c r="AK82" s="51">
        <f t="shared" ca="1" si="537"/>
        <v>866.79</v>
      </c>
      <c r="AL82" s="51">
        <f t="shared" ca="1" si="537"/>
        <v>260.03699999999998</v>
      </c>
      <c r="AM82" s="51">
        <f t="shared" ca="1" si="537"/>
        <v>303.37649999999996</v>
      </c>
      <c r="AN82" s="51">
        <f t="shared" ca="1" si="537"/>
        <v>303.37649999999996</v>
      </c>
      <c r="AO82" s="51">
        <f t="shared" ca="1" si="537"/>
        <v>197.18</v>
      </c>
      <c r="AP82" s="51">
        <f t="shared" ca="1" si="537"/>
        <v>98.59</v>
      </c>
      <c r="AQ82" s="51">
        <f t="shared" ca="1" si="537"/>
        <v>98.59</v>
      </c>
      <c r="AR82" s="51">
        <f t="shared" ca="1" si="537"/>
        <v>848</v>
      </c>
      <c r="AS82" s="51">
        <f t="shared" ca="1" si="537"/>
        <v>1708</v>
      </c>
      <c r="AT82" s="51">
        <f t="shared" ca="1" si="537"/>
        <v>240.28</v>
      </c>
      <c r="AU82" s="51">
        <f t="shared" ca="1" si="537"/>
        <v>120.14</v>
      </c>
      <c r="AV82" s="51">
        <f t="shared" ca="1" si="537"/>
        <v>120.14</v>
      </c>
      <c r="AW82" s="51">
        <f t="shared" ca="1" si="537"/>
        <v>2761.92</v>
      </c>
      <c r="AX82" s="51">
        <f t="shared" ca="1" si="537"/>
        <v>0</v>
      </c>
      <c r="AY82" s="51">
        <f t="shared" ca="1" si="537"/>
        <v>863.60599999999999</v>
      </c>
      <c r="AZ82" s="51">
        <f t="shared" ca="1" si="537"/>
        <v>364.15</v>
      </c>
      <c r="BA82" s="51">
        <f t="shared" ca="1" si="537"/>
        <v>0</v>
      </c>
      <c r="BB82" s="51">
        <f t="shared" ca="1" si="537"/>
        <v>554.5</v>
      </c>
      <c r="BC82" s="51">
        <f t="shared" ca="1" si="537"/>
        <v>554.5</v>
      </c>
      <c r="BD82" s="51">
        <f t="shared" ca="1" si="537"/>
        <v>55.26</v>
      </c>
      <c r="BE82" s="51">
        <f t="shared" ca="1" si="537"/>
        <v>27.63</v>
      </c>
      <c r="BF82" s="51">
        <f t="shared" ca="1" si="537"/>
        <v>27.63</v>
      </c>
      <c r="BG82" s="52">
        <f t="shared" ca="1" si="537"/>
        <v>0</v>
      </c>
      <c r="BH82" s="42"/>
      <c r="BI82" s="61" t="str">
        <f t="shared" ref="BI82:CK82" si="538">BI49</f>
        <v>Slovak Republic</v>
      </c>
      <c r="BJ82" s="62" t="str">
        <f t="shared" si="538"/>
        <v>SK</v>
      </c>
      <c r="BK82" s="63" t="str">
        <f t="shared" si="538"/>
        <v>SVK</v>
      </c>
      <c r="BL82" s="64">
        <f t="shared" si="538"/>
        <v>59</v>
      </c>
      <c r="BM82" s="50">
        <f t="shared" ca="1" si="538"/>
        <v>0</v>
      </c>
      <c r="BN82" s="51">
        <f t="shared" ca="1" si="538"/>
        <v>866.79</v>
      </c>
      <c r="BO82" s="51">
        <f t="shared" ca="1" si="538"/>
        <v>866.79</v>
      </c>
      <c r="BP82" s="51">
        <f t="shared" ca="1" si="538"/>
        <v>260.03699999999998</v>
      </c>
      <c r="BQ82" s="51">
        <f t="shared" ca="1" si="538"/>
        <v>303.37649999999996</v>
      </c>
      <c r="BR82" s="51">
        <f t="shared" ca="1" si="538"/>
        <v>303.37649999999996</v>
      </c>
      <c r="BS82" s="51">
        <f t="shared" ca="1" si="538"/>
        <v>197.18</v>
      </c>
      <c r="BT82" s="51">
        <f t="shared" ca="1" si="538"/>
        <v>98.59</v>
      </c>
      <c r="BU82" s="51">
        <f t="shared" ca="1" si="538"/>
        <v>98.59</v>
      </c>
      <c r="BV82" s="51">
        <f t="shared" ca="1" si="538"/>
        <v>848</v>
      </c>
      <c r="BW82" s="51">
        <f t="shared" ca="1" si="538"/>
        <v>1708</v>
      </c>
      <c r="BX82" s="51">
        <f t="shared" ca="1" si="538"/>
        <v>240.28</v>
      </c>
      <c r="BY82" s="51">
        <f t="shared" ca="1" si="538"/>
        <v>120.14</v>
      </c>
      <c r="BZ82" s="51">
        <f t="shared" ca="1" si="538"/>
        <v>120.14</v>
      </c>
      <c r="CA82" s="51">
        <f t="shared" ca="1" si="538"/>
        <v>2761.92</v>
      </c>
      <c r="CB82" s="51">
        <f t="shared" ca="1" si="538"/>
        <v>0</v>
      </c>
      <c r="CC82" s="51">
        <f t="shared" ca="1" si="538"/>
        <v>863.60599999999999</v>
      </c>
      <c r="CD82" s="51">
        <f t="shared" ca="1" si="538"/>
        <v>364.15</v>
      </c>
      <c r="CE82" s="51">
        <f t="shared" ca="1" si="538"/>
        <v>0</v>
      </c>
      <c r="CF82" s="51">
        <f t="shared" ca="1" si="538"/>
        <v>554.5</v>
      </c>
      <c r="CG82" s="51">
        <f t="shared" ca="1" si="538"/>
        <v>554.5</v>
      </c>
      <c r="CH82" s="51">
        <f t="shared" ca="1" si="538"/>
        <v>55.26</v>
      </c>
      <c r="CI82" s="51">
        <f t="shared" ca="1" si="538"/>
        <v>27.63</v>
      </c>
      <c r="CJ82" s="51">
        <f t="shared" ca="1" si="538"/>
        <v>27.63</v>
      </c>
      <c r="CK82" s="52">
        <f t="shared" ca="1" si="538"/>
        <v>0</v>
      </c>
      <c r="CM82" s="61" t="str">
        <f t="shared" ref="CM82:DO82" si="539">CM49</f>
        <v>Slovak Republic</v>
      </c>
      <c r="CN82" s="62" t="str">
        <f t="shared" si="539"/>
        <v>SK</v>
      </c>
      <c r="CO82" s="63" t="str">
        <f t="shared" si="539"/>
        <v>SVK</v>
      </c>
      <c r="CP82" s="64">
        <f t="shared" si="539"/>
        <v>59</v>
      </c>
      <c r="CQ82" s="50">
        <f t="shared" ca="1" si="539"/>
        <v>0</v>
      </c>
      <c r="CR82" s="51">
        <f t="shared" ca="1" si="539"/>
        <v>866.79</v>
      </c>
      <c r="CS82" s="51">
        <f t="shared" ca="1" si="539"/>
        <v>866.79</v>
      </c>
      <c r="CT82" s="51">
        <f t="shared" ca="1" si="539"/>
        <v>260.03699999999998</v>
      </c>
      <c r="CU82" s="51">
        <f t="shared" ca="1" si="539"/>
        <v>303.37649999999996</v>
      </c>
      <c r="CV82" s="51">
        <f t="shared" ca="1" si="539"/>
        <v>303.37649999999996</v>
      </c>
      <c r="CW82" s="51">
        <f t="shared" ca="1" si="539"/>
        <v>197.18</v>
      </c>
      <c r="CX82" s="51">
        <f t="shared" ca="1" si="539"/>
        <v>98.59</v>
      </c>
      <c r="CY82" s="51">
        <f t="shared" ca="1" si="539"/>
        <v>98.59</v>
      </c>
      <c r="CZ82" s="51">
        <f t="shared" ca="1" si="539"/>
        <v>848</v>
      </c>
      <c r="DA82" s="51">
        <f t="shared" ca="1" si="539"/>
        <v>1708</v>
      </c>
      <c r="DB82" s="51">
        <f t="shared" ca="1" si="539"/>
        <v>240.28</v>
      </c>
      <c r="DC82" s="51">
        <f t="shared" ca="1" si="539"/>
        <v>120.14</v>
      </c>
      <c r="DD82" s="51">
        <f t="shared" ca="1" si="539"/>
        <v>120.14</v>
      </c>
      <c r="DE82" s="51">
        <f t="shared" ca="1" si="539"/>
        <v>2761.92</v>
      </c>
      <c r="DF82" s="51">
        <f t="shared" ca="1" si="539"/>
        <v>0</v>
      </c>
      <c r="DG82" s="51">
        <f t="shared" ca="1" si="539"/>
        <v>863.60599999999999</v>
      </c>
      <c r="DH82" s="51">
        <f t="shared" ca="1" si="539"/>
        <v>364.15</v>
      </c>
      <c r="DI82" s="51">
        <f t="shared" ca="1" si="539"/>
        <v>0</v>
      </c>
      <c r="DJ82" s="51">
        <f t="shared" ca="1" si="539"/>
        <v>554.5</v>
      </c>
      <c r="DK82" s="51">
        <f t="shared" ca="1" si="539"/>
        <v>554.5</v>
      </c>
      <c r="DL82" s="51">
        <f t="shared" ca="1" si="539"/>
        <v>55.26</v>
      </c>
      <c r="DM82" s="51">
        <f t="shared" ca="1" si="539"/>
        <v>27.63</v>
      </c>
      <c r="DN82" s="51">
        <f t="shared" ca="1" si="539"/>
        <v>27.63</v>
      </c>
      <c r="DO82" s="52">
        <f t="shared" ca="1" si="539"/>
        <v>0</v>
      </c>
    </row>
    <row r="83" spans="1:119" x14ac:dyDescent="0.2">
      <c r="BH83" s="42"/>
    </row>
    <row r="84" spans="1:119" x14ac:dyDescent="0.2">
      <c r="BH84" s="42"/>
    </row>
    <row r="85" spans="1:119" ht="19.5" thickBot="1" x14ac:dyDescent="0.35">
      <c r="A85" s="74" t="s">
        <v>280</v>
      </c>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E85" s="74" t="s">
        <v>280</v>
      </c>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74"/>
      <c r="BE85" s="74"/>
      <c r="BF85" s="74"/>
      <c r="BG85" s="74"/>
      <c r="BH85" s="42"/>
      <c r="BI85" s="74" t="s">
        <v>280</v>
      </c>
      <c r="BJ85" s="74"/>
      <c r="BK85" s="74"/>
      <c r="BL85" s="74"/>
      <c r="BM85" s="74"/>
      <c r="BN85" s="74"/>
      <c r="BO85" s="74"/>
      <c r="BP85" s="74"/>
      <c r="BQ85" s="74"/>
      <c r="BR85" s="74"/>
      <c r="BS85" s="74"/>
      <c r="BT85" s="74"/>
      <c r="BU85" s="74"/>
      <c r="BV85" s="74"/>
      <c r="BW85" s="74"/>
      <c r="BX85" s="74"/>
      <c r="BY85" s="74"/>
      <c r="BZ85" s="74"/>
      <c r="CA85" s="74"/>
      <c r="CB85" s="74"/>
      <c r="CC85" s="74"/>
      <c r="CD85" s="74"/>
      <c r="CE85" s="74"/>
      <c r="CF85" s="74"/>
      <c r="CG85" s="74"/>
      <c r="CH85" s="74"/>
      <c r="CI85" s="74"/>
      <c r="CJ85" s="74"/>
      <c r="CK85" s="74"/>
      <c r="CM85" s="74" t="s">
        <v>280</v>
      </c>
      <c r="CN85" s="74"/>
      <c r="CO85" s="74"/>
      <c r="CP85" s="74"/>
      <c r="CQ85" s="74"/>
      <c r="CR85" s="74"/>
      <c r="CS85" s="74"/>
      <c r="CT85" s="74"/>
      <c r="CU85" s="74"/>
      <c r="CV85" s="74"/>
      <c r="CW85" s="74"/>
      <c r="CX85" s="74"/>
      <c r="CY85" s="74"/>
      <c r="CZ85" s="74"/>
      <c r="DA85" s="74"/>
      <c r="DB85" s="74"/>
      <c r="DC85" s="74"/>
      <c r="DD85" s="74"/>
      <c r="DE85" s="74"/>
      <c r="DF85" s="74"/>
      <c r="DG85" s="74"/>
      <c r="DH85" s="74"/>
      <c r="DI85" s="74"/>
      <c r="DJ85" s="74"/>
      <c r="DK85" s="74"/>
      <c r="DL85" s="74"/>
      <c r="DM85" s="74"/>
      <c r="DN85" s="74"/>
      <c r="DO85" s="74"/>
    </row>
    <row r="86" spans="1:119" x14ac:dyDescent="0.2">
      <c r="A86" s="24"/>
      <c r="B86" s="24"/>
      <c r="C86" s="24"/>
      <c r="D86" s="81" t="str">
        <f>D53</f>
        <v>Scenario</v>
      </c>
      <c r="E86" s="285" t="str">
        <f t="shared" ref="D86:E89" si="540">E53</f>
        <v>Scenario1</v>
      </c>
      <c r="F86" s="286">
        <f t="shared" ref="F86:I115" si="541">G53</f>
        <v>0</v>
      </c>
      <c r="G86" s="286">
        <f t="shared" si="541"/>
        <v>0</v>
      </c>
      <c r="H86" s="286">
        <f t="shared" si="541"/>
        <v>0</v>
      </c>
      <c r="I86" s="286">
        <f t="shared" si="541"/>
        <v>0</v>
      </c>
      <c r="J86" s="286">
        <f t="shared" ref="J86:J115" si="542">L53</f>
        <v>0</v>
      </c>
      <c r="K86" s="286">
        <f t="shared" ref="K86:K115" si="543">M53</f>
        <v>0</v>
      </c>
      <c r="L86" s="286">
        <f t="shared" ref="L86:L115" si="544">N53</f>
        <v>0</v>
      </c>
      <c r="M86" s="286">
        <f t="shared" ref="M86:M115" si="545">O53</f>
        <v>0</v>
      </c>
      <c r="N86" s="286">
        <f t="shared" ref="N86:N115" si="546">Q53</f>
        <v>0</v>
      </c>
      <c r="O86" s="286">
        <f t="shared" ref="O86:O115" si="547">R53</f>
        <v>0</v>
      </c>
      <c r="P86" s="286">
        <f t="shared" ref="P86:P115" si="548">S53</f>
        <v>0</v>
      </c>
      <c r="Q86" s="286">
        <f t="shared" ref="Q86:Q115" si="549">T53</f>
        <v>0</v>
      </c>
      <c r="R86" s="286">
        <f t="shared" ref="R86:R115" si="550">U53</f>
        <v>0</v>
      </c>
      <c r="S86" s="286">
        <f t="shared" ref="S86:S115" si="551">V53</f>
        <v>0</v>
      </c>
      <c r="T86" s="286">
        <f t="shared" ref="T86:T115" si="552">Y53</f>
        <v>0</v>
      </c>
      <c r="U86" s="286">
        <f t="shared" ref="U86:U115" si="553">AA53</f>
        <v>0</v>
      </c>
      <c r="V86" s="286">
        <f t="shared" ref="V86:V115" si="554">AB53</f>
        <v>0</v>
      </c>
      <c r="W86" s="287">
        <f t="shared" ref="W86:W115" si="555">AC53</f>
        <v>0</v>
      </c>
      <c r="X86" s="24"/>
      <c r="AE86" s="24"/>
      <c r="AF86" s="24"/>
      <c r="AG86" s="24"/>
      <c r="AH86" s="81" t="str">
        <f t="shared" ref="AH86:AI89" si="556">AH53</f>
        <v>Scenario</v>
      </c>
      <c r="AI86" s="285" t="str">
        <f t="shared" si="556"/>
        <v>Scenario2</v>
      </c>
      <c r="AJ86" s="286">
        <f t="shared" ref="AJ86:AM115" si="557">AK53</f>
        <v>0</v>
      </c>
      <c r="AK86" s="286">
        <f t="shared" si="557"/>
        <v>0</v>
      </c>
      <c r="AL86" s="286">
        <f t="shared" si="557"/>
        <v>0</v>
      </c>
      <c r="AM86" s="286">
        <f t="shared" si="557"/>
        <v>0</v>
      </c>
      <c r="AN86" s="286">
        <f t="shared" ref="AN86:AN115" si="558">AP53</f>
        <v>0</v>
      </c>
      <c r="AO86" s="286">
        <f t="shared" ref="AO86:AO115" si="559">AQ53</f>
        <v>0</v>
      </c>
      <c r="AP86" s="286">
        <f t="shared" ref="AP86:AP115" si="560">AR53</f>
        <v>0</v>
      </c>
      <c r="AQ86" s="286">
        <f t="shared" ref="AQ86:AQ115" si="561">AS53</f>
        <v>0</v>
      </c>
      <c r="AR86" s="286">
        <f t="shared" ref="AR86:AR115" si="562">AU53</f>
        <v>0</v>
      </c>
      <c r="AS86" s="286">
        <f t="shared" ref="AS86:AS115" si="563">AV53</f>
        <v>0</v>
      </c>
      <c r="AT86" s="286">
        <f t="shared" ref="AT86:AT115" si="564">AW53</f>
        <v>0</v>
      </c>
      <c r="AU86" s="286">
        <f t="shared" ref="AU86:AU115" si="565">AX53</f>
        <v>0</v>
      </c>
      <c r="AV86" s="286">
        <f t="shared" ref="AV86:AV115" si="566">AY53</f>
        <v>0</v>
      </c>
      <c r="AW86" s="286">
        <f t="shared" ref="AW86:AW115" si="567">AZ53</f>
        <v>0</v>
      </c>
      <c r="AX86" s="286">
        <f t="shared" ref="AX86:AX115" si="568">BC53</f>
        <v>0</v>
      </c>
      <c r="AY86" s="286">
        <f t="shared" ref="AY86:AY115" si="569">BE53</f>
        <v>0</v>
      </c>
      <c r="AZ86" s="286">
        <f t="shared" ref="AZ86:AZ115" si="570">BF53</f>
        <v>0</v>
      </c>
      <c r="BA86" s="287">
        <f t="shared" ref="BA86:BA115" si="571">BG53</f>
        <v>0</v>
      </c>
      <c r="BB86" s="24"/>
      <c r="BH86" s="42"/>
      <c r="BI86" s="24"/>
      <c r="BJ86" s="24"/>
      <c r="BK86" s="24"/>
      <c r="BL86" s="81" t="str">
        <f t="shared" ref="BL86:BM89" si="572">BL53</f>
        <v>Scenario</v>
      </c>
      <c r="BM86" s="285" t="str">
        <f t="shared" si="572"/>
        <v>Scenario3</v>
      </c>
      <c r="BN86" s="286">
        <f t="shared" ref="BN86:BQ115" si="573">BO53</f>
        <v>0</v>
      </c>
      <c r="BO86" s="286">
        <f t="shared" si="573"/>
        <v>0</v>
      </c>
      <c r="BP86" s="286">
        <f t="shared" si="573"/>
        <v>0</v>
      </c>
      <c r="BQ86" s="286">
        <f t="shared" si="573"/>
        <v>0</v>
      </c>
      <c r="BR86" s="286">
        <f t="shared" ref="BR86:BR115" si="574">BT53</f>
        <v>0</v>
      </c>
      <c r="BS86" s="286">
        <f t="shared" ref="BS86:BS115" si="575">BU53</f>
        <v>0</v>
      </c>
      <c r="BT86" s="286">
        <f t="shared" ref="BT86:BT115" si="576">BV53</f>
        <v>0</v>
      </c>
      <c r="BU86" s="286">
        <f t="shared" ref="BU86:BU115" si="577">BW53</f>
        <v>0</v>
      </c>
      <c r="BV86" s="286">
        <f t="shared" ref="BV86:BV115" si="578">BY53</f>
        <v>0</v>
      </c>
      <c r="BW86" s="286">
        <f t="shared" ref="BW86:BW115" si="579">BZ53</f>
        <v>0</v>
      </c>
      <c r="BX86" s="286">
        <f t="shared" ref="BX86:BX115" si="580">CA53</f>
        <v>0</v>
      </c>
      <c r="BY86" s="286">
        <f t="shared" ref="BY86:BY115" si="581">CB53</f>
        <v>0</v>
      </c>
      <c r="BZ86" s="286">
        <f t="shared" ref="BZ86:BZ115" si="582">CC53</f>
        <v>0</v>
      </c>
      <c r="CA86" s="286">
        <f t="shared" ref="CA86:CA115" si="583">CD53</f>
        <v>0</v>
      </c>
      <c r="CB86" s="286">
        <f t="shared" ref="CB86:CB115" si="584">CG53</f>
        <v>0</v>
      </c>
      <c r="CC86" s="286">
        <f t="shared" ref="CC86:CC115" si="585">CI53</f>
        <v>0</v>
      </c>
      <c r="CD86" s="286">
        <f t="shared" ref="CD86:CD115" si="586">CJ53</f>
        <v>0</v>
      </c>
      <c r="CE86" s="287">
        <f t="shared" ref="CE86:CE115" si="587">CK53</f>
        <v>0</v>
      </c>
      <c r="CF86" s="24"/>
      <c r="CM86" s="24"/>
      <c r="CN86" s="24"/>
      <c r="CO86" s="24"/>
      <c r="CP86" s="81" t="str">
        <f t="shared" ref="CP86:CQ89" si="588">CP53</f>
        <v>Scenario</v>
      </c>
      <c r="CQ86" s="285" t="str">
        <f t="shared" si="588"/>
        <v>Scenario4</v>
      </c>
      <c r="CR86" s="286">
        <f t="shared" ref="CR86:CU115" si="589">CS53</f>
        <v>0</v>
      </c>
      <c r="CS86" s="286">
        <f t="shared" si="589"/>
        <v>0</v>
      </c>
      <c r="CT86" s="286">
        <f t="shared" si="589"/>
        <v>0</v>
      </c>
      <c r="CU86" s="286">
        <f t="shared" si="589"/>
        <v>0</v>
      </c>
      <c r="CV86" s="286">
        <f t="shared" ref="CV86:CV115" si="590">CX53</f>
        <v>0</v>
      </c>
      <c r="CW86" s="286">
        <f t="shared" ref="CW86:CW115" si="591">CY53</f>
        <v>0</v>
      </c>
      <c r="CX86" s="286">
        <f t="shared" ref="CX86:CX115" si="592">CZ53</f>
        <v>0</v>
      </c>
      <c r="CY86" s="286">
        <f t="shared" ref="CY86:CY115" si="593">DA53</f>
        <v>0</v>
      </c>
      <c r="CZ86" s="286">
        <f t="shared" ref="CZ86:CZ115" si="594">DC53</f>
        <v>0</v>
      </c>
      <c r="DA86" s="286">
        <f t="shared" ref="DA86:DA115" si="595">DD53</f>
        <v>0</v>
      </c>
      <c r="DB86" s="286">
        <f t="shared" ref="DB86:DB115" si="596">DE53</f>
        <v>0</v>
      </c>
      <c r="DC86" s="286">
        <f t="shared" ref="DC86:DC115" si="597">DF53</f>
        <v>0</v>
      </c>
      <c r="DD86" s="286">
        <f t="shared" ref="DD86:DD115" si="598">DG53</f>
        <v>0</v>
      </c>
      <c r="DE86" s="286">
        <f t="shared" ref="DE86:DE115" si="599">DH53</f>
        <v>0</v>
      </c>
      <c r="DF86" s="286">
        <f t="shared" ref="DF86:DF115" si="600">DK53</f>
        <v>0</v>
      </c>
      <c r="DG86" s="286">
        <f t="shared" ref="DG86:DG115" si="601">DM53</f>
        <v>0</v>
      </c>
      <c r="DH86" s="286">
        <f t="shared" ref="DH86:DH115" si="602">DN53</f>
        <v>0</v>
      </c>
      <c r="DI86" s="287">
        <f t="shared" ref="DI86:DI115" si="603">DO53</f>
        <v>0</v>
      </c>
      <c r="DJ86" s="24"/>
    </row>
    <row r="87" spans="1:119" x14ac:dyDescent="0.2">
      <c r="A87" s="24"/>
      <c r="B87" s="24"/>
      <c r="C87" s="24"/>
      <c r="D87" s="81" t="str">
        <f t="shared" si="540"/>
        <v>Fuel</v>
      </c>
      <c r="E87" s="76" t="str">
        <f t="shared" si="540"/>
        <v>Biofuels</v>
      </c>
      <c r="F87" s="181">
        <f t="shared" si="541"/>
        <v>0</v>
      </c>
      <c r="G87" s="181">
        <f t="shared" si="541"/>
        <v>0</v>
      </c>
      <c r="H87" s="181">
        <f t="shared" si="541"/>
        <v>0</v>
      </c>
      <c r="I87" s="181">
        <f t="shared" si="541"/>
        <v>0</v>
      </c>
      <c r="J87" s="181">
        <f t="shared" si="542"/>
        <v>0</v>
      </c>
      <c r="K87" s="181">
        <f t="shared" si="543"/>
        <v>0</v>
      </c>
      <c r="L87" s="43" t="str">
        <f t="shared" si="544"/>
        <v>Hydro-run</v>
      </c>
      <c r="M87" s="43" t="str">
        <f t="shared" si="545"/>
        <v>Hydro-turbine</v>
      </c>
      <c r="N87" s="181">
        <f t="shared" si="546"/>
        <v>0</v>
      </c>
      <c r="O87" s="181">
        <f t="shared" si="547"/>
        <v>0</v>
      </c>
      <c r="P87" s="43" t="str">
        <f t="shared" si="548"/>
        <v>Nuclear</v>
      </c>
      <c r="Q87" s="43" t="str">
        <f t="shared" si="549"/>
        <v>Oil</v>
      </c>
      <c r="R87" s="43" t="str">
        <f t="shared" si="550"/>
        <v>Other non-RES</v>
      </c>
      <c r="S87" s="43" t="str">
        <f t="shared" si="551"/>
        <v>Other RES</v>
      </c>
      <c r="T87" s="181">
        <f t="shared" si="552"/>
        <v>0</v>
      </c>
      <c r="U87" s="181">
        <f t="shared" si="553"/>
        <v>0</v>
      </c>
      <c r="V87" s="181">
        <f t="shared" si="554"/>
        <v>0</v>
      </c>
      <c r="W87" s="59" t="str">
        <f t="shared" si="555"/>
        <v>Wind offshore</v>
      </c>
      <c r="X87" s="24"/>
      <c r="AE87" s="24"/>
      <c r="AF87" s="24"/>
      <c r="AG87" s="24"/>
      <c r="AH87" s="81" t="str">
        <f t="shared" si="556"/>
        <v>Fuel</v>
      </c>
      <c r="AI87" s="76" t="str">
        <f t="shared" si="556"/>
        <v>Biofuels</v>
      </c>
      <c r="AJ87" s="181">
        <f t="shared" si="557"/>
        <v>0</v>
      </c>
      <c r="AK87" s="181">
        <f t="shared" si="557"/>
        <v>0</v>
      </c>
      <c r="AL87" s="181">
        <f t="shared" si="557"/>
        <v>0</v>
      </c>
      <c r="AM87" s="181">
        <f t="shared" si="557"/>
        <v>0</v>
      </c>
      <c r="AN87" s="181">
        <f t="shared" si="558"/>
        <v>0</v>
      </c>
      <c r="AO87" s="181">
        <f t="shared" si="559"/>
        <v>0</v>
      </c>
      <c r="AP87" s="43" t="str">
        <f t="shared" si="560"/>
        <v>Hydro-run</v>
      </c>
      <c r="AQ87" s="43" t="str">
        <f t="shared" si="561"/>
        <v>Hydro-turbine</v>
      </c>
      <c r="AR87" s="181">
        <f t="shared" si="562"/>
        <v>0</v>
      </c>
      <c r="AS87" s="181">
        <f t="shared" si="563"/>
        <v>0</v>
      </c>
      <c r="AT87" s="43" t="str">
        <f t="shared" si="564"/>
        <v>Nuclear</v>
      </c>
      <c r="AU87" s="43" t="str">
        <f t="shared" si="565"/>
        <v>Oil</v>
      </c>
      <c r="AV87" s="43" t="str">
        <f t="shared" si="566"/>
        <v>Other non-RES</v>
      </c>
      <c r="AW87" s="43" t="str">
        <f t="shared" si="567"/>
        <v>Other RES</v>
      </c>
      <c r="AX87" s="181">
        <f t="shared" si="568"/>
        <v>0</v>
      </c>
      <c r="AY87" s="181">
        <f t="shared" si="569"/>
        <v>0</v>
      </c>
      <c r="AZ87" s="181">
        <f t="shared" si="570"/>
        <v>0</v>
      </c>
      <c r="BA87" s="59" t="str">
        <f t="shared" si="571"/>
        <v>Wind offshore</v>
      </c>
      <c r="BB87" s="24"/>
      <c r="BH87" s="42"/>
      <c r="BI87" s="24"/>
      <c r="BJ87" s="24"/>
      <c r="BK87" s="24"/>
      <c r="BL87" s="81" t="str">
        <f t="shared" si="572"/>
        <v>Fuel</v>
      </c>
      <c r="BM87" s="76" t="str">
        <f t="shared" si="572"/>
        <v>Biofuels</v>
      </c>
      <c r="BN87" s="181">
        <f t="shared" si="573"/>
        <v>0</v>
      </c>
      <c r="BO87" s="181">
        <f t="shared" si="573"/>
        <v>0</v>
      </c>
      <c r="BP87" s="181">
        <f t="shared" si="573"/>
        <v>0</v>
      </c>
      <c r="BQ87" s="181">
        <f t="shared" si="573"/>
        <v>0</v>
      </c>
      <c r="BR87" s="181">
        <f t="shared" si="574"/>
        <v>0</v>
      </c>
      <c r="BS87" s="181">
        <f t="shared" si="575"/>
        <v>0</v>
      </c>
      <c r="BT87" s="43" t="str">
        <f t="shared" si="576"/>
        <v>Hydro-run</v>
      </c>
      <c r="BU87" s="43" t="str">
        <f t="shared" si="577"/>
        <v>Hydro-turbine</v>
      </c>
      <c r="BV87" s="181">
        <f t="shared" si="578"/>
        <v>0</v>
      </c>
      <c r="BW87" s="181">
        <f t="shared" si="579"/>
        <v>0</v>
      </c>
      <c r="BX87" s="43" t="str">
        <f t="shared" si="580"/>
        <v>Nuclear</v>
      </c>
      <c r="BY87" s="43" t="str">
        <f t="shared" si="581"/>
        <v>Oil</v>
      </c>
      <c r="BZ87" s="43" t="str">
        <f t="shared" si="582"/>
        <v>Other non-RES</v>
      </c>
      <c r="CA87" s="43" t="str">
        <f t="shared" si="583"/>
        <v>Other RES</v>
      </c>
      <c r="CB87" s="181">
        <f t="shared" si="584"/>
        <v>0</v>
      </c>
      <c r="CC87" s="181">
        <f t="shared" si="585"/>
        <v>0</v>
      </c>
      <c r="CD87" s="181">
        <f t="shared" si="586"/>
        <v>0</v>
      </c>
      <c r="CE87" s="59" t="str">
        <f t="shared" si="587"/>
        <v>Wind offshore</v>
      </c>
      <c r="CF87" s="24"/>
      <c r="CM87" s="24"/>
      <c r="CN87" s="24"/>
      <c r="CO87" s="24"/>
      <c r="CP87" s="81" t="str">
        <f t="shared" si="588"/>
        <v>Fuel</v>
      </c>
      <c r="CQ87" s="76" t="str">
        <f t="shared" si="588"/>
        <v>Biofuels</v>
      </c>
      <c r="CR87" s="181">
        <f t="shared" si="589"/>
        <v>0</v>
      </c>
      <c r="CS87" s="181">
        <f t="shared" si="589"/>
        <v>0</v>
      </c>
      <c r="CT87" s="181">
        <f t="shared" si="589"/>
        <v>0</v>
      </c>
      <c r="CU87" s="181">
        <f t="shared" si="589"/>
        <v>0</v>
      </c>
      <c r="CV87" s="181">
        <f t="shared" si="590"/>
        <v>0</v>
      </c>
      <c r="CW87" s="181">
        <f t="shared" si="591"/>
        <v>0</v>
      </c>
      <c r="CX87" s="43" t="str">
        <f t="shared" si="592"/>
        <v>Hydro-run</v>
      </c>
      <c r="CY87" s="43" t="str">
        <f t="shared" si="593"/>
        <v>Hydro-turbine</v>
      </c>
      <c r="CZ87" s="181">
        <f t="shared" si="594"/>
        <v>0</v>
      </c>
      <c r="DA87" s="181">
        <f t="shared" si="595"/>
        <v>0</v>
      </c>
      <c r="DB87" s="43" t="str">
        <f t="shared" si="596"/>
        <v>Nuclear</v>
      </c>
      <c r="DC87" s="43" t="str">
        <f t="shared" si="597"/>
        <v>Oil</v>
      </c>
      <c r="DD87" s="43" t="str">
        <f t="shared" si="598"/>
        <v>Other non-RES</v>
      </c>
      <c r="DE87" s="43" t="str">
        <f t="shared" si="599"/>
        <v>Other RES</v>
      </c>
      <c r="DF87" s="181">
        <f t="shared" si="600"/>
        <v>0</v>
      </c>
      <c r="DG87" s="181">
        <f t="shared" si="601"/>
        <v>0</v>
      </c>
      <c r="DH87" s="181">
        <f t="shared" si="602"/>
        <v>0</v>
      </c>
      <c r="DI87" s="59" t="str">
        <f t="shared" si="603"/>
        <v>Wind offshore</v>
      </c>
      <c r="DJ87" s="24"/>
    </row>
    <row r="88" spans="1:119" ht="123.75" customHeight="1" x14ac:dyDescent="0.2">
      <c r="A88" s="42"/>
      <c r="B88" s="42"/>
      <c r="C88" s="42"/>
      <c r="D88" s="71" t="str">
        <f t="shared" si="540"/>
        <v>KW type</v>
      </c>
      <c r="E88" s="65" t="str">
        <f t="shared" si="540"/>
        <v>Biomassekraftwerk</v>
      </c>
      <c r="F88" s="191" t="str">
        <f t="shared" si="541"/>
        <v>GT absicherung</v>
      </c>
      <c r="G88" s="191" t="str">
        <f t="shared" si="541"/>
        <v>GT peak</v>
      </c>
      <c r="H88" s="191" t="str">
        <f t="shared" si="541"/>
        <v>GKKW alt</v>
      </c>
      <c r="I88" s="191" t="str">
        <f t="shared" si="541"/>
        <v>GKKW neu</v>
      </c>
      <c r="J88" s="191" t="str">
        <f t="shared" si="542"/>
        <v>Steinkohlekraftwerk alt</v>
      </c>
      <c r="K88" s="191" t="str">
        <f t="shared" si="543"/>
        <v>Steinkohlekraftwerk neu</v>
      </c>
      <c r="L88" s="29" t="str">
        <f t="shared" si="544"/>
        <v>Laufwasserkraftwerk</v>
      </c>
      <c r="M88" s="29" t="str">
        <f t="shared" si="545"/>
        <v>Speicherwasserkraftwerk</v>
      </c>
      <c r="N88" s="191" t="str">
        <f t="shared" si="546"/>
        <v>Braunkohlekraftwerk alt</v>
      </c>
      <c r="O88" s="191" t="str">
        <f t="shared" si="547"/>
        <v>Braunkohlekraftwerk neu</v>
      </c>
      <c r="P88" s="29" t="str">
        <f t="shared" si="548"/>
        <v>Kernkraftwerk</v>
      </c>
      <c r="Q88" s="29" t="str">
        <f t="shared" si="549"/>
        <v>Oelkraftwerk</v>
      </c>
      <c r="R88" s="29" t="str">
        <f t="shared" si="550"/>
        <v>Weitere non-RES</v>
      </c>
      <c r="S88" s="29" t="str">
        <f t="shared" si="551"/>
        <v>Weitere RES</v>
      </c>
      <c r="T88" s="191" t="str">
        <f t="shared" si="552"/>
        <v>PV</v>
      </c>
      <c r="U88" s="191" t="str">
        <f t="shared" si="553"/>
        <v>Wind onshore stark</v>
      </c>
      <c r="V88" s="191" t="str">
        <f t="shared" si="554"/>
        <v>Wind onshore schwach</v>
      </c>
      <c r="W88" s="66" t="str">
        <f t="shared" si="555"/>
        <v>Wind offshore</v>
      </c>
      <c r="X88" s="24"/>
      <c r="AE88" s="42"/>
      <c r="AF88" s="42"/>
      <c r="AG88" s="42"/>
      <c r="AH88" s="71" t="str">
        <f t="shared" si="556"/>
        <v>KW type</v>
      </c>
      <c r="AI88" s="65" t="str">
        <f t="shared" si="556"/>
        <v>Biomassekraftwerk</v>
      </c>
      <c r="AJ88" s="191" t="str">
        <f t="shared" si="557"/>
        <v>GT absicherung</v>
      </c>
      <c r="AK88" s="191" t="str">
        <f t="shared" si="557"/>
        <v>GT peak</v>
      </c>
      <c r="AL88" s="191" t="str">
        <f t="shared" si="557"/>
        <v>GKKW alt</v>
      </c>
      <c r="AM88" s="191" t="str">
        <f t="shared" si="557"/>
        <v>GKKW neu</v>
      </c>
      <c r="AN88" s="191" t="str">
        <f t="shared" si="558"/>
        <v>Steinkohlekraftwerk alt</v>
      </c>
      <c r="AO88" s="191" t="str">
        <f t="shared" si="559"/>
        <v>Steinkohlekraftwerk neu</v>
      </c>
      <c r="AP88" s="29" t="str">
        <f t="shared" si="560"/>
        <v>Laufwasserkraftwerk</v>
      </c>
      <c r="AQ88" s="29" t="str">
        <f t="shared" si="561"/>
        <v>Speicherwasserkraftwerk</v>
      </c>
      <c r="AR88" s="191" t="str">
        <f t="shared" si="562"/>
        <v>Braunkohlekraftwerk alt</v>
      </c>
      <c r="AS88" s="191" t="str">
        <f t="shared" si="563"/>
        <v>Braunkohlekraftwerk neu</v>
      </c>
      <c r="AT88" s="29" t="str">
        <f t="shared" si="564"/>
        <v>Kernkraftwerk</v>
      </c>
      <c r="AU88" s="29" t="str">
        <f t="shared" si="565"/>
        <v>Oelkraftwerk</v>
      </c>
      <c r="AV88" s="29" t="str">
        <f t="shared" si="566"/>
        <v>Weitere non-RES</v>
      </c>
      <c r="AW88" s="29" t="str">
        <f t="shared" si="567"/>
        <v>Weitere RES</v>
      </c>
      <c r="AX88" s="191" t="str">
        <f t="shared" si="568"/>
        <v>PV</v>
      </c>
      <c r="AY88" s="191" t="str">
        <f t="shared" si="569"/>
        <v>Wind onshore stark</v>
      </c>
      <c r="AZ88" s="191" t="str">
        <f t="shared" si="570"/>
        <v>Wind onshore schwach</v>
      </c>
      <c r="BA88" s="66" t="str">
        <f t="shared" si="571"/>
        <v>Wind offshore</v>
      </c>
      <c r="BB88" s="24"/>
      <c r="BH88" s="42"/>
      <c r="BI88" s="42"/>
      <c r="BJ88" s="42"/>
      <c r="BK88" s="42"/>
      <c r="BL88" s="71" t="str">
        <f t="shared" si="572"/>
        <v>KW type</v>
      </c>
      <c r="BM88" s="65" t="str">
        <f t="shared" si="572"/>
        <v>Biomassekraftwerk</v>
      </c>
      <c r="BN88" s="191" t="str">
        <f t="shared" si="573"/>
        <v>GT absicherung</v>
      </c>
      <c r="BO88" s="191" t="str">
        <f t="shared" si="573"/>
        <v>GT peak</v>
      </c>
      <c r="BP88" s="191" t="str">
        <f t="shared" si="573"/>
        <v>GKKW alt</v>
      </c>
      <c r="BQ88" s="191" t="str">
        <f t="shared" si="573"/>
        <v>GKKW neu</v>
      </c>
      <c r="BR88" s="191" t="str">
        <f t="shared" si="574"/>
        <v>Steinkohlekraftwerk alt</v>
      </c>
      <c r="BS88" s="191" t="str">
        <f t="shared" si="575"/>
        <v>Steinkohlekraftwerk neu</v>
      </c>
      <c r="BT88" s="29" t="str">
        <f t="shared" si="576"/>
        <v>Laufwasserkraftwerk</v>
      </c>
      <c r="BU88" s="29" t="str">
        <f t="shared" si="577"/>
        <v>Speicherwasserkraftwerk</v>
      </c>
      <c r="BV88" s="191" t="str">
        <f t="shared" si="578"/>
        <v>Braunkohlekraftwerk alt</v>
      </c>
      <c r="BW88" s="191" t="str">
        <f t="shared" si="579"/>
        <v>Braunkohlekraftwerk neu</v>
      </c>
      <c r="BX88" s="29" t="str">
        <f t="shared" si="580"/>
        <v>Kernkraftwerk</v>
      </c>
      <c r="BY88" s="29" t="str">
        <f t="shared" si="581"/>
        <v>Oelkraftwerk</v>
      </c>
      <c r="BZ88" s="29" t="str">
        <f t="shared" si="582"/>
        <v>Weitere non-RES</v>
      </c>
      <c r="CA88" s="29" t="str">
        <f t="shared" si="583"/>
        <v>Weitere RES</v>
      </c>
      <c r="CB88" s="191" t="str">
        <f t="shared" si="584"/>
        <v>PV</v>
      </c>
      <c r="CC88" s="191" t="str">
        <f t="shared" si="585"/>
        <v>Wind onshore stark</v>
      </c>
      <c r="CD88" s="191" t="str">
        <f t="shared" si="586"/>
        <v>Wind onshore schwach</v>
      </c>
      <c r="CE88" s="66" t="str">
        <f t="shared" si="587"/>
        <v>Wind offshore</v>
      </c>
      <c r="CF88" s="24"/>
      <c r="CM88" s="42"/>
      <c r="CN88" s="42"/>
      <c r="CO88" s="42"/>
      <c r="CP88" s="71" t="str">
        <f t="shared" si="588"/>
        <v>KW type</v>
      </c>
      <c r="CQ88" s="65" t="str">
        <f t="shared" si="588"/>
        <v>Biomassekraftwerk</v>
      </c>
      <c r="CR88" s="191" t="str">
        <f t="shared" si="589"/>
        <v>GT absicherung</v>
      </c>
      <c r="CS88" s="191" t="str">
        <f t="shared" si="589"/>
        <v>GT peak</v>
      </c>
      <c r="CT88" s="191" t="str">
        <f t="shared" si="589"/>
        <v>GKKW alt</v>
      </c>
      <c r="CU88" s="191" t="str">
        <f t="shared" si="589"/>
        <v>GKKW neu</v>
      </c>
      <c r="CV88" s="191" t="str">
        <f t="shared" si="590"/>
        <v>Steinkohlekraftwerk alt</v>
      </c>
      <c r="CW88" s="191" t="str">
        <f t="shared" si="591"/>
        <v>Steinkohlekraftwerk neu</v>
      </c>
      <c r="CX88" s="29" t="str">
        <f t="shared" si="592"/>
        <v>Laufwasserkraftwerk</v>
      </c>
      <c r="CY88" s="29" t="str">
        <f t="shared" si="593"/>
        <v>Speicherwasserkraftwerk</v>
      </c>
      <c r="CZ88" s="191" t="str">
        <f t="shared" si="594"/>
        <v>Braunkohlekraftwerk alt</v>
      </c>
      <c r="DA88" s="191" t="str">
        <f t="shared" si="595"/>
        <v>Braunkohlekraftwerk neu</v>
      </c>
      <c r="DB88" s="29" t="str">
        <f t="shared" si="596"/>
        <v>Kernkraftwerk</v>
      </c>
      <c r="DC88" s="29" t="str">
        <f t="shared" si="597"/>
        <v>Oelkraftwerk</v>
      </c>
      <c r="DD88" s="29" t="str">
        <f t="shared" si="598"/>
        <v>Weitere non-RES</v>
      </c>
      <c r="DE88" s="29" t="str">
        <f t="shared" si="599"/>
        <v>Weitere RES</v>
      </c>
      <c r="DF88" s="191" t="str">
        <f t="shared" si="600"/>
        <v>PV</v>
      </c>
      <c r="DG88" s="191" t="str">
        <f t="shared" si="601"/>
        <v>Wind onshore stark</v>
      </c>
      <c r="DH88" s="191" t="str">
        <f t="shared" si="602"/>
        <v>Wind onshore schwach</v>
      </c>
      <c r="DI88" s="66" t="str">
        <f t="shared" si="603"/>
        <v>Wind offshore</v>
      </c>
      <c r="DJ88" s="24"/>
    </row>
    <row r="89" spans="1:119" ht="17.25" x14ac:dyDescent="0.2">
      <c r="A89" s="42"/>
      <c r="B89" s="42"/>
      <c r="C89" s="42"/>
      <c r="D89" s="71" t="str">
        <f t="shared" si="540"/>
        <v>fk_kwtyp</v>
      </c>
      <c r="E89" s="65">
        <f t="shared" si="540"/>
        <v>1</v>
      </c>
      <c r="F89" s="191">
        <f t="shared" si="541"/>
        <v>4</v>
      </c>
      <c r="G89" s="191">
        <f t="shared" si="541"/>
        <v>5</v>
      </c>
      <c r="H89" s="191">
        <f t="shared" si="541"/>
        <v>6</v>
      </c>
      <c r="I89" s="191">
        <f t="shared" si="541"/>
        <v>7</v>
      </c>
      <c r="J89" s="191">
        <f t="shared" si="542"/>
        <v>12</v>
      </c>
      <c r="K89" s="191">
        <f t="shared" si="543"/>
        <v>13</v>
      </c>
      <c r="L89" s="29">
        <f t="shared" si="544"/>
        <v>9</v>
      </c>
      <c r="M89" s="29">
        <f t="shared" si="545"/>
        <v>11</v>
      </c>
      <c r="N89" s="191">
        <f t="shared" si="546"/>
        <v>2</v>
      </c>
      <c r="O89" s="191">
        <f t="shared" si="547"/>
        <v>3</v>
      </c>
      <c r="P89" s="29">
        <f t="shared" si="548"/>
        <v>8</v>
      </c>
      <c r="Q89" s="29">
        <f t="shared" si="549"/>
        <v>17</v>
      </c>
      <c r="R89" s="29">
        <f t="shared" si="550"/>
        <v>19</v>
      </c>
      <c r="S89" s="29">
        <f t="shared" si="551"/>
        <v>18</v>
      </c>
      <c r="T89" s="191">
        <f t="shared" si="552"/>
        <v>10</v>
      </c>
      <c r="U89" s="191">
        <f t="shared" si="553"/>
        <v>16</v>
      </c>
      <c r="V89" s="191">
        <f t="shared" si="554"/>
        <v>15</v>
      </c>
      <c r="W89" s="66">
        <f t="shared" si="555"/>
        <v>14</v>
      </c>
      <c r="X89" s="24"/>
      <c r="AE89" s="42"/>
      <c r="AF89" s="42"/>
      <c r="AG89" s="42"/>
      <c r="AH89" s="71" t="str">
        <f t="shared" si="556"/>
        <v>fk_kwtyp</v>
      </c>
      <c r="AI89" s="65">
        <f t="shared" si="556"/>
        <v>1</v>
      </c>
      <c r="AJ89" s="191">
        <f t="shared" si="557"/>
        <v>4</v>
      </c>
      <c r="AK89" s="191">
        <f t="shared" si="557"/>
        <v>5</v>
      </c>
      <c r="AL89" s="191">
        <f t="shared" si="557"/>
        <v>6</v>
      </c>
      <c r="AM89" s="191">
        <f t="shared" si="557"/>
        <v>7</v>
      </c>
      <c r="AN89" s="191">
        <f t="shared" si="558"/>
        <v>12</v>
      </c>
      <c r="AO89" s="191">
        <f t="shared" si="559"/>
        <v>13</v>
      </c>
      <c r="AP89" s="29">
        <f t="shared" si="560"/>
        <v>9</v>
      </c>
      <c r="AQ89" s="29">
        <f t="shared" si="561"/>
        <v>11</v>
      </c>
      <c r="AR89" s="191">
        <f t="shared" si="562"/>
        <v>2</v>
      </c>
      <c r="AS89" s="191">
        <f t="shared" si="563"/>
        <v>3</v>
      </c>
      <c r="AT89" s="29">
        <f t="shared" si="564"/>
        <v>8</v>
      </c>
      <c r="AU89" s="29">
        <f t="shared" si="565"/>
        <v>17</v>
      </c>
      <c r="AV89" s="29">
        <f t="shared" si="566"/>
        <v>19</v>
      </c>
      <c r="AW89" s="29">
        <f t="shared" si="567"/>
        <v>18</v>
      </c>
      <c r="AX89" s="191">
        <f t="shared" si="568"/>
        <v>10</v>
      </c>
      <c r="AY89" s="191">
        <f t="shared" si="569"/>
        <v>16</v>
      </c>
      <c r="AZ89" s="191">
        <f t="shared" si="570"/>
        <v>15</v>
      </c>
      <c r="BA89" s="66">
        <f t="shared" si="571"/>
        <v>14</v>
      </c>
      <c r="BB89" s="24"/>
      <c r="BH89" s="42"/>
      <c r="BI89" s="42"/>
      <c r="BJ89" s="42"/>
      <c r="BK89" s="42"/>
      <c r="BL89" s="71" t="str">
        <f t="shared" si="572"/>
        <v>fk_kwtyp</v>
      </c>
      <c r="BM89" s="65">
        <f t="shared" si="572"/>
        <v>1</v>
      </c>
      <c r="BN89" s="191">
        <f t="shared" si="573"/>
        <v>4</v>
      </c>
      <c r="BO89" s="191">
        <f t="shared" si="573"/>
        <v>5</v>
      </c>
      <c r="BP89" s="191">
        <f t="shared" si="573"/>
        <v>6</v>
      </c>
      <c r="BQ89" s="191">
        <f t="shared" si="573"/>
        <v>7</v>
      </c>
      <c r="BR89" s="191">
        <f t="shared" si="574"/>
        <v>12</v>
      </c>
      <c r="BS89" s="191">
        <f t="shared" si="575"/>
        <v>13</v>
      </c>
      <c r="BT89" s="29">
        <f t="shared" si="576"/>
        <v>9</v>
      </c>
      <c r="BU89" s="29">
        <f t="shared" si="577"/>
        <v>11</v>
      </c>
      <c r="BV89" s="191">
        <f t="shared" si="578"/>
        <v>2</v>
      </c>
      <c r="BW89" s="191">
        <f t="shared" si="579"/>
        <v>3</v>
      </c>
      <c r="BX89" s="29">
        <f t="shared" si="580"/>
        <v>8</v>
      </c>
      <c r="BY89" s="29">
        <f t="shared" si="581"/>
        <v>17</v>
      </c>
      <c r="BZ89" s="29">
        <f t="shared" si="582"/>
        <v>19</v>
      </c>
      <c r="CA89" s="29">
        <f t="shared" si="583"/>
        <v>18</v>
      </c>
      <c r="CB89" s="191">
        <f t="shared" si="584"/>
        <v>10</v>
      </c>
      <c r="CC89" s="191">
        <f t="shared" si="585"/>
        <v>16</v>
      </c>
      <c r="CD89" s="191">
        <f t="shared" si="586"/>
        <v>15</v>
      </c>
      <c r="CE89" s="66">
        <f t="shared" si="587"/>
        <v>14</v>
      </c>
      <c r="CF89" s="24"/>
      <c r="CM89" s="42"/>
      <c r="CN89" s="42"/>
      <c r="CO89" s="42"/>
      <c r="CP89" s="71" t="str">
        <f t="shared" si="588"/>
        <v>fk_kwtyp</v>
      </c>
      <c r="CQ89" s="65">
        <f t="shared" si="588"/>
        <v>1</v>
      </c>
      <c r="CR89" s="191">
        <f t="shared" si="589"/>
        <v>4</v>
      </c>
      <c r="CS89" s="191">
        <f t="shared" si="589"/>
        <v>5</v>
      </c>
      <c r="CT89" s="191">
        <f t="shared" si="589"/>
        <v>6</v>
      </c>
      <c r="CU89" s="191">
        <f t="shared" si="589"/>
        <v>7</v>
      </c>
      <c r="CV89" s="191">
        <f t="shared" si="590"/>
        <v>12</v>
      </c>
      <c r="CW89" s="191">
        <f t="shared" si="591"/>
        <v>13</v>
      </c>
      <c r="CX89" s="29">
        <f t="shared" si="592"/>
        <v>9</v>
      </c>
      <c r="CY89" s="29">
        <f t="shared" si="593"/>
        <v>11</v>
      </c>
      <c r="CZ89" s="191">
        <f t="shared" si="594"/>
        <v>2</v>
      </c>
      <c r="DA89" s="191">
        <f t="shared" si="595"/>
        <v>3</v>
      </c>
      <c r="DB89" s="29">
        <f t="shared" si="596"/>
        <v>8</v>
      </c>
      <c r="DC89" s="29">
        <f t="shared" si="597"/>
        <v>17</v>
      </c>
      <c r="DD89" s="29">
        <f t="shared" si="598"/>
        <v>19</v>
      </c>
      <c r="DE89" s="29">
        <f t="shared" si="599"/>
        <v>18</v>
      </c>
      <c r="DF89" s="191">
        <f t="shared" si="600"/>
        <v>10</v>
      </c>
      <c r="DG89" s="191">
        <f t="shared" si="601"/>
        <v>16</v>
      </c>
      <c r="DH89" s="191">
        <f t="shared" si="602"/>
        <v>15</v>
      </c>
      <c r="DI89" s="66">
        <f t="shared" si="603"/>
        <v>14</v>
      </c>
      <c r="DJ89" s="24"/>
    </row>
    <row r="90" spans="1:119" ht="26.25" thickBot="1" x14ac:dyDescent="0.25">
      <c r="A90" s="197" t="str">
        <f t="shared" ref="A90:C99" si="604">A57</f>
        <v>Country</v>
      </c>
      <c r="B90" s="197" t="str">
        <f t="shared" si="604"/>
        <v>Market Node</v>
      </c>
      <c r="C90" s="197" t="str">
        <f t="shared" si="604"/>
        <v>ISO3 Code</v>
      </c>
      <c r="D90" s="43"/>
      <c r="E90" s="216">
        <f t="shared" ref="E90:E115" si="605">E57</f>
        <v>3</v>
      </c>
      <c r="F90" s="217">
        <f t="shared" si="541"/>
        <v>0</v>
      </c>
      <c r="G90" s="217">
        <f t="shared" si="541"/>
        <v>0</v>
      </c>
      <c r="H90" s="217">
        <f t="shared" si="541"/>
        <v>0</v>
      </c>
      <c r="I90" s="217">
        <f t="shared" si="541"/>
        <v>0</v>
      </c>
      <c r="J90" s="217">
        <f t="shared" si="542"/>
        <v>0</v>
      </c>
      <c r="K90" s="217">
        <f t="shared" si="543"/>
        <v>0</v>
      </c>
      <c r="L90" s="28">
        <f t="shared" si="544"/>
        <v>7</v>
      </c>
      <c r="M90" s="28">
        <f t="shared" si="545"/>
        <v>8</v>
      </c>
      <c r="N90" s="217">
        <f t="shared" si="546"/>
        <v>0</v>
      </c>
      <c r="O90" s="217">
        <f t="shared" si="547"/>
        <v>0</v>
      </c>
      <c r="P90" s="28">
        <f t="shared" si="548"/>
        <v>10</v>
      </c>
      <c r="Q90" s="28">
        <f t="shared" si="549"/>
        <v>11</v>
      </c>
      <c r="R90" s="28">
        <f t="shared" si="550"/>
        <v>12</v>
      </c>
      <c r="S90" s="28">
        <f t="shared" si="551"/>
        <v>13</v>
      </c>
      <c r="T90" s="217">
        <f t="shared" si="552"/>
        <v>0</v>
      </c>
      <c r="U90" s="217">
        <f t="shared" si="553"/>
        <v>0</v>
      </c>
      <c r="V90" s="217">
        <f t="shared" si="554"/>
        <v>0</v>
      </c>
      <c r="W90" s="218">
        <f t="shared" si="555"/>
        <v>17</v>
      </c>
      <c r="X90" s="24"/>
      <c r="AE90" s="197" t="str">
        <f t="shared" ref="AE90:AG99" si="606">AE57</f>
        <v>Country</v>
      </c>
      <c r="AF90" s="197" t="str">
        <f t="shared" si="606"/>
        <v>Market Node</v>
      </c>
      <c r="AG90" s="197" t="str">
        <f t="shared" si="606"/>
        <v>ISO3 Code</v>
      </c>
      <c r="AH90" s="43"/>
      <c r="AI90" s="216">
        <f t="shared" ref="AI90:AI115" si="607">AI57</f>
        <v>3</v>
      </c>
      <c r="AJ90" s="217">
        <f t="shared" si="557"/>
        <v>0</v>
      </c>
      <c r="AK90" s="217">
        <f t="shared" si="557"/>
        <v>0</v>
      </c>
      <c r="AL90" s="217">
        <f t="shared" si="557"/>
        <v>0</v>
      </c>
      <c r="AM90" s="217">
        <f t="shared" si="557"/>
        <v>0</v>
      </c>
      <c r="AN90" s="217">
        <f t="shared" si="558"/>
        <v>0</v>
      </c>
      <c r="AO90" s="217">
        <f t="shared" si="559"/>
        <v>0</v>
      </c>
      <c r="AP90" s="28">
        <f t="shared" si="560"/>
        <v>7</v>
      </c>
      <c r="AQ90" s="28">
        <f t="shared" si="561"/>
        <v>8</v>
      </c>
      <c r="AR90" s="217">
        <f t="shared" si="562"/>
        <v>0</v>
      </c>
      <c r="AS90" s="217">
        <f t="shared" si="563"/>
        <v>0</v>
      </c>
      <c r="AT90" s="28">
        <f t="shared" si="564"/>
        <v>10</v>
      </c>
      <c r="AU90" s="28">
        <f t="shared" si="565"/>
        <v>11</v>
      </c>
      <c r="AV90" s="28">
        <f t="shared" si="566"/>
        <v>12</v>
      </c>
      <c r="AW90" s="28">
        <f t="shared" si="567"/>
        <v>13</v>
      </c>
      <c r="AX90" s="217">
        <f t="shared" si="568"/>
        <v>0</v>
      </c>
      <c r="AY90" s="217">
        <f t="shared" si="569"/>
        <v>0</v>
      </c>
      <c r="AZ90" s="217">
        <f t="shared" si="570"/>
        <v>0</v>
      </c>
      <c r="BA90" s="218">
        <f t="shared" si="571"/>
        <v>17</v>
      </c>
      <c r="BB90" s="24"/>
      <c r="BH90" s="42"/>
      <c r="BI90" s="197" t="str">
        <f t="shared" ref="BI90:BK99" si="608">BI57</f>
        <v>Country</v>
      </c>
      <c r="BJ90" s="197" t="str">
        <f t="shared" si="608"/>
        <v>Market Node</v>
      </c>
      <c r="BK90" s="197" t="str">
        <f t="shared" si="608"/>
        <v>ISO3 Code</v>
      </c>
      <c r="BL90" s="43"/>
      <c r="BM90" s="216">
        <f t="shared" ref="BM90:BM115" si="609">BM57</f>
        <v>3</v>
      </c>
      <c r="BN90" s="217">
        <f t="shared" si="573"/>
        <v>0</v>
      </c>
      <c r="BO90" s="217">
        <f t="shared" si="573"/>
        <v>0</v>
      </c>
      <c r="BP90" s="217">
        <f t="shared" si="573"/>
        <v>0</v>
      </c>
      <c r="BQ90" s="217">
        <f t="shared" si="573"/>
        <v>0</v>
      </c>
      <c r="BR90" s="217">
        <f t="shared" si="574"/>
        <v>0</v>
      </c>
      <c r="BS90" s="217">
        <f t="shared" si="575"/>
        <v>0</v>
      </c>
      <c r="BT90" s="28">
        <f t="shared" si="576"/>
        <v>7</v>
      </c>
      <c r="BU90" s="28">
        <f t="shared" si="577"/>
        <v>8</v>
      </c>
      <c r="BV90" s="217">
        <f t="shared" si="578"/>
        <v>0</v>
      </c>
      <c r="BW90" s="217">
        <f t="shared" si="579"/>
        <v>0</v>
      </c>
      <c r="BX90" s="28">
        <f t="shared" si="580"/>
        <v>10</v>
      </c>
      <c r="BY90" s="28">
        <f t="shared" si="581"/>
        <v>11</v>
      </c>
      <c r="BZ90" s="28">
        <f t="shared" si="582"/>
        <v>12</v>
      </c>
      <c r="CA90" s="28">
        <f t="shared" si="583"/>
        <v>13</v>
      </c>
      <c r="CB90" s="217">
        <f t="shared" si="584"/>
        <v>0</v>
      </c>
      <c r="CC90" s="217">
        <f t="shared" si="585"/>
        <v>0</v>
      </c>
      <c r="CD90" s="217">
        <f t="shared" si="586"/>
        <v>0</v>
      </c>
      <c r="CE90" s="218">
        <f t="shared" si="587"/>
        <v>17</v>
      </c>
      <c r="CF90" s="24"/>
      <c r="CM90" s="197" t="str">
        <f t="shared" ref="CM90:CO99" si="610">CM57</f>
        <v>Country</v>
      </c>
      <c r="CN90" s="197" t="str">
        <f t="shared" si="610"/>
        <v>Market Node</v>
      </c>
      <c r="CO90" s="197" t="str">
        <f t="shared" si="610"/>
        <v>ISO3 Code</v>
      </c>
      <c r="CP90" s="43"/>
      <c r="CQ90" s="216">
        <f t="shared" ref="CQ90:CQ115" si="611">CQ57</f>
        <v>3</v>
      </c>
      <c r="CR90" s="217">
        <f t="shared" si="589"/>
        <v>0</v>
      </c>
      <c r="CS90" s="217">
        <f t="shared" si="589"/>
        <v>0</v>
      </c>
      <c r="CT90" s="217">
        <f t="shared" si="589"/>
        <v>0</v>
      </c>
      <c r="CU90" s="217">
        <f t="shared" si="589"/>
        <v>0</v>
      </c>
      <c r="CV90" s="217">
        <f t="shared" si="590"/>
        <v>0</v>
      </c>
      <c r="CW90" s="217">
        <f t="shared" si="591"/>
        <v>0</v>
      </c>
      <c r="CX90" s="28">
        <f t="shared" si="592"/>
        <v>7</v>
      </c>
      <c r="CY90" s="28">
        <f t="shared" si="593"/>
        <v>8</v>
      </c>
      <c r="CZ90" s="217">
        <f t="shared" si="594"/>
        <v>0</v>
      </c>
      <c r="DA90" s="217">
        <f t="shared" si="595"/>
        <v>0</v>
      </c>
      <c r="DB90" s="28">
        <f t="shared" si="596"/>
        <v>10</v>
      </c>
      <c r="DC90" s="28">
        <f t="shared" si="597"/>
        <v>11</v>
      </c>
      <c r="DD90" s="28">
        <f t="shared" si="598"/>
        <v>12</v>
      </c>
      <c r="DE90" s="28">
        <f t="shared" si="599"/>
        <v>13</v>
      </c>
      <c r="DF90" s="217">
        <f t="shared" si="600"/>
        <v>0</v>
      </c>
      <c r="DG90" s="217">
        <f t="shared" si="601"/>
        <v>0</v>
      </c>
      <c r="DH90" s="217">
        <f t="shared" si="602"/>
        <v>0</v>
      </c>
      <c r="DI90" s="218">
        <f t="shared" si="603"/>
        <v>17</v>
      </c>
      <c r="DJ90" s="24"/>
    </row>
    <row r="91" spans="1:119" x14ac:dyDescent="0.2">
      <c r="A91" s="77" t="str">
        <f t="shared" si="604"/>
        <v>Albania</v>
      </c>
      <c r="B91" s="78" t="str">
        <f t="shared" si="604"/>
        <v>AL</v>
      </c>
      <c r="C91" s="79" t="str">
        <f t="shared" si="604"/>
        <v>ALB</v>
      </c>
      <c r="D91" s="214">
        <f t="shared" ref="D91:D115" si="612">D58</f>
        <v>7</v>
      </c>
      <c r="E91" s="219">
        <f t="shared" ca="1" si="605"/>
        <v>0</v>
      </c>
      <c r="F91" s="220">
        <f t="shared" ca="1" si="541"/>
        <v>100</v>
      </c>
      <c r="G91" s="220">
        <f t="shared" ca="1" si="541"/>
        <v>30</v>
      </c>
      <c r="H91" s="220">
        <f t="shared" ca="1" si="541"/>
        <v>35</v>
      </c>
      <c r="I91" s="220">
        <f t="shared" ca="1" si="541"/>
        <v>35</v>
      </c>
      <c r="J91" s="220">
        <f t="shared" ca="1" si="542"/>
        <v>0</v>
      </c>
      <c r="K91" s="220">
        <f t="shared" ca="1" si="543"/>
        <v>0</v>
      </c>
      <c r="L91" s="221">
        <f t="shared" ca="1" si="544"/>
        <v>393.56299999999999</v>
      </c>
      <c r="M91" s="221">
        <f t="shared" ca="1" si="545"/>
        <v>1818</v>
      </c>
      <c r="N91" s="220">
        <f t="shared" ca="1" si="546"/>
        <v>0</v>
      </c>
      <c r="O91" s="220">
        <f t="shared" ca="1" si="547"/>
        <v>0</v>
      </c>
      <c r="P91" s="221">
        <f t="shared" ca="1" si="548"/>
        <v>0</v>
      </c>
      <c r="Q91" s="221">
        <f t="shared" ca="1" si="549"/>
        <v>0</v>
      </c>
      <c r="R91" s="221">
        <f t="shared" ca="1" si="550"/>
        <v>0</v>
      </c>
      <c r="S91" s="221">
        <f t="shared" ca="1" si="551"/>
        <v>0</v>
      </c>
      <c r="T91" s="220">
        <f t="shared" ca="1" si="552"/>
        <v>0</v>
      </c>
      <c r="U91" s="220">
        <f t="shared" ca="1" si="553"/>
        <v>0</v>
      </c>
      <c r="V91" s="220">
        <f t="shared" ca="1" si="554"/>
        <v>0</v>
      </c>
      <c r="W91" s="222">
        <f t="shared" ca="1" si="555"/>
        <v>0</v>
      </c>
      <c r="X91" s="24"/>
      <c r="AE91" s="77" t="str">
        <f t="shared" si="606"/>
        <v>Albania</v>
      </c>
      <c r="AF91" s="78" t="str">
        <f t="shared" si="606"/>
        <v>AL</v>
      </c>
      <c r="AG91" s="79" t="str">
        <f t="shared" si="606"/>
        <v>ALB</v>
      </c>
      <c r="AH91" s="214">
        <f>AH58</f>
        <v>7</v>
      </c>
      <c r="AI91" s="219">
        <f t="shared" ca="1" si="607"/>
        <v>0</v>
      </c>
      <c r="AJ91" s="220">
        <f t="shared" ca="1" si="557"/>
        <v>100</v>
      </c>
      <c r="AK91" s="220">
        <f t="shared" ca="1" si="557"/>
        <v>30</v>
      </c>
      <c r="AL91" s="220">
        <f t="shared" ca="1" si="557"/>
        <v>35</v>
      </c>
      <c r="AM91" s="220">
        <f t="shared" ca="1" si="557"/>
        <v>35</v>
      </c>
      <c r="AN91" s="220">
        <f t="shared" ca="1" si="558"/>
        <v>0</v>
      </c>
      <c r="AO91" s="220">
        <f t="shared" ca="1" si="559"/>
        <v>0</v>
      </c>
      <c r="AP91" s="221">
        <f t="shared" ca="1" si="560"/>
        <v>393.56299999999999</v>
      </c>
      <c r="AQ91" s="221">
        <f t="shared" ca="1" si="561"/>
        <v>1818</v>
      </c>
      <c r="AR91" s="220">
        <f t="shared" ca="1" si="562"/>
        <v>0</v>
      </c>
      <c r="AS91" s="220">
        <f t="shared" ca="1" si="563"/>
        <v>0</v>
      </c>
      <c r="AT91" s="221">
        <f t="shared" ca="1" si="564"/>
        <v>0</v>
      </c>
      <c r="AU91" s="221">
        <f t="shared" ca="1" si="565"/>
        <v>0</v>
      </c>
      <c r="AV91" s="221">
        <f t="shared" ca="1" si="566"/>
        <v>0</v>
      </c>
      <c r="AW91" s="221">
        <f t="shared" ca="1" si="567"/>
        <v>0</v>
      </c>
      <c r="AX91" s="220">
        <f t="shared" ca="1" si="568"/>
        <v>0</v>
      </c>
      <c r="AY91" s="220">
        <f t="shared" ca="1" si="569"/>
        <v>0</v>
      </c>
      <c r="AZ91" s="220">
        <f t="shared" ca="1" si="570"/>
        <v>0</v>
      </c>
      <c r="BA91" s="222">
        <f t="shared" ca="1" si="571"/>
        <v>0</v>
      </c>
      <c r="BB91" s="24"/>
      <c r="BH91" s="33"/>
      <c r="BI91" s="77" t="str">
        <f t="shared" si="608"/>
        <v>Albania</v>
      </c>
      <c r="BJ91" s="78" t="str">
        <f t="shared" si="608"/>
        <v>AL</v>
      </c>
      <c r="BK91" s="79" t="str">
        <f t="shared" si="608"/>
        <v>ALB</v>
      </c>
      <c r="BL91" s="214">
        <f t="shared" ref="BL91:BL115" si="613">BL58</f>
        <v>7</v>
      </c>
      <c r="BM91" s="219">
        <f t="shared" ca="1" si="609"/>
        <v>0</v>
      </c>
      <c r="BN91" s="220">
        <f t="shared" ca="1" si="573"/>
        <v>100</v>
      </c>
      <c r="BO91" s="220">
        <f t="shared" ca="1" si="573"/>
        <v>30</v>
      </c>
      <c r="BP91" s="220">
        <f t="shared" ca="1" si="573"/>
        <v>35</v>
      </c>
      <c r="BQ91" s="220">
        <f t="shared" ca="1" si="573"/>
        <v>35</v>
      </c>
      <c r="BR91" s="220">
        <f t="shared" ca="1" si="574"/>
        <v>0</v>
      </c>
      <c r="BS91" s="220">
        <f t="shared" ca="1" si="575"/>
        <v>0</v>
      </c>
      <c r="BT91" s="221">
        <f t="shared" ca="1" si="576"/>
        <v>393.56299999999999</v>
      </c>
      <c r="BU91" s="221">
        <f t="shared" ca="1" si="577"/>
        <v>1818</v>
      </c>
      <c r="BV91" s="220">
        <f t="shared" ca="1" si="578"/>
        <v>0</v>
      </c>
      <c r="BW91" s="220">
        <f t="shared" ca="1" si="579"/>
        <v>0</v>
      </c>
      <c r="BX91" s="221">
        <f t="shared" ca="1" si="580"/>
        <v>0</v>
      </c>
      <c r="BY91" s="221">
        <f t="shared" ca="1" si="581"/>
        <v>0</v>
      </c>
      <c r="BZ91" s="221">
        <f t="shared" ca="1" si="582"/>
        <v>0</v>
      </c>
      <c r="CA91" s="221">
        <f t="shared" ca="1" si="583"/>
        <v>0</v>
      </c>
      <c r="CB91" s="220">
        <f t="shared" ca="1" si="584"/>
        <v>0</v>
      </c>
      <c r="CC91" s="220">
        <f t="shared" ca="1" si="585"/>
        <v>0</v>
      </c>
      <c r="CD91" s="220">
        <f t="shared" ca="1" si="586"/>
        <v>0</v>
      </c>
      <c r="CE91" s="222">
        <f t="shared" ca="1" si="587"/>
        <v>0</v>
      </c>
      <c r="CF91" s="24"/>
      <c r="CM91" s="77" t="str">
        <f t="shared" si="610"/>
        <v>Albania</v>
      </c>
      <c r="CN91" s="78" t="str">
        <f t="shared" si="610"/>
        <v>AL</v>
      </c>
      <c r="CO91" s="79" t="str">
        <f t="shared" si="610"/>
        <v>ALB</v>
      </c>
      <c r="CP91" s="214">
        <f t="shared" ref="CP91:CP115" si="614">CP58</f>
        <v>7</v>
      </c>
      <c r="CQ91" s="219">
        <f t="shared" ca="1" si="611"/>
        <v>0</v>
      </c>
      <c r="CR91" s="220">
        <f t="shared" ca="1" si="589"/>
        <v>100</v>
      </c>
      <c r="CS91" s="220">
        <f t="shared" ca="1" si="589"/>
        <v>30</v>
      </c>
      <c r="CT91" s="220">
        <f t="shared" ca="1" si="589"/>
        <v>35</v>
      </c>
      <c r="CU91" s="220">
        <f t="shared" ca="1" si="589"/>
        <v>35</v>
      </c>
      <c r="CV91" s="220">
        <f t="shared" ca="1" si="590"/>
        <v>0</v>
      </c>
      <c r="CW91" s="220">
        <f t="shared" ca="1" si="591"/>
        <v>0</v>
      </c>
      <c r="CX91" s="221">
        <f t="shared" ca="1" si="592"/>
        <v>393.56299999999999</v>
      </c>
      <c r="CY91" s="221">
        <f t="shared" ca="1" si="593"/>
        <v>1818</v>
      </c>
      <c r="CZ91" s="220">
        <f t="shared" ca="1" si="594"/>
        <v>0</v>
      </c>
      <c r="DA91" s="220">
        <f t="shared" ca="1" si="595"/>
        <v>0</v>
      </c>
      <c r="DB91" s="221">
        <f t="shared" ca="1" si="596"/>
        <v>0</v>
      </c>
      <c r="DC91" s="221">
        <f t="shared" ca="1" si="597"/>
        <v>0</v>
      </c>
      <c r="DD91" s="221">
        <f t="shared" ca="1" si="598"/>
        <v>0</v>
      </c>
      <c r="DE91" s="221">
        <f t="shared" ca="1" si="599"/>
        <v>0</v>
      </c>
      <c r="DF91" s="220">
        <f t="shared" ca="1" si="600"/>
        <v>0</v>
      </c>
      <c r="DG91" s="220">
        <f t="shared" ca="1" si="601"/>
        <v>0</v>
      </c>
      <c r="DH91" s="220">
        <f t="shared" ca="1" si="602"/>
        <v>0</v>
      </c>
      <c r="DI91" s="222">
        <f t="shared" ca="1" si="603"/>
        <v>0</v>
      </c>
      <c r="DJ91" s="24"/>
    </row>
    <row r="92" spans="1:119" x14ac:dyDescent="0.2">
      <c r="A92" s="75" t="str">
        <f t="shared" si="604"/>
        <v>Austria</v>
      </c>
      <c r="B92" s="44" t="str">
        <f t="shared" si="604"/>
        <v>AT</v>
      </c>
      <c r="C92" s="42" t="str">
        <f t="shared" si="604"/>
        <v>AUT</v>
      </c>
      <c r="D92" s="43">
        <f t="shared" si="612"/>
        <v>8</v>
      </c>
      <c r="E92" s="223">
        <f t="shared" ca="1" si="605"/>
        <v>0</v>
      </c>
      <c r="F92" s="207">
        <f t="shared" ca="1" si="541"/>
        <v>4820</v>
      </c>
      <c r="G92" s="207">
        <f t="shared" ca="1" si="541"/>
        <v>1446</v>
      </c>
      <c r="H92" s="207">
        <f t="shared" ca="1" si="541"/>
        <v>1687</v>
      </c>
      <c r="I92" s="207">
        <f t="shared" ca="1" si="541"/>
        <v>1687</v>
      </c>
      <c r="J92" s="207">
        <f t="shared" ca="1" si="542"/>
        <v>299</v>
      </c>
      <c r="K92" s="207">
        <f t="shared" ca="1" si="543"/>
        <v>299</v>
      </c>
      <c r="L92" s="31">
        <f t="shared" ca="1" si="544"/>
        <v>4509</v>
      </c>
      <c r="M92" s="31">
        <f t="shared" ca="1" si="545"/>
        <v>9989</v>
      </c>
      <c r="N92" s="207">
        <f t="shared" ca="1" si="546"/>
        <v>0</v>
      </c>
      <c r="O92" s="207">
        <f t="shared" ca="1" si="547"/>
        <v>0</v>
      </c>
      <c r="P92" s="31">
        <f t="shared" ca="1" si="548"/>
        <v>0</v>
      </c>
      <c r="Q92" s="31">
        <f t="shared" ca="1" si="549"/>
        <v>174</v>
      </c>
      <c r="R92" s="31">
        <f t="shared" ca="1" si="550"/>
        <v>984</v>
      </c>
      <c r="S92" s="31">
        <f t="shared" ca="1" si="551"/>
        <v>620</v>
      </c>
      <c r="T92" s="207">
        <f t="shared" ca="1" si="552"/>
        <v>2000</v>
      </c>
      <c r="U92" s="207">
        <f t="shared" ca="1" si="553"/>
        <v>1940</v>
      </c>
      <c r="V92" s="207">
        <f t="shared" ca="1" si="554"/>
        <v>1940</v>
      </c>
      <c r="W92" s="224">
        <f t="shared" ca="1" si="555"/>
        <v>0</v>
      </c>
      <c r="X92" s="24"/>
      <c r="AE92" s="75" t="str">
        <f t="shared" si="606"/>
        <v>Austria</v>
      </c>
      <c r="AF92" s="44" t="str">
        <f t="shared" si="606"/>
        <v>AT</v>
      </c>
      <c r="AG92" s="42" t="str">
        <f t="shared" si="606"/>
        <v>AUT</v>
      </c>
      <c r="AH92" s="43">
        <f t="shared" ref="AH92:AH115" si="615">AH59</f>
        <v>8</v>
      </c>
      <c r="AI92" s="223">
        <f t="shared" ca="1" si="607"/>
        <v>0</v>
      </c>
      <c r="AJ92" s="207">
        <f t="shared" ca="1" si="557"/>
        <v>4820</v>
      </c>
      <c r="AK92" s="207">
        <f t="shared" ca="1" si="557"/>
        <v>1446</v>
      </c>
      <c r="AL92" s="207">
        <f t="shared" ca="1" si="557"/>
        <v>1687</v>
      </c>
      <c r="AM92" s="207">
        <f t="shared" ca="1" si="557"/>
        <v>1687</v>
      </c>
      <c r="AN92" s="207">
        <f t="shared" ca="1" si="558"/>
        <v>299</v>
      </c>
      <c r="AO92" s="207">
        <f t="shared" ca="1" si="559"/>
        <v>299</v>
      </c>
      <c r="AP92" s="31">
        <f t="shared" ca="1" si="560"/>
        <v>4509</v>
      </c>
      <c r="AQ92" s="31">
        <f t="shared" ca="1" si="561"/>
        <v>9989</v>
      </c>
      <c r="AR92" s="207">
        <f t="shared" ca="1" si="562"/>
        <v>0</v>
      </c>
      <c r="AS92" s="207">
        <f t="shared" ca="1" si="563"/>
        <v>0</v>
      </c>
      <c r="AT92" s="31">
        <f t="shared" ca="1" si="564"/>
        <v>0</v>
      </c>
      <c r="AU92" s="31">
        <f t="shared" ca="1" si="565"/>
        <v>174</v>
      </c>
      <c r="AV92" s="31">
        <f t="shared" ca="1" si="566"/>
        <v>984</v>
      </c>
      <c r="AW92" s="31">
        <f t="shared" ca="1" si="567"/>
        <v>620</v>
      </c>
      <c r="AX92" s="207">
        <f t="shared" ca="1" si="568"/>
        <v>2000</v>
      </c>
      <c r="AY92" s="207">
        <f t="shared" ca="1" si="569"/>
        <v>1940</v>
      </c>
      <c r="AZ92" s="207">
        <f t="shared" ca="1" si="570"/>
        <v>1940</v>
      </c>
      <c r="BA92" s="224">
        <f t="shared" ca="1" si="571"/>
        <v>0</v>
      </c>
      <c r="BB92" s="24"/>
      <c r="BH92" s="42"/>
      <c r="BI92" s="75" t="str">
        <f t="shared" si="608"/>
        <v>Austria</v>
      </c>
      <c r="BJ92" s="44" t="str">
        <f t="shared" si="608"/>
        <v>AT</v>
      </c>
      <c r="BK92" s="42" t="str">
        <f t="shared" si="608"/>
        <v>AUT</v>
      </c>
      <c r="BL92" s="43">
        <f t="shared" si="613"/>
        <v>8</v>
      </c>
      <c r="BM92" s="223">
        <f t="shared" ca="1" si="609"/>
        <v>0</v>
      </c>
      <c r="BN92" s="207">
        <f t="shared" ca="1" si="573"/>
        <v>4820</v>
      </c>
      <c r="BO92" s="207">
        <f t="shared" ca="1" si="573"/>
        <v>1446</v>
      </c>
      <c r="BP92" s="207">
        <f t="shared" ca="1" si="573"/>
        <v>1687</v>
      </c>
      <c r="BQ92" s="207">
        <f t="shared" ca="1" si="573"/>
        <v>1687</v>
      </c>
      <c r="BR92" s="207">
        <f t="shared" ca="1" si="574"/>
        <v>299</v>
      </c>
      <c r="BS92" s="207">
        <f t="shared" ca="1" si="575"/>
        <v>299</v>
      </c>
      <c r="BT92" s="31">
        <f t="shared" ca="1" si="576"/>
        <v>4509</v>
      </c>
      <c r="BU92" s="31">
        <f t="shared" ca="1" si="577"/>
        <v>9989</v>
      </c>
      <c r="BV92" s="207">
        <f t="shared" ca="1" si="578"/>
        <v>0</v>
      </c>
      <c r="BW92" s="207">
        <f t="shared" ca="1" si="579"/>
        <v>0</v>
      </c>
      <c r="BX92" s="31">
        <f t="shared" ca="1" si="580"/>
        <v>0</v>
      </c>
      <c r="BY92" s="31">
        <f t="shared" ca="1" si="581"/>
        <v>174</v>
      </c>
      <c r="BZ92" s="31">
        <f t="shared" ca="1" si="582"/>
        <v>984</v>
      </c>
      <c r="CA92" s="31">
        <f t="shared" ca="1" si="583"/>
        <v>620</v>
      </c>
      <c r="CB92" s="207">
        <f t="shared" ca="1" si="584"/>
        <v>2000</v>
      </c>
      <c r="CC92" s="207">
        <f t="shared" ca="1" si="585"/>
        <v>1940</v>
      </c>
      <c r="CD92" s="207">
        <f t="shared" ca="1" si="586"/>
        <v>1940</v>
      </c>
      <c r="CE92" s="224">
        <f t="shared" ca="1" si="587"/>
        <v>0</v>
      </c>
      <c r="CF92" s="24"/>
      <c r="CM92" s="75" t="str">
        <f t="shared" si="610"/>
        <v>Austria</v>
      </c>
      <c r="CN92" s="44" t="str">
        <f t="shared" si="610"/>
        <v>AT</v>
      </c>
      <c r="CO92" s="42" t="str">
        <f t="shared" si="610"/>
        <v>AUT</v>
      </c>
      <c r="CP92" s="43">
        <f t="shared" si="614"/>
        <v>8</v>
      </c>
      <c r="CQ92" s="223">
        <f t="shared" ca="1" si="611"/>
        <v>0</v>
      </c>
      <c r="CR92" s="207">
        <f t="shared" ca="1" si="589"/>
        <v>4820</v>
      </c>
      <c r="CS92" s="207">
        <f t="shared" ca="1" si="589"/>
        <v>1446</v>
      </c>
      <c r="CT92" s="207">
        <f t="shared" ca="1" si="589"/>
        <v>1687</v>
      </c>
      <c r="CU92" s="207">
        <f t="shared" ca="1" si="589"/>
        <v>1687</v>
      </c>
      <c r="CV92" s="207">
        <f t="shared" ca="1" si="590"/>
        <v>299</v>
      </c>
      <c r="CW92" s="207">
        <f t="shared" ca="1" si="591"/>
        <v>299</v>
      </c>
      <c r="CX92" s="31">
        <f t="shared" ca="1" si="592"/>
        <v>4509</v>
      </c>
      <c r="CY92" s="31">
        <f t="shared" ca="1" si="593"/>
        <v>9989</v>
      </c>
      <c r="CZ92" s="207">
        <f t="shared" ca="1" si="594"/>
        <v>0</v>
      </c>
      <c r="DA92" s="207">
        <f t="shared" ca="1" si="595"/>
        <v>0</v>
      </c>
      <c r="DB92" s="31">
        <f t="shared" ca="1" si="596"/>
        <v>0</v>
      </c>
      <c r="DC92" s="31">
        <f t="shared" ca="1" si="597"/>
        <v>174</v>
      </c>
      <c r="DD92" s="31">
        <f t="shared" ca="1" si="598"/>
        <v>984</v>
      </c>
      <c r="DE92" s="31">
        <f t="shared" ca="1" si="599"/>
        <v>620</v>
      </c>
      <c r="DF92" s="207">
        <f t="shared" ca="1" si="600"/>
        <v>2000</v>
      </c>
      <c r="DG92" s="207">
        <f t="shared" ca="1" si="601"/>
        <v>1940</v>
      </c>
      <c r="DH92" s="207">
        <f t="shared" ca="1" si="602"/>
        <v>1940</v>
      </c>
      <c r="DI92" s="224">
        <f t="shared" ca="1" si="603"/>
        <v>0</v>
      </c>
      <c r="DJ92" s="24"/>
    </row>
    <row r="93" spans="1:119" x14ac:dyDescent="0.2">
      <c r="A93" s="75" t="str">
        <f t="shared" si="604"/>
        <v>Bosnia-Herzegovina</v>
      </c>
      <c r="B93" s="44" t="str">
        <f t="shared" si="604"/>
        <v>BA</v>
      </c>
      <c r="C93" s="42" t="str">
        <f t="shared" si="604"/>
        <v>BIH</v>
      </c>
      <c r="D93" s="43">
        <f t="shared" si="612"/>
        <v>9</v>
      </c>
      <c r="E93" s="223">
        <f t="shared" ca="1" si="605"/>
        <v>0</v>
      </c>
      <c r="F93" s="207">
        <f t="shared" ca="1" si="541"/>
        <v>0</v>
      </c>
      <c r="G93" s="207">
        <f t="shared" ca="1" si="541"/>
        <v>0</v>
      </c>
      <c r="H93" s="207">
        <f t="shared" ca="1" si="541"/>
        <v>0</v>
      </c>
      <c r="I93" s="207">
        <f t="shared" ca="1" si="541"/>
        <v>0</v>
      </c>
      <c r="J93" s="207">
        <f t="shared" ca="1" si="542"/>
        <v>0</v>
      </c>
      <c r="K93" s="207">
        <f t="shared" ca="1" si="543"/>
        <v>0</v>
      </c>
      <c r="L93" s="31">
        <f t="shared" ca="1" si="544"/>
        <v>1079</v>
      </c>
      <c r="M93" s="31">
        <f t="shared" ca="1" si="545"/>
        <v>961</v>
      </c>
      <c r="N93" s="207">
        <f t="shared" ca="1" si="546"/>
        <v>1161.5</v>
      </c>
      <c r="O93" s="207">
        <f t="shared" ca="1" si="547"/>
        <v>1161.5</v>
      </c>
      <c r="P93" s="31">
        <f t="shared" ca="1" si="548"/>
        <v>0</v>
      </c>
      <c r="Q93" s="31">
        <f t="shared" ca="1" si="549"/>
        <v>0</v>
      </c>
      <c r="R93" s="31">
        <f t="shared" ca="1" si="550"/>
        <v>0</v>
      </c>
      <c r="S93" s="31">
        <f t="shared" ca="1" si="551"/>
        <v>0</v>
      </c>
      <c r="T93" s="207">
        <f t="shared" ca="1" si="552"/>
        <v>0</v>
      </c>
      <c r="U93" s="207">
        <f t="shared" ca="1" si="553"/>
        <v>50</v>
      </c>
      <c r="V93" s="207">
        <f t="shared" ca="1" si="554"/>
        <v>50</v>
      </c>
      <c r="W93" s="224">
        <f t="shared" ca="1" si="555"/>
        <v>0</v>
      </c>
      <c r="X93" s="24"/>
      <c r="AE93" s="75" t="str">
        <f t="shared" si="606"/>
        <v>Bosnia-Herzegovina</v>
      </c>
      <c r="AF93" s="44" t="str">
        <f t="shared" si="606"/>
        <v>BA</v>
      </c>
      <c r="AG93" s="42" t="str">
        <f t="shared" si="606"/>
        <v>BIH</v>
      </c>
      <c r="AH93" s="43">
        <f t="shared" si="615"/>
        <v>9</v>
      </c>
      <c r="AI93" s="223">
        <f t="shared" ca="1" si="607"/>
        <v>0</v>
      </c>
      <c r="AJ93" s="207">
        <f t="shared" ca="1" si="557"/>
        <v>0</v>
      </c>
      <c r="AK93" s="207">
        <f t="shared" ca="1" si="557"/>
        <v>0</v>
      </c>
      <c r="AL93" s="207">
        <f t="shared" ca="1" si="557"/>
        <v>0</v>
      </c>
      <c r="AM93" s="207">
        <f t="shared" ca="1" si="557"/>
        <v>0</v>
      </c>
      <c r="AN93" s="207">
        <f t="shared" ca="1" si="558"/>
        <v>0</v>
      </c>
      <c r="AO93" s="207">
        <f t="shared" ca="1" si="559"/>
        <v>0</v>
      </c>
      <c r="AP93" s="31">
        <f t="shared" ca="1" si="560"/>
        <v>1079</v>
      </c>
      <c r="AQ93" s="31">
        <f t="shared" ca="1" si="561"/>
        <v>961</v>
      </c>
      <c r="AR93" s="207">
        <f t="shared" ca="1" si="562"/>
        <v>1161.5</v>
      </c>
      <c r="AS93" s="207">
        <f t="shared" ca="1" si="563"/>
        <v>1161.5</v>
      </c>
      <c r="AT93" s="31">
        <f t="shared" ca="1" si="564"/>
        <v>0</v>
      </c>
      <c r="AU93" s="31">
        <f t="shared" ca="1" si="565"/>
        <v>0</v>
      </c>
      <c r="AV93" s="31">
        <f t="shared" ca="1" si="566"/>
        <v>0</v>
      </c>
      <c r="AW93" s="31">
        <f t="shared" ca="1" si="567"/>
        <v>0</v>
      </c>
      <c r="AX93" s="207">
        <f t="shared" ca="1" si="568"/>
        <v>0</v>
      </c>
      <c r="AY93" s="207">
        <f t="shared" ca="1" si="569"/>
        <v>50</v>
      </c>
      <c r="AZ93" s="207">
        <f t="shared" ca="1" si="570"/>
        <v>50</v>
      </c>
      <c r="BA93" s="224">
        <f t="shared" ca="1" si="571"/>
        <v>0</v>
      </c>
      <c r="BB93" s="24"/>
      <c r="BH93" s="42"/>
      <c r="BI93" s="75" t="str">
        <f t="shared" si="608"/>
        <v>Bosnia-Herzegovina</v>
      </c>
      <c r="BJ93" s="44" t="str">
        <f t="shared" si="608"/>
        <v>BA</v>
      </c>
      <c r="BK93" s="42" t="str">
        <f t="shared" si="608"/>
        <v>BIH</v>
      </c>
      <c r="BL93" s="43">
        <f t="shared" si="613"/>
        <v>9</v>
      </c>
      <c r="BM93" s="223">
        <f t="shared" ca="1" si="609"/>
        <v>0</v>
      </c>
      <c r="BN93" s="207">
        <f t="shared" ca="1" si="573"/>
        <v>0</v>
      </c>
      <c r="BO93" s="207">
        <f t="shared" ca="1" si="573"/>
        <v>0</v>
      </c>
      <c r="BP93" s="207">
        <f t="shared" ca="1" si="573"/>
        <v>0</v>
      </c>
      <c r="BQ93" s="207">
        <f t="shared" ca="1" si="573"/>
        <v>0</v>
      </c>
      <c r="BR93" s="207">
        <f t="shared" ca="1" si="574"/>
        <v>0</v>
      </c>
      <c r="BS93" s="207">
        <f t="shared" ca="1" si="575"/>
        <v>0</v>
      </c>
      <c r="BT93" s="31">
        <f t="shared" ca="1" si="576"/>
        <v>1079</v>
      </c>
      <c r="BU93" s="31">
        <f t="shared" ca="1" si="577"/>
        <v>961</v>
      </c>
      <c r="BV93" s="207">
        <f t="shared" ca="1" si="578"/>
        <v>1161.5</v>
      </c>
      <c r="BW93" s="207">
        <f t="shared" ca="1" si="579"/>
        <v>1161.5</v>
      </c>
      <c r="BX93" s="31">
        <f t="shared" ca="1" si="580"/>
        <v>0</v>
      </c>
      <c r="BY93" s="31">
        <f t="shared" ca="1" si="581"/>
        <v>0</v>
      </c>
      <c r="BZ93" s="31">
        <f t="shared" ca="1" si="582"/>
        <v>0</v>
      </c>
      <c r="CA93" s="31">
        <f t="shared" ca="1" si="583"/>
        <v>0</v>
      </c>
      <c r="CB93" s="207">
        <f t="shared" ca="1" si="584"/>
        <v>0</v>
      </c>
      <c r="CC93" s="207">
        <f t="shared" ca="1" si="585"/>
        <v>50</v>
      </c>
      <c r="CD93" s="207">
        <f t="shared" ca="1" si="586"/>
        <v>50</v>
      </c>
      <c r="CE93" s="224">
        <f t="shared" ca="1" si="587"/>
        <v>0</v>
      </c>
      <c r="CF93" s="24"/>
      <c r="CM93" s="75" t="str">
        <f t="shared" si="610"/>
        <v>Bosnia-Herzegovina</v>
      </c>
      <c r="CN93" s="44" t="str">
        <f t="shared" si="610"/>
        <v>BA</v>
      </c>
      <c r="CO93" s="42" t="str">
        <f t="shared" si="610"/>
        <v>BIH</v>
      </c>
      <c r="CP93" s="43">
        <f t="shared" si="614"/>
        <v>9</v>
      </c>
      <c r="CQ93" s="223">
        <f t="shared" ca="1" si="611"/>
        <v>0</v>
      </c>
      <c r="CR93" s="207">
        <f t="shared" ca="1" si="589"/>
        <v>0</v>
      </c>
      <c r="CS93" s="207">
        <f t="shared" ca="1" si="589"/>
        <v>0</v>
      </c>
      <c r="CT93" s="207">
        <f t="shared" ca="1" si="589"/>
        <v>0</v>
      </c>
      <c r="CU93" s="207">
        <f t="shared" ca="1" si="589"/>
        <v>0</v>
      </c>
      <c r="CV93" s="207">
        <f t="shared" ca="1" si="590"/>
        <v>0</v>
      </c>
      <c r="CW93" s="207">
        <f t="shared" ca="1" si="591"/>
        <v>0</v>
      </c>
      <c r="CX93" s="31">
        <f t="shared" ca="1" si="592"/>
        <v>1079</v>
      </c>
      <c r="CY93" s="31">
        <f t="shared" ca="1" si="593"/>
        <v>961</v>
      </c>
      <c r="CZ93" s="207">
        <f t="shared" ca="1" si="594"/>
        <v>1161.5</v>
      </c>
      <c r="DA93" s="207">
        <f t="shared" ca="1" si="595"/>
        <v>1161.5</v>
      </c>
      <c r="DB93" s="31">
        <f t="shared" ca="1" si="596"/>
        <v>0</v>
      </c>
      <c r="DC93" s="31">
        <f t="shared" ca="1" si="597"/>
        <v>0</v>
      </c>
      <c r="DD93" s="31">
        <f t="shared" ca="1" si="598"/>
        <v>0</v>
      </c>
      <c r="DE93" s="31">
        <f t="shared" ca="1" si="599"/>
        <v>0</v>
      </c>
      <c r="DF93" s="207">
        <f t="shared" ca="1" si="600"/>
        <v>0</v>
      </c>
      <c r="DG93" s="207">
        <f t="shared" ca="1" si="601"/>
        <v>50</v>
      </c>
      <c r="DH93" s="207">
        <f t="shared" ca="1" si="602"/>
        <v>50</v>
      </c>
      <c r="DI93" s="224">
        <f t="shared" ca="1" si="603"/>
        <v>0</v>
      </c>
      <c r="DJ93" s="24"/>
    </row>
    <row r="94" spans="1:119" x14ac:dyDescent="0.2">
      <c r="A94" s="75" t="str">
        <f t="shared" si="604"/>
        <v>Belgium</v>
      </c>
      <c r="B94" s="44" t="str">
        <f t="shared" si="604"/>
        <v>BE</v>
      </c>
      <c r="C94" s="42" t="str">
        <f t="shared" si="604"/>
        <v>BEL</v>
      </c>
      <c r="D94" s="43">
        <f t="shared" si="612"/>
        <v>10</v>
      </c>
      <c r="E94" s="223">
        <f t="shared" ca="1" si="605"/>
        <v>648.6</v>
      </c>
      <c r="F94" s="207">
        <f t="shared" ca="1" si="541"/>
        <v>4285</v>
      </c>
      <c r="G94" s="207">
        <f t="shared" ca="1" si="541"/>
        <v>1285.5</v>
      </c>
      <c r="H94" s="207">
        <f t="shared" ca="1" si="541"/>
        <v>1499.75</v>
      </c>
      <c r="I94" s="207">
        <f t="shared" ca="1" si="541"/>
        <v>1499.75</v>
      </c>
      <c r="J94" s="207">
        <f t="shared" ca="1" si="542"/>
        <v>0</v>
      </c>
      <c r="K94" s="207">
        <f t="shared" ca="1" si="543"/>
        <v>0</v>
      </c>
      <c r="L94" s="31">
        <f t="shared" ca="1" si="544"/>
        <v>117</v>
      </c>
      <c r="M94" s="31">
        <f t="shared" ca="1" si="545"/>
        <v>1308</v>
      </c>
      <c r="N94" s="207">
        <f t="shared" ca="1" si="546"/>
        <v>0</v>
      </c>
      <c r="O94" s="207">
        <f t="shared" ca="1" si="547"/>
        <v>0</v>
      </c>
      <c r="P94" s="31">
        <f t="shared" ca="1" si="548"/>
        <v>5919</v>
      </c>
      <c r="Q94" s="31">
        <f t="shared" ca="1" si="549"/>
        <v>0</v>
      </c>
      <c r="R94" s="31">
        <f t="shared" ca="1" si="550"/>
        <v>1157</v>
      </c>
      <c r="S94" s="31">
        <f t="shared" ca="1" si="551"/>
        <v>658</v>
      </c>
      <c r="T94" s="207">
        <f t="shared" ca="1" si="552"/>
        <v>4044.25</v>
      </c>
      <c r="U94" s="207">
        <f t="shared" ca="1" si="553"/>
        <v>1206.5</v>
      </c>
      <c r="V94" s="207">
        <f t="shared" ca="1" si="554"/>
        <v>1206.5</v>
      </c>
      <c r="W94" s="224">
        <f t="shared" ca="1" si="555"/>
        <v>2310</v>
      </c>
      <c r="X94" s="24"/>
      <c r="AE94" s="75" t="str">
        <f t="shared" si="606"/>
        <v>Belgium</v>
      </c>
      <c r="AF94" s="44" t="str">
        <f t="shared" si="606"/>
        <v>BE</v>
      </c>
      <c r="AG94" s="42" t="str">
        <f t="shared" si="606"/>
        <v>BEL</v>
      </c>
      <c r="AH94" s="43">
        <f t="shared" si="615"/>
        <v>10</v>
      </c>
      <c r="AI94" s="223">
        <f t="shared" ca="1" si="607"/>
        <v>648.6</v>
      </c>
      <c r="AJ94" s="207">
        <f t="shared" ca="1" si="557"/>
        <v>4285</v>
      </c>
      <c r="AK94" s="207">
        <f t="shared" ca="1" si="557"/>
        <v>1285.5</v>
      </c>
      <c r="AL94" s="207">
        <f t="shared" ca="1" si="557"/>
        <v>1499.75</v>
      </c>
      <c r="AM94" s="207">
        <f t="shared" ca="1" si="557"/>
        <v>1499.75</v>
      </c>
      <c r="AN94" s="207">
        <f t="shared" ca="1" si="558"/>
        <v>0</v>
      </c>
      <c r="AO94" s="207">
        <f t="shared" ca="1" si="559"/>
        <v>0</v>
      </c>
      <c r="AP94" s="31">
        <f t="shared" ca="1" si="560"/>
        <v>117</v>
      </c>
      <c r="AQ94" s="31">
        <f t="shared" ca="1" si="561"/>
        <v>1308</v>
      </c>
      <c r="AR94" s="207">
        <f t="shared" ca="1" si="562"/>
        <v>0</v>
      </c>
      <c r="AS94" s="207">
        <f t="shared" ca="1" si="563"/>
        <v>0</v>
      </c>
      <c r="AT94" s="31">
        <f t="shared" ca="1" si="564"/>
        <v>5919</v>
      </c>
      <c r="AU94" s="31">
        <f t="shared" ca="1" si="565"/>
        <v>0</v>
      </c>
      <c r="AV94" s="31">
        <f t="shared" ca="1" si="566"/>
        <v>1157</v>
      </c>
      <c r="AW94" s="31">
        <f t="shared" ca="1" si="567"/>
        <v>658</v>
      </c>
      <c r="AX94" s="207">
        <f t="shared" ca="1" si="568"/>
        <v>4044.25</v>
      </c>
      <c r="AY94" s="207">
        <f t="shared" ca="1" si="569"/>
        <v>1206.5</v>
      </c>
      <c r="AZ94" s="207">
        <f t="shared" ca="1" si="570"/>
        <v>1206.5</v>
      </c>
      <c r="BA94" s="224">
        <f t="shared" ca="1" si="571"/>
        <v>2310</v>
      </c>
      <c r="BB94" s="24"/>
      <c r="BH94" s="42"/>
      <c r="BI94" s="75" t="str">
        <f t="shared" si="608"/>
        <v>Belgium</v>
      </c>
      <c r="BJ94" s="44" t="str">
        <f t="shared" si="608"/>
        <v>BE</v>
      </c>
      <c r="BK94" s="42" t="str">
        <f t="shared" si="608"/>
        <v>BEL</v>
      </c>
      <c r="BL94" s="43">
        <f t="shared" si="613"/>
        <v>10</v>
      </c>
      <c r="BM94" s="223">
        <f t="shared" ca="1" si="609"/>
        <v>648.6</v>
      </c>
      <c r="BN94" s="207">
        <f t="shared" ca="1" si="573"/>
        <v>4285</v>
      </c>
      <c r="BO94" s="207">
        <f t="shared" ca="1" si="573"/>
        <v>1285.5</v>
      </c>
      <c r="BP94" s="207">
        <f t="shared" ca="1" si="573"/>
        <v>1499.75</v>
      </c>
      <c r="BQ94" s="207">
        <f t="shared" ca="1" si="573"/>
        <v>1499.75</v>
      </c>
      <c r="BR94" s="207">
        <f t="shared" ca="1" si="574"/>
        <v>0</v>
      </c>
      <c r="BS94" s="207">
        <f t="shared" ca="1" si="575"/>
        <v>0</v>
      </c>
      <c r="BT94" s="31">
        <f t="shared" ca="1" si="576"/>
        <v>117</v>
      </c>
      <c r="BU94" s="31">
        <f t="shared" ca="1" si="577"/>
        <v>1308</v>
      </c>
      <c r="BV94" s="207">
        <f t="shared" ca="1" si="578"/>
        <v>0</v>
      </c>
      <c r="BW94" s="207">
        <f t="shared" ca="1" si="579"/>
        <v>0</v>
      </c>
      <c r="BX94" s="31">
        <f t="shared" ca="1" si="580"/>
        <v>5919</v>
      </c>
      <c r="BY94" s="31">
        <f t="shared" ca="1" si="581"/>
        <v>0</v>
      </c>
      <c r="BZ94" s="31">
        <f t="shared" ca="1" si="582"/>
        <v>1157</v>
      </c>
      <c r="CA94" s="31">
        <f t="shared" ca="1" si="583"/>
        <v>658</v>
      </c>
      <c r="CB94" s="207">
        <f t="shared" ca="1" si="584"/>
        <v>4044.25</v>
      </c>
      <c r="CC94" s="207">
        <f t="shared" ca="1" si="585"/>
        <v>1206.5</v>
      </c>
      <c r="CD94" s="207">
        <f t="shared" ca="1" si="586"/>
        <v>1206.5</v>
      </c>
      <c r="CE94" s="224">
        <f t="shared" ca="1" si="587"/>
        <v>2310</v>
      </c>
      <c r="CF94" s="24"/>
      <c r="CM94" s="75" t="str">
        <f t="shared" si="610"/>
        <v>Belgium</v>
      </c>
      <c r="CN94" s="44" t="str">
        <f t="shared" si="610"/>
        <v>BE</v>
      </c>
      <c r="CO94" s="42" t="str">
        <f t="shared" si="610"/>
        <v>BEL</v>
      </c>
      <c r="CP94" s="43">
        <f t="shared" si="614"/>
        <v>10</v>
      </c>
      <c r="CQ94" s="223">
        <f t="shared" ca="1" si="611"/>
        <v>648.6</v>
      </c>
      <c r="CR94" s="207">
        <f t="shared" ca="1" si="589"/>
        <v>4285</v>
      </c>
      <c r="CS94" s="207">
        <f t="shared" ca="1" si="589"/>
        <v>1285.5</v>
      </c>
      <c r="CT94" s="207">
        <f t="shared" ca="1" si="589"/>
        <v>1499.75</v>
      </c>
      <c r="CU94" s="207">
        <f t="shared" ca="1" si="589"/>
        <v>1499.75</v>
      </c>
      <c r="CV94" s="207">
        <f t="shared" ca="1" si="590"/>
        <v>0</v>
      </c>
      <c r="CW94" s="207">
        <f t="shared" ca="1" si="591"/>
        <v>0</v>
      </c>
      <c r="CX94" s="31">
        <f t="shared" ca="1" si="592"/>
        <v>117</v>
      </c>
      <c r="CY94" s="31">
        <f t="shared" ca="1" si="593"/>
        <v>1308</v>
      </c>
      <c r="CZ94" s="207">
        <f t="shared" ca="1" si="594"/>
        <v>0</v>
      </c>
      <c r="DA94" s="207">
        <f t="shared" ca="1" si="595"/>
        <v>0</v>
      </c>
      <c r="DB94" s="31">
        <f t="shared" ca="1" si="596"/>
        <v>5919</v>
      </c>
      <c r="DC94" s="31">
        <f t="shared" ca="1" si="597"/>
        <v>0</v>
      </c>
      <c r="DD94" s="31">
        <f t="shared" ca="1" si="598"/>
        <v>1157</v>
      </c>
      <c r="DE94" s="31">
        <f t="shared" ca="1" si="599"/>
        <v>658</v>
      </c>
      <c r="DF94" s="207">
        <f t="shared" ca="1" si="600"/>
        <v>4044.25</v>
      </c>
      <c r="DG94" s="207">
        <f t="shared" ca="1" si="601"/>
        <v>1206.5</v>
      </c>
      <c r="DH94" s="207">
        <f t="shared" ca="1" si="602"/>
        <v>1206.5</v>
      </c>
      <c r="DI94" s="224">
        <f t="shared" ca="1" si="603"/>
        <v>2310</v>
      </c>
      <c r="DJ94" s="24"/>
    </row>
    <row r="95" spans="1:119" x14ac:dyDescent="0.2">
      <c r="A95" s="75" t="str">
        <f t="shared" si="604"/>
        <v>Bulgaria</v>
      </c>
      <c r="B95" s="44" t="str">
        <f t="shared" si="604"/>
        <v>BG</v>
      </c>
      <c r="C95" s="42" t="str">
        <f t="shared" si="604"/>
        <v>BGR</v>
      </c>
      <c r="D95" s="43">
        <f t="shared" si="612"/>
        <v>11</v>
      </c>
      <c r="E95" s="223">
        <f t="shared" ca="1" si="605"/>
        <v>0</v>
      </c>
      <c r="F95" s="207">
        <f t="shared" ca="1" si="541"/>
        <v>12</v>
      </c>
      <c r="G95" s="207">
        <f t="shared" ca="1" si="541"/>
        <v>3.5999999999999996</v>
      </c>
      <c r="H95" s="207">
        <f t="shared" ca="1" si="541"/>
        <v>4.1999999999999993</v>
      </c>
      <c r="I95" s="207">
        <f t="shared" ca="1" si="541"/>
        <v>4.1999999999999993</v>
      </c>
      <c r="J95" s="207">
        <f t="shared" ca="1" si="542"/>
        <v>84</v>
      </c>
      <c r="K95" s="207">
        <f t="shared" ca="1" si="543"/>
        <v>84</v>
      </c>
      <c r="L95" s="31">
        <f t="shared" ca="1" si="544"/>
        <v>540</v>
      </c>
      <c r="M95" s="31">
        <f t="shared" ca="1" si="545"/>
        <v>2650</v>
      </c>
      <c r="N95" s="207">
        <f t="shared" ca="1" si="546"/>
        <v>1947.5</v>
      </c>
      <c r="O95" s="207">
        <f t="shared" ca="1" si="547"/>
        <v>1947.5</v>
      </c>
      <c r="P95" s="31">
        <f t="shared" ca="1" si="548"/>
        <v>2200</v>
      </c>
      <c r="Q95" s="31">
        <f t="shared" ca="1" si="549"/>
        <v>0</v>
      </c>
      <c r="R95" s="31">
        <f t="shared" ca="1" si="550"/>
        <v>1314</v>
      </c>
      <c r="S95" s="31">
        <f t="shared" ca="1" si="551"/>
        <v>90</v>
      </c>
      <c r="T95" s="207">
        <f t="shared" ca="1" si="552"/>
        <v>1300</v>
      </c>
      <c r="U95" s="207">
        <f t="shared" ca="1" si="553"/>
        <v>450</v>
      </c>
      <c r="V95" s="207">
        <f t="shared" ca="1" si="554"/>
        <v>450</v>
      </c>
      <c r="W95" s="224">
        <f t="shared" ca="1" si="555"/>
        <v>0</v>
      </c>
      <c r="X95" s="24"/>
      <c r="AE95" s="75" t="str">
        <f t="shared" si="606"/>
        <v>Bulgaria</v>
      </c>
      <c r="AF95" s="44" t="str">
        <f t="shared" si="606"/>
        <v>BG</v>
      </c>
      <c r="AG95" s="42" t="str">
        <f t="shared" si="606"/>
        <v>BGR</v>
      </c>
      <c r="AH95" s="43">
        <f t="shared" si="615"/>
        <v>11</v>
      </c>
      <c r="AI95" s="223">
        <f t="shared" ca="1" si="607"/>
        <v>0</v>
      </c>
      <c r="AJ95" s="207">
        <f t="shared" ca="1" si="557"/>
        <v>12</v>
      </c>
      <c r="AK95" s="207">
        <f t="shared" ca="1" si="557"/>
        <v>3.5999999999999996</v>
      </c>
      <c r="AL95" s="207">
        <f t="shared" ca="1" si="557"/>
        <v>4.1999999999999993</v>
      </c>
      <c r="AM95" s="207">
        <f t="shared" ca="1" si="557"/>
        <v>4.1999999999999993</v>
      </c>
      <c r="AN95" s="207">
        <f t="shared" ca="1" si="558"/>
        <v>84</v>
      </c>
      <c r="AO95" s="207">
        <f t="shared" ca="1" si="559"/>
        <v>84</v>
      </c>
      <c r="AP95" s="31">
        <f t="shared" ca="1" si="560"/>
        <v>540</v>
      </c>
      <c r="AQ95" s="31">
        <f t="shared" ca="1" si="561"/>
        <v>2650</v>
      </c>
      <c r="AR95" s="207">
        <f t="shared" ca="1" si="562"/>
        <v>1947.5</v>
      </c>
      <c r="AS95" s="207">
        <f t="shared" ca="1" si="563"/>
        <v>1947.5</v>
      </c>
      <c r="AT95" s="31">
        <f t="shared" ca="1" si="564"/>
        <v>2200</v>
      </c>
      <c r="AU95" s="31">
        <f t="shared" ca="1" si="565"/>
        <v>0</v>
      </c>
      <c r="AV95" s="31">
        <f t="shared" ca="1" si="566"/>
        <v>1314</v>
      </c>
      <c r="AW95" s="31">
        <f t="shared" ca="1" si="567"/>
        <v>90</v>
      </c>
      <c r="AX95" s="207">
        <f t="shared" ca="1" si="568"/>
        <v>1300</v>
      </c>
      <c r="AY95" s="207">
        <f t="shared" ca="1" si="569"/>
        <v>450</v>
      </c>
      <c r="AZ95" s="207">
        <f t="shared" ca="1" si="570"/>
        <v>450</v>
      </c>
      <c r="BA95" s="224">
        <f t="shared" ca="1" si="571"/>
        <v>0</v>
      </c>
      <c r="BB95" s="24"/>
      <c r="BH95" s="42"/>
      <c r="BI95" s="75" t="str">
        <f t="shared" si="608"/>
        <v>Bulgaria</v>
      </c>
      <c r="BJ95" s="44" t="str">
        <f t="shared" si="608"/>
        <v>BG</v>
      </c>
      <c r="BK95" s="42" t="str">
        <f t="shared" si="608"/>
        <v>BGR</v>
      </c>
      <c r="BL95" s="43">
        <f t="shared" si="613"/>
        <v>11</v>
      </c>
      <c r="BM95" s="223">
        <f t="shared" ca="1" si="609"/>
        <v>0</v>
      </c>
      <c r="BN95" s="207">
        <f t="shared" ca="1" si="573"/>
        <v>12</v>
      </c>
      <c r="BO95" s="207">
        <f t="shared" ca="1" si="573"/>
        <v>3.5999999999999996</v>
      </c>
      <c r="BP95" s="207">
        <f t="shared" ca="1" si="573"/>
        <v>4.1999999999999993</v>
      </c>
      <c r="BQ95" s="207">
        <f t="shared" ca="1" si="573"/>
        <v>4.1999999999999993</v>
      </c>
      <c r="BR95" s="207">
        <f t="shared" ca="1" si="574"/>
        <v>84</v>
      </c>
      <c r="BS95" s="207">
        <f t="shared" ca="1" si="575"/>
        <v>84</v>
      </c>
      <c r="BT95" s="31">
        <f t="shared" ca="1" si="576"/>
        <v>540</v>
      </c>
      <c r="BU95" s="31">
        <f t="shared" ca="1" si="577"/>
        <v>2650</v>
      </c>
      <c r="BV95" s="207">
        <f t="shared" ca="1" si="578"/>
        <v>1947.5</v>
      </c>
      <c r="BW95" s="207">
        <f t="shared" ca="1" si="579"/>
        <v>1947.5</v>
      </c>
      <c r="BX95" s="31">
        <f t="shared" ca="1" si="580"/>
        <v>2200</v>
      </c>
      <c r="BY95" s="31">
        <f t="shared" ca="1" si="581"/>
        <v>0</v>
      </c>
      <c r="BZ95" s="31">
        <f t="shared" ca="1" si="582"/>
        <v>1314</v>
      </c>
      <c r="CA95" s="31">
        <f t="shared" ca="1" si="583"/>
        <v>90</v>
      </c>
      <c r="CB95" s="207">
        <f t="shared" ca="1" si="584"/>
        <v>1300</v>
      </c>
      <c r="CC95" s="207">
        <f t="shared" ca="1" si="585"/>
        <v>450</v>
      </c>
      <c r="CD95" s="207">
        <f t="shared" ca="1" si="586"/>
        <v>450</v>
      </c>
      <c r="CE95" s="224">
        <f t="shared" ca="1" si="587"/>
        <v>0</v>
      </c>
      <c r="CF95" s="24"/>
      <c r="CM95" s="75" t="str">
        <f t="shared" si="610"/>
        <v>Bulgaria</v>
      </c>
      <c r="CN95" s="44" t="str">
        <f t="shared" si="610"/>
        <v>BG</v>
      </c>
      <c r="CO95" s="42" t="str">
        <f t="shared" si="610"/>
        <v>BGR</v>
      </c>
      <c r="CP95" s="43">
        <f t="shared" si="614"/>
        <v>11</v>
      </c>
      <c r="CQ95" s="223">
        <f t="shared" ca="1" si="611"/>
        <v>0</v>
      </c>
      <c r="CR95" s="207">
        <f t="shared" ca="1" si="589"/>
        <v>12</v>
      </c>
      <c r="CS95" s="207">
        <f t="shared" ca="1" si="589"/>
        <v>3.5999999999999996</v>
      </c>
      <c r="CT95" s="207">
        <f t="shared" ca="1" si="589"/>
        <v>4.1999999999999993</v>
      </c>
      <c r="CU95" s="207">
        <f t="shared" ca="1" si="589"/>
        <v>4.1999999999999993</v>
      </c>
      <c r="CV95" s="207">
        <f t="shared" ca="1" si="590"/>
        <v>84</v>
      </c>
      <c r="CW95" s="207">
        <f t="shared" ca="1" si="591"/>
        <v>84</v>
      </c>
      <c r="CX95" s="31">
        <f t="shared" ca="1" si="592"/>
        <v>540</v>
      </c>
      <c r="CY95" s="31">
        <f t="shared" ca="1" si="593"/>
        <v>2650</v>
      </c>
      <c r="CZ95" s="207">
        <f t="shared" ca="1" si="594"/>
        <v>1947.5</v>
      </c>
      <c r="DA95" s="207">
        <f t="shared" ca="1" si="595"/>
        <v>1947.5</v>
      </c>
      <c r="DB95" s="31">
        <f t="shared" ca="1" si="596"/>
        <v>2200</v>
      </c>
      <c r="DC95" s="31">
        <f t="shared" ca="1" si="597"/>
        <v>0</v>
      </c>
      <c r="DD95" s="31">
        <f t="shared" ca="1" si="598"/>
        <v>1314</v>
      </c>
      <c r="DE95" s="31">
        <f t="shared" ca="1" si="599"/>
        <v>90</v>
      </c>
      <c r="DF95" s="207">
        <f t="shared" ca="1" si="600"/>
        <v>1300</v>
      </c>
      <c r="DG95" s="207">
        <f t="shared" ca="1" si="601"/>
        <v>450</v>
      </c>
      <c r="DH95" s="207">
        <f t="shared" ca="1" si="602"/>
        <v>450</v>
      </c>
      <c r="DI95" s="224">
        <f t="shared" ca="1" si="603"/>
        <v>0</v>
      </c>
      <c r="DJ95" s="24"/>
    </row>
    <row r="96" spans="1:119" x14ac:dyDescent="0.2">
      <c r="A96" s="75" t="str">
        <f t="shared" si="604"/>
        <v>Switzerland</v>
      </c>
      <c r="B96" s="44" t="str">
        <f t="shared" si="604"/>
        <v>CH</v>
      </c>
      <c r="C96" s="42" t="str">
        <f t="shared" si="604"/>
        <v>CHE</v>
      </c>
      <c r="D96" s="43">
        <f t="shared" si="612"/>
        <v>12</v>
      </c>
      <c r="E96" s="223">
        <f t="shared" ca="1" si="605"/>
        <v>0</v>
      </c>
      <c r="F96" s="207">
        <f t="shared" ca="1" si="541"/>
        <v>0</v>
      </c>
      <c r="G96" s="207">
        <f t="shared" ca="1" si="541"/>
        <v>0</v>
      </c>
      <c r="H96" s="207">
        <f t="shared" ca="1" si="541"/>
        <v>0</v>
      </c>
      <c r="I96" s="207">
        <f t="shared" ca="1" si="541"/>
        <v>0</v>
      </c>
      <c r="J96" s="207">
        <f t="shared" ca="1" si="542"/>
        <v>0</v>
      </c>
      <c r="K96" s="207">
        <f t="shared" ca="1" si="543"/>
        <v>0</v>
      </c>
      <c r="L96" s="31">
        <f t="shared" ca="1" si="544"/>
        <v>4139</v>
      </c>
      <c r="M96" s="31">
        <f t="shared" ca="1" si="545"/>
        <v>13580</v>
      </c>
      <c r="N96" s="207">
        <f t="shared" ca="1" si="546"/>
        <v>0</v>
      </c>
      <c r="O96" s="207">
        <f t="shared" ca="1" si="547"/>
        <v>0</v>
      </c>
      <c r="P96" s="31">
        <f t="shared" ca="1" si="548"/>
        <v>2905</v>
      </c>
      <c r="Q96" s="31">
        <f t="shared" ca="1" si="549"/>
        <v>0</v>
      </c>
      <c r="R96" s="31">
        <f t="shared" ca="1" si="550"/>
        <v>520</v>
      </c>
      <c r="S96" s="31">
        <f t="shared" ca="1" si="551"/>
        <v>380</v>
      </c>
      <c r="T96" s="207">
        <f t="shared" ca="1" si="552"/>
        <v>2600</v>
      </c>
      <c r="U96" s="207">
        <f t="shared" ca="1" si="553"/>
        <v>60</v>
      </c>
      <c r="V96" s="207">
        <f t="shared" ca="1" si="554"/>
        <v>60</v>
      </c>
      <c r="W96" s="224">
        <f t="shared" ca="1" si="555"/>
        <v>0</v>
      </c>
      <c r="X96" s="24"/>
      <c r="AE96" s="75" t="str">
        <f t="shared" si="606"/>
        <v>Switzerland</v>
      </c>
      <c r="AF96" s="44" t="str">
        <f t="shared" si="606"/>
        <v>CH</v>
      </c>
      <c r="AG96" s="42" t="str">
        <f t="shared" si="606"/>
        <v>CHE</v>
      </c>
      <c r="AH96" s="43">
        <f t="shared" si="615"/>
        <v>12</v>
      </c>
      <c r="AI96" s="223">
        <f t="shared" ca="1" si="607"/>
        <v>0</v>
      </c>
      <c r="AJ96" s="207">
        <f t="shared" ca="1" si="557"/>
        <v>0</v>
      </c>
      <c r="AK96" s="207">
        <f t="shared" ca="1" si="557"/>
        <v>0</v>
      </c>
      <c r="AL96" s="207">
        <f t="shared" ca="1" si="557"/>
        <v>0</v>
      </c>
      <c r="AM96" s="207">
        <f t="shared" ca="1" si="557"/>
        <v>0</v>
      </c>
      <c r="AN96" s="207">
        <f t="shared" ca="1" si="558"/>
        <v>0</v>
      </c>
      <c r="AO96" s="207">
        <f t="shared" ca="1" si="559"/>
        <v>0</v>
      </c>
      <c r="AP96" s="31">
        <f t="shared" ca="1" si="560"/>
        <v>4139</v>
      </c>
      <c r="AQ96" s="31">
        <f t="shared" ca="1" si="561"/>
        <v>13580</v>
      </c>
      <c r="AR96" s="207">
        <f t="shared" ca="1" si="562"/>
        <v>0</v>
      </c>
      <c r="AS96" s="207">
        <f t="shared" ca="1" si="563"/>
        <v>0</v>
      </c>
      <c r="AT96" s="31">
        <f t="shared" ca="1" si="564"/>
        <v>2905</v>
      </c>
      <c r="AU96" s="31">
        <f t="shared" ca="1" si="565"/>
        <v>0</v>
      </c>
      <c r="AV96" s="31">
        <f t="shared" ca="1" si="566"/>
        <v>520</v>
      </c>
      <c r="AW96" s="31">
        <f t="shared" ca="1" si="567"/>
        <v>380</v>
      </c>
      <c r="AX96" s="207">
        <f t="shared" ca="1" si="568"/>
        <v>2600</v>
      </c>
      <c r="AY96" s="207">
        <f t="shared" ca="1" si="569"/>
        <v>60</v>
      </c>
      <c r="AZ96" s="207">
        <f t="shared" ca="1" si="570"/>
        <v>60</v>
      </c>
      <c r="BA96" s="224">
        <f t="shared" ca="1" si="571"/>
        <v>0</v>
      </c>
      <c r="BB96" s="24"/>
      <c r="BH96" s="42"/>
      <c r="BI96" s="75" t="str">
        <f t="shared" si="608"/>
        <v>Switzerland</v>
      </c>
      <c r="BJ96" s="44" t="str">
        <f t="shared" si="608"/>
        <v>CH</v>
      </c>
      <c r="BK96" s="42" t="str">
        <f t="shared" si="608"/>
        <v>CHE</v>
      </c>
      <c r="BL96" s="43">
        <f t="shared" si="613"/>
        <v>12</v>
      </c>
      <c r="BM96" s="223">
        <f t="shared" ca="1" si="609"/>
        <v>0</v>
      </c>
      <c r="BN96" s="207">
        <f t="shared" ca="1" si="573"/>
        <v>0</v>
      </c>
      <c r="BO96" s="207">
        <f t="shared" ca="1" si="573"/>
        <v>0</v>
      </c>
      <c r="BP96" s="207">
        <f t="shared" ca="1" si="573"/>
        <v>0</v>
      </c>
      <c r="BQ96" s="207">
        <f t="shared" ca="1" si="573"/>
        <v>0</v>
      </c>
      <c r="BR96" s="207">
        <f t="shared" ca="1" si="574"/>
        <v>0</v>
      </c>
      <c r="BS96" s="207">
        <f t="shared" ca="1" si="575"/>
        <v>0</v>
      </c>
      <c r="BT96" s="31">
        <f t="shared" ca="1" si="576"/>
        <v>4139</v>
      </c>
      <c r="BU96" s="31">
        <f t="shared" ca="1" si="577"/>
        <v>13580</v>
      </c>
      <c r="BV96" s="207">
        <f t="shared" ca="1" si="578"/>
        <v>0</v>
      </c>
      <c r="BW96" s="207">
        <f t="shared" ca="1" si="579"/>
        <v>0</v>
      </c>
      <c r="BX96" s="31">
        <f t="shared" ca="1" si="580"/>
        <v>2905</v>
      </c>
      <c r="BY96" s="31">
        <f t="shared" ca="1" si="581"/>
        <v>0</v>
      </c>
      <c r="BZ96" s="31">
        <f t="shared" ca="1" si="582"/>
        <v>520</v>
      </c>
      <c r="CA96" s="31">
        <f t="shared" ca="1" si="583"/>
        <v>380</v>
      </c>
      <c r="CB96" s="207">
        <f t="shared" ca="1" si="584"/>
        <v>2600</v>
      </c>
      <c r="CC96" s="207">
        <f t="shared" ca="1" si="585"/>
        <v>60</v>
      </c>
      <c r="CD96" s="207">
        <f t="shared" ca="1" si="586"/>
        <v>60</v>
      </c>
      <c r="CE96" s="224">
        <f t="shared" ca="1" si="587"/>
        <v>0</v>
      </c>
      <c r="CF96" s="24"/>
      <c r="CM96" s="75" t="str">
        <f t="shared" si="610"/>
        <v>Switzerland</v>
      </c>
      <c r="CN96" s="44" t="str">
        <f t="shared" si="610"/>
        <v>CH</v>
      </c>
      <c r="CO96" s="42" t="str">
        <f t="shared" si="610"/>
        <v>CHE</v>
      </c>
      <c r="CP96" s="43">
        <f t="shared" si="614"/>
        <v>12</v>
      </c>
      <c r="CQ96" s="223">
        <f t="shared" ca="1" si="611"/>
        <v>0</v>
      </c>
      <c r="CR96" s="207">
        <f t="shared" ca="1" si="589"/>
        <v>0</v>
      </c>
      <c r="CS96" s="207">
        <f t="shared" ca="1" si="589"/>
        <v>0</v>
      </c>
      <c r="CT96" s="207">
        <f t="shared" ca="1" si="589"/>
        <v>0</v>
      </c>
      <c r="CU96" s="207">
        <f t="shared" ca="1" si="589"/>
        <v>0</v>
      </c>
      <c r="CV96" s="207">
        <f t="shared" ca="1" si="590"/>
        <v>0</v>
      </c>
      <c r="CW96" s="207">
        <f t="shared" ca="1" si="591"/>
        <v>0</v>
      </c>
      <c r="CX96" s="31">
        <f t="shared" ca="1" si="592"/>
        <v>4139</v>
      </c>
      <c r="CY96" s="31">
        <f t="shared" ca="1" si="593"/>
        <v>13580</v>
      </c>
      <c r="CZ96" s="207">
        <f t="shared" ca="1" si="594"/>
        <v>0</v>
      </c>
      <c r="DA96" s="207">
        <f t="shared" ca="1" si="595"/>
        <v>0</v>
      </c>
      <c r="DB96" s="31">
        <f t="shared" ca="1" si="596"/>
        <v>2905</v>
      </c>
      <c r="DC96" s="31">
        <f t="shared" ca="1" si="597"/>
        <v>0</v>
      </c>
      <c r="DD96" s="31">
        <f t="shared" ca="1" si="598"/>
        <v>520</v>
      </c>
      <c r="DE96" s="31">
        <f t="shared" ca="1" si="599"/>
        <v>380</v>
      </c>
      <c r="DF96" s="207">
        <f t="shared" ca="1" si="600"/>
        <v>2600</v>
      </c>
      <c r="DG96" s="207">
        <f t="shared" ca="1" si="601"/>
        <v>60</v>
      </c>
      <c r="DH96" s="207">
        <f t="shared" ca="1" si="602"/>
        <v>60</v>
      </c>
      <c r="DI96" s="224">
        <f t="shared" ca="1" si="603"/>
        <v>0</v>
      </c>
      <c r="DJ96" s="24"/>
    </row>
    <row r="97" spans="1:114" x14ac:dyDescent="0.2">
      <c r="A97" s="75" t="str">
        <f t="shared" si="604"/>
        <v>Czech Republic</v>
      </c>
      <c r="B97" s="44" t="str">
        <f t="shared" si="604"/>
        <v>CZ</v>
      </c>
      <c r="C97" s="42" t="str">
        <f t="shared" si="604"/>
        <v>CZE</v>
      </c>
      <c r="D97" s="43">
        <f t="shared" si="612"/>
        <v>14</v>
      </c>
      <c r="E97" s="223">
        <f t="shared" ca="1" si="605"/>
        <v>0</v>
      </c>
      <c r="F97" s="207">
        <f t="shared" ca="1" si="541"/>
        <v>1390</v>
      </c>
      <c r="G97" s="207">
        <f t="shared" ca="1" si="541"/>
        <v>417</v>
      </c>
      <c r="H97" s="207">
        <f t="shared" ca="1" si="541"/>
        <v>486.49999999999994</v>
      </c>
      <c r="I97" s="207">
        <f t="shared" ca="1" si="541"/>
        <v>486.49999999999994</v>
      </c>
      <c r="J97" s="207">
        <f t="shared" ca="1" si="542"/>
        <v>493.5</v>
      </c>
      <c r="K97" s="207">
        <f t="shared" ca="1" si="543"/>
        <v>493.5</v>
      </c>
      <c r="L97" s="31">
        <f t="shared" ca="1" si="544"/>
        <v>365</v>
      </c>
      <c r="M97" s="31">
        <f t="shared" ca="1" si="545"/>
        <v>1050</v>
      </c>
      <c r="N97" s="207">
        <f t="shared" ca="1" si="546"/>
        <v>3352</v>
      </c>
      <c r="O97" s="207">
        <f t="shared" ca="1" si="547"/>
        <v>3352</v>
      </c>
      <c r="P97" s="31">
        <f t="shared" ca="1" si="548"/>
        <v>4055</v>
      </c>
      <c r="Q97" s="31">
        <f t="shared" ca="1" si="549"/>
        <v>0</v>
      </c>
      <c r="R97" s="31">
        <f t="shared" ca="1" si="550"/>
        <v>1907</v>
      </c>
      <c r="S97" s="31">
        <f t="shared" ca="1" si="551"/>
        <v>917</v>
      </c>
      <c r="T97" s="207">
        <f t="shared" ca="1" si="552"/>
        <v>2380</v>
      </c>
      <c r="U97" s="207">
        <f t="shared" ca="1" si="553"/>
        <v>300</v>
      </c>
      <c r="V97" s="207">
        <f t="shared" ca="1" si="554"/>
        <v>300</v>
      </c>
      <c r="W97" s="224">
        <f t="shared" ca="1" si="555"/>
        <v>0</v>
      </c>
      <c r="X97" s="24"/>
      <c r="AE97" s="75" t="str">
        <f t="shared" si="606"/>
        <v>Czech Republic</v>
      </c>
      <c r="AF97" s="44" t="str">
        <f t="shared" si="606"/>
        <v>CZ</v>
      </c>
      <c r="AG97" s="42" t="str">
        <f t="shared" si="606"/>
        <v>CZE</v>
      </c>
      <c r="AH97" s="43">
        <f t="shared" si="615"/>
        <v>14</v>
      </c>
      <c r="AI97" s="223">
        <f t="shared" ca="1" si="607"/>
        <v>0</v>
      </c>
      <c r="AJ97" s="207">
        <f t="shared" ca="1" si="557"/>
        <v>1390</v>
      </c>
      <c r="AK97" s="207">
        <f t="shared" ca="1" si="557"/>
        <v>417</v>
      </c>
      <c r="AL97" s="207">
        <f t="shared" ca="1" si="557"/>
        <v>486.49999999999994</v>
      </c>
      <c r="AM97" s="207">
        <f t="shared" ca="1" si="557"/>
        <v>486.49999999999994</v>
      </c>
      <c r="AN97" s="207">
        <f t="shared" ca="1" si="558"/>
        <v>493.5</v>
      </c>
      <c r="AO97" s="207">
        <f t="shared" ca="1" si="559"/>
        <v>493.5</v>
      </c>
      <c r="AP97" s="31">
        <f t="shared" ca="1" si="560"/>
        <v>365</v>
      </c>
      <c r="AQ97" s="31">
        <f t="shared" ca="1" si="561"/>
        <v>1050</v>
      </c>
      <c r="AR97" s="207">
        <f t="shared" ca="1" si="562"/>
        <v>3352</v>
      </c>
      <c r="AS97" s="207">
        <f t="shared" ca="1" si="563"/>
        <v>3352</v>
      </c>
      <c r="AT97" s="31">
        <f t="shared" ca="1" si="564"/>
        <v>4055</v>
      </c>
      <c r="AU97" s="31">
        <f t="shared" ca="1" si="565"/>
        <v>0</v>
      </c>
      <c r="AV97" s="31">
        <f t="shared" ca="1" si="566"/>
        <v>1907</v>
      </c>
      <c r="AW97" s="31">
        <f t="shared" ca="1" si="567"/>
        <v>917</v>
      </c>
      <c r="AX97" s="207">
        <f t="shared" ca="1" si="568"/>
        <v>2380</v>
      </c>
      <c r="AY97" s="207">
        <f t="shared" ca="1" si="569"/>
        <v>300</v>
      </c>
      <c r="AZ97" s="207">
        <f t="shared" ca="1" si="570"/>
        <v>300</v>
      </c>
      <c r="BA97" s="224">
        <f t="shared" ca="1" si="571"/>
        <v>0</v>
      </c>
      <c r="BB97" s="24"/>
      <c r="BH97" s="42"/>
      <c r="BI97" s="75" t="str">
        <f t="shared" si="608"/>
        <v>Czech Republic</v>
      </c>
      <c r="BJ97" s="44" t="str">
        <f t="shared" si="608"/>
        <v>CZ</v>
      </c>
      <c r="BK97" s="42" t="str">
        <f t="shared" si="608"/>
        <v>CZE</v>
      </c>
      <c r="BL97" s="43">
        <f t="shared" si="613"/>
        <v>14</v>
      </c>
      <c r="BM97" s="223">
        <f t="shared" ca="1" si="609"/>
        <v>0</v>
      </c>
      <c r="BN97" s="207">
        <f t="shared" ca="1" si="573"/>
        <v>1390</v>
      </c>
      <c r="BO97" s="207">
        <f t="shared" ca="1" si="573"/>
        <v>417</v>
      </c>
      <c r="BP97" s="207">
        <f t="shared" ca="1" si="573"/>
        <v>486.49999999999994</v>
      </c>
      <c r="BQ97" s="207">
        <f t="shared" ca="1" si="573"/>
        <v>486.49999999999994</v>
      </c>
      <c r="BR97" s="207">
        <f t="shared" ca="1" si="574"/>
        <v>493.5</v>
      </c>
      <c r="BS97" s="207">
        <f t="shared" ca="1" si="575"/>
        <v>493.5</v>
      </c>
      <c r="BT97" s="31">
        <f t="shared" ca="1" si="576"/>
        <v>365</v>
      </c>
      <c r="BU97" s="31">
        <f t="shared" ca="1" si="577"/>
        <v>1050</v>
      </c>
      <c r="BV97" s="207">
        <f t="shared" ca="1" si="578"/>
        <v>3352</v>
      </c>
      <c r="BW97" s="207">
        <f t="shared" ca="1" si="579"/>
        <v>3352</v>
      </c>
      <c r="BX97" s="31">
        <f t="shared" ca="1" si="580"/>
        <v>4055</v>
      </c>
      <c r="BY97" s="31">
        <f t="shared" ca="1" si="581"/>
        <v>0</v>
      </c>
      <c r="BZ97" s="31">
        <f t="shared" ca="1" si="582"/>
        <v>1907</v>
      </c>
      <c r="CA97" s="31">
        <f t="shared" ca="1" si="583"/>
        <v>917</v>
      </c>
      <c r="CB97" s="207">
        <f t="shared" ca="1" si="584"/>
        <v>2380</v>
      </c>
      <c r="CC97" s="207">
        <f t="shared" ca="1" si="585"/>
        <v>300</v>
      </c>
      <c r="CD97" s="207">
        <f t="shared" ca="1" si="586"/>
        <v>300</v>
      </c>
      <c r="CE97" s="224">
        <f t="shared" ca="1" si="587"/>
        <v>0</v>
      </c>
      <c r="CF97" s="24"/>
      <c r="CM97" s="75" t="str">
        <f t="shared" si="610"/>
        <v>Czech Republic</v>
      </c>
      <c r="CN97" s="44" t="str">
        <f t="shared" si="610"/>
        <v>CZ</v>
      </c>
      <c r="CO97" s="42" t="str">
        <f t="shared" si="610"/>
        <v>CZE</v>
      </c>
      <c r="CP97" s="43">
        <f t="shared" si="614"/>
        <v>14</v>
      </c>
      <c r="CQ97" s="223">
        <f t="shared" ca="1" si="611"/>
        <v>0</v>
      </c>
      <c r="CR97" s="207">
        <f t="shared" ca="1" si="589"/>
        <v>1390</v>
      </c>
      <c r="CS97" s="207">
        <f t="shared" ca="1" si="589"/>
        <v>417</v>
      </c>
      <c r="CT97" s="207">
        <f t="shared" ca="1" si="589"/>
        <v>486.49999999999994</v>
      </c>
      <c r="CU97" s="207">
        <f t="shared" ca="1" si="589"/>
        <v>486.49999999999994</v>
      </c>
      <c r="CV97" s="207">
        <f t="shared" ca="1" si="590"/>
        <v>493.5</v>
      </c>
      <c r="CW97" s="207">
        <f t="shared" ca="1" si="591"/>
        <v>493.5</v>
      </c>
      <c r="CX97" s="31">
        <f t="shared" ca="1" si="592"/>
        <v>365</v>
      </c>
      <c r="CY97" s="31">
        <f t="shared" ca="1" si="593"/>
        <v>1050</v>
      </c>
      <c r="CZ97" s="207">
        <f t="shared" ca="1" si="594"/>
        <v>3352</v>
      </c>
      <c r="DA97" s="207">
        <f t="shared" ca="1" si="595"/>
        <v>3352</v>
      </c>
      <c r="DB97" s="31">
        <f t="shared" ca="1" si="596"/>
        <v>4055</v>
      </c>
      <c r="DC97" s="31">
        <f t="shared" ca="1" si="597"/>
        <v>0</v>
      </c>
      <c r="DD97" s="31">
        <f t="shared" ca="1" si="598"/>
        <v>1907</v>
      </c>
      <c r="DE97" s="31">
        <f t="shared" ca="1" si="599"/>
        <v>917</v>
      </c>
      <c r="DF97" s="207">
        <f t="shared" ca="1" si="600"/>
        <v>2380</v>
      </c>
      <c r="DG97" s="207">
        <f t="shared" ca="1" si="601"/>
        <v>300</v>
      </c>
      <c r="DH97" s="207">
        <f t="shared" ca="1" si="602"/>
        <v>300</v>
      </c>
      <c r="DI97" s="224">
        <f t="shared" ca="1" si="603"/>
        <v>0</v>
      </c>
      <c r="DJ97" s="24"/>
    </row>
    <row r="98" spans="1:114" x14ac:dyDescent="0.2">
      <c r="A98" s="75" t="str">
        <f t="shared" si="604"/>
        <v>__SUM DEU</v>
      </c>
      <c r="B98" s="44" t="str">
        <f t="shared" si="604"/>
        <v>DE</v>
      </c>
      <c r="C98" s="42" t="str">
        <f t="shared" si="604"/>
        <v>DEU</v>
      </c>
      <c r="D98" s="43">
        <f t="shared" si="612"/>
        <v>0</v>
      </c>
      <c r="E98" s="223">
        <f t="shared" ca="1" si="605"/>
        <v>0</v>
      </c>
      <c r="F98" s="207">
        <f t="shared" ca="1" si="541"/>
        <v>23234.752173005141</v>
      </c>
      <c r="G98" s="207">
        <f t="shared" ca="1" si="541"/>
        <v>6970.4256519015426</v>
      </c>
      <c r="H98" s="207">
        <f t="shared" ca="1" si="541"/>
        <v>8132.1632605517989</v>
      </c>
      <c r="I98" s="207">
        <f t="shared" ca="1" si="541"/>
        <v>8132.1632605517989</v>
      </c>
      <c r="J98" s="207">
        <f t="shared" ca="1" si="542"/>
        <v>11612.775000000001</v>
      </c>
      <c r="K98" s="207">
        <f t="shared" ca="1" si="543"/>
        <v>11612.775000000001</v>
      </c>
      <c r="L98" s="31">
        <f t="shared" ca="1" si="544"/>
        <v>4329</v>
      </c>
      <c r="M98" s="31">
        <f t="shared" ca="1" si="545"/>
        <v>6300</v>
      </c>
      <c r="N98" s="207">
        <f t="shared" ca="1" si="546"/>
        <v>8317.25</v>
      </c>
      <c r="O98" s="207">
        <f t="shared" ca="1" si="547"/>
        <v>8317.25</v>
      </c>
      <c r="P98" s="31">
        <f t="shared" ca="1" si="548"/>
        <v>8107</v>
      </c>
      <c r="Q98" s="31">
        <f t="shared" ca="1" si="549"/>
        <v>1713.4900000000002</v>
      </c>
      <c r="R98" s="31">
        <f t="shared" ca="1" si="550"/>
        <v>7943.52</v>
      </c>
      <c r="S98" s="31">
        <f t="shared" ca="1" si="551"/>
        <v>7827</v>
      </c>
      <c r="T98" s="207">
        <f t="shared" ca="1" si="552"/>
        <v>49000</v>
      </c>
      <c r="U98" s="207">
        <f t="shared" ca="1" si="553"/>
        <v>26250</v>
      </c>
      <c r="V98" s="207">
        <f t="shared" ca="1" si="554"/>
        <v>26250</v>
      </c>
      <c r="W98" s="224">
        <f t="shared" ca="1" si="555"/>
        <v>7600</v>
      </c>
      <c r="X98" s="24"/>
      <c r="AE98" s="75" t="str">
        <f t="shared" si="606"/>
        <v>__SUM DEU</v>
      </c>
      <c r="AF98" s="44" t="str">
        <f t="shared" si="606"/>
        <v>DE</v>
      </c>
      <c r="AG98" s="42" t="str">
        <f t="shared" si="606"/>
        <v>DEU</v>
      </c>
      <c r="AH98" s="43">
        <f t="shared" si="615"/>
        <v>0</v>
      </c>
      <c r="AI98" s="223">
        <f t="shared" ca="1" si="607"/>
        <v>0</v>
      </c>
      <c r="AJ98" s="207">
        <f t="shared" ca="1" si="557"/>
        <v>23234.752173005141</v>
      </c>
      <c r="AK98" s="207">
        <f t="shared" ca="1" si="557"/>
        <v>6970.4256519015426</v>
      </c>
      <c r="AL98" s="207">
        <f t="shared" ca="1" si="557"/>
        <v>8132.1632605517989</v>
      </c>
      <c r="AM98" s="207">
        <f t="shared" ca="1" si="557"/>
        <v>8132.1632605517989</v>
      </c>
      <c r="AN98" s="207">
        <f t="shared" ca="1" si="558"/>
        <v>11612.775000000001</v>
      </c>
      <c r="AO98" s="207">
        <f t="shared" ca="1" si="559"/>
        <v>11612.775000000001</v>
      </c>
      <c r="AP98" s="31">
        <f t="shared" ca="1" si="560"/>
        <v>4329</v>
      </c>
      <c r="AQ98" s="31">
        <f t="shared" ca="1" si="561"/>
        <v>6300</v>
      </c>
      <c r="AR98" s="207">
        <f t="shared" ca="1" si="562"/>
        <v>8317.25</v>
      </c>
      <c r="AS98" s="207">
        <f t="shared" ca="1" si="563"/>
        <v>8317.25</v>
      </c>
      <c r="AT98" s="31">
        <f t="shared" ca="1" si="564"/>
        <v>8107</v>
      </c>
      <c r="AU98" s="31">
        <f t="shared" ca="1" si="565"/>
        <v>1713.4900000000002</v>
      </c>
      <c r="AV98" s="31">
        <f t="shared" ca="1" si="566"/>
        <v>7943.52</v>
      </c>
      <c r="AW98" s="31">
        <f t="shared" ca="1" si="567"/>
        <v>7827</v>
      </c>
      <c r="AX98" s="207">
        <f t="shared" ca="1" si="568"/>
        <v>49000</v>
      </c>
      <c r="AY98" s="207">
        <f t="shared" ca="1" si="569"/>
        <v>26250</v>
      </c>
      <c r="AZ98" s="207">
        <f t="shared" ca="1" si="570"/>
        <v>26250</v>
      </c>
      <c r="BA98" s="224">
        <f t="shared" ca="1" si="571"/>
        <v>7600</v>
      </c>
      <c r="BB98" s="24"/>
      <c r="BH98" s="42"/>
      <c r="BI98" s="75" t="str">
        <f t="shared" si="608"/>
        <v>__SUM DEU</v>
      </c>
      <c r="BJ98" s="44" t="str">
        <f t="shared" si="608"/>
        <v>DE</v>
      </c>
      <c r="BK98" s="42" t="str">
        <f t="shared" si="608"/>
        <v>DEU</v>
      </c>
      <c r="BL98" s="43">
        <f t="shared" si="613"/>
        <v>0</v>
      </c>
      <c r="BM98" s="223">
        <f t="shared" ca="1" si="609"/>
        <v>0</v>
      </c>
      <c r="BN98" s="207">
        <f t="shared" ca="1" si="573"/>
        <v>23234.752173005141</v>
      </c>
      <c r="BO98" s="207">
        <f t="shared" ca="1" si="573"/>
        <v>6970.4256519015426</v>
      </c>
      <c r="BP98" s="207">
        <f t="shared" ca="1" si="573"/>
        <v>8132.1632605517989</v>
      </c>
      <c r="BQ98" s="207">
        <f t="shared" ca="1" si="573"/>
        <v>8132.1632605517989</v>
      </c>
      <c r="BR98" s="207">
        <f t="shared" ca="1" si="574"/>
        <v>11612.775000000001</v>
      </c>
      <c r="BS98" s="207">
        <f t="shared" ca="1" si="575"/>
        <v>11612.775000000001</v>
      </c>
      <c r="BT98" s="31">
        <f t="shared" ca="1" si="576"/>
        <v>4329</v>
      </c>
      <c r="BU98" s="31">
        <f t="shared" ca="1" si="577"/>
        <v>6300</v>
      </c>
      <c r="BV98" s="207">
        <f t="shared" ca="1" si="578"/>
        <v>8317.25</v>
      </c>
      <c r="BW98" s="207">
        <f t="shared" ca="1" si="579"/>
        <v>8317.25</v>
      </c>
      <c r="BX98" s="31">
        <f t="shared" ca="1" si="580"/>
        <v>8107</v>
      </c>
      <c r="BY98" s="31">
        <f t="shared" ca="1" si="581"/>
        <v>1713.4900000000002</v>
      </c>
      <c r="BZ98" s="31">
        <f t="shared" ca="1" si="582"/>
        <v>7943.52</v>
      </c>
      <c r="CA98" s="31">
        <f t="shared" ca="1" si="583"/>
        <v>7827</v>
      </c>
      <c r="CB98" s="207">
        <f t="shared" ca="1" si="584"/>
        <v>49000</v>
      </c>
      <c r="CC98" s="207">
        <f t="shared" ca="1" si="585"/>
        <v>26250</v>
      </c>
      <c r="CD98" s="207">
        <f t="shared" ca="1" si="586"/>
        <v>26250</v>
      </c>
      <c r="CE98" s="224">
        <f t="shared" ca="1" si="587"/>
        <v>7600</v>
      </c>
      <c r="CF98" s="24"/>
      <c r="CM98" s="75" t="str">
        <f t="shared" si="610"/>
        <v>__SUM DEU</v>
      </c>
      <c r="CN98" s="44" t="str">
        <f t="shared" si="610"/>
        <v>DE</v>
      </c>
      <c r="CO98" s="42" t="str">
        <f t="shared" si="610"/>
        <v>DEU</v>
      </c>
      <c r="CP98" s="43">
        <f t="shared" si="614"/>
        <v>0</v>
      </c>
      <c r="CQ98" s="223">
        <f t="shared" ca="1" si="611"/>
        <v>0</v>
      </c>
      <c r="CR98" s="207">
        <f t="shared" ca="1" si="589"/>
        <v>23234.752173005141</v>
      </c>
      <c r="CS98" s="207">
        <f t="shared" ca="1" si="589"/>
        <v>6970.4256519015426</v>
      </c>
      <c r="CT98" s="207">
        <f t="shared" ca="1" si="589"/>
        <v>8132.1632605517989</v>
      </c>
      <c r="CU98" s="207">
        <f t="shared" ca="1" si="589"/>
        <v>8132.1632605517989</v>
      </c>
      <c r="CV98" s="207">
        <f t="shared" ca="1" si="590"/>
        <v>11612.775000000001</v>
      </c>
      <c r="CW98" s="207">
        <f t="shared" ca="1" si="591"/>
        <v>11612.775000000001</v>
      </c>
      <c r="CX98" s="31">
        <f t="shared" ca="1" si="592"/>
        <v>4329</v>
      </c>
      <c r="CY98" s="31">
        <f t="shared" ca="1" si="593"/>
        <v>6300</v>
      </c>
      <c r="CZ98" s="207">
        <f t="shared" ca="1" si="594"/>
        <v>8317.25</v>
      </c>
      <c r="DA98" s="207">
        <f t="shared" ca="1" si="595"/>
        <v>8317.25</v>
      </c>
      <c r="DB98" s="31">
        <f t="shared" ca="1" si="596"/>
        <v>8107</v>
      </c>
      <c r="DC98" s="31">
        <f t="shared" ca="1" si="597"/>
        <v>1713.4900000000002</v>
      </c>
      <c r="DD98" s="31">
        <f t="shared" ca="1" si="598"/>
        <v>7943.52</v>
      </c>
      <c r="DE98" s="31">
        <f t="shared" ca="1" si="599"/>
        <v>7827</v>
      </c>
      <c r="DF98" s="207">
        <f t="shared" ca="1" si="600"/>
        <v>49000</v>
      </c>
      <c r="DG98" s="207">
        <f t="shared" ca="1" si="601"/>
        <v>26250</v>
      </c>
      <c r="DH98" s="207">
        <f t="shared" ca="1" si="602"/>
        <v>26250</v>
      </c>
      <c r="DI98" s="224">
        <f t="shared" ca="1" si="603"/>
        <v>7600</v>
      </c>
      <c r="DJ98" s="24"/>
    </row>
    <row r="99" spans="1:114" x14ac:dyDescent="0.2">
      <c r="A99" s="75" t="str">
        <f t="shared" si="604"/>
        <v>__SUM DNK</v>
      </c>
      <c r="B99" s="44" t="str">
        <f t="shared" si="604"/>
        <v>DK</v>
      </c>
      <c r="C99" s="42" t="str">
        <f t="shared" si="604"/>
        <v>DNK</v>
      </c>
      <c r="D99" s="43">
        <f t="shared" si="612"/>
        <v>0</v>
      </c>
      <c r="E99" s="223">
        <f t="shared" ca="1" si="605"/>
        <v>1170</v>
      </c>
      <c r="F99" s="207">
        <f t="shared" ca="1" si="541"/>
        <v>430</v>
      </c>
      <c r="G99" s="207">
        <f t="shared" ca="1" si="541"/>
        <v>129</v>
      </c>
      <c r="H99" s="207">
        <f t="shared" ca="1" si="541"/>
        <v>150.5</v>
      </c>
      <c r="I99" s="207">
        <f t="shared" ca="1" si="541"/>
        <v>150.5</v>
      </c>
      <c r="J99" s="207">
        <f t="shared" ca="1" si="542"/>
        <v>595</v>
      </c>
      <c r="K99" s="207">
        <f t="shared" ca="1" si="543"/>
        <v>595</v>
      </c>
      <c r="L99" s="31">
        <f t="shared" ca="1" si="544"/>
        <v>6.6082000000000001</v>
      </c>
      <c r="M99" s="31">
        <f t="shared" ca="1" si="545"/>
        <v>0</v>
      </c>
      <c r="N99" s="207">
        <f t="shared" ca="1" si="546"/>
        <v>0</v>
      </c>
      <c r="O99" s="207">
        <f t="shared" ca="1" si="547"/>
        <v>0</v>
      </c>
      <c r="P99" s="31">
        <f t="shared" ca="1" si="548"/>
        <v>0</v>
      </c>
      <c r="Q99" s="31">
        <f t="shared" ca="1" si="549"/>
        <v>817</v>
      </c>
      <c r="R99" s="31">
        <f t="shared" ca="1" si="550"/>
        <v>125.751</v>
      </c>
      <c r="S99" s="31">
        <f t="shared" ca="1" si="551"/>
        <v>790.39999999999986</v>
      </c>
      <c r="T99" s="207">
        <f t="shared" ca="1" si="552"/>
        <v>1083</v>
      </c>
      <c r="U99" s="207">
        <f t="shared" ca="1" si="553"/>
        <v>2173</v>
      </c>
      <c r="V99" s="207">
        <f t="shared" ca="1" si="554"/>
        <v>2173</v>
      </c>
      <c r="W99" s="224">
        <f t="shared" ca="1" si="555"/>
        <v>2272</v>
      </c>
      <c r="X99" s="24"/>
      <c r="AE99" s="75" t="str">
        <f t="shared" si="606"/>
        <v>__SUM DNK</v>
      </c>
      <c r="AF99" s="44" t="str">
        <f t="shared" si="606"/>
        <v>DK</v>
      </c>
      <c r="AG99" s="42" t="str">
        <f t="shared" si="606"/>
        <v>DNK</v>
      </c>
      <c r="AH99" s="43">
        <f t="shared" si="615"/>
        <v>0</v>
      </c>
      <c r="AI99" s="223">
        <f t="shared" ca="1" si="607"/>
        <v>1170</v>
      </c>
      <c r="AJ99" s="207">
        <f t="shared" ca="1" si="557"/>
        <v>430</v>
      </c>
      <c r="AK99" s="207">
        <f t="shared" ca="1" si="557"/>
        <v>129</v>
      </c>
      <c r="AL99" s="207">
        <f t="shared" ca="1" si="557"/>
        <v>150.5</v>
      </c>
      <c r="AM99" s="207">
        <f t="shared" ca="1" si="557"/>
        <v>150.5</v>
      </c>
      <c r="AN99" s="207">
        <f t="shared" ca="1" si="558"/>
        <v>595</v>
      </c>
      <c r="AO99" s="207">
        <f t="shared" ca="1" si="559"/>
        <v>595</v>
      </c>
      <c r="AP99" s="31">
        <f t="shared" ca="1" si="560"/>
        <v>6.6082000000000001</v>
      </c>
      <c r="AQ99" s="31">
        <f t="shared" ca="1" si="561"/>
        <v>0</v>
      </c>
      <c r="AR99" s="207">
        <f t="shared" ca="1" si="562"/>
        <v>0</v>
      </c>
      <c r="AS99" s="207">
        <f t="shared" ca="1" si="563"/>
        <v>0</v>
      </c>
      <c r="AT99" s="31">
        <f t="shared" ca="1" si="564"/>
        <v>0</v>
      </c>
      <c r="AU99" s="31">
        <f t="shared" ca="1" si="565"/>
        <v>817</v>
      </c>
      <c r="AV99" s="31">
        <f t="shared" ca="1" si="566"/>
        <v>125.751</v>
      </c>
      <c r="AW99" s="31">
        <f t="shared" ca="1" si="567"/>
        <v>790.39999999999986</v>
      </c>
      <c r="AX99" s="207">
        <f t="shared" ca="1" si="568"/>
        <v>1083</v>
      </c>
      <c r="AY99" s="207">
        <f t="shared" ca="1" si="569"/>
        <v>2173</v>
      </c>
      <c r="AZ99" s="207">
        <f t="shared" ca="1" si="570"/>
        <v>2173</v>
      </c>
      <c r="BA99" s="224">
        <f t="shared" ca="1" si="571"/>
        <v>2272</v>
      </c>
      <c r="BB99" s="24"/>
      <c r="BH99" s="42"/>
      <c r="BI99" s="75" t="str">
        <f t="shared" si="608"/>
        <v>__SUM DNK</v>
      </c>
      <c r="BJ99" s="44" t="str">
        <f t="shared" si="608"/>
        <v>DK</v>
      </c>
      <c r="BK99" s="42" t="str">
        <f t="shared" si="608"/>
        <v>DNK</v>
      </c>
      <c r="BL99" s="43">
        <f t="shared" si="613"/>
        <v>0</v>
      </c>
      <c r="BM99" s="223">
        <f t="shared" ca="1" si="609"/>
        <v>1170</v>
      </c>
      <c r="BN99" s="207">
        <f t="shared" ca="1" si="573"/>
        <v>430</v>
      </c>
      <c r="BO99" s="207">
        <f t="shared" ca="1" si="573"/>
        <v>129</v>
      </c>
      <c r="BP99" s="207">
        <f t="shared" ca="1" si="573"/>
        <v>150.5</v>
      </c>
      <c r="BQ99" s="207">
        <f t="shared" ca="1" si="573"/>
        <v>150.5</v>
      </c>
      <c r="BR99" s="207">
        <f t="shared" ca="1" si="574"/>
        <v>595</v>
      </c>
      <c r="BS99" s="207">
        <f t="shared" ca="1" si="575"/>
        <v>595</v>
      </c>
      <c r="BT99" s="31">
        <f t="shared" ca="1" si="576"/>
        <v>6.6082000000000001</v>
      </c>
      <c r="BU99" s="31">
        <f t="shared" ca="1" si="577"/>
        <v>0</v>
      </c>
      <c r="BV99" s="207">
        <f t="shared" ca="1" si="578"/>
        <v>0</v>
      </c>
      <c r="BW99" s="207">
        <f t="shared" ca="1" si="579"/>
        <v>0</v>
      </c>
      <c r="BX99" s="31">
        <f t="shared" ca="1" si="580"/>
        <v>0</v>
      </c>
      <c r="BY99" s="31">
        <f t="shared" ca="1" si="581"/>
        <v>817</v>
      </c>
      <c r="BZ99" s="31">
        <f t="shared" ca="1" si="582"/>
        <v>125.751</v>
      </c>
      <c r="CA99" s="31">
        <f t="shared" ca="1" si="583"/>
        <v>790.39999999999986</v>
      </c>
      <c r="CB99" s="207">
        <f t="shared" ca="1" si="584"/>
        <v>1083</v>
      </c>
      <c r="CC99" s="207">
        <f t="shared" ca="1" si="585"/>
        <v>2173</v>
      </c>
      <c r="CD99" s="207">
        <f t="shared" ca="1" si="586"/>
        <v>2173</v>
      </c>
      <c r="CE99" s="224">
        <f t="shared" ca="1" si="587"/>
        <v>2272</v>
      </c>
      <c r="CF99" s="24"/>
      <c r="CM99" s="75" t="str">
        <f t="shared" si="610"/>
        <v>__SUM DNK</v>
      </c>
      <c r="CN99" s="44" t="str">
        <f t="shared" si="610"/>
        <v>DK</v>
      </c>
      <c r="CO99" s="42" t="str">
        <f t="shared" si="610"/>
        <v>DNK</v>
      </c>
      <c r="CP99" s="43">
        <f t="shared" si="614"/>
        <v>0</v>
      </c>
      <c r="CQ99" s="223">
        <f t="shared" ca="1" si="611"/>
        <v>1170</v>
      </c>
      <c r="CR99" s="207">
        <f t="shared" ca="1" si="589"/>
        <v>430</v>
      </c>
      <c r="CS99" s="207">
        <f t="shared" ca="1" si="589"/>
        <v>129</v>
      </c>
      <c r="CT99" s="207">
        <f t="shared" ca="1" si="589"/>
        <v>150.5</v>
      </c>
      <c r="CU99" s="207">
        <f t="shared" ca="1" si="589"/>
        <v>150.5</v>
      </c>
      <c r="CV99" s="207">
        <f t="shared" ca="1" si="590"/>
        <v>595</v>
      </c>
      <c r="CW99" s="207">
        <f t="shared" ca="1" si="591"/>
        <v>595</v>
      </c>
      <c r="CX99" s="31">
        <f t="shared" ca="1" si="592"/>
        <v>6.6082000000000001</v>
      </c>
      <c r="CY99" s="31">
        <f t="shared" ca="1" si="593"/>
        <v>0</v>
      </c>
      <c r="CZ99" s="207">
        <f t="shared" ca="1" si="594"/>
        <v>0</v>
      </c>
      <c r="DA99" s="207">
        <f t="shared" ca="1" si="595"/>
        <v>0</v>
      </c>
      <c r="DB99" s="31">
        <f t="shared" ca="1" si="596"/>
        <v>0</v>
      </c>
      <c r="DC99" s="31">
        <f t="shared" ca="1" si="597"/>
        <v>817</v>
      </c>
      <c r="DD99" s="31">
        <f t="shared" ca="1" si="598"/>
        <v>125.751</v>
      </c>
      <c r="DE99" s="31">
        <f t="shared" ca="1" si="599"/>
        <v>790.39999999999986</v>
      </c>
      <c r="DF99" s="207">
        <f t="shared" ca="1" si="600"/>
        <v>1083</v>
      </c>
      <c r="DG99" s="207">
        <f t="shared" ca="1" si="601"/>
        <v>2173</v>
      </c>
      <c r="DH99" s="207">
        <f t="shared" ca="1" si="602"/>
        <v>2173</v>
      </c>
      <c r="DI99" s="224">
        <f t="shared" ca="1" si="603"/>
        <v>2272</v>
      </c>
      <c r="DJ99" s="24"/>
    </row>
    <row r="100" spans="1:114" x14ac:dyDescent="0.2">
      <c r="A100" s="75" t="str">
        <f t="shared" ref="A100:C109" si="616">A67</f>
        <v>Spain</v>
      </c>
      <c r="B100" s="44" t="str">
        <f t="shared" si="616"/>
        <v>ES</v>
      </c>
      <c r="C100" s="42" t="str">
        <f t="shared" si="616"/>
        <v>ESP</v>
      </c>
      <c r="D100" s="43">
        <f t="shared" si="612"/>
        <v>21</v>
      </c>
      <c r="E100" s="223">
        <f t="shared" ca="1" si="605"/>
        <v>0</v>
      </c>
      <c r="F100" s="207">
        <f t="shared" ca="1" si="541"/>
        <v>24560</v>
      </c>
      <c r="G100" s="207">
        <f t="shared" ca="1" si="541"/>
        <v>7368</v>
      </c>
      <c r="H100" s="207">
        <f t="shared" ca="1" si="541"/>
        <v>8596</v>
      </c>
      <c r="I100" s="207">
        <f t="shared" ca="1" si="541"/>
        <v>8596</v>
      </c>
      <c r="J100" s="207">
        <f t="shared" ca="1" si="542"/>
        <v>4700</v>
      </c>
      <c r="K100" s="207">
        <f t="shared" ca="1" si="543"/>
        <v>4700</v>
      </c>
      <c r="L100" s="31">
        <f t="shared" ca="1" si="544"/>
        <v>3600</v>
      </c>
      <c r="M100" s="31">
        <f t="shared" ca="1" si="545"/>
        <v>16890</v>
      </c>
      <c r="N100" s="207">
        <f t="shared" ca="1" si="546"/>
        <v>0</v>
      </c>
      <c r="O100" s="207">
        <f t="shared" ca="1" si="547"/>
        <v>0</v>
      </c>
      <c r="P100" s="31">
        <f t="shared" ca="1" si="548"/>
        <v>7117</v>
      </c>
      <c r="Q100" s="31">
        <f t="shared" ca="1" si="549"/>
        <v>0</v>
      </c>
      <c r="R100" s="31">
        <f t="shared" ca="1" si="550"/>
        <v>7570</v>
      </c>
      <c r="S100" s="31">
        <f t="shared" ca="1" si="551"/>
        <v>1250</v>
      </c>
      <c r="T100" s="207">
        <f t="shared" ca="1" si="552"/>
        <v>8100</v>
      </c>
      <c r="U100" s="207">
        <f t="shared" ca="1" si="553"/>
        <v>13050</v>
      </c>
      <c r="V100" s="207">
        <f t="shared" ca="1" si="554"/>
        <v>13050</v>
      </c>
      <c r="W100" s="224">
        <f t="shared" ca="1" si="555"/>
        <v>0</v>
      </c>
      <c r="X100" s="24"/>
      <c r="AE100" s="75" t="str">
        <f t="shared" ref="AE100:AG109" si="617">AE67</f>
        <v>Spain</v>
      </c>
      <c r="AF100" s="44" t="str">
        <f t="shared" si="617"/>
        <v>ES</v>
      </c>
      <c r="AG100" s="42" t="str">
        <f t="shared" si="617"/>
        <v>ESP</v>
      </c>
      <c r="AH100" s="43">
        <f t="shared" si="615"/>
        <v>21</v>
      </c>
      <c r="AI100" s="223">
        <f t="shared" ca="1" si="607"/>
        <v>0</v>
      </c>
      <c r="AJ100" s="207">
        <f t="shared" ca="1" si="557"/>
        <v>24560</v>
      </c>
      <c r="AK100" s="207">
        <f t="shared" ca="1" si="557"/>
        <v>7368</v>
      </c>
      <c r="AL100" s="207">
        <f t="shared" ca="1" si="557"/>
        <v>8596</v>
      </c>
      <c r="AM100" s="207">
        <f t="shared" ca="1" si="557"/>
        <v>8596</v>
      </c>
      <c r="AN100" s="207">
        <f t="shared" ca="1" si="558"/>
        <v>4700</v>
      </c>
      <c r="AO100" s="207">
        <f t="shared" ca="1" si="559"/>
        <v>4700</v>
      </c>
      <c r="AP100" s="31">
        <f t="shared" ca="1" si="560"/>
        <v>3600</v>
      </c>
      <c r="AQ100" s="31">
        <f t="shared" ca="1" si="561"/>
        <v>16890</v>
      </c>
      <c r="AR100" s="207">
        <f t="shared" ca="1" si="562"/>
        <v>0</v>
      </c>
      <c r="AS100" s="207">
        <f t="shared" ca="1" si="563"/>
        <v>0</v>
      </c>
      <c r="AT100" s="31">
        <f t="shared" ca="1" si="564"/>
        <v>7117</v>
      </c>
      <c r="AU100" s="31">
        <f t="shared" ca="1" si="565"/>
        <v>0</v>
      </c>
      <c r="AV100" s="31">
        <f t="shared" ca="1" si="566"/>
        <v>7570</v>
      </c>
      <c r="AW100" s="31">
        <f t="shared" ca="1" si="567"/>
        <v>1250</v>
      </c>
      <c r="AX100" s="207">
        <f t="shared" ca="1" si="568"/>
        <v>8100</v>
      </c>
      <c r="AY100" s="207">
        <f t="shared" ca="1" si="569"/>
        <v>13050</v>
      </c>
      <c r="AZ100" s="207">
        <f t="shared" ca="1" si="570"/>
        <v>13050</v>
      </c>
      <c r="BA100" s="224">
        <f t="shared" ca="1" si="571"/>
        <v>0</v>
      </c>
      <c r="BB100" s="24"/>
      <c r="BH100" s="42"/>
      <c r="BI100" s="75" t="str">
        <f t="shared" ref="BI100:BK109" si="618">BI67</f>
        <v>Spain</v>
      </c>
      <c r="BJ100" s="44" t="str">
        <f t="shared" si="618"/>
        <v>ES</v>
      </c>
      <c r="BK100" s="42" t="str">
        <f t="shared" si="618"/>
        <v>ESP</v>
      </c>
      <c r="BL100" s="43">
        <f t="shared" si="613"/>
        <v>21</v>
      </c>
      <c r="BM100" s="223">
        <f t="shared" ca="1" si="609"/>
        <v>0</v>
      </c>
      <c r="BN100" s="207">
        <f t="shared" ca="1" si="573"/>
        <v>24560</v>
      </c>
      <c r="BO100" s="207">
        <f t="shared" ca="1" si="573"/>
        <v>7368</v>
      </c>
      <c r="BP100" s="207">
        <f t="shared" ca="1" si="573"/>
        <v>8596</v>
      </c>
      <c r="BQ100" s="207">
        <f t="shared" ca="1" si="573"/>
        <v>8596</v>
      </c>
      <c r="BR100" s="207">
        <f t="shared" ca="1" si="574"/>
        <v>4700</v>
      </c>
      <c r="BS100" s="207">
        <f t="shared" ca="1" si="575"/>
        <v>4700</v>
      </c>
      <c r="BT100" s="31">
        <f t="shared" ca="1" si="576"/>
        <v>3600</v>
      </c>
      <c r="BU100" s="31">
        <f t="shared" ca="1" si="577"/>
        <v>16890</v>
      </c>
      <c r="BV100" s="207">
        <f t="shared" ca="1" si="578"/>
        <v>0</v>
      </c>
      <c r="BW100" s="207">
        <f t="shared" ca="1" si="579"/>
        <v>0</v>
      </c>
      <c r="BX100" s="31">
        <f t="shared" ca="1" si="580"/>
        <v>7117</v>
      </c>
      <c r="BY100" s="31">
        <f t="shared" ca="1" si="581"/>
        <v>0</v>
      </c>
      <c r="BZ100" s="31">
        <f t="shared" ca="1" si="582"/>
        <v>7570</v>
      </c>
      <c r="CA100" s="31">
        <f t="shared" ca="1" si="583"/>
        <v>1250</v>
      </c>
      <c r="CB100" s="207">
        <f t="shared" ca="1" si="584"/>
        <v>8100</v>
      </c>
      <c r="CC100" s="207">
        <f t="shared" ca="1" si="585"/>
        <v>13050</v>
      </c>
      <c r="CD100" s="207">
        <f t="shared" ca="1" si="586"/>
        <v>13050</v>
      </c>
      <c r="CE100" s="224">
        <f t="shared" ca="1" si="587"/>
        <v>0</v>
      </c>
      <c r="CF100" s="24"/>
      <c r="CM100" s="75" t="str">
        <f t="shared" ref="CM100:CO109" si="619">CM67</f>
        <v>Spain</v>
      </c>
      <c r="CN100" s="44" t="str">
        <f t="shared" si="619"/>
        <v>ES</v>
      </c>
      <c r="CO100" s="42" t="str">
        <f t="shared" si="619"/>
        <v>ESP</v>
      </c>
      <c r="CP100" s="43">
        <f t="shared" si="614"/>
        <v>21</v>
      </c>
      <c r="CQ100" s="223">
        <f t="shared" ca="1" si="611"/>
        <v>0</v>
      </c>
      <c r="CR100" s="207">
        <f t="shared" ca="1" si="589"/>
        <v>24560</v>
      </c>
      <c r="CS100" s="207">
        <f t="shared" ca="1" si="589"/>
        <v>7368</v>
      </c>
      <c r="CT100" s="207">
        <f t="shared" ca="1" si="589"/>
        <v>8596</v>
      </c>
      <c r="CU100" s="207">
        <f t="shared" ca="1" si="589"/>
        <v>8596</v>
      </c>
      <c r="CV100" s="207">
        <f t="shared" ca="1" si="590"/>
        <v>4700</v>
      </c>
      <c r="CW100" s="207">
        <f t="shared" ca="1" si="591"/>
        <v>4700</v>
      </c>
      <c r="CX100" s="31">
        <f t="shared" ca="1" si="592"/>
        <v>3600</v>
      </c>
      <c r="CY100" s="31">
        <f t="shared" ca="1" si="593"/>
        <v>16890</v>
      </c>
      <c r="CZ100" s="207">
        <f t="shared" ca="1" si="594"/>
        <v>0</v>
      </c>
      <c r="DA100" s="207">
        <f t="shared" ca="1" si="595"/>
        <v>0</v>
      </c>
      <c r="DB100" s="31">
        <f t="shared" ca="1" si="596"/>
        <v>7117</v>
      </c>
      <c r="DC100" s="31">
        <f t="shared" ca="1" si="597"/>
        <v>0</v>
      </c>
      <c r="DD100" s="31">
        <f t="shared" ca="1" si="598"/>
        <v>7570</v>
      </c>
      <c r="DE100" s="31">
        <f t="shared" ca="1" si="599"/>
        <v>1250</v>
      </c>
      <c r="DF100" s="207">
        <f t="shared" ca="1" si="600"/>
        <v>8100</v>
      </c>
      <c r="DG100" s="207">
        <f t="shared" ca="1" si="601"/>
        <v>13050</v>
      </c>
      <c r="DH100" s="207">
        <f t="shared" ca="1" si="602"/>
        <v>13050</v>
      </c>
      <c r="DI100" s="224">
        <f t="shared" ca="1" si="603"/>
        <v>0</v>
      </c>
      <c r="DJ100" s="24"/>
    </row>
    <row r="101" spans="1:114" x14ac:dyDescent="0.2">
      <c r="A101" s="75" t="str">
        <f t="shared" si="616"/>
        <v>France</v>
      </c>
      <c r="B101" s="44" t="str">
        <f t="shared" si="616"/>
        <v>FR</v>
      </c>
      <c r="C101" s="42" t="str">
        <f t="shared" si="616"/>
        <v>FRA</v>
      </c>
      <c r="D101" s="43">
        <f t="shared" si="612"/>
        <v>23</v>
      </c>
      <c r="E101" s="223">
        <f t="shared" ca="1" si="605"/>
        <v>0</v>
      </c>
      <c r="F101" s="207">
        <f t="shared" ca="1" si="541"/>
        <v>11035</v>
      </c>
      <c r="G101" s="207">
        <f t="shared" ca="1" si="541"/>
        <v>3310.5</v>
      </c>
      <c r="H101" s="207">
        <f t="shared" ca="1" si="541"/>
        <v>3862.2499999999995</v>
      </c>
      <c r="I101" s="207">
        <f t="shared" ca="1" si="541"/>
        <v>3862.2499999999995</v>
      </c>
      <c r="J101" s="207">
        <f t="shared" ca="1" si="542"/>
        <v>1465</v>
      </c>
      <c r="K101" s="207">
        <f t="shared" ca="1" si="543"/>
        <v>1465</v>
      </c>
      <c r="L101" s="31">
        <f t="shared" ca="1" si="544"/>
        <v>13600</v>
      </c>
      <c r="M101" s="31">
        <f t="shared" ca="1" si="545"/>
        <v>11500</v>
      </c>
      <c r="N101" s="207">
        <f t="shared" ca="1" si="546"/>
        <v>0</v>
      </c>
      <c r="O101" s="207">
        <f t="shared" ca="1" si="547"/>
        <v>0</v>
      </c>
      <c r="P101" s="31">
        <f t="shared" ca="1" si="548"/>
        <v>63020</v>
      </c>
      <c r="Q101" s="31">
        <f t="shared" ca="1" si="549"/>
        <v>1358</v>
      </c>
      <c r="R101" s="31">
        <f t="shared" ca="1" si="550"/>
        <v>0</v>
      </c>
      <c r="S101" s="31">
        <f t="shared" ca="1" si="551"/>
        <v>2191</v>
      </c>
      <c r="T101" s="207">
        <f t="shared" ca="1" si="552"/>
        <v>11600</v>
      </c>
      <c r="U101" s="207">
        <f t="shared" ca="1" si="553"/>
        <v>8150</v>
      </c>
      <c r="V101" s="207">
        <f t="shared" ca="1" si="554"/>
        <v>8150</v>
      </c>
      <c r="W101" s="224">
        <f t="shared" ca="1" si="555"/>
        <v>1000</v>
      </c>
      <c r="X101" s="24"/>
      <c r="AE101" s="75" t="str">
        <f t="shared" si="617"/>
        <v>France</v>
      </c>
      <c r="AF101" s="44" t="str">
        <f t="shared" si="617"/>
        <v>FR</v>
      </c>
      <c r="AG101" s="42" t="str">
        <f t="shared" si="617"/>
        <v>FRA</v>
      </c>
      <c r="AH101" s="43">
        <f t="shared" si="615"/>
        <v>23</v>
      </c>
      <c r="AI101" s="223">
        <f t="shared" ca="1" si="607"/>
        <v>0</v>
      </c>
      <c r="AJ101" s="207">
        <f t="shared" ca="1" si="557"/>
        <v>11035</v>
      </c>
      <c r="AK101" s="207">
        <f t="shared" ca="1" si="557"/>
        <v>3310.5</v>
      </c>
      <c r="AL101" s="207">
        <f t="shared" ca="1" si="557"/>
        <v>3862.2499999999995</v>
      </c>
      <c r="AM101" s="207">
        <f t="shared" ca="1" si="557"/>
        <v>3862.2499999999995</v>
      </c>
      <c r="AN101" s="207">
        <f t="shared" ca="1" si="558"/>
        <v>1465</v>
      </c>
      <c r="AO101" s="207">
        <f t="shared" ca="1" si="559"/>
        <v>1465</v>
      </c>
      <c r="AP101" s="31">
        <f t="shared" ca="1" si="560"/>
        <v>13600</v>
      </c>
      <c r="AQ101" s="31">
        <f t="shared" ca="1" si="561"/>
        <v>11500</v>
      </c>
      <c r="AR101" s="207">
        <f t="shared" ca="1" si="562"/>
        <v>0</v>
      </c>
      <c r="AS101" s="207">
        <f t="shared" ca="1" si="563"/>
        <v>0</v>
      </c>
      <c r="AT101" s="31">
        <f t="shared" ca="1" si="564"/>
        <v>63020</v>
      </c>
      <c r="AU101" s="31">
        <f t="shared" ca="1" si="565"/>
        <v>1358</v>
      </c>
      <c r="AV101" s="31">
        <f t="shared" ca="1" si="566"/>
        <v>0</v>
      </c>
      <c r="AW101" s="31">
        <f t="shared" ca="1" si="567"/>
        <v>2191</v>
      </c>
      <c r="AX101" s="207">
        <f t="shared" ca="1" si="568"/>
        <v>11600</v>
      </c>
      <c r="AY101" s="207">
        <f t="shared" ca="1" si="569"/>
        <v>8150</v>
      </c>
      <c r="AZ101" s="207">
        <f t="shared" ca="1" si="570"/>
        <v>8150</v>
      </c>
      <c r="BA101" s="224">
        <f t="shared" ca="1" si="571"/>
        <v>1000</v>
      </c>
      <c r="BB101" s="24"/>
      <c r="BH101" s="42"/>
      <c r="BI101" s="75" t="str">
        <f t="shared" si="618"/>
        <v>France</v>
      </c>
      <c r="BJ101" s="44" t="str">
        <f t="shared" si="618"/>
        <v>FR</v>
      </c>
      <c r="BK101" s="42" t="str">
        <f t="shared" si="618"/>
        <v>FRA</v>
      </c>
      <c r="BL101" s="43">
        <f t="shared" si="613"/>
        <v>23</v>
      </c>
      <c r="BM101" s="223">
        <f t="shared" ca="1" si="609"/>
        <v>0</v>
      </c>
      <c r="BN101" s="207">
        <f t="shared" ca="1" si="573"/>
        <v>11035</v>
      </c>
      <c r="BO101" s="207">
        <f t="shared" ca="1" si="573"/>
        <v>3310.5</v>
      </c>
      <c r="BP101" s="207">
        <f t="shared" ca="1" si="573"/>
        <v>3862.2499999999995</v>
      </c>
      <c r="BQ101" s="207">
        <f t="shared" ca="1" si="573"/>
        <v>3862.2499999999995</v>
      </c>
      <c r="BR101" s="207">
        <f t="shared" ca="1" si="574"/>
        <v>1465</v>
      </c>
      <c r="BS101" s="207">
        <f t="shared" ca="1" si="575"/>
        <v>1465</v>
      </c>
      <c r="BT101" s="31">
        <f t="shared" ca="1" si="576"/>
        <v>13600</v>
      </c>
      <c r="BU101" s="31">
        <f t="shared" ca="1" si="577"/>
        <v>11500</v>
      </c>
      <c r="BV101" s="207">
        <f t="shared" ca="1" si="578"/>
        <v>0</v>
      </c>
      <c r="BW101" s="207">
        <f t="shared" ca="1" si="579"/>
        <v>0</v>
      </c>
      <c r="BX101" s="31">
        <f t="shared" ca="1" si="580"/>
        <v>63020</v>
      </c>
      <c r="BY101" s="31">
        <f t="shared" ca="1" si="581"/>
        <v>1358</v>
      </c>
      <c r="BZ101" s="31">
        <f t="shared" ca="1" si="582"/>
        <v>0</v>
      </c>
      <c r="CA101" s="31">
        <f t="shared" ca="1" si="583"/>
        <v>2191</v>
      </c>
      <c r="CB101" s="207">
        <f t="shared" ca="1" si="584"/>
        <v>11600</v>
      </c>
      <c r="CC101" s="207">
        <f t="shared" ca="1" si="585"/>
        <v>8150</v>
      </c>
      <c r="CD101" s="207">
        <f t="shared" ca="1" si="586"/>
        <v>8150</v>
      </c>
      <c r="CE101" s="224">
        <f t="shared" ca="1" si="587"/>
        <v>1000</v>
      </c>
      <c r="CF101" s="24"/>
      <c r="CM101" s="75" t="str">
        <f t="shared" si="619"/>
        <v>France</v>
      </c>
      <c r="CN101" s="44" t="str">
        <f t="shared" si="619"/>
        <v>FR</v>
      </c>
      <c r="CO101" s="42" t="str">
        <f t="shared" si="619"/>
        <v>FRA</v>
      </c>
      <c r="CP101" s="43">
        <f t="shared" si="614"/>
        <v>23</v>
      </c>
      <c r="CQ101" s="223">
        <f t="shared" ca="1" si="611"/>
        <v>0</v>
      </c>
      <c r="CR101" s="207">
        <f t="shared" ca="1" si="589"/>
        <v>11035</v>
      </c>
      <c r="CS101" s="207">
        <f t="shared" ca="1" si="589"/>
        <v>3310.5</v>
      </c>
      <c r="CT101" s="207">
        <f t="shared" ca="1" si="589"/>
        <v>3862.2499999999995</v>
      </c>
      <c r="CU101" s="207">
        <f t="shared" ca="1" si="589"/>
        <v>3862.2499999999995</v>
      </c>
      <c r="CV101" s="207">
        <f t="shared" ca="1" si="590"/>
        <v>1465</v>
      </c>
      <c r="CW101" s="207">
        <f t="shared" ca="1" si="591"/>
        <v>1465</v>
      </c>
      <c r="CX101" s="31">
        <f t="shared" ca="1" si="592"/>
        <v>13600</v>
      </c>
      <c r="CY101" s="31">
        <f t="shared" ca="1" si="593"/>
        <v>11500</v>
      </c>
      <c r="CZ101" s="207">
        <f t="shared" ca="1" si="594"/>
        <v>0</v>
      </c>
      <c r="DA101" s="207">
        <f t="shared" ca="1" si="595"/>
        <v>0</v>
      </c>
      <c r="DB101" s="31">
        <f t="shared" ca="1" si="596"/>
        <v>63020</v>
      </c>
      <c r="DC101" s="31">
        <f t="shared" ca="1" si="597"/>
        <v>1358</v>
      </c>
      <c r="DD101" s="31">
        <f t="shared" ca="1" si="598"/>
        <v>0</v>
      </c>
      <c r="DE101" s="31">
        <f t="shared" ca="1" si="599"/>
        <v>2191</v>
      </c>
      <c r="DF101" s="207">
        <f t="shared" ca="1" si="600"/>
        <v>11600</v>
      </c>
      <c r="DG101" s="207">
        <f t="shared" ca="1" si="601"/>
        <v>8150</v>
      </c>
      <c r="DH101" s="207">
        <f t="shared" ca="1" si="602"/>
        <v>8150</v>
      </c>
      <c r="DI101" s="224">
        <f t="shared" ca="1" si="603"/>
        <v>1000</v>
      </c>
      <c r="DJ101" s="24"/>
    </row>
    <row r="102" spans="1:114" x14ac:dyDescent="0.2">
      <c r="A102" s="75" t="str">
        <f t="shared" si="616"/>
        <v>Greece</v>
      </c>
      <c r="B102" s="44" t="str">
        <f t="shared" si="616"/>
        <v>GR</v>
      </c>
      <c r="C102" s="42" t="str">
        <f t="shared" si="616"/>
        <v>GRC</v>
      </c>
      <c r="D102" s="43">
        <f t="shared" si="612"/>
        <v>25</v>
      </c>
      <c r="E102" s="223">
        <f t="shared" ca="1" si="605"/>
        <v>0</v>
      </c>
      <c r="F102" s="207">
        <f t="shared" ca="1" si="541"/>
        <v>5214</v>
      </c>
      <c r="G102" s="207">
        <f t="shared" ca="1" si="541"/>
        <v>1564.2</v>
      </c>
      <c r="H102" s="207">
        <f t="shared" ca="1" si="541"/>
        <v>1824.8999999999999</v>
      </c>
      <c r="I102" s="207">
        <f t="shared" ca="1" si="541"/>
        <v>1824.8999999999999</v>
      </c>
      <c r="J102" s="207">
        <f t="shared" ca="1" si="542"/>
        <v>0</v>
      </c>
      <c r="K102" s="207">
        <f t="shared" ca="1" si="543"/>
        <v>0</v>
      </c>
      <c r="L102" s="31">
        <f t="shared" ca="1" si="544"/>
        <v>252</v>
      </c>
      <c r="M102" s="31">
        <f t="shared" ca="1" si="545"/>
        <v>3331</v>
      </c>
      <c r="N102" s="207">
        <f t="shared" ca="1" si="546"/>
        <v>1120</v>
      </c>
      <c r="O102" s="207">
        <f t="shared" ca="1" si="547"/>
        <v>1120</v>
      </c>
      <c r="P102" s="31">
        <f t="shared" ca="1" si="548"/>
        <v>0</v>
      </c>
      <c r="Q102" s="31">
        <f t="shared" ca="1" si="549"/>
        <v>0</v>
      </c>
      <c r="R102" s="31">
        <f t="shared" ca="1" si="550"/>
        <v>0</v>
      </c>
      <c r="S102" s="31">
        <f t="shared" ca="1" si="551"/>
        <v>325</v>
      </c>
      <c r="T102" s="207">
        <f t="shared" ca="1" si="552"/>
        <v>2800</v>
      </c>
      <c r="U102" s="207">
        <f t="shared" ca="1" si="553"/>
        <v>1350</v>
      </c>
      <c r="V102" s="207">
        <f t="shared" ca="1" si="554"/>
        <v>1350</v>
      </c>
      <c r="W102" s="224">
        <f t="shared" ca="1" si="555"/>
        <v>0</v>
      </c>
      <c r="X102" s="24"/>
      <c r="AE102" s="75" t="str">
        <f t="shared" si="617"/>
        <v>Greece</v>
      </c>
      <c r="AF102" s="44" t="str">
        <f t="shared" si="617"/>
        <v>GR</v>
      </c>
      <c r="AG102" s="42" t="str">
        <f t="shared" si="617"/>
        <v>GRC</v>
      </c>
      <c r="AH102" s="43">
        <f t="shared" si="615"/>
        <v>25</v>
      </c>
      <c r="AI102" s="223">
        <f t="shared" ca="1" si="607"/>
        <v>0</v>
      </c>
      <c r="AJ102" s="207">
        <f t="shared" ca="1" si="557"/>
        <v>5214</v>
      </c>
      <c r="AK102" s="207">
        <f t="shared" ca="1" si="557"/>
        <v>1564.2</v>
      </c>
      <c r="AL102" s="207">
        <f t="shared" ca="1" si="557"/>
        <v>1824.8999999999999</v>
      </c>
      <c r="AM102" s="207">
        <f t="shared" ca="1" si="557"/>
        <v>1824.8999999999999</v>
      </c>
      <c r="AN102" s="207">
        <f t="shared" ca="1" si="558"/>
        <v>0</v>
      </c>
      <c r="AO102" s="207">
        <f t="shared" ca="1" si="559"/>
        <v>0</v>
      </c>
      <c r="AP102" s="31">
        <f t="shared" ca="1" si="560"/>
        <v>252</v>
      </c>
      <c r="AQ102" s="31">
        <f t="shared" ca="1" si="561"/>
        <v>3331</v>
      </c>
      <c r="AR102" s="207">
        <f t="shared" ca="1" si="562"/>
        <v>1120</v>
      </c>
      <c r="AS102" s="207">
        <f t="shared" ca="1" si="563"/>
        <v>1120</v>
      </c>
      <c r="AT102" s="31">
        <f t="shared" ca="1" si="564"/>
        <v>0</v>
      </c>
      <c r="AU102" s="31">
        <f t="shared" ca="1" si="565"/>
        <v>0</v>
      </c>
      <c r="AV102" s="31">
        <f t="shared" ca="1" si="566"/>
        <v>0</v>
      </c>
      <c r="AW102" s="31">
        <f t="shared" ca="1" si="567"/>
        <v>325</v>
      </c>
      <c r="AX102" s="207">
        <f t="shared" ca="1" si="568"/>
        <v>2800</v>
      </c>
      <c r="AY102" s="207">
        <f t="shared" ca="1" si="569"/>
        <v>1350</v>
      </c>
      <c r="AZ102" s="207">
        <f t="shared" ca="1" si="570"/>
        <v>1350</v>
      </c>
      <c r="BA102" s="224">
        <f t="shared" ca="1" si="571"/>
        <v>0</v>
      </c>
      <c r="BB102" s="24"/>
      <c r="BH102" s="42"/>
      <c r="BI102" s="75" t="str">
        <f t="shared" si="618"/>
        <v>Greece</v>
      </c>
      <c r="BJ102" s="44" t="str">
        <f t="shared" si="618"/>
        <v>GR</v>
      </c>
      <c r="BK102" s="42" t="str">
        <f t="shared" si="618"/>
        <v>GRC</v>
      </c>
      <c r="BL102" s="43">
        <f t="shared" si="613"/>
        <v>25</v>
      </c>
      <c r="BM102" s="223">
        <f t="shared" ca="1" si="609"/>
        <v>0</v>
      </c>
      <c r="BN102" s="207">
        <f t="shared" ca="1" si="573"/>
        <v>5214</v>
      </c>
      <c r="BO102" s="207">
        <f t="shared" ca="1" si="573"/>
        <v>1564.2</v>
      </c>
      <c r="BP102" s="207">
        <f t="shared" ca="1" si="573"/>
        <v>1824.8999999999999</v>
      </c>
      <c r="BQ102" s="207">
        <f t="shared" ca="1" si="573"/>
        <v>1824.8999999999999</v>
      </c>
      <c r="BR102" s="207">
        <f t="shared" ca="1" si="574"/>
        <v>0</v>
      </c>
      <c r="BS102" s="207">
        <f t="shared" ca="1" si="575"/>
        <v>0</v>
      </c>
      <c r="BT102" s="31">
        <f t="shared" ca="1" si="576"/>
        <v>252</v>
      </c>
      <c r="BU102" s="31">
        <f t="shared" ca="1" si="577"/>
        <v>3331</v>
      </c>
      <c r="BV102" s="207">
        <f t="shared" ca="1" si="578"/>
        <v>1120</v>
      </c>
      <c r="BW102" s="207">
        <f t="shared" ca="1" si="579"/>
        <v>1120</v>
      </c>
      <c r="BX102" s="31">
        <f t="shared" ca="1" si="580"/>
        <v>0</v>
      </c>
      <c r="BY102" s="31">
        <f t="shared" ca="1" si="581"/>
        <v>0</v>
      </c>
      <c r="BZ102" s="31">
        <f t="shared" ca="1" si="582"/>
        <v>0</v>
      </c>
      <c r="CA102" s="31">
        <f t="shared" ca="1" si="583"/>
        <v>325</v>
      </c>
      <c r="CB102" s="207">
        <f t="shared" ca="1" si="584"/>
        <v>2800</v>
      </c>
      <c r="CC102" s="207">
        <f t="shared" ca="1" si="585"/>
        <v>1350</v>
      </c>
      <c r="CD102" s="207">
        <f t="shared" ca="1" si="586"/>
        <v>1350</v>
      </c>
      <c r="CE102" s="224">
        <f t="shared" ca="1" si="587"/>
        <v>0</v>
      </c>
      <c r="CF102" s="24"/>
      <c r="CM102" s="75" t="str">
        <f t="shared" si="619"/>
        <v>Greece</v>
      </c>
      <c r="CN102" s="44" t="str">
        <f t="shared" si="619"/>
        <v>GR</v>
      </c>
      <c r="CO102" s="42" t="str">
        <f t="shared" si="619"/>
        <v>GRC</v>
      </c>
      <c r="CP102" s="43">
        <f t="shared" si="614"/>
        <v>25</v>
      </c>
      <c r="CQ102" s="223">
        <f t="shared" ca="1" si="611"/>
        <v>0</v>
      </c>
      <c r="CR102" s="207">
        <f t="shared" ca="1" si="589"/>
        <v>5214</v>
      </c>
      <c r="CS102" s="207">
        <f t="shared" ca="1" si="589"/>
        <v>1564.2</v>
      </c>
      <c r="CT102" s="207">
        <f t="shared" ca="1" si="589"/>
        <v>1824.8999999999999</v>
      </c>
      <c r="CU102" s="207">
        <f t="shared" ca="1" si="589"/>
        <v>1824.8999999999999</v>
      </c>
      <c r="CV102" s="207">
        <f t="shared" ca="1" si="590"/>
        <v>0</v>
      </c>
      <c r="CW102" s="207">
        <f t="shared" ca="1" si="591"/>
        <v>0</v>
      </c>
      <c r="CX102" s="31">
        <f t="shared" ca="1" si="592"/>
        <v>252</v>
      </c>
      <c r="CY102" s="31">
        <f t="shared" ca="1" si="593"/>
        <v>3331</v>
      </c>
      <c r="CZ102" s="207">
        <f t="shared" ca="1" si="594"/>
        <v>1120</v>
      </c>
      <c r="DA102" s="207">
        <f t="shared" ca="1" si="595"/>
        <v>1120</v>
      </c>
      <c r="DB102" s="31">
        <f t="shared" ca="1" si="596"/>
        <v>0</v>
      </c>
      <c r="DC102" s="31">
        <f t="shared" ca="1" si="597"/>
        <v>0</v>
      </c>
      <c r="DD102" s="31">
        <f t="shared" ca="1" si="598"/>
        <v>0</v>
      </c>
      <c r="DE102" s="31">
        <f t="shared" ca="1" si="599"/>
        <v>325</v>
      </c>
      <c r="DF102" s="207">
        <f t="shared" ca="1" si="600"/>
        <v>2800</v>
      </c>
      <c r="DG102" s="207">
        <f t="shared" ca="1" si="601"/>
        <v>1350</v>
      </c>
      <c r="DH102" s="207">
        <f t="shared" ca="1" si="602"/>
        <v>1350</v>
      </c>
      <c r="DI102" s="224">
        <f t="shared" ca="1" si="603"/>
        <v>0</v>
      </c>
      <c r="DJ102" s="24"/>
    </row>
    <row r="103" spans="1:114" x14ac:dyDescent="0.2">
      <c r="A103" s="75" t="str">
        <f t="shared" si="616"/>
        <v>Croatia</v>
      </c>
      <c r="B103" s="44" t="str">
        <f t="shared" si="616"/>
        <v>HR</v>
      </c>
      <c r="C103" s="42" t="str">
        <f t="shared" si="616"/>
        <v>HRV</v>
      </c>
      <c r="D103" s="43">
        <f t="shared" si="612"/>
        <v>26</v>
      </c>
      <c r="E103" s="223">
        <f t="shared" ca="1" si="605"/>
        <v>0</v>
      </c>
      <c r="F103" s="207">
        <f t="shared" ca="1" si="541"/>
        <v>1500</v>
      </c>
      <c r="G103" s="207">
        <f t="shared" ca="1" si="541"/>
        <v>450</v>
      </c>
      <c r="H103" s="207">
        <f t="shared" ca="1" si="541"/>
        <v>525</v>
      </c>
      <c r="I103" s="207">
        <f t="shared" ca="1" si="541"/>
        <v>525</v>
      </c>
      <c r="J103" s="207">
        <f t="shared" ca="1" si="542"/>
        <v>100</v>
      </c>
      <c r="K103" s="207">
        <f t="shared" ca="1" si="543"/>
        <v>100</v>
      </c>
      <c r="L103" s="31">
        <f t="shared" ca="1" si="544"/>
        <v>300</v>
      </c>
      <c r="M103" s="31">
        <f t="shared" ca="1" si="545"/>
        <v>1800</v>
      </c>
      <c r="N103" s="207">
        <f t="shared" ca="1" si="546"/>
        <v>0</v>
      </c>
      <c r="O103" s="207">
        <f t="shared" ca="1" si="547"/>
        <v>0</v>
      </c>
      <c r="P103" s="31">
        <f t="shared" ca="1" si="548"/>
        <v>0</v>
      </c>
      <c r="Q103" s="31">
        <f t="shared" ca="1" si="549"/>
        <v>0</v>
      </c>
      <c r="R103" s="31">
        <f t="shared" ca="1" si="550"/>
        <v>200</v>
      </c>
      <c r="S103" s="31">
        <f t="shared" ca="1" si="551"/>
        <v>250</v>
      </c>
      <c r="T103" s="207">
        <f t="shared" ca="1" si="552"/>
        <v>45</v>
      </c>
      <c r="U103" s="207">
        <f t="shared" ca="1" si="553"/>
        <v>375</v>
      </c>
      <c r="V103" s="207">
        <f t="shared" ca="1" si="554"/>
        <v>375</v>
      </c>
      <c r="W103" s="224">
        <f t="shared" ca="1" si="555"/>
        <v>0</v>
      </c>
      <c r="X103" s="24"/>
      <c r="AE103" s="75" t="str">
        <f t="shared" si="617"/>
        <v>Croatia</v>
      </c>
      <c r="AF103" s="44" t="str">
        <f t="shared" si="617"/>
        <v>HR</v>
      </c>
      <c r="AG103" s="42" t="str">
        <f t="shared" si="617"/>
        <v>HRV</v>
      </c>
      <c r="AH103" s="43">
        <f t="shared" si="615"/>
        <v>26</v>
      </c>
      <c r="AI103" s="223">
        <f t="shared" ca="1" si="607"/>
        <v>0</v>
      </c>
      <c r="AJ103" s="207">
        <f t="shared" ca="1" si="557"/>
        <v>1500</v>
      </c>
      <c r="AK103" s="207">
        <f t="shared" ca="1" si="557"/>
        <v>450</v>
      </c>
      <c r="AL103" s="207">
        <f t="shared" ca="1" si="557"/>
        <v>525</v>
      </c>
      <c r="AM103" s="207">
        <f t="shared" ca="1" si="557"/>
        <v>525</v>
      </c>
      <c r="AN103" s="207">
        <f t="shared" ca="1" si="558"/>
        <v>100</v>
      </c>
      <c r="AO103" s="207">
        <f t="shared" ca="1" si="559"/>
        <v>100</v>
      </c>
      <c r="AP103" s="31">
        <f t="shared" ca="1" si="560"/>
        <v>300</v>
      </c>
      <c r="AQ103" s="31">
        <f t="shared" ca="1" si="561"/>
        <v>1800</v>
      </c>
      <c r="AR103" s="207">
        <f t="shared" ca="1" si="562"/>
        <v>0</v>
      </c>
      <c r="AS103" s="207">
        <f t="shared" ca="1" si="563"/>
        <v>0</v>
      </c>
      <c r="AT103" s="31">
        <f t="shared" ca="1" si="564"/>
        <v>0</v>
      </c>
      <c r="AU103" s="31">
        <f t="shared" ca="1" si="565"/>
        <v>0</v>
      </c>
      <c r="AV103" s="31">
        <f t="shared" ca="1" si="566"/>
        <v>200</v>
      </c>
      <c r="AW103" s="31">
        <f t="shared" ca="1" si="567"/>
        <v>250</v>
      </c>
      <c r="AX103" s="207">
        <f t="shared" ca="1" si="568"/>
        <v>45</v>
      </c>
      <c r="AY103" s="207">
        <f t="shared" ca="1" si="569"/>
        <v>375</v>
      </c>
      <c r="AZ103" s="207">
        <f t="shared" ca="1" si="570"/>
        <v>375</v>
      </c>
      <c r="BA103" s="224">
        <f t="shared" ca="1" si="571"/>
        <v>0</v>
      </c>
      <c r="BB103" s="24"/>
      <c r="BH103" s="42"/>
      <c r="BI103" s="75" t="str">
        <f t="shared" si="618"/>
        <v>Croatia</v>
      </c>
      <c r="BJ103" s="44" t="str">
        <f t="shared" si="618"/>
        <v>HR</v>
      </c>
      <c r="BK103" s="42" t="str">
        <f t="shared" si="618"/>
        <v>HRV</v>
      </c>
      <c r="BL103" s="43">
        <f t="shared" si="613"/>
        <v>26</v>
      </c>
      <c r="BM103" s="223">
        <f t="shared" ca="1" si="609"/>
        <v>0</v>
      </c>
      <c r="BN103" s="207">
        <f t="shared" ca="1" si="573"/>
        <v>1500</v>
      </c>
      <c r="BO103" s="207">
        <f t="shared" ca="1" si="573"/>
        <v>450</v>
      </c>
      <c r="BP103" s="207">
        <f t="shared" ca="1" si="573"/>
        <v>525</v>
      </c>
      <c r="BQ103" s="207">
        <f t="shared" ca="1" si="573"/>
        <v>525</v>
      </c>
      <c r="BR103" s="207">
        <f t="shared" ca="1" si="574"/>
        <v>100</v>
      </c>
      <c r="BS103" s="207">
        <f t="shared" ca="1" si="575"/>
        <v>100</v>
      </c>
      <c r="BT103" s="31">
        <f t="shared" ca="1" si="576"/>
        <v>300</v>
      </c>
      <c r="BU103" s="31">
        <f t="shared" ca="1" si="577"/>
        <v>1800</v>
      </c>
      <c r="BV103" s="207">
        <f t="shared" ca="1" si="578"/>
        <v>0</v>
      </c>
      <c r="BW103" s="207">
        <f t="shared" ca="1" si="579"/>
        <v>0</v>
      </c>
      <c r="BX103" s="31">
        <f t="shared" ca="1" si="580"/>
        <v>0</v>
      </c>
      <c r="BY103" s="31">
        <f t="shared" ca="1" si="581"/>
        <v>0</v>
      </c>
      <c r="BZ103" s="31">
        <f t="shared" ca="1" si="582"/>
        <v>200</v>
      </c>
      <c r="CA103" s="31">
        <f t="shared" ca="1" si="583"/>
        <v>250</v>
      </c>
      <c r="CB103" s="207">
        <f t="shared" ca="1" si="584"/>
        <v>45</v>
      </c>
      <c r="CC103" s="207">
        <f t="shared" ca="1" si="585"/>
        <v>375</v>
      </c>
      <c r="CD103" s="207">
        <f t="shared" ca="1" si="586"/>
        <v>375</v>
      </c>
      <c r="CE103" s="224">
        <f t="shared" ca="1" si="587"/>
        <v>0</v>
      </c>
      <c r="CF103" s="24"/>
      <c r="CM103" s="75" t="str">
        <f t="shared" si="619"/>
        <v>Croatia</v>
      </c>
      <c r="CN103" s="44" t="str">
        <f t="shared" si="619"/>
        <v>HR</v>
      </c>
      <c r="CO103" s="42" t="str">
        <f t="shared" si="619"/>
        <v>HRV</v>
      </c>
      <c r="CP103" s="43">
        <f t="shared" si="614"/>
        <v>26</v>
      </c>
      <c r="CQ103" s="223">
        <f t="shared" ca="1" si="611"/>
        <v>0</v>
      </c>
      <c r="CR103" s="207">
        <f t="shared" ca="1" si="589"/>
        <v>1500</v>
      </c>
      <c r="CS103" s="207">
        <f t="shared" ca="1" si="589"/>
        <v>450</v>
      </c>
      <c r="CT103" s="207">
        <f t="shared" ca="1" si="589"/>
        <v>525</v>
      </c>
      <c r="CU103" s="207">
        <f t="shared" ca="1" si="589"/>
        <v>525</v>
      </c>
      <c r="CV103" s="207">
        <f t="shared" ca="1" si="590"/>
        <v>100</v>
      </c>
      <c r="CW103" s="207">
        <f t="shared" ca="1" si="591"/>
        <v>100</v>
      </c>
      <c r="CX103" s="31">
        <f t="shared" ca="1" si="592"/>
        <v>300</v>
      </c>
      <c r="CY103" s="31">
        <f t="shared" ca="1" si="593"/>
        <v>1800</v>
      </c>
      <c r="CZ103" s="207">
        <f t="shared" ca="1" si="594"/>
        <v>0</v>
      </c>
      <c r="DA103" s="207">
        <f t="shared" ca="1" si="595"/>
        <v>0</v>
      </c>
      <c r="DB103" s="31">
        <f t="shared" ca="1" si="596"/>
        <v>0</v>
      </c>
      <c r="DC103" s="31">
        <f t="shared" ca="1" si="597"/>
        <v>0</v>
      </c>
      <c r="DD103" s="31">
        <f t="shared" ca="1" si="598"/>
        <v>200</v>
      </c>
      <c r="DE103" s="31">
        <f t="shared" ca="1" si="599"/>
        <v>250</v>
      </c>
      <c r="DF103" s="207">
        <f t="shared" ca="1" si="600"/>
        <v>45</v>
      </c>
      <c r="DG103" s="207">
        <f t="shared" ca="1" si="601"/>
        <v>375</v>
      </c>
      <c r="DH103" s="207">
        <f t="shared" ca="1" si="602"/>
        <v>375</v>
      </c>
      <c r="DI103" s="224">
        <f t="shared" ca="1" si="603"/>
        <v>0</v>
      </c>
      <c r="DJ103" s="24"/>
    </row>
    <row r="104" spans="1:114" x14ac:dyDescent="0.2">
      <c r="A104" s="75" t="str">
        <f t="shared" si="616"/>
        <v>Hungary</v>
      </c>
      <c r="B104" s="44" t="str">
        <f t="shared" si="616"/>
        <v>HU</v>
      </c>
      <c r="C104" s="42" t="str">
        <f t="shared" si="616"/>
        <v>HUN</v>
      </c>
      <c r="D104" s="43">
        <f t="shared" si="612"/>
        <v>27</v>
      </c>
      <c r="E104" s="223">
        <f t="shared" ca="1" si="605"/>
        <v>0</v>
      </c>
      <c r="F104" s="207">
        <f t="shared" ca="1" si="541"/>
        <v>2260.4</v>
      </c>
      <c r="G104" s="207">
        <f t="shared" ca="1" si="541"/>
        <v>678.12</v>
      </c>
      <c r="H104" s="207">
        <f t="shared" ca="1" si="541"/>
        <v>791.14</v>
      </c>
      <c r="I104" s="207">
        <f t="shared" ca="1" si="541"/>
        <v>791.14</v>
      </c>
      <c r="J104" s="207">
        <f t="shared" ca="1" si="542"/>
        <v>82.55</v>
      </c>
      <c r="K104" s="207">
        <f t="shared" ca="1" si="543"/>
        <v>82.55</v>
      </c>
      <c r="L104" s="31">
        <f t="shared" ca="1" si="544"/>
        <v>60</v>
      </c>
      <c r="M104" s="31">
        <f t="shared" ca="1" si="545"/>
        <v>0</v>
      </c>
      <c r="N104" s="207">
        <f t="shared" ca="1" si="546"/>
        <v>426</v>
      </c>
      <c r="O104" s="207">
        <f t="shared" ca="1" si="547"/>
        <v>426</v>
      </c>
      <c r="P104" s="31">
        <f t="shared" ca="1" si="548"/>
        <v>1888</v>
      </c>
      <c r="Q104" s="31">
        <f t="shared" ca="1" si="549"/>
        <v>410</v>
      </c>
      <c r="R104" s="31">
        <f t="shared" ca="1" si="550"/>
        <v>585</v>
      </c>
      <c r="S104" s="31">
        <f t="shared" ca="1" si="551"/>
        <v>330</v>
      </c>
      <c r="T104" s="207">
        <f t="shared" ca="1" si="552"/>
        <v>750</v>
      </c>
      <c r="U104" s="207">
        <f t="shared" ca="1" si="553"/>
        <v>164.5</v>
      </c>
      <c r="V104" s="207">
        <f t="shared" ca="1" si="554"/>
        <v>164.5</v>
      </c>
      <c r="W104" s="224">
        <f t="shared" ca="1" si="555"/>
        <v>0</v>
      </c>
      <c r="X104" s="24"/>
      <c r="AE104" s="75" t="str">
        <f t="shared" si="617"/>
        <v>Hungary</v>
      </c>
      <c r="AF104" s="44" t="str">
        <f t="shared" si="617"/>
        <v>HU</v>
      </c>
      <c r="AG104" s="42" t="str">
        <f t="shared" si="617"/>
        <v>HUN</v>
      </c>
      <c r="AH104" s="43">
        <f t="shared" si="615"/>
        <v>27</v>
      </c>
      <c r="AI104" s="223">
        <f t="shared" ca="1" si="607"/>
        <v>0</v>
      </c>
      <c r="AJ104" s="207">
        <f t="shared" ca="1" si="557"/>
        <v>2260.4</v>
      </c>
      <c r="AK104" s="207">
        <f t="shared" ca="1" si="557"/>
        <v>678.12</v>
      </c>
      <c r="AL104" s="207">
        <f t="shared" ca="1" si="557"/>
        <v>791.14</v>
      </c>
      <c r="AM104" s="207">
        <f t="shared" ca="1" si="557"/>
        <v>791.14</v>
      </c>
      <c r="AN104" s="207">
        <f t="shared" ca="1" si="558"/>
        <v>82.55</v>
      </c>
      <c r="AO104" s="207">
        <f t="shared" ca="1" si="559"/>
        <v>82.55</v>
      </c>
      <c r="AP104" s="31">
        <f t="shared" ca="1" si="560"/>
        <v>60</v>
      </c>
      <c r="AQ104" s="31">
        <f t="shared" ca="1" si="561"/>
        <v>0</v>
      </c>
      <c r="AR104" s="207">
        <f t="shared" ca="1" si="562"/>
        <v>426</v>
      </c>
      <c r="AS104" s="207">
        <f t="shared" ca="1" si="563"/>
        <v>426</v>
      </c>
      <c r="AT104" s="31">
        <f t="shared" ca="1" si="564"/>
        <v>1888</v>
      </c>
      <c r="AU104" s="31">
        <f t="shared" ca="1" si="565"/>
        <v>410</v>
      </c>
      <c r="AV104" s="31">
        <f t="shared" ca="1" si="566"/>
        <v>585</v>
      </c>
      <c r="AW104" s="31">
        <f t="shared" ca="1" si="567"/>
        <v>330</v>
      </c>
      <c r="AX104" s="207">
        <f t="shared" ca="1" si="568"/>
        <v>750</v>
      </c>
      <c r="AY104" s="207">
        <f t="shared" ca="1" si="569"/>
        <v>164.5</v>
      </c>
      <c r="AZ104" s="207">
        <f t="shared" ca="1" si="570"/>
        <v>164.5</v>
      </c>
      <c r="BA104" s="224">
        <f t="shared" ca="1" si="571"/>
        <v>0</v>
      </c>
      <c r="BB104" s="24"/>
      <c r="BH104" s="42"/>
      <c r="BI104" s="75" t="str">
        <f t="shared" si="618"/>
        <v>Hungary</v>
      </c>
      <c r="BJ104" s="44" t="str">
        <f t="shared" si="618"/>
        <v>HU</v>
      </c>
      <c r="BK104" s="42" t="str">
        <f t="shared" si="618"/>
        <v>HUN</v>
      </c>
      <c r="BL104" s="43">
        <f t="shared" si="613"/>
        <v>27</v>
      </c>
      <c r="BM104" s="223">
        <f t="shared" ca="1" si="609"/>
        <v>0</v>
      </c>
      <c r="BN104" s="207">
        <f t="shared" ca="1" si="573"/>
        <v>2260.4</v>
      </c>
      <c r="BO104" s="207">
        <f t="shared" ca="1" si="573"/>
        <v>678.12</v>
      </c>
      <c r="BP104" s="207">
        <f t="shared" ca="1" si="573"/>
        <v>791.14</v>
      </c>
      <c r="BQ104" s="207">
        <f t="shared" ca="1" si="573"/>
        <v>791.14</v>
      </c>
      <c r="BR104" s="207">
        <f t="shared" ca="1" si="574"/>
        <v>82.55</v>
      </c>
      <c r="BS104" s="207">
        <f t="shared" ca="1" si="575"/>
        <v>82.55</v>
      </c>
      <c r="BT104" s="31">
        <f t="shared" ca="1" si="576"/>
        <v>60</v>
      </c>
      <c r="BU104" s="31">
        <f t="shared" ca="1" si="577"/>
        <v>0</v>
      </c>
      <c r="BV104" s="207">
        <f t="shared" ca="1" si="578"/>
        <v>426</v>
      </c>
      <c r="BW104" s="207">
        <f t="shared" ca="1" si="579"/>
        <v>426</v>
      </c>
      <c r="BX104" s="31">
        <f t="shared" ca="1" si="580"/>
        <v>1888</v>
      </c>
      <c r="BY104" s="31">
        <f t="shared" ca="1" si="581"/>
        <v>410</v>
      </c>
      <c r="BZ104" s="31">
        <f t="shared" ca="1" si="582"/>
        <v>585</v>
      </c>
      <c r="CA104" s="31">
        <f t="shared" ca="1" si="583"/>
        <v>330</v>
      </c>
      <c r="CB104" s="207">
        <f t="shared" ca="1" si="584"/>
        <v>750</v>
      </c>
      <c r="CC104" s="207">
        <f t="shared" ca="1" si="585"/>
        <v>164.5</v>
      </c>
      <c r="CD104" s="207">
        <f t="shared" ca="1" si="586"/>
        <v>164.5</v>
      </c>
      <c r="CE104" s="224">
        <f t="shared" ca="1" si="587"/>
        <v>0</v>
      </c>
      <c r="CF104" s="24"/>
      <c r="CM104" s="75" t="str">
        <f t="shared" si="619"/>
        <v>Hungary</v>
      </c>
      <c r="CN104" s="44" t="str">
        <f t="shared" si="619"/>
        <v>HU</v>
      </c>
      <c r="CO104" s="42" t="str">
        <f t="shared" si="619"/>
        <v>HUN</v>
      </c>
      <c r="CP104" s="43">
        <f t="shared" si="614"/>
        <v>27</v>
      </c>
      <c r="CQ104" s="223">
        <f t="shared" ca="1" si="611"/>
        <v>0</v>
      </c>
      <c r="CR104" s="207">
        <f t="shared" ca="1" si="589"/>
        <v>2260.4</v>
      </c>
      <c r="CS104" s="207">
        <f t="shared" ca="1" si="589"/>
        <v>678.12</v>
      </c>
      <c r="CT104" s="207">
        <f t="shared" ca="1" si="589"/>
        <v>791.14</v>
      </c>
      <c r="CU104" s="207">
        <f t="shared" ca="1" si="589"/>
        <v>791.14</v>
      </c>
      <c r="CV104" s="207">
        <f t="shared" ca="1" si="590"/>
        <v>82.55</v>
      </c>
      <c r="CW104" s="207">
        <f t="shared" ca="1" si="591"/>
        <v>82.55</v>
      </c>
      <c r="CX104" s="31">
        <f t="shared" ca="1" si="592"/>
        <v>60</v>
      </c>
      <c r="CY104" s="31">
        <f t="shared" ca="1" si="593"/>
        <v>0</v>
      </c>
      <c r="CZ104" s="207">
        <f t="shared" ca="1" si="594"/>
        <v>426</v>
      </c>
      <c r="DA104" s="207">
        <f t="shared" ca="1" si="595"/>
        <v>426</v>
      </c>
      <c r="DB104" s="31">
        <f t="shared" ca="1" si="596"/>
        <v>1888</v>
      </c>
      <c r="DC104" s="31">
        <f t="shared" ca="1" si="597"/>
        <v>410</v>
      </c>
      <c r="DD104" s="31">
        <f t="shared" ca="1" si="598"/>
        <v>585</v>
      </c>
      <c r="DE104" s="31">
        <f t="shared" ca="1" si="599"/>
        <v>330</v>
      </c>
      <c r="DF104" s="207">
        <f t="shared" ca="1" si="600"/>
        <v>750</v>
      </c>
      <c r="DG104" s="207">
        <f t="shared" ca="1" si="601"/>
        <v>164.5</v>
      </c>
      <c r="DH104" s="207">
        <f t="shared" ca="1" si="602"/>
        <v>164.5</v>
      </c>
      <c r="DI104" s="224">
        <f t="shared" ca="1" si="603"/>
        <v>0</v>
      </c>
      <c r="DJ104" s="24"/>
    </row>
    <row r="105" spans="1:114" x14ac:dyDescent="0.2">
      <c r="A105" s="75" t="str">
        <f t="shared" si="616"/>
        <v>__SUM ITA</v>
      </c>
      <c r="B105" s="44" t="str">
        <f t="shared" si="616"/>
        <v>IT</v>
      </c>
      <c r="C105" s="42" t="str">
        <f t="shared" si="616"/>
        <v>ITA</v>
      </c>
      <c r="D105" s="43">
        <f t="shared" si="612"/>
        <v>0</v>
      </c>
      <c r="E105" s="223">
        <f t="shared" ca="1" si="605"/>
        <v>0</v>
      </c>
      <c r="F105" s="207">
        <f t="shared" ca="1" si="541"/>
        <v>36000.364000000001</v>
      </c>
      <c r="G105" s="207">
        <f t="shared" ca="1" si="541"/>
        <v>10800.109200000001</v>
      </c>
      <c r="H105" s="207">
        <f t="shared" ca="1" si="541"/>
        <v>12600.127399999999</v>
      </c>
      <c r="I105" s="207">
        <f t="shared" ca="1" si="541"/>
        <v>12600.127399999999</v>
      </c>
      <c r="J105" s="207">
        <f t="shared" ca="1" si="542"/>
        <v>3528</v>
      </c>
      <c r="K105" s="207">
        <f t="shared" ca="1" si="543"/>
        <v>3528</v>
      </c>
      <c r="L105" s="31">
        <f t="shared" ca="1" si="544"/>
        <v>5390.1512861589636</v>
      </c>
      <c r="M105" s="31">
        <f t="shared" ca="1" si="545"/>
        <v>16455.869688052437</v>
      </c>
      <c r="N105" s="207">
        <f t="shared" ca="1" si="546"/>
        <v>0</v>
      </c>
      <c r="O105" s="207">
        <f t="shared" ca="1" si="547"/>
        <v>0</v>
      </c>
      <c r="P105" s="31">
        <f t="shared" ca="1" si="548"/>
        <v>0</v>
      </c>
      <c r="Q105" s="31">
        <f t="shared" ca="1" si="549"/>
        <v>1145.7</v>
      </c>
      <c r="R105" s="31">
        <f t="shared" ca="1" si="550"/>
        <v>7564.235999999999</v>
      </c>
      <c r="S105" s="31">
        <f t="shared" ca="1" si="551"/>
        <v>5212.8538999999992</v>
      </c>
      <c r="T105" s="207">
        <f t="shared" ca="1" si="552"/>
        <v>21077</v>
      </c>
      <c r="U105" s="207">
        <f t="shared" ca="1" si="553"/>
        <v>5587.5</v>
      </c>
      <c r="V105" s="207">
        <f t="shared" ca="1" si="554"/>
        <v>5587.5</v>
      </c>
      <c r="W105" s="224">
        <f t="shared" ca="1" si="555"/>
        <v>30</v>
      </c>
      <c r="X105" s="24"/>
      <c r="AE105" s="75" t="str">
        <f t="shared" si="617"/>
        <v>__SUM ITA</v>
      </c>
      <c r="AF105" s="44" t="str">
        <f t="shared" si="617"/>
        <v>IT</v>
      </c>
      <c r="AG105" s="42" t="str">
        <f t="shared" si="617"/>
        <v>ITA</v>
      </c>
      <c r="AH105" s="43">
        <f t="shared" si="615"/>
        <v>0</v>
      </c>
      <c r="AI105" s="223">
        <f t="shared" ca="1" si="607"/>
        <v>0</v>
      </c>
      <c r="AJ105" s="207">
        <f t="shared" ca="1" si="557"/>
        <v>36000.364000000001</v>
      </c>
      <c r="AK105" s="207">
        <f t="shared" ca="1" si="557"/>
        <v>10800.109200000001</v>
      </c>
      <c r="AL105" s="207">
        <f t="shared" ca="1" si="557"/>
        <v>12600.127399999999</v>
      </c>
      <c r="AM105" s="207">
        <f t="shared" ca="1" si="557"/>
        <v>12600.127399999999</v>
      </c>
      <c r="AN105" s="207">
        <f t="shared" ca="1" si="558"/>
        <v>3528</v>
      </c>
      <c r="AO105" s="207">
        <f t="shared" ca="1" si="559"/>
        <v>3528</v>
      </c>
      <c r="AP105" s="31">
        <f t="shared" ca="1" si="560"/>
        <v>5390.1512861589636</v>
      </c>
      <c r="AQ105" s="31">
        <f t="shared" ca="1" si="561"/>
        <v>16455.869688052437</v>
      </c>
      <c r="AR105" s="207">
        <f t="shared" ca="1" si="562"/>
        <v>0</v>
      </c>
      <c r="AS105" s="207">
        <f t="shared" ca="1" si="563"/>
        <v>0</v>
      </c>
      <c r="AT105" s="31">
        <f t="shared" ca="1" si="564"/>
        <v>0</v>
      </c>
      <c r="AU105" s="31">
        <f t="shared" ca="1" si="565"/>
        <v>1145.7</v>
      </c>
      <c r="AV105" s="31">
        <f t="shared" ca="1" si="566"/>
        <v>7564.235999999999</v>
      </c>
      <c r="AW105" s="31">
        <f t="shared" ca="1" si="567"/>
        <v>5212.8538999999992</v>
      </c>
      <c r="AX105" s="207">
        <f t="shared" ca="1" si="568"/>
        <v>21077</v>
      </c>
      <c r="AY105" s="207">
        <f t="shared" ca="1" si="569"/>
        <v>5587.5</v>
      </c>
      <c r="AZ105" s="207">
        <f t="shared" ca="1" si="570"/>
        <v>5587.5</v>
      </c>
      <c r="BA105" s="224">
        <f t="shared" ca="1" si="571"/>
        <v>30</v>
      </c>
      <c r="BB105" s="24"/>
      <c r="BH105" s="42"/>
      <c r="BI105" s="75" t="str">
        <f t="shared" si="618"/>
        <v>__SUM ITA</v>
      </c>
      <c r="BJ105" s="44" t="str">
        <f t="shared" si="618"/>
        <v>IT</v>
      </c>
      <c r="BK105" s="42" t="str">
        <f t="shared" si="618"/>
        <v>ITA</v>
      </c>
      <c r="BL105" s="43">
        <f t="shared" si="613"/>
        <v>0</v>
      </c>
      <c r="BM105" s="223">
        <f t="shared" ca="1" si="609"/>
        <v>0</v>
      </c>
      <c r="BN105" s="207">
        <f t="shared" ca="1" si="573"/>
        <v>36000.364000000001</v>
      </c>
      <c r="BO105" s="207">
        <f t="shared" ca="1" si="573"/>
        <v>10800.109200000001</v>
      </c>
      <c r="BP105" s="207">
        <f t="shared" ca="1" si="573"/>
        <v>12600.127399999999</v>
      </c>
      <c r="BQ105" s="207">
        <f t="shared" ca="1" si="573"/>
        <v>12600.127399999999</v>
      </c>
      <c r="BR105" s="207">
        <f t="shared" ca="1" si="574"/>
        <v>3528</v>
      </c>
      <c r="BS105" s="207">
        <f t="shared" ca="1" si="575"/>
        <v>3528</v>
      </c>
      <c r="BT105" s="31">
        <f t="shared" ca="1" si="576"/>
        <v>5390.1512861589636</v>
      </c>
      <c r="BU105" s="31">
        <f t="shared" ca="1" si="577"/>
        <v>16455.869688052437</v>
      </c>
      <c r="BV105" s="207">
        <f t="shared" ca="1" si="578"/>
        <v>0</v>
      </c>
      <c r="BW105" s="207">
        <f t="shared" ca="1" si="579"/>
        <v>0</v>
      </c>
      <c r="BX105" s="31">
        <f t="shared" ca="1" si="580"/>
        <v>0</v>
      </c>
      <c r="BY105" s="31">
        <f t="shared" ca="1" si="581"/>
        <v>1145.7</v>
      </c>
      <c r="BZ105" s="31">
        <f t="shared" ca="1" si="582"/>
        <v>7564.235999999999</v>
      </c>
      <c r="CA105" s="31">
        <f t="shared" ca="1" si="583"/>
        <v>5212.8538999999992</v>
      </c>
      <c r="CB105" s="207">
        <f t="shared" ca="1" si="584"/>
        <v>21077</v>
      </c>
      <c r="CC105" s="207">
        <f t="shared" ca="1" si="585"/>
        <v>5587.5</v>
      </c>
      <c r="CD105" s="207">
        <f t="shared" ca="1" si="586"/>
        <v>5587.5</v>
      </c>
      <c r="CE105" s="224">
        <f t="shared" ca="1" si="587"/>
        <v>30</v>
      </c>
      <c r="CF105" s="24"/>
      <c r="CM105" s="75" t="str">
        <f t="shared" si="619"/>
        <v>__SUM ITA</v>
      </c>
      <c r="CN105" s="44" t="str">
        <f t="shared" si="619"/>
        <v>IT</v>
      </c>
      <c r="CO105" s="42" t="str">
        <f t="shared" si="619"/>
        <v>ITA</v>
      </c>
      <c r="CP105" s="43">
        <f t="shared" si="614"/>
        <v>0</v>
      </c>
      <c r="CQ105" s="223">
        <f t="shared" ca="1" si="611"/>
        <v>0</v>
      </c>
      <c r="CR105" s="207">
        <f t="shared" ca="1" si="589"/>
        <v>36000.364000000001</v>
      </c>
      <c r="CS105" s="207">
        <f t="shared" ca="1" si="589"/>
        <v>10800.109200000001</v>
      </c>
      <c r="CT105" s="207">
        <f t="shared" ca="1" si="589"/>
        <v>12600.127399999999</v>
      </c>
      <c r="CU105" s="207">
        <f t="shared" ca="1" si="589"/>
        <v>12600.127399999999</v>
      </c>
      <c r="CV105" s="207">
        <f t="shared" ca="1" si="590"/>
        <v>3528</v>
      </c>
      <c r="CW105" s="207">
        <f t="shared" ca="1" si="591"/>
        <v>3528</v>
      </c>
      <c r="CX105" s="31">
        <f t="shared" ca="1" si="592"/>
        <v>5390.1512861589636</v>
      </c>
      <c r="CY105" s="31">
        <f t="shared" ca="1" si="593"/>
        <v>16455.869688052437</v>
      </c>
      <c r="CZ105" s="207">
        <f t="shared" ca="1" si="594"/>
        <v>0</v>
      </c>
      <c r="DA105" s="207">
        <f t="shared" ca="1" si="595"/>
        <v>0</v>
      </c>
      <c r="DB105" s="31">
        <f t="shared" ca="1" si="596"/>
        <v>0</v>
      </c>
      <c r="DC105" s="31">
        <f t="shared" ca="1" si="597"/>
        <v>1145.7</v>
      </c>
      <c r="DD105" s="31">
        <f t="shared" ca="1" si="598"/>
        <v>7564.235999999999</v>
      </c>
      <c r="DE105" s="31">
        <f t="shared" ca="1" si="599"/>
        <v>5212.8538999999992</v>
      </c>
      <c r="DF105" s="207">
        <f t="shared" ca="1" si="600"/>
        <v>21077</v>
      </c>
      <c r="DG105" s="207">
        <f t="shared" ca="1" si="601"/>
        <v>5587.5</v>
      </c>
      <c r="DH105" s="207">
        <f t="shared" ca="1" si="602"/>
        <v>5587.5</v>
      </c>
      <c r="DI105" s="224">
        <f t="shared" ca="1" si="603"/>
        <v>30</v>
      </c>
      <c r="DJ105" s="24"/>
    </row>
    <row r="106" spans="1:114" x14ac:dyDescent="0.2">
      <c r="A106" s="75" t="str">
        <f t="shared" si="616"/>
        <v>__SUM LUX</v>
      </c>
      <c r="B106" s="44" t="str">
        <f t="shared" si="616"/>
        <v>LU</v>
      </c>
      <c r="C106" s="42" t="str">
        <f t="shared" si="616"/>
        <v>LUX</v>
      </c>
      <c r="D106" s="43">
        <f t="shared" si="612"/>
        <v>0</v>
      </c>
      <c r="E106" s="223">
        <f t="shared" ca="1" si="605"/>
        <v>0</v>
      </c>
      <c r="F106" s="207">
        <f t="shared" ca="1" si="541"/>
        <v>0</v>
      </c>
      <c r="G106" s="207">
        <f t="shared" ca="1" si="541"/>
        <v>0</v>
      </c>
      <c r="H106" s="207">
        <f t="shared" ca="1" si="541"/>
        <v>0</v>
      </c>
      <c r="I106" s="207">
        <f t="shared" ca="1" si="541"/>
        <v>0</v>
      </c>
      <c r="J106" s="207">
        <f t="shared" ca="1" si="542"/>
        <v>0</v>
      </c>
      <c r="K106" s="207">
        <f t="shared" ca="1" si="543"/>
        <v>0</v>
      </c>
      <c r="L106" s="31">
        <f t="shared" ca="1" si="544"/>
        <v>34</v>
      </c>
      <c r="M106" s="31">
        <f t="shared" ca="1" si="545"/>
        <v>1310</v>
      </c>
      <c r="N106" s="207">
        <f t="shared" ca="1" si="546"/>
        <v>0</v>
      </c>
      <c r="O106" s="207">
        <f t="shared" ca="1" si="547"/>
        <v>0</v>
      </c>
      <c r="P106" s="31">
        <f t="shared" ca="1" si="548"/>
        <v>0</v>
      </c>
      <c r="Q106" s="31">
        <f t="shared" ca="1" si="549"/>
        <v>0</v>
      </c>
      <c r="R106" s="31">
        <f t="shared" ca="1" si="550"/>
        <v>90</v>
      </c>
      <c r="S106" s="31">
        <f t="shared" ca="1" si="551"/>
        <v>41.3</v>
      </c>
      <c r="T106" s="207">
        <f t="shared" ca="1" si="552"/>
        <v>140</v>
      </c>
      <c r="U106" s="207">
        <f t="shared" ca="1" si="553"/>
        <v>75</v>
      </c>
      <c r="V106" s="207">
        <f t="shared" ca="1" si="554"/>
        <v>75</v>
      </c>
      <c r="W106" s="224">
        <f t="shared" ca="1" si="555"/>
        <v>0</v>
      </c>
      <c r="X106" s="24"/>
      <c r="AE106" s="75" t="str">
        <f t="shared" si="617"/>
        <v>__SUM LUX</v>
      </c>
      <c r="AF106" s="44" t="str">
        <f t="shared" si="617"/>
        <v>LU</v>
      </c>
      <c r="AG106" s="42" t="str">
        <f t="shared" si="617"/>
        <v>LUX</v>
      </c>
      <c r="AH106" s="43">
        <f t="shared" si="615"/>
        <v>0</v>
      </c>
      <c r="AI106" s="223">
        <f t="shared" ca="1" si="607"/>
        <v>0</v>
      </c>
      <c r="AJ106" s="207">
        <f t="shared" ca="1" si="557"/>
        <v>0</v>
      </c>
      <c r="AK106" s="207">
        <f t="shared" ca="1" si="557"/>
        <v>0</v>
      </c>
      <c r="AL106" s="207">
        <f t="shared" ca="1" si="557"/>
        <v>0</v>
      </c>
      <c r="AM106" s="207">
        <f t="shared" ca="1" si="557"/>
        <v>0</v>
      </c>
      <c r="AN106" s="207">
        <f t="shared" ca="1" si="558"/>
        <v>0</v>
      </c>
      <c r="AO106" s="207">
        <f t="shared" ca="1" si="559"/>
        <v>0</v>
      </c>
      <c r="AP106" s="31">
        <f t="shared" ca="1" si="560"/>
        <v>34</v>
      </c>
      <c r="AQ106" s="31">
        <f t="shared" ca="1" si="561"/>
        <v>1310</v>
      </c>
      <c r="AR106" s="207">
        <f t="shared" ca="1" si="562"/>
        <v>0</v>
      </c>
      <c r="AS106" s="207">
        <f t="shared" ca="1" si="563"/>
        <v>0</v>
      </c>
      <c r="AT106" s="31">
        <f t="shared" ca="1" si="564"/>
        <v>0</v>
      </c>
      <c r="AU106" s="31">
        <f t="shared" ca="1" si="565"/>
        <v>0</v>
      </c>
      <c r="AV106" s="31">
        <f t="shared" ca="1" si="566"/>
        <v>90</v>
      </c>
      <c r="AW106" s="31">
        <f t="shared" ca="1" si="567"/>
        <v>41.3</v>
      </c>
      <c r="AX106" s="207">
        <f t="shared" ca="1" si="568"/>
        <v>140</v>
      </c>
      <c r="AY106" s="207">
        <f t="shared" ca="1" si="569"/>
        <v>75</v>
      </c>
      <c r="AZ106" s="207">
        <f t="shared" ca="1" si="570"/>
        <v>75</v>
      </c>
      <c r="BA106" s="224">
        <f t="shared" ca="1" si="571"/>
        <v>0</v>
      </c>
      <c r="BB106" s="24"/>
      <c r="BH106" s="42"/>
      <c r="BI106" s="75" t="str">
        <f t="shared" si="618"/>
        <v>__SUM LUX</v>
      </c>
      <c r="BJ106" s="44" t="str">
        <f t="shared" si="618"/>
        <v>LU</v>
      </c>
      <c r="BK106" s="42" t="str">
        <f t="shared" si="618"/>
        <v>LUX</v>
      </c>
      <c r="BL106" s="43">
        <f t="shared" si="613"/>
        <v>0</v>
      </c>
      <c r="BM106" s="223">
        <f t="shared" ca="1" si="609"/>
        <v>0</v>
      </c>
      <c r="BN106" s="207">
        <f t="shared" ca="1" si="573"/>
        <v>0</v>
      </c>
      <c r="BO106" s="207">
        <f t="shared" ca="1" si="573"/>
        <v>0</v>
      </c>
      <c r="BP106" s="207">
        <f t="shared" ca="1" si="573"/>
        <v>0</v>
      </c>
      <c r="BQ106" s="207">
        <f t="shared" ca="1" si="573"/>
        <v>0</v>
      </c>
      <c r="BR106" s="207">
        <f t="shared" ca="1" si="574"/>
        <v>0</v>
      </c>
      <c r="BS106" s="207">
        <f t="shared" ca="1" si="575"/>
        <v>0</v>
      </c>
      <c r="BT106" s="31">
        <f t="shared" ca="1" si="576"/>
        <v>34</v>
      </c>
      <c r="BU106" s="31">
        <f t="shared" ca="1" si="577"/>
        <v>1310</v>
      </c>
      <c r="BV106" s="207">
        <f t="shared" ca="1" si="578"/>
        <v>0</v>
      </c>
      <c r="BW106" s="207">
        <f t="shared" ca="1" si="579"/>
        <v>0</v>
      </c>
      <c r="BX106" s="31">
        <f t="shared" ca="1" si="580"/>
        <v>0</v>
      </c>
      <c r="BY106" s="31">
        <f t="shared" ca="1" si="581"/>
        <v>0</v>
      </c>
      <c r="BZ106" s="31">
        <f t="shared" ca="1" si="582"/>
        <v>90</v>
      </c>
      <c r="CA106" s="31">
        <f t="shared" ca="1" si="583"/>
        <v>41.3</v>
      </c>
      <c r="CB106" s="207">
        <f t="shared" ca="1" si="584"/>
        <v>140</v>
      </c>
      <c r="CC106" s="207">
        <f t="shared" ca="1" si="585"/>
        <v>75</v>
      </c>
      <c r="CD106" s="207">
        <f t="shared" ca="1" si="586"/>
        <v>75</v>
      </c>
      <c r="CE106" s="224">
        <f t="shared" ca="1" si="587"/>
        <v>0</v>
      </c>
      <c r="CF106" s="24"/>
      <c r="CM106" s="75" t="str">
        <f t="shared" si="619"/>
        <v>__SUM LUX</v>
      </c>
      <c r="CN106" s="44" t="str">
        <f t="shared" si="619"/>
        <v>LU</v>
      </c>
      <c r="CO106" s="42" t="str">
        <f t="shared" si="619"/>
        <v>LUX</v>
      </c>
      <c r="CP106" s="43">
        <f t="shared" si="614"/>
        <v>0</v>
      </c>
      <c r="CQ106" s="223">
        <f t="shared" ca="1" si="611"/>
        <v>0</v>
      </c>
      <c r="CR106" s="207">
        <f t="shared" ca="1" si="589"/>
        <v>0</v>
      </c>
      <c r="CS106" s="207">
        <f t="shared" ca="1" si="589"/>
        <v>0</v>
      </c>
      <c r="CT106" s="207">
        <f t="shared" ca="1" si="589"/>
        <v>0</v>
      </c>
      <c r="CU106" s="207">
        <f t="shared" ca="1" si="589"/>
        <v>0</v>
      </c>
      <c r="CV106" s="207">
        <f t="shared" ca="1" si="590"/>
        <v>0</v>
      </c>
      <c r="CW106" s="207">
        <f t="shared" ca="1" si="591"/>
        <v>0</v>
      </c>
      <c r="CX106" s="31">
        <f t="shared" ca="1" si="592"/>
        <v>34</v>
      </c>
      <c r="CY106" s="31">
        <f t="shared" ca="1" si="593"/>
        <v>1310</v>
      </c>
      <c r="CZ106" s="207">
        <f t="shared" ca="1" si="594"/>
        <v>0</v>
      </c>
      <c r="DA106" s="207">
        <f t="shared" ca="1" si="595"/>
        <v>0</v>
      </c>
      <c r="DB106" s="31">
        <f t="shared" ca="1" si="596"/>
        <v>0</v>
      </c>
      <c r="DC106" s="31">
        <f t="shared" ca="1" si="597"/>
        <v>0</v>
      </c>
      <c r="DD106" s="31">
        <f t="shared" ca="1" si="598"/>
        <v>90</v>
      </c>
      <c r="DE106" s="31">
        <f t="shared" ca="1" si="599"/>
        <v>41.3</v>
      </c>
      <c r="DF106" s="207">
        <f t="shared" ca="1" si="600"/>
        <v>140</v>
      </c>
      <c r="DG106" s="207">
        <f t="shared" ca="1" si="601"/>
        <v>75</v>
      </c>
      <c r="DH106" s="207">
        <f t="shared" ca="1" si="602"/>
        <v>75</v>
      </c>
      <c r="DI106" s="224">
        <f t="shared" ca="1" si="603"/>
        <v>0</v>
      </c>
      <c r="DJ106" s="24"/>
    </row>
    <row r="107" spans="1:114" x14ac:dyDescent="0.2">
      <c r="A107" s="60" t="str">
        <f t="shared" si="616"/>
        <v>Montenegro</v>
      </c>
      <c r="B107" s="23" t="str">
        <f t="shared" si="616"/>
        <v>ME</v>
      </c>
      <c r="C107" s="42" t="str">
        <f t="shared" si="616"/>
        <v>MNE</v>
      </c>
      <c r="D107" s="43">
        <f t="shared" si="612"/>
        <v>42</v>
      </c>
      <c r="E107" s="223">
        <f t="shared" ca="1" si="605"/>
        <v>0</v>
      </c>
      <c r="F107" s="207">
        <f t="shared" ca="1" si="541"/>
        <v>0</v>
      </c>
      <c r="G107" s="207">
        <f t="shared" ca="1" si="541"/>
        <v>0</v>
      </c>
      <c r="H107" s="207">
        <f t="shared" ca="1" si="541"/>
        <v>0</v>
      </c>
      <c r="I107" s="207">
        <f t="shared" ca="1" si="541"/>
        <v>0</v>
      </c>
      <c r="J107" s="207">
        <f t="shared" ca="1" si="542"/>
        <v>0</v>
      </c>
      <c r="K107" s="207">
        <f t="shared" ca="1" si="543"/>
        <v>0</v>
      </c>
      <c r="L107" s="31">
        <f t="shared" ca="1" si="544"/>
        <v>91.35</v>
      </c>
      <c r="M107" s="31">
        <f t="shared" ca="1" si="545"/>
        <v>728.5</v>
      </c>
      <c r="N107" s="207">
        <f t="shared" ca="1" si="546"/>
        <v>100</v>
      </c>
      <c r="O107" s="207">
        <f t="shared" ca="1" si="547"/>
        <v>100</v>
      </c>
      <c r="P107" s="31">
        <f t="shared" ca="1" si="548"/>
        <v>0</v>
      </c>
      <c r="Q107" s="31">
        <f t="shared" ca="1" si="549"/>
        <v>0</v>
      </c>
      <c r="R107" s="31">
        <f t="shared" ca="1" si="550"/>
        <v>0</v>
      </c>
      <c r="S107" s="31">
        <f t="shared" ca="1" si="551"/>
        <v>33</v>
      </c>
      <c r="T107" s="207">
        <f t="shared" ca="1" si="552"/>
        <v>10</v>
      </c>
      <c r="U107" s="207">
        <f t="shared" ca="1" si="553"/>
        <v>75.599999999999994</v>
      </c>
      <c r="V107" s="207">
        <f t="shared" ca="1" si="554"/>
        <v>75.599999999999994</v>
      </c>
      <c r="W107" s="224">
        <f t="shared" ca="1" si="555"/>
        <v>0</v>
      </c>
      <c r="X107" s="24"/>
      <c r="AE107" s="60" t="str">
        <f t="shared" si="617"/>
        <v>Montenegro</v>
      </c>
      <c r="AF107" s="23" t="str">
        <f t="shared" si="617"/>
        <v>ME</v>
      </c>
      <c r="AG107" s="42" t="str">
        <f t="shared" si="617"/>
        <v>MNE</v>
      </c>
      <c r="AH107" s="43">
        <f t="shared" si="615"/>
        <v>42</v>
      </c>
      <c r="AI107" s="223">
        <f t="shared" ca="1" si="607"/>
        <v>0</v>
      </c>
      <c r="AJ107" s="207">
        <f t="shared" ca="1" si="557"/>
        <v>0</v>
      </c>
      <c r="AK107" s="207">
        <f t="shared" ca="1" si="557"/>
        <v>0</v>
      </c>
      <c r="AL107" s="207">
        <f t="shared" ca="1" si="557"/>
        <v>0</v>
      </c>
      <c r="AM107" s="207">
        <f t="shared" ca="1" si="557"/>
        <v>0</v>
      </c>
      <c r="AN107" s="207">
        <f t="shared" ca="1" si="558"/>
        <v>0</v>
      </c>
      <c r="AO107" s="207">
        <f t="shared" ca="1" si="559"/>
        <v>0</v>
      </c>
      <c r="AP107" s="31">
        <f t="shared" ca="1" si="560"/>
        <v>91.35</v>
      </c>
      <c r="AQ107" s="31">
        <f t="shared" ca="1" si="561"/>
        <v>728.5</v>
      </c>
      <c r="AR107" s="207">
        <f t="shared" ca="1" si="562"/>
        <v>100</v>
      </c>
      <c r="AS107" s="207">
        <f t="shared" ca="1" si="563"/>
        <v>100</v>
      </c>
      <c r="AT107" s="31">
        <f t="shared" ca="1" si="564"/>
        <v>0</v>
      </c>
      <c r="AU107" s="31">
        <f t="shared" ca="1" si="565"/>
        <v>0</v>
      </c>
      <c r="AV107" s="31">
        <f t="shared" ca="1" si="566"/>
        <v>0</v>
      </c>
      <c r="AW107" s="31">
        <f t="shared" ca="1" si="567"/>
        <v>33</v>
      </c>
      <c r="AX107" s="207">
        <f t="shared" ca="1" si="568"/>
        <v>10</v>
      </c>
      <c r="AY107" s="207">
        <f t="shared" ca="1" si="569"/>
        <v>75.599999999999994</v>
      </c>
      <c r="AZ107" s="207">
        <f t="shared" ca="1" si="570"/>
        <v>75.599999999999994</v>
      </c>
      <c r="BA107" s="224">
        <f t="shared" ca="1" si="571"/>
        <v>0</v>
      </c>
      <c r="BB107" s="24"/>
      <c r="BH107" s="42"/>
      <c r="BI107" s="60" t="str">
        <f t="shared" si="618"/>
        <v>Montenegro</v>
      </c>
      <c r="BJ107" s="23" t="str">
        <f t="shared" si="618"/>
        <v>ME</v>
      </c>
      <c r="BK107" s="42" t="str">
        <f t="shared" si="618"/>
        <v>MNE</v>
      </c>
      <c r="BL107" s="43">
        <f t="shared" si="613"/>
        <v>42</v>
      </c>
      <c r="BM107" s="223">
        <f t="shared" ca="1" si="609"/>
        <v>0</v>
      </c>
      <c r="BN107" s="207">
        <f t="shared" ca="1" si="573"/>
        <v>0</v>
      </c>
      <c r="BO107" s="207">
        <f t="shared" ca="1" si="573"/>
        <v>0</v>
      </c>
      <c r="BP107" s="207">
        <f t="shared" ca="1" si="573"/>
        <v>0</v>
      </c>
      <c r="BQ107" s="207">
        <f t="shared" ca="1" si="573"/>
        <v>0</v>
      </c>
      <c r="BR107" s="207">
        <f t="shared" ca="1" si="574"/>
        <v>0</v>
      </c>
      <c r="BS107" s="207">
        <f t="shared" ca="1" si="575"/>
        <v>0</v>
      </c>
      <c r="BT107" s="31">
        <f t="shared" ca="1" si="576"/>
        <v>91.35</v>
      </c>
      <c r="BU107" s="31">
        <f t="shared" ca="1" si="577"/>
        <v>728.5</v>
      </c>
      <c r="BV107" s="207">
        <f t="shared" ca="1" si="578"/>
        <v>100</v>
      </c>
      <c r="BW107" s="207">
        <f t="shared" ca="1" si="579"/>
        <v>100</v>
      </c>
      <c r="BX107" s="31">
        <f t="shared" ca="1" si="580"/>
        <v>0</v>
      </c>
      <c r="BY107" s="31">
        <f t="shared" ca="1" si="581"/>
        <v>0</v>
      </c>
      <c r="BZ107" s="31">
        <f t="shared" ca="1" si="582"/>
        <v>0</v>
      </c>
      <c r="CA107" s="31">
        <f t="shared" ca="1" si="583"/>
        <v>33</v>
      </c>
      <c r="CB107" s="207">
        <f t="shared" ca="1" si="584"/>
        <v>10</v>
      </c>
      <c r="CC107" s="207">
        <f t="shared" ca="1" si="585"/>
        <v>75.599999999999994</v>
      </c>
      <c r="CD107" s="207">
        <f t="shared" ca="1" si="586"/>
        <v>75.599999999999994</v>
      </c>
      <c r="CE107" s="224">
        <f t="shared" ca="1" si="587"/>
        <v>0</v>
      </c>
      <c r="CF107" s="24"/>
      <c r="CM107" s="60" t="str">
        <f t="shared" si="619"/>
        <v>Montenegro</v>
      </c>
      <c r="CN107" s="23" t="str">
        <f t="shared" si="619"/>
        <v>ME</v>
      </c>
      <c r="CO107" s="42" t="str">
        <f t="shared" si="619"/>
        <v>MNE</v>
      </c>
      <c r="CP107" s="43">
        <f t="shared" si="614"/>
        <v>42</v>
      </c>
      <c r="CQ107" s="223">
        <f t="shared" ca="1" si="611"/>
        <v>0</v>
      </c>
      <c r="CR107" s="207">
        <f t="shared" ca="1" si="589"/>
        <v>0</v>
      </c>
      <c r="CS107" s="207">
        <f t="shared" ca="1" si="589"/>
        <v>0</v>
      </c>
      <c r="CT107" s="207">
        <f t="shared" ca="1" si="589"/>
        <v>0</v>
      </c>
      <c r="CU107" s="207">
        <f t="shared" ca="1" si="589"/>
        <v>0</v>
      </c>
      <c r="CV107" s="207">
        <f t="shared" ca="1" si="590"/>
        <v>0</v>
      </c>
      <c r="CW107" s="207">
        <f t="shared" ca="1" si="591"/>
        <v>0</v>
      </c>
      <c r="CX107" s="31">
        <f t="shared" ca="1" si="592"/>
        <v>91.35</v>
      </c>
      <c r="CY107" s="31">
        <f t="shared" ca="1" si="593"/>
        <v>728.5</v>
      </c>
      <c r="CZ107" s="207">
        <f t="shared" ca="1" si="594"/>
        <v>100</v>
      </c>
      <c r="DA107" s="207">
        <f t="shared" ca="1" si="595"/>
        <v>100</v>
      </c>
      <c r="DB107" s="31">
        <f t="shared" ca="1" si="596"/>
        <v>0</v>
      </c>
      <c r="DC107" s="31">
        <f t="shared" ca="1" si="597"/>
        <v>0</v>
      </c>
      <c r="DD107" s="31">
        <f t="shared" ca="1" si="598"/>
        <v>0</v>
      </c>
      <c r="DE107" s="31">
        <f t="shared" ca="1" si="599"/>
        <v>33</v>
      </c>
      <c r="DF107" s="207">
        <f t="shared" ca="1" si="600"/>
        <v>10</v>
      </c>
      <c r="DG107" s="207">
        <f t="shared" ca="1" si="601"/>
        <v>75.599999999999994</v>
      </c>
      <c r="DH107" s="207">
        <f t="shared" ca="1" si="602"/>
        <v>75.599999999999994</v>
      </c>
      <c r="DI107" s="224">
        <f t="shared" ca="1" si="603"/>
        <v>0</v>
      </c>
      <c r="DJ107" s="24"/>
    </row>
    <row r="108" spans="1:114" x14ac:dyDescent="0.2">
      <c r="A108" s="60" t="str">
        <f t="shared" si="616"/>
        <v>FYR of Macedonia</v>
      </c>
      <c r="B108" s="23" t="str">
        <f t="shared" si="616"/>
        <v>MK</v>
      </c>
      <c r="C108" s="42" t="str">
        <f t="shared" si="616"/>
        <v>MKD</v>
      </c>
      <c r="D108" s="43">
        <f t="shared" si="612"/>
        <v>43</v>
      </c>
      <c r="E108" s="223">
        <f t="shared" ca="1" si="605"/>
        <v>0</v>
      </c>
      <c r="F108" s="207">
        <f t="shared" ca="1" si="541"/>
        <v>290</v>
      </c>
      <c r="G108" s="207">
        <f t="shared" ca="1" si="541"/>
        <v>87</v>
      </c>
      <c r="H108" s="207">
        <f t="shared" ca="1" si="541"/>
        <v>101.5</v>
      </c>
      <c r="I108" s="207">
        <f t="shared" ca="1" si="541"/>
        <v>101.5</v>
      </c>
      <c r="J108" s="207">
        <f t="shared" ca="1" si="542"/>
        <v>0</v>
      </c>
      <c r="K108" s="207">
        <f t="shared" ca="1" si="543"/>
        <v>0</v>
      </c>
      <c r="L108" s="31">
        <f t="shared" ca="1" si="544"/>
        <v>141</v>
      </c>
      <c r="M108" s="31">
        <f t="shared" ca="1" si="545"/>
        <v>579</v>
      </c>
      <c r="N108" s="207">
        <f t="shared" ca="1" si="546"/>
        <v>307.5</v>
      </c>
      <c r="O108" s="207">
        <f t="shared" ca="1" si="547"/>
        <v>307.5</v>
      </c>
      <c r="P108" s="31">
        <f t="shared" ca="1" si="548"/>
        <v>0</v>
      </c>
      <c r="Q108" s="31">
        <f t="shared" ca="1" si="549"/>
        <v>198</v>
      </c>
      <c r="R108" s="31">
        <f t="shared" ca="1" si="550"/>
        <v>0</v>
      </c>
      <c r="S108" s="31">
        <f t="shared" ca="1" si="551"/>
        <v>26</v>
      </c>
      <c r="T108" s="207">
        <f t="shared" ca="1" si="552"/>
        <v>32</v>
      </c>
      <c r="U108" s="207">
        <f t="shared" ca="1" si="553"/>
        <v>25</v>
      </c>
      <c r="V108" s="207">
        <f t="shared" ca="1" si="554"/>
        <v>25</v>
      </c>
      <c r="W108" s="224">
        <f t="shared" ca="1" si="555"/>
        <v>0</v>
      </c>
      <c r="X108" s="24"/>
      <c r="AE108" s="60" t="str">
        <f t="shared" si="617"/>
        <v>FYR of Macedonia</v>
      </c>
      <c r="AF108" s="23" t="str">
        <f t="shared" si="617"/>
        <v>MK</v>
      </c>
      <c r="AG108" s="42" t="str">
        <f t="shared" si="617"/>
        <v>MKD</v>
      </c>
      <c r="AH108" s="43">
        <f t="shared" si="615"/>
        <v>43</v>
      </c>
      <c r="AI108" s="223">
        <f t="shared" ca="1" si="607"/>
        <v>0</v>
      </c>
      <c r="AJ108" s="207">
        <f t="shared" ca="1" si="557"/>
        <v>290</v>
      </c>
      <c r="AK108" s="207">
        <f t="shared" ca="1" si="557"/>
        <v>87</v>
      </c>
      <c r="AL108" s="207">
        <f t="shared" ca="1" si="557"/>
        <v>101.5</v>
      </c>
      <c r="AM108" s="207">
        <f t="shared" ca="1" si="557"/>
        <v>101.5</v>
      </c>
      <c r="AN108" s="207">
        <f t="shared" ca="1" si="558"/>
        <v>0</v>
      </c>
      <c r="AO108" s="207">
        <f t="shared" ca="1" si="559"/>
        <v>0</v>
      </c>
      <c r="AP108" s="31">
        <f t="shared" ca="1" si="560"/>
        <v>141</v>
      </c>
      <c r="AQ108" s="31">
        <f t="shared" ca="1" si="561"/>
        <v>579</v>
      </c>
      <c r="AR108" s="207">
        <f t="shared" ca="1" si="562"/>
        <v>307.5</v>
      </c>
      <c r="AS108" s="207">
        <f t="shared" ca="1" si="563"/>
        <v>307.5</v>
      </c>
      <c r="AT108" s="31">
        <f t="shared" ca="1" si="564"/>
        <v>0</v>
      </c>
      <c r="AU108" s="31">
        <f t="shared" ca="1" si="565"/>
        <v>198</v>
      </c>
      <c r="AV108" s="31">
        <f t="shared" ca="1" si="566"/>
        <v>0</v>
      </c>
      <c r="AW108" s="31">
        <f t="shared" ca="1" si="567"/>
        <v>26</v>
      </c>
      <c r="AX108" s="207">
        <f t="shared" ca="1" si="568"/>
        <v>32</v>
      </c>
      <c r="AY108" s="207">
        <f t="shared" ca="1" si="569"/>
        <v>25</v>
      </c>
      <c r="AZ108" s="207">
        <f t="shared" ca="1" si="570"/>
        <v>25</v>
      </c>
      <c r="BA108" s="224">
        <f t="shared" ca="1" si="571"/>
        <v>0</v>
      </c>
      <c r="BB108" s="24"/>
      <c r="BH108" s="42"/>
      <c r="BI108" s="60" t="str">
        <f t="shared" si="618"/>
        <v>FYR of Macedonia</v>
      </c>
      <c r="BJ108" s="23" t="str">
        <f t="shared" si="618"/>
        <v>MK</v>
      </c>
      <c r="BK108" s="42" t="str">
        <f t="shared" si="618"/>
        <v>MKD</v>
      </c>
      <c r="BL108" s="43">
        <f t="shared" si="613"/>
        <v>43</v>
      </c>
      <c r="BM108" s="223">
        <f t="shared" ca="1" si="609"/>
        <v>0</v>
      </c>
      <c r="BN108" s="207">
        <f t="shared" ca="1" si="573"/>
        <v>290</v>
      </c>
      <c r="BO108" s="207">
        <f t="shared" ca="1" si="573"/>
        <v>87</v>
      </c>
      <c r="BP108" s="207">
        <f t="shared" ca="1" si="573"/>
        <v>101.5</v>
      </c>
      <c r="BQ108" s="207">
        <f t="shared" ca="1" si="573"/>
        <v>101.5</v>
      </c>
      <c r="BR108" s="207">
        <f t="shared" ca="1" si="574"/>
        <v>0</v>
      </c>
      <c r="BS108" s="207">
        <f t="shared" ca="1" si="575"/>
        <v>0</v>
      </c>
      <c r="BT108" s="31">
        <f t="shared" ca="1" si="576"/>
        <v>141</v>
      </c>
      <c r="BU108" s="31">
        <f t="shared" ca="1" si="577"/>
        <v>579</v>
      </c>
      <c r="BV108" s="207">
        <f t="shared" ca="1" si="578"/>
        <v>307.5</v>
      </c>
      <c r="BW108" s="207">
        <f t="shared" ca="1" si="579"/>
        <v>307.5</v>
      </c>
      <c r="BX108" s="31">
        <f t="shared" ca="1" si="580"/>
        <v>0</v>
      </c>
      <c r="BY108" s="31">
        <f t="shared" ca="1" si="581"/>
        <v>198</v>
      </c>
      <c r="BZ108" s="31">
        <f t="shared" ca="1" si="582"/>
        <v>0</v>
      </c>
      <c r="CA108" s="31">
        <f t="shared" ca="1" si="583"/>
        <v>26</v>
      </c>
      <c r="CB108" s="207">
        <f t="shared" ca="1" si="584"/>
        <v>32</v>
      </c>
      <c r="CC108" s="207">
        <f t="shared" ca="1" si="585"/>
        <v>25</v>
      </c>
      <c r="CD108" s="207">
        <f t="shared" ca="1" si="586"/>
        <v>25</v>
      </c>
      <c r="CE108" s="224">
        <f t="shared" ca="1" si="587"/>
        <v>0</v>
      </c>
      <c r="CF108" s="24"/>
      <c r="CM108" s="60" t="str">
        <f t="shared" si="619"/>
        <v>FYR of Macedonia</v>
      </c>
      <c r="CN108" s="23" t="str">
        <f t="shared" si="619"/>
        <v>MK</v>
      </c>
      <c r="CO108" s="42" t="str">
        <f t="shared" si="619"/>
        <v>MKD</v>
      </c>
      <c r="CP108" s="43">
        <f t="shared" si="614"/>
        <v>43</v>
      </c>
      <c r="CQ108" s="223">
        <f t="shared" ca="1" si="611"/>
        <v>0</v>
      </c>
      <c r="CR108" s="207">
        <f t="shared" ca="1" si="589"/>
        <v>290</v>
      </c>
      <c r="CS108" s="207">
        <f t="shared" ca="1" si="589"/>
        <v>87</v>
      </c>
      <c r="CT108" s="207">
        <f t="shared" ca="1" si="589"/>
        <v>101.5</v>
      </c>
      <c r="CU108" s="207">
        <f t="shared" ca="1" si="589"/>
        <v>101.5</v>
      </c>
      <c r="CV108" s="207">
        <f t="shared" ca="1" si="590"/>
        <v>0</v>
      </c>
      <c r="CW108" s="207">
        <f t="shared" ca="1" si="591"/>
        <v>0</v>
      </c>
      <c r="CX108" s="31">
        <f t="shared" ca="1" si="592"/>
        <v>141</v>
      </c>
      <c r="CY108" s="31">
        <f t="shared" ca="1" si="593"/>
        <v>579</v>
      </c>
      <c r="CZ108" s="207">
        <f t="shared" ca="1" si="594"/>
        <v>307.5</v>
      </c>
      <c r="DA108" s="207">
        <f t="shared" ca="1" si="595"/>
        <v>307.5</v>
      </c>
      <c r="DB108" s="31">
        <f t="shared" ca="1" si="596"/>
        <v>0</v>
      </c>
      <c r="DC108" s="31">
        <f t="shared" ca="1" si="597"/>
        <v>198</v>
      </c>
      <c r="DD108" s="31">
        <f t="shared" ca="1" si="598"/>
        <v>0</v>
      </c>
      <c r="DE108" s="31">
        <f t="shared" ca="1" si="599"/>
        <v>26</v>
      </c>
      <c r="DF108" s="207">
        <f t="shared" ca="1" si="600"/>
        <v>32</v>
      </c>
      <c r="DG108" s="207">
        <f t="shared" ca="1" si="601"/>
        <v>25</v>
      </c>
      <c r="DH108" s="207">
        <f t="shared" ca="1" si="602"/>
        <v>25</v>
      </c>
      <c r="DI108" s="224">
        <f t="shared" ca="1" si="603"/>
        <v>0</v>
      </c>
      <c r="DJ108" s="24"/>
    </row>
    <row r="109" spans="1:114" x14ac:dyDescent="0.2">
      <c r="A109" s="60" t="str">
        <f t="shared" si="616"/>
        <v>The Netherlands</v>
      </c>
      <c r="B109" s="23" t="str">
        <f t="shared" si="616"/>
        <v>NL</v>
      </c>
      <c r="C109" s="42" t="str">
        <f t="shared" si="616"/>
        <v>NLD</v>
      </c>
      <c r="D109" s="43">
        <f t="shared" si="612"/>
        <v>46</v>
      </c>
      <c r="E109" s="223">
        <f t="shared" ca="1" si="605"/>
        <v>0</v>
      </c>
      <c r="F109" s="207">
        <f t="shared" ca="1" si="541"/>
        <v>9285.7999999999993</v>
      </c>
      <c r="G109" s="207">
        <f t="shared" ca="1" si="541"/>
        <v>2785.74</v>
      </c>
      <c r="H109" s="207">
        <f t="shared" ca="1" si="541"/>
        <v>3250.0299999999997</v>
      </c>
      <c r="I109" s="207">
        <f t="shared" ca="1" si="541"/>
        <v>3250.0299999999997</v>
      </c>
      <c r="J109" s="207">
        <f t="shared" ca="1" si="542"/>
        <v>2304</v>
      </c>
      <c r="K109" s="207">
        <f t="shared" ca="1" si="543"/>
        <v>2304</v>
      </c>
      <c r="L109" s="31">
        <f t="shared" ca="1" si="544"/>
        <v>38</v>
      </c>
      <c r="M109" s="31">
        <f t="shared" ca="1" si="545"/>
        <v>0</v>
      </c>
      <c r="N109" s="207">
        <f t="shared" ca="1" si="546"/>
        <v>0</v>
      </c>
      <c r="O109" s="207">
        <f t="shared" ca="1" si="547"/>
        <v>0</v>
      </c>
      <c r="P109" s="31">
        <f t="shared" ca="1" si="548"/>
        <v>486</v>
      </c>
      <c r="Q109" s="31">
        <f t="shared" ca="1" si="549"/>
        <v>0</v>
      </c>
      <c r="R109" s="31">
        <f t="shared" ca="1" si="550"/>
        <v>4289</v>
      </c>
      <c r="S109" s="31">
        <f t="shared" ca="1" si="551"/>
        <v>507</v>
      </c>
      <c r="T109" s="207">
        <f t="shared" ca="1" si="552"/>
        <v>4376</v>
      </c>
      <c r="U109" s="207">
        <f t="shared" ca="1" si="553"/>
        <v>2570.0349999999999</v>
      </c>
      <c r="V109" s="207">
        <f t="shared" ca="1" si="554"/>
        <v>2570.0349999999999</v>
      </c>
      <c r="W109" s="224">
        <f t="shared" ca="1" si="555"/>
        <v>2374.12</v>
      </c>
      <c r="X109" s="24"/>
      <c r="AE109" s="60" t="str">
        <f t="shared" si="617"/>
        <v>The Netherlands</v>
      </c>
      <c r="AF109" s="23" t="str">
        <f t="shared" si="617"/>
        <v>NL</v>
      </c>
      <c r="AG109" s="42" t="str">
        <f t="shared" si="617"/>
        <v>NLD</v>
      </c>
      <c r="AH109" s="43">
        <f t="shared" si="615"/>
        <v>46</v>
      </c>
      <c r="AI109" s="223">
        <f t="shared" ca="1" si="607"/>
        <v>0</v>
      </c>
      <c r="AJ109" s="207">
        <f t="shared" ca="1" si="557"/>
        <v>9285.7999999999993</v>
      </c>
      <c r="AK109" s="207">
        <f t="shared" ca="1" si="557"/>
        <v>2785.74</v>
      </c>
      <c r="AL109" s="207">
        <f t="shared" ca="1" si="557"/>
        <v>3250.0299999999997</v>
      </c>
      <c r="AM109" s="207">
        <f t="shared" ca="1" si="557"/>
        <v>3250.0299999999997</v>
      </c>
      <c r="AN109" s="207">
        <f t="shared" ca="1" si="558"/>
        <v>2304</v>
      </c>
      <c r="AO109" s="207">
        <f t="shared" ca="1" si="559"/>
        <v>2304</v>
      </c>
      <c r="AP109" s="31">
        <f t="shared" ca="1" si="560"/>
        <v>38</v>
      </c>
      <c r="AQ109" s="31">
        <f t="shared" ca="1" si="561"/>
        <v>0</v>
      </c>
      <c r="AR109" s="207">
        <f t="shared" ca="1" si="562"/>
        <v>0</v>
      </c>
      <c r="AS109" s="207">
        <f t="shared" ca="1" si="563"/>
        <v>0</v>
      </c>
      <c r="AT109" s="31">
        <f t="shared" ca="1" si="564"/>
        <v>486</v>
      </c>
      <c r="AU109" s="31">
        <f t="shared" ca="1" si="565"/>
        <v>0</v>
      </c>
      <c r="AV109" s="31">
        <f t="shared" ca="1" si="566"/>
        <v>4289</v>
      </c>
      <c r="AW109" s="31">
        <f t="shared" ca="1" si="567"/>
        <v>507</v>
      </c>
      <c r="AX109" s="207">
        <f t="shared" ca="1" si="568"/>
        <v>4376</v>
      </c>
      <c r="AY109" s="207">
        <f t="shared" ca="1" si="569"/>
        <v>2570.0349999999999</v>
      </c>
      <c r="AZ109" s="207">
        <f t="shared" ca="1" si="570"/>
        <v>2570.0349999999999</v>
      </c>
      <c r="BA109" s="224">
        <f t="shared" ca="1" si="571"/>
        <v>2374.12</v>
      </c>
      <c r="BB109" s="24"/>
      <c r="BH109" s="42"/>
      <c r="BI109" s="60" t="str">
        <f t="shared" si="618"/>
        <v>The Netherlands</v>
      </c>
      <c r="BJ109" s="23" t="str">
        <f t="shared" si="618"/>
        <v>NL</v>
      </c>
      <c r="BK109" s="42" t="str">
        <f t="shared" si="618"/>
        <v>NLD</v>
      </c>
      <c r="BL109" s="43">
        <f t="shared" si="613"/>
        <v>46</v>
      </c>
      <c r="BM109" s="223">
        <f t="shared" ca="1" si="609"/>
        <v>0</v>
      </c>
      <c r="BN109" s="207">
        <f t="shared" ca="1" si="573"/>
        <v>9285.7999999999993</v>
      </c>
      <c r="BO109" s="207">
        <f t="shared" ca="1" si="573"/>
        <v>2785.74</v>
      </c>
      <c r="BP109" s="207">
        <f t="shared" ca="1" si="573"/>
        <v>3250.0299999999997</v>
      </c>
      <c r="BQ109" s="207">
        <f t="shared" ca="1" si="573"/>
        <v>3250.0299999999997</v>
      </c>
      <c r="BR109" s="207">
        <f t="shared" ca="1" si="574"/>
        <v>2304</v>
      </c>
      <c r="BS109" s="207">
        <f t="shared" ca="1" si="575"/>
        <v>2304</v>
      </c>
      <c r="BT109" s="31">
        <f t="shared" ca="1" si="576"/>
        <v>38</v>
      </c>
      <c r="BU109" s="31">
        <f t="shared" ca="1" si="577"/>
        <v>0</v>
      </c>
      <c r="BV109" s="207">
        <f t="shared" ca="1" si="578"/>
        <v>0</v>
      </c>
      <c r="BW109" s="207">
        <f t="shared" ca="1" si="579"/>
        <v>0</v>
      </c>
      <c r="BX109" s="31">
        <f t="shared" ca="1" si="580"/>
        <v>486</v>
      </c>
      <c r="BY109" s="31">
        <f t="shared" ca="1" si="581"/>
        <v>0</v>
      </c>
      <c r="BZ109" s="31">
        <f t="shared" ca="1" si="582"/>
        <v>4289</v>
      </c>
      <c r="CA109" s="31">
        <f t="shared" ca="1" si="583"/>
        <v>507</v>
      </c>
      <c r="CB109" s="207">
        <f t="shared" ca="1" si="584"/>
        <v>4376</v>
      </c>
      <c r="CC109" s="207">
        <f t="shared" ca="1" si="585"/>
        <v>2570.0349999999999</v>
      </c>
      <c r="CD109" s="207">
        <f t="shared" ca="1" si="586"/>
        <v>2570.0349999999999</v>
      </c>
      <c r="CE109" s="224">
        <f t="shared" ca="1" si="587"/>
        <v>2374.12</v>
      </c>
      <c r="CF109" s="24"/>
      <c r="CM109" s="60" t="str">
        <f t="shared" si="619"/>
        <v>The Netherlands</v>
      </c>
      <c r="CN109" s="23" t="str">
        <f t="shared" si="619"/>
        <v>NL</v>
      </c>
      <c r="CO109" s="42" t="str">
        <f t="shared" si="619"/>
        <v>NLD</v>
      </c>
      <c r="CP109" s="43">
        <f t="shared" si="614"/>
        <v>46</v>
      </c>
      <c r="CQ109" s="223">
        <f t="shared" ca="1" si="611"/>
        <v>0</v>
      </c>
      <c r="CR109" s="207">
        <f t="shared" ca="1" si="589"/>
        <v>9285.7999999999993</v>
      </c>
      <c r="CS109" s="207">
        <f t="shared" ca="1" si="589"/>
        <v>2785.74</v>
      </c>
      <c r="CT109" s="207">
        <f t="shared" ca="1" si="589"/>
        <v>3250.0299999999997</v>
      </c>
      <c r="CU109" s="207">
        <f t="shared" ca="1" si="589"/>
        <v>3250.0299999999997</v>
      </c>
      <c r="CV109" s="207">
        <f t="shared" ca="1" si="590"/>
        <v>2304</v>
      </c>
      <c r="CW109" s="207">
        <f t="shared" ca="1" si="591"/>
        <v>2304</v>
      </c>
      <c r="CX109" s="31">
        <f t="shared" ca="1" si="592"/>
        <v>38</v>
      </c>
      <c r="CY109" s="31">
        <f t="shared" ca="1" si="593"/>
        <v>0</v>
      </c>
      <c r="CZ109" s="207">
        <f t="shared" ca="1" si="594"/>
        <v>0</v>
      </c>
      <c r="DA109" s="207">
        <f t="shared" ca="1" si="595"/>
        <v>0</v>
      </c>
      <c r="DB109" s="31">
        <f t="shared" ca="1" si="596"/>
        <v>486</v>
      </c>
      <c r="DC109" s="31">
        <f t="shared" ca="1" si="597"/>
        <v>0</v>
      </c>
      <c r="DD109" s="31">
        <f t="shared" ca="1" si="598"/>
        <v>4289</v>
      </c>
      <c r="DE109" s="31">
        <f t="shared" ca="1" si="599"/>
        <v>507</v>
      </c>
      <c r="DF109" s="207">
        <f t="shared" ca="1" si="600"/>
        <v>4376</v>
      </c>
      <c r="DG109" s="207">
        <f t="shared" ca="1" si="601"/>
        <v>2570.0349999999999</v>
      </c>
      <c r="DH109" s="207">
        <f t="shared" ca="1" si="602"/>
        <v>2570.0349999999999</v>
      </c>
      <c r="DI109" s="224">
        <f t="shared" ca="1" si="603"/>
        <v>2374.12</v>
      </c>
      <c r="DJ109" s="24"/>
    </row>
    <row r="110" spans="1:114" x14ac:dyDescent="0.2">
      <c r="A110" s="60" t="str">
        <f t="shared" ref="A110:C115" si="620">A77</f>
        <v>Poland</v>
      </c>
      <c r="B110" s="23" t="str">
        <f t="shared" si="620"/>
        <v>PL</v>
      </c>
      <c r="C110" s="42" t="str">
        <f t="shared" si="620"/>
        <v>POL</v>
      </c>
      <c r="D110" s="43">
        <f t="shared" si="612"/>
        <v>50</v>
      </c>
      <c r="E110" s="223">
        <f t="shared" ca="1" si="605"/>
        <v>0</v>
      </c>
      <c r="F110" s="207">
        <f t="shared" ca="1" si="541"/>
        <v>1506</v>
      </c>
      <c r="G110" s="207">
        <f t="shared" ca="1" si="541"/>
        <v>451.8</v>
      </c>
      <c r="H110" s="207">
        <f t="shared" ca="1" si="541"/>
        <v>527.1</v>
      </c>
      <c r="I110" s="207">
        <f t="shared" ca="1" si="541"/>
        <v>527.1</v>
      </c>
      <c r="J110" s="207">
        <f t="shared" ca="1" si="542"/>
        <v>7551</v>
      </c>
      <c r="K110" s="207">
        <f t="shared" ca="1" si="543"/>
        <v>7551</v>
      </c>
      <c r="L110" s="31">
        <f t="shared" ca="1" si="544"/>
        <v>983</v>
      </c>
      <c r="M110" s="31">
        <f t="shared" ca="1" si="545"/>
        <v>1413</v>
      </c>
      <c r="N110" s="207">
        <f t="shared" ca="1" si="546"/>
        <v>3568</v>
      </c>
      <c r="O110" s="207">
        <f t="shared" ca="1" si="547"/>
        <v>3568</v>
      </c>
      <c r="P110" s="31">
        <f t="shared" ca="1" si="548"/>
        <v>0</v>
      </c>
      <c r="Q110" s="31">
        <f t="shared" ca="1" si="549"/>
        <v>0</v>
      </c>
      <c r="R110" s="31">
        <f t="shared" ca="1" si="550"/>
        <v>7500</v>
      </c>
      <c r="S110" s="31">
        <f t="shared" ca="1" si="551"/>
        <v>985</v>
      </c>
      <c r="T110" s="207">
        <f t="shared" ca="1" si="552"/>
        <v>350</v>
      </c>
      <c r="U110" s="207">
        <f t="shared" ca="1" si="553"/>
        <v>3525</v>
      </c>
      <c r="V110" s="207">
        <f t="shared" ca="1" si="554"/>
        <v>3525</v>
      </c>
      <c r="W110" s="224">
        <f t="shared" ca="1" si="555"/>
        <v>0</v>
      </c>
      <c r="X110" s="24"/>
      <c r="AE110" s="60" t="str">
        <f t="shared" ref="AE110:AG115" si="621">AE77</f>
        <v>Poland</v>
      </c>
      <c r="AF110" s="23" t="str">
        <f t="shared" si="621"/>
        <v>PL</v>
      </c>
      <c r="AG110" s="42" t="str">
        <f t="shared" si="621"/>
        <v>POL</v>
      </c>
      <c r="AH110" s="43">
        <f t="shared" si="615"/>
        <v>50</v>
      </c>
      <c r="AI110" s="223">
        <f t="shared" ca="1" si="607"/>
        <v>0</v>
      </c>
      <c r="AJ110" s="207">
        <f t="shared" ca="1" si="557"/>
        <v>1506</v>
      </c>
      <c r="AK110" s="207">
        <f t="shared" ca="1" si="557"/>
        <v>451.8</v>
      </c>
      <c r="AL110" s="207">
        <f t="shared" ca="1" si="557"/>
        <v>527.1</v>
      </c>
      <c r="AM110" s="207">
        <f t="shared" ca="1" si="557"/>
        <v>527.1</v>
      </c>
      <c r="AN110" s="207">
        <f t="shared" ca="1" si="558"/>
        <v>7551</v>
      </c>
      <c r="AO110" s="207">
        <f t="shared" ca="1" si="559"/>
        <v>7551</v>
      </c>
      <c r="AP110" s="31">
        <f t="shared" ca="1" si="560"/>
        <v>983</v>
      </c>
      <c r="AQ110" s="31">
        <f t="shared" ca="1" si="561"/>
        <v>1413</v>
      </c>
      <c r="AR110" s="207">
        <f t="shared" ca="1" si="562"/>
        <v>3568</v>
      </c>
      <c r="AS110" s="207">
        <f t="shared" ca="1" si="563"/>
        <v>3568</v>
      </c>
      <c r="AT110" s="31">
        <f t="shared" ca="1" si="564"/>
        <v>0</v>
      </c>
      <c r="AU110" s="31">
        <f t="shared" ca="1" si="565"/>
        <v>0</v>
      </c>
      <c r="AV110" s="31">
        <f t="shared" ca="1" si="566"/>
        <v>7500</v>
      </c>
      <c r="AW110" s="31">
        <f t="shared" ca="1" si="567"/>
        <v>985</v>
      </c>
      <c r="AX110" s="207">
        <f t="shared" ca="1" si="568"/>
        <v>350</v>
      </c>
      <c r="AY110" s="207">
        <f t="shared" ca="1" si="569"/>
        <v>3525</v>
      </c>
      <c r="AZ110" s="207">
        <f t="shared" ca="1" si="570"/>
        <v>3525</v>
      </c>
      <c r="BA110" s="224">
        <f t="shared" ca="1" si="571"/>
        <v>0</v>
      </c>
      <c r="BB110" s="24"/>
      <c r="BH110" s="42"/>
      <c r="BI110" s="60" t="str">
        <f t="shared" ref="BI110:BK115" si="622">BI77</f>
        <v>Poland</v>
      </c>
      <c r="BJ110" s="23" t="str">
        <f t="shared" si="622"/>
        <v>PL</v>
      </c>
      <c r="BK110" s="42" t="str">
        <f t="shared" si="622"/>
        <v>POL</v>
      </c>
      <c r="BL110" s="43">
        <f t="shared" si="613"/>
        <v>50</v>
      </c>
      <c r="BM110" s="223">
        <f t="shared" ca="1" si="609"/>
        <v>0</v>
      </c>
      <c r="BN110" s="207">
        <f t="shared" ca="1" si="573"/>
        <v>1506</v>
      </c>
      <c r="BO110" s="207">
        <f t="shared" ca="1" si="573"/>
        <v>451.8</v>
      </c>
      <c r="BP110" s="207">
        <f t="shared" ca="1" si="573"/>
        <v>527.1</v>
      </c>
      <c r="BQ110" s="207">
        <f t="shared" ca="1" si="573"/>
        <v>527.1</v>
      </c>
      <c r="BR110" s="207">
        <f t="shared" ca="1" si="574"/>
        <v>7551</v>
      </c>
      <c r="BS110" s="207">
        <f t="shared" ca="1" si="575"/>
        <v>7551</v>
      </c>
      <c r="BT110" s="31">
        <f t="shared" ca="1" si="576"/>
        <v>983</v>
      </c>
      <c r="BU110" s="31">
        <f t="shared" ca="1" si="577"/>
        <v>1413</v>
      </c>
      <c r="BV110" s="207">
        <f t="shared" ca="1" si="578"/>
        <v>3568</v>
      </c>
      <c r="BW110" s="207">
        <f t="shared" ca="1" si="579"/>
        <v>3568</v>
      </c>
      <c r="BX110" s="31">
        <f t="shared" ca="1" si="580"/>
        <v>0</v>
      </c>
      <c r="BY110" s="31">
        <f t="shared" ca="1" si="581"/>
        <v>0</v>
      </c>
      <c r="BZ110" s="31">
        <f t="shared" ca="1" si="582"/>
        <v>7500</v>
      </c>
      <c r="CA110" s="31">
        <f t="shared" ca="1" si="583"/>
        <v>985</v>
      </c>
      <c r="CB110" s="207">
        <f t="shared" ca="1" si="584"/>
        <v>350</v>
      </c>
      <c r="CC110" s="207">
        <f t="shared" ca="1" si="585"/>
        <v>3525</v>
      </c>
      <c r="CD110" s="207">
        <f t="shared" ca="1" si="586"/>
        <v>3525</v>
      </c>
      <c r="CE110" s="224">
        <f t="shared" ca="1" si="587"/>
        <v>0</v>
      </c>
      <c r="CF110" s="24"/>
      <c r="CM110" s="60" t="str">
        <f t="shared" ref="CM110:CO115" si="623">CM77</f>
        <v>Poland</v>
      </c>
      <c r="CN110" s="23" t="str">
        <f t="shared" si="623"/>
        <v>PL</v>
      </c>
      <c r="CO110" s="42" t="str">
        <f t="shared" si="623"/>
        <v>POL</v>
      </c>
      <c r="CP110" s="43">
        <f t="shared" si="614"/>
        <v>50</v>
      </c>
      <c r="CQ110" s="223">
        <f t="shared" ca="1" si="611"/>
        <v>0</v>
      </c>
      <c r="CR110" s="207">
        <f t="shared" ca="1" si="589"/>
        <v>1506</v>
      </c>
      <c r="CS110" s="207">
        <f t="shared" ca="1" si="589"/>
        <v>451.8</v>
      </c>
      <c r="CT110" s="207">
        <f t="shared" ca="1" si="589"/>
        <v>527.1</v>
      </c>
      <c r="CU110" s="207">
        <f t="shared" ca="1" si="589"/>
        <v>527.1</v>
      </c>
      <c r="CV110" s="207">
        <f t="shared" ca="1" si="590"/>
        <v>7551</v>
      </c>
      <c r="CW110" s="207">
        <f t="shared" ca="1" si="591"/>
        <v>7551</v>
      </c>
      <c r="CX110" s="31">
        <f t="shared" ca="1" si="592"/>
        <v>983</v>
      </c>
      <c r="CY110" s="31">
        <f t="shared" ca="1" si="593"/>
        <v>1413</v>
      </c>
      <c r="CZ110" s="207">
        <f t="shared" ca="1" si="594"/>
        <v>3568</v>
      </c>
      <c r="DA110" s="207">
        <f t="shared" ca="1" si="595"/>
        <v>3568</v>
      </c>
      <c r="DB110" s="31">
        <f t="shared" ca="1" si="596"/>
        <v>0</v>
      </c>
      <c r="DC110" s="31">
        <f t="shared" ca="1" si="597"/>
        <v>0</v>
      </c>
      <c r="DD110" s="31">
        <f t="shared" ca="1" si="598"/>
        <v>7500</v>
      </c>
      <c r="DE110" s="31">
        <f t="shared" ca="1" si="599"/>
        <v>985</v>
      </c>
      <c r="DF110" s="207">
        <f t="shared" ca="1" si="600"/>
        <v>350</v>
      </c>
      <c r="DG110" s="207">
        <f t="shared" ca="1" si="601"/>
        <v>3525</v>
      </c>
      <c r="DH110" s="207">
        <f t="shared" ca="1" si="602"/>
        <v>3525</v>
      </c>
      <c r="DI110" s="224">
        <f t="shared" ca="1" si="603"/>
        <v>0</v>
      </c>
      <c r="DJ110" s="24"/>
    </row>
    <row r="111" spans="1:114" x14ac:dyDescent="0.2">
      <c r="A111" s="60" t="str">
        <f t="shared" si="620"/>
        <v>Portugal</v>
      </c>
      <c r="B111" s="23" t="str">
        <f t="shared" si="620"/>
        <v>PT</v>
      </c>
      <c r="C111" s="42" t="str">
        <f t="shared" si="620"/>
        <v>PRT</v>
      </c>
      <c r="D111" s="43">
        <f t="shared" si="612"/>
        <v>51</v>
      </c>
      <c r="E111" s="223">
        <f t="shared" ca="1" si="605"/>
        <v>0</v>
      </c>
      <c r="F111" s="207">
        <f t="shared" ca="1" si="541"/>
        <v>3829</v>
      </c>
      <c r="G111" s="207">
        <f t="shared" ca="1" si="541"/>
        <v>1148.7</v>
      </c>
      <c r="H111" s="207">
        <f t="shared" ca="1" si="541"/>
        <v>1340.1499999999999</v>
      </c>
      <c r="I111" s="207">
        <f t="shared" ca="1" si="541"/>
        <v>1340.1499999999999</v>
      </c>
      <c r="J111" s="207">
        <f t="shared" ca="1" si="542"/>
        <v>878</v>
      </c>
      <c r="K111" s="207">
        <f t="shared" ca="1" si="543"/>
        <v>878</v>
      </c>
      <c r="L111" s="31">
        <f t="shared" ca="1" si="544"/>
        <v>734.7</v>
      </c>
      <c r="M111" s="31">
        <f t="shared" ca="1" si="545"/>
        <v>6466.3</v>
      </c>
      <c r="N111" s="207">
        <f t="shared" ca="1" si="546"/>
        <v>0</v>
      </c>
      <c r="O111" s="207">
        <f t="shared" ca="1" si="547"/>
        <v>0</v>
      </c>
      <c r="P111" s="31">
        <f t="shared" ca="1" si="548"/>
        <v>0</v>
      </c>
      <c r="Q111" s="31">
        <f t="shared" ca="1" si="549"/>
        <v>0</v>
      </c>
      <c r="R111" s="31">
        <f t="shared" ca="1" si="550"/>
        <v>1052</v>
      </c>
      <c r="S111" s="31">
        <f t="shared" ca="1" si="551"/>
        <v>843</v>
      </c>
      <c r="T111" s="207">
        <f t="shared" ca="1" si="552"/>
        <v>1816</v>
      </c>
      <c r="U111" s="207">
        <f t="shared" ca="1" si="553"/>
        <v>2728</v>
      </c>
      <c r="V111" s="207">
        <f t="shared" ca="1" si="554"/>
        <v>2728</v>
      </c>
      <c r="W111" s="224">
        <f t="shared" ca="1" si="555"/>
        <v>35</v>
      </c>
      <c r="X111" s="24"/>
      <c r="AE111" s="60" t="str">
        <f t="shared" si="621"/>
        <v>Portugal</v>
      </c>
      <c r="AF111" s="23" t="str">
        <f t="shared" si="621"/>
        <v>PT</v>
      </c>
      <c r="AG111" s="42" t="str">
        <f t="shared" si="621"/>
        <v>PRT</v>
      </c>
      <c r="AH111" s="43">
        <f t="shared" si="615"/>
        <v>51</v>
      </c>
      <c r="AI111" s="223">
        <f t="shared" ca="1" si="607"/>
        <v>0</v>
      </c>
      <c r="AJ111" s="207">
        <f t="shared" ca="1" si="557"/>
        <v>3829</v>
      </c>
      <c r="AK111" s="207">
        <f t="shared" ca="1" si="557"/>
        <v>1148.7</v>
      </c>
      <c r="AL111" s="207">
        <f t="shared" ca="1" si="557"/>
        <v>1340.1499999999999</v>
      </c>
      <c r="AM111" s="207">
        <f t="shared" ca="1" si="557"/>
        <v>1340.1499999999999</v>
      </c>
      <c r="AN111" s="207">
        <f t="shared" ca="1" si="558"/>
        <v>878</v>
      </c>
      <c r="AO111" s="207">
        <f t="shared" ca="1" si="559"/>
        <v>878</v>
      </c>
      <c r="AP111" s="31">
        <f t="shared" ca="1" si="560"/>
        <v>734.7</v>
      </c>
      <c r="AQ111" s="31">
        <f t="shared" ca="1" si="561"/>
        <v>6466.3</v>
      </c>
      <c r="AR111" s="207">
        <f t="shared" ca="1" si="562"/>
        <v>0</v>
      </c>
      <c r="AS111" s="207">
        <f t="shared" ca="1" si="563"/>
        <v>0</v>
      </c>
      <c r="AT111" s="31">
        <f t="shared" ca="1" si="564"/>
        <v>0</v>
      </c>
      <c r="AU111" s="31">
        <f t="shared" ca="1" si="565"/>
        <v>0</v>
      </c>
      <c r="AV111" s="31">
        <f t="shared" ca="1" si="566"/>
        <v>1052</v>
      </c>
      <c r="AW111" s="31">
        <f t="shared" ca="1" si="567"/>
        <v>843</v>
      </c>
      <c r="AX111" s="207">
        <f t="shared" ca="1" si="568"/>
        <v>1816</v>
      </c>
      <c r="AY111" s="207">
        <f t="shared" ca="1" si="569"/>
        <v>2728</v>
      </c>
      <c r="AZ111" s="207">
        <f t="shared" ca="1" si="570"/>
        <v>2728</v>
      </c>
      <c r="BA111" s="224">
        <f t="shared" ca="1" si="571"/>
        <v>35</v>
      </c>
      <c r="BB111" s="24"/>
      <c r="BH111" s="42"/>
      <c r="BI111" s="60" t="str">
        <f t="shared" si="622"/>
        <v>Portugal</v>
      </c>
      <c r="BJ111" s="23" t="str">
        <f t="shared" si="622"/>
        <v>PT</v>
      </c>
      <c r="BK111" s="42" t="str">
        <f t="shared" si="622"/>
        <v>PRT</v>
      </c>
      <c r="BL111" s="43">
        <f t="shared" si="613"/>
        <v>51</v>
      </c>
      <c r="BM111" s="223">
        <f t="shared" ca="1" si="609"/>
        <v>0</v>
      </c>
      <c r="BN111" s="207">
        <f t="shared" ca="1" si="573"/>
        <v>3829</v>
      </c>
      <c r="BO111" s="207">
        <f t="shared" ca="1" si="573"/>
        <v>1148.7</v>
      </c>
      <c r="BP111" s="207">
        <f t="shared" ca="1" si="573"/>
        <v>1340.1499999999999</v>
      </c>
      <c r="BQ111" s="207">
        <f t="shared" ca="1" si="573"/>
        <v>1340.1499999999999</v>
      </c>
      <c r="BR111" s="207">
        <f t="shared" ca="1" si="574"/>
        <v>878</v>
      </c>
      <c r="BS111" s="207">
        <f t="shared" ca="1" si="575"/>
        <v>878</v>
      </c>
      <c r="BT111" s="31">
        <f t="shared" ca="1" si="576"/>
        <v>734.7</v>
      </c>
      <c r="BU111" s="31">
        <f t="shared" ca="1" si="577"/>
        <v>6466.3</v>
      </c>
      <c r="BV111" s="207">
        <f t="shared" ca="1" si="578"/>
        <v>0</v>
      </c>
      <c r="BW111" s="207">
        <f t="shared" ca="1" si="579"/>
        <v>0</v>
      </c>
      <c r="BX111" s="31">
        <f t="shared" ca="1" si="580"/>
        <v>0</v>
      </c>
      <c r="BY111" s="31">
        <f t="shared" ca="1" si="581"/>
        <v>0</v>
      </c>
      <c r="BZ111" s="31">
        <f t="shared" ca="1" si="582"/>
        <v>1052</v>
      </c>
      <c r="CA111" s="31">
        <f t="shared" ca="1" si="583"/>
        <v>843</v>
      </c>
      <c r="CB111" s="207">
        <f t="shared" ca="1" si="584"/>
        <v>1816</v>
      </c>
      <c r="CC111" s="207">
        <f t="shared" ca="1" si="585"/>
        <v>2728</v>
      </c>
      <c r="CD111" s="207">
        <f t="shared" ca="1" si="586"/>
        <v>2728</v>
      </c>
      <c r="CE111" s="224">
        <f t="shared" ca="1" si="587"/>
        <v>35</v>
      </c>
      <c r="CF111" s="24"/>
      <c r="CM111" s="60" t="str">
        <f t="shared" si="623"/>
        <v>Portugal</v>
      </c>
      <c r="CN111" s="23" t="str">
        <f t="shared" si="623"/>
        <v>PT</v>
      </c>
      <c r="CO111" s="42" t="str">
        <f t="shared" si="623"/>
        <v>PRT</v>
      </c>
      <c r="CP111" s="43">
        <f t="shared" si="614"/>
        <v>51</v>
      </c>
      <c r="CQ111" s="223">
        <f t="shared" ca="1" si="611"/>
        <v>0</v>
      </c>
      <c r="CR111" s="207">
        <f t="shared" ca="1" si="589"/>
        <v>3829</v>
      </c>
      <c r="CS111" s="207">
        <f t="shared" ca="1" si="589"/>
        <v>1148.7</v>
      </c>
      <c r="CT111" s="207">
        <f t="shared" ca="1" si="589"/>
        <v>1340.1499999999999</v>
      </c>
      <c r="CU111" s="207">
        <f t="shared" ca="1" si="589"/>
        <v>1340.1499999999999</v>
      </c>
      <c r="CV111" s="207">
        <f t="shared" ca="1" si="590"/>
        <v>878</v>
      </c>
      <c r="CW111" s="207">
        <f t="shared" ca="1" si="591"/>
        <v>878</v>
      </c>
      <c r="CX111" s="31">
        <f t="shared" ca="1" si="592"/>
        <v>734.7</v>
      </c>
      <c r="CY111" s="31">
        <f t="shared" ca="1" si="593"/>
        <v>6466.3</v>
      </c>
      <c r="CZ111" s="207">
        <f t="shared" ca="1" si="594"/>
        <v>0</v>
      </c>
      <c r="DA111" s="207">
        <f t="shared" ca="1" si="595"/>
        <v>0</v>
      </c>
      <c r="DB111" s="31">
        <f t="shared" ca="1" si="596"/>
        <v>0</v>
      </c>
      <c r="DC111" s="31">
        <f t="shared" ca="1" si="597"/>
        <v>0</v>
      </c>
      <c r="DD111" s="31">
        <f t="shared" ca="1" si="598"/>
        <v>1052</v>
      </c>
      <c r="DE111" s="31">
        <f t="shared" ca="1" si="599"/>
        <v>843</v>
      </c>
      <c r="DF111" s="207">
        <f t="shared" ca="1" si="600"/>
        <v>1816</v>
      </c>
      <c r="DG111" s="207">
        <f t="shared" ca="1" si="601"/>
        <v>2728</v>
      </c>
      <c r="DH111" s="207">
        <f t="shared" ca="1" si="602"/>
        <v>2728</v>
      </c>
      <c r="DI111" s="224">
        <f t="shared" ca="1" si="603"/>
        <v>35</v>
      </c>
      <c r="DJ111" s="24"/>
    </row>
    <row r="112" spans="1:114" x14ac:dyDescent="0.2">
      <c r="A112" s="60" t="str">
        <f t="shared" si="620"/>
        <v>Romania</v>
      </c>
      <c r="B112" s="23" t="str">
        <f t="shared" si="620"/>
        <v>RO</v>
      </c>
      <c r="C112" s="42" t="str">
        <f t="shared" si="620"/>
        <v>ROU</v>
      </c>
      <c r="D112" s="43">
        <f t="shared" si="612"/>
        <v>52</v>
      </c>
      <c r="E112" s="223">
        <f t="shared" ca="1" si="605"/>
        <v>0</v>
      </c>
      <c r="F112" s="207">
        <f t="shared" ca="1" si="541"/>
        <v>3427.5549999999998</v>
      </c>
      <c r="G112" s="207">
        <f t="shared" ca="1" si="541"/>
        <v>1028.2665</v>
      </c>
      <c r="H112" s="207">
        <f t="shared" ca="1" si="541"/>
        <v>1199.6442499999998</v>
      </c>
      <c r="I112" s="207">
        <f t="shared" ca="1" si="541"/>
        <v>1199.6442499999998</v>
      </c>
      <c r="J112" s="207">
        <f t="shared" ca="1" si="542"/>
        <v>214</v>
      </c>
      <c r="K112" s="207">
        <f t="shared" ca="1" si="543"/>
        <v>214</v>
      </c>
      <c r="L112" s="31">
        <f t="shared" ca="1" si="544"/>
        <v>3214.8328671690797</v>
      </c>
      <c r="M112" s="31">
        <f t="shared" ca="1" si="545"/>
        <v>3289.8256999999999</v>
      </c>
      <c r="N112" s="207">
        <f t="shared" ca="1" si="546"/>
        <v>1608.25</v>
      </c>
      <c r="O112" s="207">
        <f t="shared" ca="1" si="547"/>
        <v>1608.25</v>
      </c>
      <c r="P112" s="31">
        <f t="shared" ca="1" si="548"/>
        <v>1300</v>
      </c>
      <c r="Q112" s="31">
        <f t="shared" ca="1" si="549"/>
        <v>0</v>
      </c>
      <c r="R112" s="31">
        <f t="shared" ca="1" si="550"/>
        <v>0</v>
      </c>
      <c r="S112" s="31">
        <f t="shared" ca="1" si="551"/>
        <v>180</v>
      </c>
      <c r="T112" s="207">
        <f t="shared" ca="1" si="552"/>
        <v>1480</v>
      </c>
      <c r="U112" s="207">
        <f t="shared" ca="1" si="553"/>
        <v>1600</v>
      </c>
      <c r="V112" s="207">
        <f t="shared" ca="1" si="554"/>
        <v>1600</v>
      </c>
      <c r="W112" s="224">
        <f t="shared" ca="1" si="555"/>
        <v>0</v>
      </c>
      <c r="X112" s="24"/>
      <c r="AE112" s="60" t="str">
        <f t="shared" si="621"/>
        <v>Romania</v>
      </c>
      <c r="AF112" s="23" t="str">
        <f t="shared" si="621"/>
        <v>RO</v>
      </c>
      <c r="AG112" s="42" t="str">
        <f t="shared" si="621"/>
        <v>ROU</v>
      </c>
      <c r="AH112" s="43">
        <f t="shared" si="615"/>
        <v>52</v>
      </c>
      <c r="AI112" s="223">
        <f t="shared" ca="1" si="607"/>
        <v>0</v>
      </c>
      <c r="AJ112" s="207">
        <f t="shared" ca="1" si="557"/>
        <v>3427.5549999999998</v>
      </c>
      <c r="AK112" s="207">
        <f t="shared" ca="1" si="557"/>
        <v>1028.2665</v>
      </c>
      <c r="AL112" s="207">
        <f t="shared" ca="1" si="557"/>
        <v>1199.6442499999998</v>
      </c>
      <c r="AM112" s="207">
        <f t="shared" ca="1" si="557"/>
        <v>1199.6442499999998</v>
      </c>
      <c r="AN112" s="207">
        <f t="shared" ca="1" si="558"/>
        <v>214</v>
      </c>
      <c r="AO112" s="207">
        <f t="shared" ca="1" si="559"/>
        <v>214</v>
      </c>
      <c r="AP112" s="31">
        <f t="shared" ca="1" si="560"/>
        <v>3214.8328671690797</v>
      </c>
      <c r="AQ112" s="31">
        <f t="shared" ca="1" si="561"/>
        <v>3289.8256999999999</v>
      </c>
      <c r="AR112" s="207">
        <f t="shared" ca="1" si="562"/>
        <v>1608.25</v>
      </c>
      <c r="AS112" s="207">
        <f t="shared" ca="1" si="563"/>
        <v>1608.25</v>
      </c>
      <c r="AT112" s="31">
        <f t="shared" ca="1" si="564"/>
        <v>1300</v>
      </c>
      <c r="AU112" s="31">
        <f t="shared" ca="1" si="565"/>
        <v>0</v>
      </c>
      <c r="AV112" s="31">
        <f t="shared" ca="1" si="566"/>
        <v>0</v>
      </c>
      <c r="AW112" s="31">
        <f t="shared" ca="1" si="567"/>
        <v>180</v>
      </c>
      <c r="AX112" s="207">
        <f t="shared" ca="1" si="568"/>
        <v>1480</v>
      </c>
      <c r="AY112" s="207">
        <f t="shared" ca="1" si="569"/>
        <v>1600</v>
      </c>
      <c r="AZ112" s="207">
        <f t="shared" ca="1" si="570"/>
        <v>1600</v>
      </c>
      <c r="BA112" s="224">
        <f t="shared" ca="1" si="571"/>
        <v>0</v>
      </c>
      <c r="BB112" s="24"/>
      <c r="BH112" s="42"/>
      <c r="BI112" s="60" t="str">
        <f t="shared" si="622"/>
        <v>Romania</v>
      </c>
      <c r="BJ112" s="23" t="str">
        <f t="shared" si="622"/>
        <v>RO</v>
      </c>
      <c r="BK112" s="42" t="str">
        <f t="shared" si="622"/>
        <v>ROU</v>
      </c>
      <c r="BL112" s="43">
        <f t="shared" si="613"/>
        <v>52</v>
      </c>
      <c r="BM112" s="223">
        <f t="shared" ca="1" si="609"/>
        <v>0</v>
      </c>
      <c r="BN112" s="207">
        <f t="shared" ca="1" si="573"/>
        <v>3427.5549999999998</v>
      </c>
      <c r="BO112" s="207">
        <f t="shared" ca="1" si="573"/>
        <v>1028.2665</v>
      </c>
      <c r="BP112" s="207">
        <f t="shared" ca="1" si="573"/>
        <v>1199.6442499999998</v>
      </c>
      <c r="BQ112" s="207">
        <f t="shared" ca="1" si="573"/>
        <v>1199.6442499999998</v>
      </c>
      <c r="BR112" s="207">
        <f t="shared" ca="1" si="574"/>
        <v>214</v>
      </c>
      <c r="BS112" s="207">
        <f t="shared" ca="1" si="575"/>
        <v>214</v>
      </c>
      <c r="BT112" s="31">
        <f t="shared" ca="1" si="576"/>
        <v>3214.8328671690797</v>
      </c>
      <c r="BU112" s="31">
        <f t="shared" ca="1" si="577"/>
        <v>3289.8256999999999</v>
      </c>
      <c r="BV112" s="207">
        <f t="shared" ca="1" si="578"/>
        <v>1608.25</v>
      </c>
      <c r="BW112" s="207">
        <f t="shared" ca="1" si="579"/>
        <v>1608.25</v>
      </c>
      <c r="BX112" s="31">
        <f t="shared" ca="1" si="580"/>
        <v>1300</v>
      </c>
      <c r="BY112" s="31">
        <f t="shared" ca="1" si="581"/>
        <v>0</v>
      </c>
      <c r="BZ112" s="31">
        <f t="shared" ca="1" si="582"/>
        <v>0</v>
      </c>
      <c r="CA112" s="31">
        <f t="shared" ca="1" si="583"/>
        <v>180</v>
      </c>
      <c r="CB112" s="207">
        <f t="shared" ca="1" si="584"/>
        <v>1480</v>
      </c>
      <c r="CC112" s="207">
        <f t="shared" ca="1" si="585"/>
        <v>1600</v>
      </c>
      <c r="CD112" s="207">
        <f t="shared" ca="1" si="586"/>
        <v>1600</v>
      </c>
      <c r="CE112" s="224">
        <f t="shared" ca="1" si="587"/>
        <v>0</v>
      </c>
      <c r="CF112" s="24"/>
      <c r="CM112" s="60" t="str">
        <f t="shared" si="623"/>
        <v>Romania</v>
      </c>
      <c r="CN112" s="23" t="str">
        <f t="shared" si="623"/>
        <v>RO</v>
      </c>
      <c r="CO112" s="42" t="str">
        <f t="shared" si="623"/>
        <v>ROU</v>
      </c>
      <c r="CP112" s="43">
        <f t="shared" si="614"/>
        <v>52</v>
      </c>
      <c r="CQ112" s="223">
        <f t="shared" ca="1" si="611"/>
        <v>0</v>
      </c>
      <c r="CR112" s="207">
        <f t="shared" ca="1" si="589"/>
        <v>3427.5549999999998</v>
      </c>
      <c r="CS112" s="207">
        <f t="shared" ca="1" si="589"/>
        <v>1028.2665</v>
      </c>
      <c r="CT112" s="207">
        <f t="shared" ca="1" si="589"/>
        <v>1199.6442499999998</v>
      </c>
      <c r="CU112" s="207">
        <f t="shared" ca="1" si="589"/>
        <v>1199.6442499999998</v>
      </c>
      <c r="CV112" s="207">
        <f t="shared" ca="1" si="590"/>
        <v>214</v>
      </c>
      <c r="CW112" s="207">
        <f t="shared" ca="1" si="591"/>
        <v>214</v>
      </c>
      <c r="CX112" s="31">
        <f t="shared" ca="1" si="592"/>
        <v>3214.8328671690797</v>
      </c>
      <c r="CY112" s="31">
        <f t="shared" ca="1" si="593"/>
        <v>3289.8256999999999</v>
      </c>
      <c r="CZ112" s="207">
        <f t="shared" ca="1" si="594"/>
        <v>1608.25</v>
      </c>
      <c r="DA112" s="207">
        <f t="shared" ca="1" si="595"/>
        <v>1608.25</v>
      </c>
      <c r="DB112" s="31">
        <f t="shared" ca="1" si="596"/>
        <v>1300</v>
      </c>
      <c r="DC112" s="31">
        <f t="shared" ca="1" si="597"/>
        <v>0</v>
      </c>
      <c r="DD112" s="31">
        <f t="shared" ca="1" si="598"/>
        <v>0</v>
      </c>
      <c r="DE112" s="31">
        <f t="shared" ca="1" si="599"/>
        <v>180</v>
      </c>
      <c r="DF112" s="207">
        <f t="shared" ca="1" si="600"/>
        <v>1480</v>
      </c>
      <c r="DG112" s="207">
        <f t="shared" ca="1" si="601"/>
        <v>1600</v>
      </c>
      <c r="DH112" s="207">
        <f t="shared" ca="1" si="602"/>
        <v>1600</v>
      </c>
      <c r="DI112" s="224">
        <f t="shared" ca="1" si="603"/>
        <v>0</v>
      </c>
      <c r="DJ112" s="24"/>
    </row>
    <row r="113" spans="1:114" x14ac:dyDescent="0.2">
      <c r="A113" s="60" t="str">
        <f t="shared" si="620"/>
        <v>Serbia</v>
      </c>
      <c r="B113" s="23" t="str">
        <f t="shared" si="620"/>
        <v>RS</v>
      </c>
      <c r="C113" s="42" t="str">
        <f t="shared" si="620"/>
        <v>SRB</v>
      </c>
      <c r="D113" s="43">
        <f t="shared" si="612"/>
        <v>53</v>
      </c>
      <c r="E113" s="223">
        <f t="shared" ca="1" si="605"/>
        <v>0</v>
      </c>
      <c r="F113" s="207">
        <f t="shared" ca="1" si="541"/>
        <v>140</v>
      </c>
      <c r="G113" s="207">
        <f t="shared" ca="1" si="541"/>
        <v>42</v>
      </c>
      <c r="H113" s="207">
        <f t="shared" ca="1" si="541"/>
        <v>49</v>
      </c>
      <c r="I113" s="207">
        <f t="shared" ca="1" si="541"/>
        <v>49</v>
      </c>
      <c r="J113" s="207">
        <f t="shared" ca="1" si="542"/>
        <v>0</v>
      </c>
      <c r="K113" s="207">
        <f t="shared" ca="1" si="543"/>
        <v>0</v>
      </c>
      <c r="L113" s="31">
        <f t="shared" ca="1" si="544"/>
        <v>2025</v>
      </c>
      <c r="M113" s="31">
        <f t="shared" ca="1" si="545"/>
        <v>1063</v>
      </c>
      <c r="N113" s="207">
        <f t="shared" ca="1" si="546"/>
        <v>2432</v>
      </c>
      <c r="O113" s="207">
        <f t="shared" ca="1" si="547"/>
        <v>2432</v>
      </c>
      <c r="P113" s="31">
        <f t="shared" ca="1" si="548"/>
        <v>0</v>
      </c>
      <c r="Q113" s="31">
        <f t="shared" ca="1" si="549"/>
        <v>0</v>
      </c>
      <c r="R113" s="31">
        <f t="shared" ca="1" si="550"/>
        <v>0</v>
      </c>
      <c r="S113" s="31">
        <f t="shared" ca="1" si="551"/>
        <v>24</v>
      </c>
      <c r="T113" s="207">
        <f t="shared" ca="1" si="552"/>
        <v>10</v>
      </c>
      <c r="U113" s="207">
        <f t="shared" ca="1" si="553"/>
        <v>534</v>
      </c>
      <c r="V113" s="207">
        <f t="shared" ca="1" si="554"/>
        <v>534</v>
      </c>
      <c r="W113" s="224">
        <f t="shared" ca="1" si="555"/>
        <v>0</v>
      </c>
      <c r="X113" s="24"/>
      <c r="AE113" s="60" t="str">
        <f t="shared" si="621"/>
        <v>Serbia</v>
      </c>
      <c r="AF113" s="23" t="str">
        <f t="shared" si="621"/>
        <v>RS</v>
      </c>
      <c r="AG113" s="42" t="str">
        <f t="shared" si="621"/>
        <v>SRB</v>
      </c>
      <c r="AH113" s="43">
        <f t="shared" si="615"/>
        <v>53</v>
      </c>
      <c r="AI113" s="223">
        <f t="shared" ca="1" si="607"/>
        <v>0</v>
      </c>
      <c r="AJ113" s="207">
        <f t="shared" ca="1" si="557"/>
        <v>140</v>
      </c>
      <c r="AK113" s="207">
        <f t="shared" ca="1" si="557"/>
        <v>42</v>
      </c>
      <c r="AL113" s="207">
        <f t="shared" ca="1" si="557"/>
        <v>49</v>
      </c>
      <c r="AM113" s="207">
        <f t="shared" ca="1" si="557"/>
        <v>49</v>
      </c>
      <c r="AN113" s="207">
        <f t="shared" ca="1" si="558"/>
        <v>0</v>
      </c>
      <c r="AO113" s="207">
        <f t="shared" ca="1" si="559"/>
        <v>0</v>
      </c>
      <c r="AP113" s="31">
        <f t="shared" ca="1" si="560"/>
        <v>2025</v>
      </c>
      <c r="AQ113" s="31">
        <f t="shared" ca="1" si="561"/>
        <v>1063</v>
      </c>
      <c r="AR113" s="207">
        <f t="shared" ca="1" si="562"/>
        <v>2432</v>
      </c>
      <c r="AS113" s="207">
        <f t="shared" ca="1" si="563"/>
        <v>2432</v>
      </c>
      <c r="AT113" s="31">
        <f t="shared" ca="1" si="564"/>
        <v>0</v>
      </c>
      <c r="AU113" s="31">
        <f t="shared" ca="1" si="565"/>
        <v>0</v>
      </c>
      <c r="AV113" s="31">
        <f t="shared" ca="1" si="566"/>
        <v>0</v>
      </c>
      <c r="AW113" s="31">
        <f t="shared" ca="1" si="567"/>
        <v>24</v>
      </c>
      <c r="AX113" s="207">
        <f t="shared" ca="1" si="568"/>
        <v>10</v>
      </c>
      <c r="AY113" s="207">
        <f t="shared" ca="1" si="569"/>
        <v>534</v>
      </c>
      <c r="AZ113" s="207">
        <f t="shared" ca="1" si="570"/>
        <v>534</v>
      </c>
      <c r="BA113" s="224">
        <f t="shared" ca="1" si="571"/>
        <v>0</v>
      </c>
      <c r="BB113" s="24"/>
      <c r="BH113" s="42"/>
      <c r="BI113" s="60" t="str">
        <f t="shared" si="622"/>
        <v>Serbia</v>
      </c>
      <c r="BJ113" s="23" t="str">
        <f t="shared" si="622"/>
        <v>RS</v>
      </c>
      <c r="BK113" s="42" t="str">
        <f t="shared" si="622"/>
        <v>SRB</v>
      </c>
      <c r="BL113" s="43">
        <f t="shared" si="613"/>
        <v>53</v>
      </c>
      <c r="BM113" s="223">
        <f t="shared" ca="1" si="609"/>
        <v>0</v>
      </c>
      <c r="BN113" s="207">
        <f t="shared" ca="1" si="573"/>
        <v>140</v>
      </c>
      <c r="BO113" s="207">
        <f t="shared" ca="1" si="573"/>
        <v>42</v>
      </c>
      <c r="BP113" s="207">
        <f t="shared" ca="1" si="573"/>
        <v>49</v>
      </c>
      <c r="BQ113" s="207">
        <f t="shared" ca="1" si="573"/>
        <v>49</v>
      </c>
      <c r="BR113" s="207">
        <f t="shared" ca="1" si="574"/>
        <v>0</v>
      </c>
      <c r="BS113" s="207">
        <f t="shared" ca="1" si="575"/>
        <v>0</v>
      </c>
      <c r="BT113" s="31">
        <f t="shared" ca="1" si="576"/>
        <v>2025</v>
      </c>
      <c r="BU113" s="31">
        <f t="shared" ca="1" si="577"/>
        <v>1063</v>
      </c>
      <c r="BV113" s="207">
        <f t="shared" ca="1" si="578"/>
        <v>2432</v>
      </c>
      <c r="BW113" s="207">
        <f t="shared" ca="1" si="579"/>
        <v>2432</v>
      </c>
      <c r="BX113" s="31">
        <f t="shared" ca="1" si="580"/>
        <v>0</v>
      </c>
      <c r="BY113" s="31">
        <f t="shared" ca="1" si="581"/>
        <v>0</v>
      </c>
      <c r="BZ113" s="31">
        <f t="shared" ca="1" si="582"/>
        <v>0</v>
      </c>
      <c r="CA113" s="31">
        <f t="shared" ca="1" si="583"/>
        <v>24</v>
      </c>
      <c r="CB113" s="207">
        <f t="shared" ca="1" si="584"/>
        <v>10</v>
      </c>
      <c r="CC113" s="207">
        <f t="shared" ca="1" si="585"/>
        <v>534</v>
      </c>
      <c r="CD113" s="207">
        <f t="shared" ca="1" si="586"/>
        <v>534</v>
      </c>
      <c r="CE113" s="224">
        <f t="shared" ca="1" si="587"/>
        <v>0</v>
      </c>
      <c r="CF113" s="24"/>
      <c r="CM113" s="60" t="str">
        <f t="shared" si="623"/>
        <v>Serbia</v>
      </c>
      <c r="CN113" s="23" t="str">
        <f t="shared" si="623"/>
        <v>RS</v>
      </c>
      <c r="CO113" s="42" t="str">
        <f t="shared" si="623"/>
        <v>SRB</v>
      </c>
      <c r="CP113" s="43">
        <f t="shared" si="614"/>
        <v>53</v>
      </c>
      <c r="CQ113" s="223">
        <f t="shared" ca="1" si="611"/>
        <v>0</v>
      </c>
      <c r="CR113" s="207">
        <f t="shared" ca="1" si="589"/>
        <v>140</v>
      </c>
      <c r="CS113" s="207">
        <f t="shared" ca="1" si="589"/>
        <v>42</v>
      </c>
      <c r="CT113" s="207">
        <f t="shared" ca="1" si="589"/>
        <v>49</v>
      </c>
      <c r="CU113" s="207">
        <f t="shared" ca="1" si="589"/>
        <v>49</v>
      </c>
      <c r="CV113" s="207">
        <f t="shared" ca="1" si="590"/>
        <v>0</v>
      </c>
      <c r="CW113" s="207">
        <f t="shared" ca="1" si="591"/>
        <v>0</v>
      </c>
      <c r="CX113" s="31">
        <f t="shared" ca="1" si="592"/>
        <v>2025</v>
      </c>
      <c r="CY113" s="31">
        <f t="shared" ca="1" si="593"/>
        <v>1063</v>
      </c>
      <c r="CZ113" s="207">
        <f t="shared" ca="1" si="594"/>
        <v>2432</v>
      </c>
      <c r="DA113" s="207">
        <f t="shared" ca="1" si="595"/>
        <v>2432</v>
      </c>
      <c r="DB113" s="31">
        <f t="shared" ca="1" si="596"/>
        <v>0</v>
      </c>
      <c r="DC113" s="31">
        <f t="shared" ca="1" si="597"/>
        <v>0</v>
      </c>
      <c r="DD113" s="31">
        <f t="shared" ca="1" si="598"/>
        <v>0</v>
      </c>
      <c r="DE113" s="31">
        <f t="shared" ca="1" si="599"/>
        <v>24</v>
      </c>
      <c r="DF113" s="207">
        <f t="shared" ca="1" si="600"/>
        <v>10</v>
      </c>
      <c r="DG113" s="207">
        <f t="shared" ca="1" si="601"/>
        <v>534</v>
      </c>
      <c r="DH113" s="207">
        <f t="shared" ca="1" si="602"/>
        <v>534</v>
      </c>
      <c r="DI113" s="224">
        <f t="shared" ca="1" si="603"/>
        <v>0</v>
      </c>
      <c r="DJ113" s="24"/>
    </row>
    <row r="114" spans="1:114" x14ac:dyDescent="0.2">
      <c r="A114" s="60" t="str">
        <f t="shared" si="620"/>
        <v>Slovenia</v>
      </c>
      <c r="B114" s="23" t="str">
        <f t="shared" si="620"/>
        <v>SI</v>
      </c>
      <c r="C114" s="42" t="str">
        <f t="shared" si="620"/>
        <v>SVN</v>
      </c>
      <c r="D114" s="43">
        <f t="shared" si="612"/>
        <v>58</v>
      </c>
      <c r="E114" s="223">
        <f t="shared" ca="1" si="605"/>
        <v>0</v>
      </c>
      <c r="F114" s="207">
        <f t="shared" ca="1" si="541"/>
        <v>479</v>
      </c>
      <c r="G114" s="207">
        <f t="shared" ca="1" si="541"/>
        <v>143.69999999999999</v>
      </c>
      <c r="H114" s="207">
        <f t="shared" ca="1" si="541"/>
        <v>167.64999999999998</v>
      </c>
      <c r="I114" s="207">
        <f t="shared" ca="1" si="541"/>
        <v>167.64999999999998</v>
      </c>
      <c r="J114" s="207">
        <f t="shared" ca="1" si="542"/>
        <v>25</v>
      </c>
      <c r="K114" s="207">
        <f t="shared" ca="1" si="543"/>
        <v>25</v>
      </c>
      <c r="L114" s="31">
        <f t="shared" ca="1" si="544"/>
        <v>1197</v>
      </c>
      <c r="M114" s="31">
        <f t="shared" ca="1" si="545"/>
        <v>180</v>
      </c>
      <c r="N114" s="207">
        <f t="shared" ca="1" si="546"/>
        <v>393.5</v>
      </c>
      <c r="O114" s="207">
        <f t="shared" ca="1" si="547"/>
        <v>393.5</v>
      </c>
      <c r="P114" s="31">
        <f t="shared" ca="1" si="548"/>
        <v>696</v>
      </c>
      <c r="Q114" s="31">
        <f t="shared" ca="1" si="549"/>
        <v>0</v>
      </c>
      <c r="R114" s="31">
        <f t="shared" ca="1" si="550"/>
        <v>141</v>
      </c>
      <c r="S114" s="31">
        <f t="shared" ca="1" si="551"/>
        <v>61</v>
      </c>
      <c r="T114" s="207">
        <f t="shared" ca="1" si="552"/>
        <v>277</v>
      </c>
      <c r="U114" s="207">
        <f t="shared" ca="1" si="553"/>
        <v>21</v>
      </c>
      <c r="V114" s="207">
        <f t="shared" ca="1" si="554"/>
        <v>21</v>
      </c>
      <c r="W114" s="224">
        <f t="shared" ca="1" si="555"/>
        <v>0</v>
      </c>
      <c r="X114" s="24"/>
      <c r="AE114" s="60" t="str">
        <f t="shared" si="621"/>
        <v>Slovenia</v>
      </c>
      <c r="AF114" s="23" t="str">
        <f t="shared" si="621"/>
        <v>SI</v>
      </c>
      <c r="AG114" s="42" t="str">
        <f t="shared" si="621"/>
        <v>SVN</v>
      </c>
      <c r="AH114" s="43">
        <f t="shared" si="615"/>
        <v>58</v>
      </c>
      <c r="AI114" s="223">
        <f t="shared" ca="1" si="607"/>
        <v>0</v>
      </c>
      <c r="AJ114" s="207">
        <f t="shared" ca="1" si="557"/>
        <v>479</v>
      </c>
      <c r="AK114" s="207">
        <f t="shared" ca="1" si="557"/>
        <v>143.69999999999999</v>
      </c>
      <c r="AL114" s="207">
        <f t="shared" ca="1" si="557"/>
        <v>167.64999999999998</v>
      </c>
      <c r="AM114" s="207">
        <f t="shared" ca="1" si="557"/>
        <v>167.64999999999998</v>
      </c>
      <c r="AN114" s="207">
        <f t="shared" ca="1" si="558"/>
        <v>25</v>
      </c>
      <c r="AO114" s="207">
        <f t="shared" ca="1" si="559"/>
        <v>25</v>
      </c>
      <c r="AP114" s="31">
        <f t="shared" ca="1" si="560"/>
        <v>1197</v>
      </c>
      <c r="AQ114" s="31">
        <f t="shared" ca="1" si="561"/>
        <v>180</v>
      </c>
      <c r="AR114" s="207">
        <f t="shared" ca="1" si="562"/>
        <v>393.5</v>
      </c>
      <c r="AS114" s="207">
        <f t="shared" ca="1" si="563"/>
        <v>393.5</v>
      </c>
      <c r="AT114" s="31">
        <f t="shared" ca="1" si="564"/>
        <v>696</v>
      </c>
      <c r="AU114" s="31">
        <f t="shared" ca="1" si="565"/>
        <v>0</v>
      </c>
      <c r="AV114" s="31">
        <f t="shared" ca="1" si="566"/>
        <v>141</v>
      </c>
      <c r="AW114" s="31">
        <f t="shared" ca="1" si="567"/>
        <v>61</v>
      </c>
      <c r="AX114" s="207">
        <f t="shared" ca="1" si="568"/>
        <v>277</v>
      </c>
      <c r="AY114" s="207">
        <f t="shared" ca="1" si="569"/>
        <v>21</v>
      </c>
      <c r="AZ114" s="207">
        <f t="shared" ca="1" si="570"/>
        <v>21</v>
      </c>
      <c r="BA114" s="224">
        <f t="shared" ca="1" si="571"/>
        <v>0</v>
      </c>
      <c r="BB114" s="24"/>
      <c r="BH114" s="42"/>
      <c r="BI114" s="60" t="str">
        <f t="shared" si="622"/>
        <v>Slovenia</v>
      </c>
      <c r="BJ114" s="23" t="str">
        <f t="shared" si="622"/>
        <v>SI</v>
      </c>
      <c r="BK114" s="42" t="str">
        <f t="shared" si="622"/>
        <v>SVN</v>
      </c>
      <c r="BL114" s="43">
        <f t="shared" si="613"/>
        <v>58</v>
      </c>
      <c r="BM114" s="223">
        <f t="shared" ca="1" si="609"/>
        <v>0</v>
      </c>
      <c r="BN114" s="207">
        <f t="shared" ca="1" si="573"/>
        <v>479</v>
      </c>
      <c r="BO114" s="207">
        <f t="shared" ca="1" si="573"/>
        <v>143.69999999999999</v>
      </c>
      <c r="BP114" s="207">
        <f t="shared" ca="1" si="573"/>
        <v>167.64999999999998</v>
      </c>
      <c r="BQ114" s="207">
        <f t="shared" ca="1" si="573"/>
        <v>167.64999999999998</v>
      </c>
      <c r="BR114" s="207">
        <f t="shared" ca="1" si="574"/>
        <v>25</v>
      </c>
      <c r="BS114" s="207">
        <f t="shared" ca="1" si="575"/>
        <v>25</v>
      </c>
      <c r="BT114" s="31">
        <f t="shared" ca="1" si="576"/>
        <v>1197</v>
      </c>
      <c r="BU114" s="31">
        <f t="shared" ca="1" si="577"/>
        <v>180</v>
      </c>
      <c r="BV114" s="207">
        <f t="shared" ca="1" si="578"/>
        <v>393.5</v>
      </c>
      <c r="BW114" s="207">
        <f t="shared" ca="1" si="579"/>
        <v>393.5</v>
      </c>
      <c r="BX114" s="31">
        <f t="shared" ca="1" si="580"/>
        <v>696</v>
      </c>
      <c r="BY114" s="31">
        <f t="shared" ca="1" si="581"/>
        <v>0</v>
      </c>
      <c r="BZ114" s="31">
        <f t="shared" ca="1" si="582"/>
        <v>141</v>
      </c>
      <c r="CA114" s="31">
        <f t="shared" ca="1" si="583"/>
        <v>61</v>
      </c>
      <c r="CB114" s="207">
        <f t="shared" ca="1" si="584"/>
        <v>277</v>
      </c>
      <c r="CC114" s="207">
        <f t="shared" ca="1" si="585"/>
        <v>21</v>
      </c>
      <c r="CD114" s="207">
        <f t="shared" ca="1" si="586"/>
        <v>21</v>
      </c>
      <c r="CE114" s="224">
        <f t="shared" ca="1" si="587"/>
        <v>0</v>
      </c>
      <c r="CF114" s="24"/>
      <c r="CM114" s="60" t="str">
        <f t="shared" si="623"/>
        <v>Slovenia</v>
      </c>
      <c r="CN114" s="23" t="str">
        <f t="shared" si="623"/>
        <v>SI</v>
      </c>
      <c r="CO114" s="42" t="str">
        <f t="shared" si="623"/>
        <v>SVN</v>
      </c>
      <c r="CP114" s="43">
        <f t="shared" si="614"/>
        <v>58</v>
      </c>
      <c r="CQ114" s="223">
        <f t="shared" ca="1" si="611"/>
        <v>0</v>
      </c>
      <c r="CR114" s="207">
        <f t="shared" ca="1" si="589"/>
        <v>479</v>
      </c>
      <c r="CS114" s="207">
        <f t="shared" ca="1" si="589"/>
        <v>143.69999999999999</v>
      </c>
      <c r="CT114" s="207">
        <f t="shared" ca="1" si="589"/>
        <v>167.64999999999998</v>
      </c>
      <c r="CU114" s="207">
        <f t="shared" ca="1" si="589"/>
        <v>167.64999999999998</v>
      </c>
      <c r="CV114" s="207">
        <f t="shared" ca="1" si="590"/>
        <v>25</v>
      </c>
      <c r="CW114" s="207">
        <f t="shared" ca="1" si="591"/>
        <v>25</v>
      </c>
      <c r="CX114" s="31">
        <f t="shared" ca="1" si="592"/>
        <v>1197</v>
      </c>
      <c r="CY114" s="31">
        <f t="shared" ca="1" si="593"/>
        <v>180</v>
      </c>
      <c r="CZ114" s="207">
        <f t="shared" ca="1" si="594"/>
        <v>393.5</v>
      </c>
      <c r="DA114" s="207">
        <f t="shared" ca="1" si="595"/>
        <v>393.5</v>
      </c>
      <c r="DB114" s="31">
        <f t="shared" ca="1" si="596"/>
        <v>696</v>
      </c>
      <c r="DC114" s="31">
        <f t="shared" ca="1" si="597"/>
        <v>0</v>
      </c>
      <c r="DD114" s="31">
        <f t="shared" ca="1" si="598"/>
        <v>141</v>
      </c>
      <c r="DE114" s="31">
        <f t="shared" ca="1" si="599"/>
        <v>61</v>
      </c>
      <c r="DF114" s="207">
        <f t="shared" ca="1" si="600"/>
        <v>277</v>
      </c>
      <c r="DG114" s="207">
        <f t="shared" ca="1" si="601"/>
        <v>21</v>
      </c>
      <c r="DH114" s="207">
        <f t="shared" ca="1" si="602"/>
        <v>21</v>
      </c>
      <c r="DI114" s="224">
        <f t="shared" ca="1" si="603"/>
        <v>0</v>
      </c>
      <c r="DJ114" s="24"/>
    </row>
    <row r="115" spans="1:114" ht="13.5" thickBot="1" x14ac:dyDescent="0.25">
      <c r="A115" s="61" t="str">
        <f t="shared" si="620"/>
        <v>Slovak Republic</v>
      </c>
      <c r="B115" s="62" t="str">
        <f t="shared" si="620"/>
        <v>SK</v>
      </c>
      <c r="C115" s="80" t="str">
        <f t="shared" si="620"/>
        <v>SVK</v>
      </c>
      <c r="D115" s="215">
        <f t="shared" si="612"/>
        <v>59</v>
      </c>
      <c r="E115" s="225">
        <f t="shared" ca="1" si="605"/>
        <v>0</v>
      </c>
      <c r="F115" s="226">
        <f t="shared" ca="1" si="541"/>
        <v>866.79</v>
      </c>
      <c r="G115" s="226">
        <f t="shared" ca="1" si="541"/>
        <v>260.03699999999998</v>
      </c>
      <c r="H115" s="226">
        <f t="shared" ca="1" si="541"/>
        <v>303.37649999999996</v>
      </c>
      <c r="I115" s="226">
        <f t="shared" ca="1" si="541"/>
        <v>303.37649999999996</v>
      </c>
      <c r="J115" s="226">
        <f t="shared" ca="1" si="542"/>
        <v>98.59</v>
      </c>
      <c r="K115" s="226">
        <f t="shared" ca="1" si="543"/>
        <v>98.59</v>
      </c>
      <c r="L115" s="227">
        <f t="shared" ca="1" si="544"/>
        <v>848</v>
      </c>
      <c r="M115" s="227">
        <f t="shared" ca="1" si="545"/>
        <v>1708</v>
      </c>
      <c r="N115" s="226">
        <f t="shared" ca="1" si="546"/>
        <v>120.14</v>
      </c>
      <c r="O115" s="226">
        <f t="shared" ca="1" si="547"/>
        <v>120.14</v>
      </c>
      <c r="P115" s="227">
        <f t="shared" ca="1" si="548"/>
        <v>2761.92</v>
      </c>
      <c r="Q115" s="227">
        <f t="shared" ca="1" si="549"/>
        <v>0</v>
      </c>
      <c r="R115" s="227">
        <f t="shared" ca="1" si="550"/>
        <v>863.60599999999999</v>
      </c>
      <c r="S115" s="227">
        <f t="shared" ca="1" si="551"/>
        <v>364.15</v>
      </c>
      <c r="T115" s="226">
        <f t="shared" ca="1" si="552"/>
        <v>554.5</v>
      </c>
      <c r="U115" s="226">
        <f t="shared" ca="1" si="553"/>
        <v>27.63</v>
      </c>
      <c r="V115" s="226">
        <f t="shared" ca="1" si="554"/>
        <v>27.63</v>
      </c>
      <c r="W115" s="228">
        <f t="shared" ca="1" si="555"/>
        <v>0</v>
      </c>
      <c r="X115" s="24"/>
      <c r="AE115" s="61" t="str">
        <f t="shared" si="621"/>
        <v>Slovak Republic</v>
      </c>
      <c r="AF115" s="62" t="str">
        <f t="shared" si="621"/>
        <v>SK</v>
      </c>
      <c r="AG115" s="80" t="str">
        <f t="shared" si="621"/>
        <v>SVK</v>
      </c>
      <c r="AH115" s="215">
        <f t="shared" si="615"/>
        <v>59</v>
      </c>
      <c r="AI115" s="225">
        <f t="shared" ca="1" si="607"/>
        <v>0</v>
      </c>
      <c r="AJ115" s="226">
        <f t="shared" ca="1" si="557"/>
        <v>866.79</v>
      </c>
      <c r="AK115" s="226">
        <f t="shared" ca="1" si="557"/>
        <v>260.03699999999998</v>
      </c>
      <c r="AL115" s="226">
        <f t="shared" ca="1" si="557"/>
        <v>303.37649999999996</v>
      </c>
      <c r="AM115" s="226">
        <f t="shared" ca="1" si="557"/>
        <v>303.37649999999996</v>
      </c>
      <c r="AN115" s="226">
        <f t="shared" ca="1" si="558"/>
        <v>98.59</v>
      </c>
      <c r="AO115" s="226">
        <f t="shared" ca="1" si="559"/>
        <v>98.59</v>
      </c>
      <c r="AP115" s="227">
        <f t="shared" ca="1" si="560"/>
        <v>848</v>
      </c>
      <c r="AQ115" s="227">
        <f t="shared" ca="1" si="561"/>
        <v>1708</v>
      </c>
      <c r="AR115" s="226">
        <f t="shared" ca="1" si="562"/>
        <v>120.14</v>
      </c>
      <c r="AS115" s="226">
        <f t="shared" ca="1" si="563"/>
        <v>120.14</v>
      </c>
      <c r="AT115" s="227">
        <f t="shared" ca="1" si="564"/>
        <v>2761.92</v>
      </c>
      <c r="AU115" s="227">
        <f t="shared" ca="1" si="565"/>
        <v>0</v>
      </c>
      <c r="AV115" s="227">
        <f t="shared" ca="1" si="566"/>
        <v>863.60599999999999</v>
      </c>
      <c r="AW115" s="227">
        <f t="shared" ca="1" si="567"/>
        <v>364.15</v>
      </c>
      <c r="AX115" s="226">
        <f t="shared" ca="1" si="568"/>
        <v>554.5</v>
      </c>
      <c r="AY115" s="226">
        <f t="shared" ca="1" si="569"/>
        <v>27.63</v>
      </c>
      <c r="AZ115" s="226">
        <f t="shared" ca="1" si="570"/>
        <v>27.63</v>
      </c>
      <c r="BA115" s="228">
        <f t="shared" ca="1" si="571"/>
        <v>0</v>
      </c>
      <c r="BB115" s="24"/>
      <c r="BH115" s="42"/>
      <c r="BI115" s="61" t="str">
        <f t="shared" si="622"/>
        <v>Slovak Republic</v>
      </c>
      <c r="BJ115" s="62" t="str">
        <f t="shared" si="622"/>
        <v>SK</v>
      </c>
      <c r="BK115" s="80" t="str">
        <f t="shared" si="622"/>
        <v>SVK</v>
      </c>
      <c r="BL115" s="215">
        <f t="shared" si="613"/>
        <v>59</v>
      </c>
      <c r="BM115" s="225">
        <f t="shared" ca="1" si="609"/>
        <v>0</v>
      </c>
      <c r="BN115" s="226">
        <f t="shared" ca="1" si="573"/>
        <v>866.79</v>
      </c>
      <c r="BO115" s="226">
        <f t="shared" ca="1" si="573"/>
        <v>260.03699999999998</v>
      </c>
      <c r="BP115" s="226">
        <f t="shared" ca="1" si="573"/>
        <v>303.37649999999996</v>
      </c>
      <c r="BQ115" s="226">
        <f t="shared" ca="1" si="573"/>
        <v>303.37649999999996</v>
      </c>
      <c r="BR115" s="226">
        <f t="shared" ca="1" si="574"/>
        <v>98.59</v>
      </c>
      <c r="BS115" s="226">
        <f t="shared" ca="1" si="575"/>
        <v>98.59</v>
      </c>
      <c r="BT115" s="227">
        <f t="shared" ca="1" si="576"/>
        <v>848</v>
      </c>
      <c r="BU115" s="227">
        <f t="shared" ca="1" si="577"/>
        <v>1708</v>
      </c>
      <c r="BV115" s="226">
        <f t="shared" ca="1" si="578"/>
        <v>120.14</v>
      </c>
      <c r="BW115" s="226">
        <f t="shared" ca="1" si="579"/>
        <v>120.14</v>
      </c>
      <c r="BX115" s="227">
        <f t="shared" ca="1" si="580"/>
        <v>2761.92</v>
      </c>
      <c r="BY115" s="227">
        <f t="shared" ca="1" si="581"/>
        <v>0</v>
      </c>
      <c r="BZ115" s="227">
        <f t="shared" ca="1" si="582"/>
        <v>863.60599999999999</v>
      </c>
      <c r="CA115" s="227">
        <f t="shared" ca="1" si="583"/>
        <v>364.15</v>
      </c>
      <c r="CB115" s="226">
        <f t="shared" ca="1" si="584"/>
        <v>554.5</v>
      </c>
      <c r="CC115" s="226">
        <f t="shared" ca="1" si="585"/>
        <v>27.63</v>
      </c>
      <c r="CD115" s="226">
        <f t="shared" ca="1" si="586"/>
        <v>27.63</v>
      </c>
      <c r="CE115" s="228">
        <f t="shared" ca="1" si="587"/>
        <v>0</v>
      </c>
      <c r="CF115" s="24"/>
      <c r="CM115" s="61" t="str">
        <f t="shared" si="623"/>
        <v>Slovak Republic</v>
      </c>
      <c r="CN115" s="62" t="str">
        <f t="shared" si="623"/>
        <v>SK</v>
      </c>
      <c r="CO115" s="80" t="str">
        <f t="shared" si="623"/>
        <v>SVK</v>
      </c>
      <c r="CP115" s="215">
        <f t="shared" si="614"/>
        <v>59</v>
      </c>
      <c r="CQ115" s="225">
        <f t="shared" ca="1" si="611"/>
        <v>0</v>
      </c>
      <c r="CR115" s="226">
        <f t="shared" ca="1" si="589"/>
        <v>866.79</v>
      </c>
      <c r="CS115" s="226">
        <f t="shared" ca="1" si="589"/>
        <v>260.03699999999998</v>
      </c>
      <c r="CT115" s="226">
        <f t="shared" ca="1" si="589"/>
        <v>303.37649999999996</v>
      </c>
      <c r="CU115" s="226">
        <f t="shared" ca="1" si="589"/>
        <v>303.37649999999996</v>
      </c>
      <c r="CV115" s="226">
        <f t="shared" ca="1" si="590"/>
        <v>98.59</v>
      </c>
      <c r="CW115" s="226">
        <f t="shared" ca="1" si="591"/>
        <v>98.59</v>
      </c>
      <c r="CX115" s="227">
        <f t="shared" ca="1" si="592"/>
        <v>848</v>
      </c>
      <c r="CY115" s="227">
        <f t="shared" ca="1" si="593"/>
        <v>1708</v>
      </c>
      <c r="CZ115" s="226">
        <f t="shared" ca="1" si="594"/>
        <v>120.14</v>
      </c>
      <c r="DA115" s="226">
        <f t="shared" ca="1" si="595"/>
        <v>120.14</v>
      </c>
      <c r="DB115" s="227">
        <f t="shared" ca="1" si="596"/>
        <v>2761.92</v>
      </c>
      <c r="DC115" s="227">
        <f t="shared" ca="1" si="597"/>
        <v>0</v>
      </c>
      <c r="DD115" s="227">
        <f t="shared" ca="1" si="598"/>
        <v>863.60599999999999</v>
      </c>
      <c r="DE115" s="227">
        <f t="shared" ca="1" si="599"/>
        <v>364.15</v>
      </c>
      <c r="DF115" s="226">
        <f t="shared" ca="1" si="600"/>
        <v>554.5</v>
      </c>
      <c r="DG115" s="226">
        <f t="shared" ca="1" si="601"/>
        <v>27.63</v>
      </c>
      <c r="DH115" s="226">
        <f t="shared" ca="1" si="602"/>
        <v>27.63</v>
      </c>
      <c r="DI115" s="228">
        <f t="shared" ca="1" si="603"/>
        <v>0</v>
      </c>
      <c r="DJ115" s="24"/>
    </row>
    <row r="116" spans="1:114" x14ac:dyDescent="0.2">
      <c r="BC116" s="24"/>
      <c r="BD116" s="23"/>
      <c r="BE116" s="23"/>
      <c r="BF116" s="23"/>
      <c r="BG116" s="23"/>
      <c r="BH116" s="42"/>
      <c r="BI116" s="43"/>
      <c r="BJ116" s="31"/>
      <c r="BK116" s="31"/>
      <c r="BL116" s="31"/>
      <c r="BM116" s="31"/>
      <c r="BN116" s="31"/>
      <c r="BO116" s="31"/>
      <c r="BP116" s="31"/>
      <c r="BQ116" s="31"/>
      <c r="BR116" s="31"/>
      <c r="BS116" s="31"/>
      <c r="BT116" s="31"/>
      <c r="BU116" s="31"/>
      <c r="BV116" s="31"/>
      <c r="BW116" s="31"/>
      <c r="BX116" s="31"/>
      <c r="BY116" s="31"/>
      <c r="BZ116" s="31"/>
      <c r="CA116" s="24"/>
      <c r="CB116" s="24"/>
      <c r="CC116" s="24"/>
      <c r="CD116" s="24"/>
    </row>
    <row r="117" spans="1:114" x14ac:dyDescent="0.2">
      <c r="BC117" s="24"/>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24"/>
      <c r="CB117" s="24"/>
      <c r="CC117" s="24"/>
      <c r="CD117" s="24"/>
    </row>
    <row r="118" spans="1:114" ht="18.75" x14ac:dyDescent="0.3">
      <c r="A118" s="74" t="s">
        <v>271</v>
      </c>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BC118" s="24"/>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24"/>
      <c r="CB118" s="24"/>
      <c r="CC118" s="24"/>
      <c r="CD118" s="24"/>
    </row>
    <row r="119" spans="1:114" x14ac:dyDescent="0.2">
      <c r="A119" s="24"/>
      <c r="B119" s="24"/>
      <c r="C119" s="24"/>
      <c r="D119" s="81" t="str">
        <f t="shared" ref="D119:W119" si="624">D87</f>
        <v>Fuel</v>
      </c>
      <c r="E119" s="76" t="str">
        <f t="shared" si="624"/>
        <v>Biofuels</v>
      </c>
      <c r="F119" s="43">
        <f t="shared" si="624"/>
        <v>0</v>
      </c>
      <c r="G119" s="43">
        <f t="shared" si="624"/>
        <v>0</v>
      </c>
      <c r="H119" s="43">
        <f t="shared" si="624"/>
        <v>0</v>
      </c>
      <c r="I119" s="43">
        <f t="shared" si="624"/>
        <v>0</v>
      </c>
      <c r="J119" s="43">
        <f t="shared" si="624"/>
        <v>0</v>
      </c>
      <c r="K119" s="43">
        <f t="shared" si="624"/>
        <v>0</v>
      </c>
      <c r="L119" s="43" t="str">
        <f t="shared" si="624"/>
        <v>Hydro-run</v>
      </c>
      <c r="M119" s="43" t="str">
        <f t="shared" si="624"/>
        <v>Hydro-turbine</v>
      </c>
      <c r="N119" s="43">
        <f t="shared" si="624"/>
        <v>0</v>
      </c>
      <c r="O119" s="43">
        <f t="shared" si="624"/>
        <v>0</v>
      </c>
      <c r="P119" s="43" t="str">
        <f t="shared" si="624"/>
        <v>Nuclear</v>
      </c>
      <c r="Q119" s="43" t="str">
        <f t="shared" si="624"/>
        <v>Oil</v>
      </c>
      <c r="R119" s="43" t="str">
        <f t="shared" si="624"/>
        <v>Other non-RES</v>
      </c>
      <c r="S119" s="43" t="str">
        <f t="shared" si="624"/>
        <v>Other RES</v>
      </c>
      <c r="T119" s="43">
        <f t="shared" si="624"/>
        <v>0</v>
      </c>
      <c r="U119" s="43">
        <f t="shared" si="624"/>
        <v>0</v>
      </c>
      <c r="V119" s="43">
        <f t="shared" si="624"/>
        <v>0</v>
      </c>
      <c r="W119" s="59" t="str">
        <f t="shared" si="624"/>
        <v>Wind offshore</v>
      </c>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row>
    <row r="120" spans="1:114" ht="138.75" x14ac:dyDescent="0.2">
      <c r="A120" s="42"/>
      <c r="B120" s="42"/>
      <c r="C120" s="42"/>
      <c r="D120" s="71" t="str">
        <f t="shared" ref="D120:W120" si="625">D88</f>
        <v>KW type</v>
      </c>
      <c r="E120" s="65" t="str">
        <f t="shared" si="625"/>
        <v>Biomassekraftwerk</v>
      </c>
      <c r="F120" s="29" t="str">
        <f t="shared" si="625"/>
        <v>GT absicherung</v>
      </c>
      <c r="G120" s="29" t="str">
        <f t="shared" si="625"/>
        <v>GT peak</v>
      </c>
      <c r="H120" s="29" t="str">
        <f t="shared" si="625"/>
        <v>GKKW alt</v>
      </c>
      <c r="I120" s="29" t="str">
        <f t="shared" si="625"/>
        <v>GKKW neu</v>
      </c>
      <c r="J120" s="29" t="str">
        <f t="shared" si="625"/>
        <v>Steinkohlekraftwerk alt</v>
      </c>
      <c r="K120" s="29" t="str">
        <f t="shared" si="625"/>
        <v>Steinkohlekraftwerk neu</v>
      </c>
      <c r="L120" s="29" t="str">
        <f t="shared" si="625"/>
        <v>Laufwasserkraftwerk</v>
      </c>
      <c r="M120" s="29" t="str">
        <f t="shared" si="625"/>
        <v>Speicherwasserkraftwerk</v>
      </c>
      <c r="N120" s="29" t="str">
        <f t="shared" si="625"/>
        <v>Braunkohlekraftwerk alt</v>
      </c>
      <c r="O120" s="29" t="str">
        <f t="shared" si="625"/>
        <v>Braunkohlekraftwerk neu</v>
      </c>
      <c r="P120" s="29" t="str">
        <f t="shared" si="625"/>
        <v>Kernkraftwerk</v>
      </c>
      <c r="Q120" s="29" t="str">
        <f t="shared" si="625"/>
        <v>Oelkraftwerk</v>
      </c>
      <c r="R120" s="29" t="str">
        <f t="shared" si="625"/>
        <v>Weitere non-RES</v>
      </c>
      <c r="S120" s="29" t="str">
        <f t="shared" si="625"/>
        <v>Weitere RES</v>
      </c>
      <c r="T120" s="29" t="str">
        <f t="shared" si="625"/>
        <v>PV</v>
      </c>
      <c r="U120" s="29" t="str">
        <f t="shared" si="625"/>
        <v>Wind onshore stark</v>
      </c>
      <c r="V120" s="29" t="str">
        <f t="shared" si="625"/>
        <v>Wind onshore schwach</v>
      </c>
      <c r="W120" s="66" t="str">
        <f t="shared" si="625"/>
        <v>Wind offshore</v>
      </c>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row>
    <row r="121" spans="1:114" ht="17.25" x14ac:dyDescent="0.2">
      <c r="A121" s="42"/>
      <c r="B121" s="42"/>
      <c r="C121" s="42"/>
      <c r="D121" s="71" t="str">
        <f t="shared" ref="D121:W121" si="626">D89</f>
        <v>fk_kwtyp</v>
      </c>
      <c r="E121" s="65">
        <f t="shared" si="626"/>
        <v>1</v>
      </c>
      <c r="F121" s="29">
        <f t="shared" si="626"/>
        <v>4</v>
      </c>
      <c r="G121" s="29">
        <f t="shared" si="626"/>
        <v>5</v>
      </c>
      <c r="H121" s="29">
        <f t="shared" si="626"/>
        <v>6</v>
      </c>
      <c r="I121" s="29">
        <f t="shared" si="626"/>
        <v>7</v>
      </c>
      <c r="J121" s="29">
        <f t="shared" si="626"/>
        <v>12</v>
      </c>
      <c r="K121" s="29">
        <f t="shared" si="626"/>
        <v>13</v>
      </c>
      <c r="L121" s="29">
        <f t="shared" si="626"/>
        <v>9</v>
      </c>
      <c r="M121" s="29">
        <f t="shared" si="626"/>
        <v>11</v>
      </c>
      <c r="N121" s="29">
        <f t="shared" si="626"/>
        <v>2</v>
      </c>
      <c r="O121" s="29">
        <f t="shared" si="626"/>
        <v>3</v>
      </c>
      <c r="P121" s="29">
        <f t="shared" si="626"/>
        <v>8</v>
      </c>
      <c r="Q121" s="29">
        <f t="shared" si="626"/>
        <v>17</v>
      </c>
      <c r="R121" s="29">
        <f t="shared" si="626"/>
        <v>19</v>
      </c>
      <c r="S121" s="29">
        <f t="shared" si="626"/>
        <v>18</v>
      </c>
      <c r="T121" s="29">
        <f t="shared" si="626"/>
        <v>10</v>
      </c>
      <c r="U121" s="29">
        <f t="shared" si="626"/>
        <v>16</v>
      </c>
      <c r="V121" s="29">
        <f t="shared" si="626"/>
        <v>15</v>
      </c>
      <c r="W121" s="66">
        <f t="shared" si="626"/>
        <v>14</v>
      </c>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row>
    <row r="122" spans="1:114" ht="26.25" thickBot="1" x14ac:dyDescent="0.25">
      <c r="A122" s="183" t="str">
        <f t="shared" ref="A122:C147" si="627">A90</f>
        <v>Country</v>
      </c>
      <c r="B122" s="183" t="str">
        <f t="shared" si="627"/>
        <v>Market Node</v>
      </c>
      <c r="C122" s="183" t="str">
        <f t="shared" si="627"/>
        <v>ISO3 Code</v>
      </c>
      <c r="D122" s="43"/>
      <c r="E122" s="216">
        <f t="shared" ref="E122:W122" si="628">E90</f>
        <v>3</v>
      </c>
      <c r="F122" s="28">
        <f t="shared" si="628"/>
        <v>0</v>
      </c>
      <c r="G122" s="28">
        <f t="shared" si="628"/>
        <v>0</v>
      </c>
      <c r="H122" s="28">
        <f t="shared" si="628"/>
        <v>0</v>
      </c>
      <c r="I122" s="28">
        <f t="shared" si="628"/>
        <v>0</v>
      </c>
      <c r="J122" s="28">
        <f t="shared" si="628"/>
        <v>0</v>
      </c>
      <c r="K122" s="28">
        <f t="shared" si="628"/>
        <v>0</v>
      </c>
      <c r="L122" s="28">
        <f t="shared" si="628"/>
        <v>7</v>
      </c>
      <c r="M122" s="28">
        <f t="shared" si="628"/>
        <v>8</v>
      </c>
      <c r="N122" s="28">
        <f t="shared" si="628"/>
        <v>0</v>
      </c>
      <c r="O122" s="28">
        <f t="shared" si="628"/>
        <v>0</v>
      </c>
      <c r="P122" s="28">
        <f t="shared" si="628"/>
        <v>10</v>
      </c>
      <c r="Q122" s="28">
        <f t="shared" si="628"/>
        <v>11</v>
      </c>
      <c r="R122" s="28">
        <f t="shared" si="628"/>
        <v>12</v>
      </c>
      <c r="S122" s="28">
        <f t="shared" si="628"/>
        <v>13</v>
      </c>
      <c r="T122" s="28">
        <f t="shared" si="628"/>
        <v>0</v>
      </c>
      <c r="U122" s="28">
        <f t="shared" si="628"/>
        <v>0</v>
      </c>
      <c r="V122" s="28">
        <f t="shared" si="628"/>
        <v>0</v>
      </c>
      <c r="W122" s="218">
        <f t="shared" si="628"/>
        <v>17</v>
      </c>
      <c r="BD122" s="41"/>
      <c r="BE122" s="41"/>
      <c r="BF122" s="41"/>
      <c r="BG122" s="41"/>
      <c r="BH122" s="41"/>
      <c r="BI122" s="41"/>
      <c r="BJ122" s="41"/>
      <c r="BK122" s="41"/>
      <c r="BL122" s="41"/>
      <c r="BM122" s="41"/>
      <c r="BN122" s="41"/>
      <c r="BO122" s="41"/>
      <c r="BP122" s="41"/>
      <c r="BQ122" s="41"/>
      <c r="BR122" s="41"/>
      <c r="BS122" s="41"/>
      <c r="BT122" s="41"/>
      <c r="BU122" s="41"/>
      <c r="BV122" s="41"/>
      <c r="BW122" s="41"/>
      <c r="BX122" s="41"/>
      <c r="BY122" s="41"/>
      <c r="BZ122" s="41"/>
    </row>
    <row r="123" spans="1:114" x14ac:dyDescent="0.2">
      <c r="A123" s="77" t="str">
        <f t="shared" si="627"/>
        <v>Albania</v>
      </c>
      <c r="B123" s="78" t="str">
        <f t="shared" si="627"/>
        <v>AL</v>
      </c>
      <c r="C123" s="79" t="str">
        <f t="shared" si="627"/>
        <v>ALB</v>
      </c>
      <c r="D123" s="214">
        <f t="shared" ref="D123:D147" si="629">D91</f>
        <v>7</v>
      </c>
      <c r="E123" s="219" t="str">
        <f t="shared" ref="E123:N132" si="630">CONCATENATE($C123,"_",E$120)</f>
        <v>ALB_Biomassekraftwerk</v>
      </c>
      <c r="F123" s="221" t="str">
        <f t="shared" si="630"/>
        <v>ALB_GT absicherung</v>
      </c>
      <c r="G123" s="221" t="str">
        <f t="shared" si="630"/>
        <v>ALB_GT peak</v>
      </c>
      <c r="H123" s="221" t="str">
        <f t="shared" si="630"/>
        <v>ALB_GKKW alt</v>
      </c>
      <c r="I123" s="221" t="str">
        <f t="shared" si="630"/>
        <v>ALB_GKKW neu</v>
      </c>
      <c r="J123" s="221" t="str">
        <f t="shared" si="630"/>
        <v>ALB_Steinkohlekraftwerk alt</v>
      </c>
      <c r="K123" s="221" t="str">
        <f t="shared" si="630"/>
        <v>ALB_Steinkohlekraftwerk neu</v>
      </c>
      <c r="L123" s="221" t="str">
        <f t="shared" si="630"/>
        <v>ALB_Laufwasserkraftwerk</v>
      </c>
      <c r="M123" s="221" t="str">
        <f t="shared" si="630"/>
        <v>ALB_Speicherwasserkraftwerk</v>
      </c>
      <c r="N123" s="221" t="str">
        <f t="shared" si="630"/>
        <v>ALB_Braunkohlekraftwerk alt</v>
      </c>
      <c r="O123" s="221" t="str">
        <f t="shared" ref="O123:W132" si="631">CONCATENATE($C123,"_",O$120)</f>
        <v>ALB_Braunkohlekraftwerk neu</v>
      </c>
      <c r="P123" s="221" t="str">
        <f t="shared" si="631"/>
        <v>ALB_Kernkraftwerk</v>
      </c>
      <c r="Q123" s="221" t="str">
        <f t="shared" si="631"/>
        <v>ALB_Oelkraftwerk</v>
      </c>
      <c r="R123" s="221" t="str">
        <f t="shared" si="631"/>
        <v>ALB_Weitere non-RES</v>
      </c>
      <c r="S123" s="221" t="str">
        <f t="shared" si="631"/>
        <v>ALB_Weitere RES</v>
      </c>
      <c r="T123" s="221" t="str">
        <f t="shared" si="631"/>
        <v>ALB_PV</v>
      </c>
      <c r="U123" s="221" t="str">
        <f t="shared" si="631"/>
        <v>ALB_Wind onshore stark</v>
      </c>
      <c r="V123" s="221" t="str">
        <f t="shared" si="631"/>
        <v>ALB_Wind onshore schwach</v>
      </c>
      <c r="W123" s="222" t="str">
        <f t="shared" si="631"/>
        <v>ALB_Wind offshore</v>
      </c>
    </row>
    <row r="124" spans="1:114" x14ac:dyDescent="0.2">
      <c r="A124" s="75" t="str">
        <f t="shared" si="627"/>
        <v>Austria</v>
      </c>
      <c r="B124" s="44" t="str">
        <f t="shared" si="627"/>
        <v>AT</v>
      </c>
      <c r="C124" s="42" t="str">
        <f t="shared" si="627"/>
        <v>AUT</v>
      </c>
      <c r="D124" s="43">
        <f t="shared" si="629"/>
        <v>8</v>
      </c>
      <c r="E124" s="223" t="str">
        <f>CONCATENATE($C124,"_",E$120)</f>
        <v>AUT_Biomassekraftwerk</v>
      </c>
      <c r="F124" s="31" t="str">
        <f t="shared" si="630"/>
        <v>AUT_GT absicherung</v>
      </c>
      <c r="G124" s="31" t="str">
        <f t="shared" si="630"/>
        <v>AUT_GT peak</v>
      </c>
      <c r="H124" s="31" t="str">
        <f t="shared" si="630"/>
        <v>AUT_GKKW alt</v>
      </c>
      <c r="I124" s="31" t="str">
        <f t="shared" si="630"/>
        <v>AUT_GKKW neu</v>
      </c>
      <c r="J124" s="31" t="str">
        <f t="shared" si="630"/>
        <v>AUT_Steinkohlekraftwerk alt</v>
      </c>
      <c r="K124" s="31" t="str">
        <f t="shared" si="630"/>
        <v>AUT_Steinkohlekraftwerk neu</v>
      </c>
      <c r="L124" s="31" t="str">
        <f t="shared" si="630"/>
        <v>AUT_Laufwasserkraftwerk</v>
      </c>
      <c r="M124" s="31" t="str">
        <f t="shared" si="630"/>
        <v>AUT_Speicherwasserkraftwerk</v>
      </c>
      <c r="N124" s="31" t="str">
        <f t="shared" si="630"/>
        <v>AUT_Braunkohlekraftwerk alt</v>
      </c>
      <c r="O124" s="31" t="str">
        <f t="shared" si="631"/>
        <v>AUT_Braunkohlekraftwerk neu</v>
      </c>
      <c r="P124" s="31" t="str">
        <f t="shared" si="631"/>
        <v>AUT_Kernkraftwerk</v>
      </c>
      <c r="Q124" s="31" t="str">
        <f t="shared" si="631"/>
        <v>AUT_Oelkraftwerk</v>
      </c>
      <c r="R124" s="31" t="str">
        <f t="shared" si="631"/>
        <v>AUT_Weitere non-RES</v>
      </c>
      <c r="S124" s="31" t="str">
        <f t="shared" si="631"/>
        <v>AUT_Weitere RES</v>
      </c>
      <c r="T124" s="31" t="str">
        <f t="shared" si="631"/>
        <v>AUT_PV</v>
      </c>
      <c r="U124" s="31" t="str">
        <f t="shared" si="631"/>
        <v>AUT_Wind onshore stark</v>
      </c>
      <c r="V124" s="31" t="str">
        <f t="shared" si="631"/>
        <v>AUT_Wind onshore schwach</v>
      </c>
      <c r="W124" s="224" t="str">
        <f t="shared" si="631"/>
        <v>AUT_Wind offshore</v>
      </c>
    </row>
    <row r="125" spans="1:114" x14ac:dyDescent="0.2">
      <c r="A125" s="75" t="str">
        <f t="shared" si="627"/>
        <v>Bosnia-Herzegovina</v>
      </c>
      <c r="B125" s="44" t="str">
        <f t="shared" si="627"/>
        <v>BA</v>
      </c>
      <c r="C125" s="42" t="str">
        <f t="shared" si="627"/>
        <v>BIH</v>
      </c>
      <c r="D125" s="43">
        <f t="shared" si="629"/>
        <v>9</v>
      </c>
      <c r="E125" s="223" t="str">
        <f t="shared" si="630"/>
        <v>BIH_Biomassekraftwerk</v>
      </c>
      <c r="F125" s="31" t="str">
        <f t="shared" si="630"/>
        <v>BIH_GT absicherung</v>
      </c>
      <c r="G125" s="31" t="str">
        <f t="shared" si="630"/>
        <v>BIH_GT peak</v>
      </c>
      <c r="H125" s="31" t="str">
        <f t="shared" si="630"/>
        <v>BIH_GKKW alt</v>
      </c>
      <c r="I125" s="31" t="str">
        <f t="shared" si="630"/>
        <v>BIH_GKKW neu</v>
      </c>
      <c r="J125" s="31" t="str">
        <f t="shared" si="630"/>
        <v>BIH_Steinkohlekraftwerk alt</v>
      </c>
      <c r="K125" s="31" t="str">
        <f t="shared" si="630"/>
        <v>BIH_Steinkohlekraftwerk neu</v>
      </c>
      <c r="L125" s="31" t="str">
        <f t="shared" si="630"/>
        <v>BIH_Laufwasserkraftwerk</v>
      </c>
      <c r="M125" s="31" t="str">
        <f t="shared" si="630"/>
        <v>BIH_Speicherwasserkraftwerk</v>
      </c>
      <c r="N125" s="31" t="str">
        <f t="shared" si="630"/>
        <v>BIH_Braunkohlekraftwerk alt</v>
      </c>
      <c r="O125" s="31" t="str">
        <f t="shared" si="631"/>
        <v>BIH_Braunkohlekraftwerk neu</v>
      </c>
      <c r="P125" s="31" t="str">
        <f t="shared" si="631"/>
        <v>BIH_Kernkraftwerk</v>
      </c>
      <c r="Q125" s="31" t="str">
        <f t="shared" si="631"/>
        <v>BIH_Oelkraftwerk</v>
      </c>
      <c r="R125" s="31" t="str">
        <f t="shared" si="631"/>
        <v>BIH_Weitere non-RES</v>
      </c>
      <c r="S125" s="31" t="str">
        <f t="shared" si="631"/>
        <v>BIH_Weitere RES</v>
      </c>
      <c r="T125" s="31" t="str">
        <f t="shared" si="631"/>
        <v>BIH_PV</v>
      </c>
      <c r="U125" s="31" t="str">
        <f t="shared" si="631"/>
        <v>BIH_Wind onshore stark</v>
      </c>
      <c r="V125" s="31" t="str">
        <f t="shared" si="631"/>
        <v>BIH_Wind onshore schwach</v>
      </c>
      <c r="W125" s="224" t="str">
        <f t="shared" si="631"/>
        <v>BIH_Wind offshore</v>
      </c>
    </row>
    <row r="126" spans="1:114" x14ac:dyDescent="0.2">
      <c r="A126" s="75" t="str">
        <f t="shared" si="627"/>
        <v>Belgium</v>
      </c>
      <c r="B126" s="44" t="str">
        <f t="shared" si="627"/>
        <v>BE</v>
      </c>
      <c r="C126" s="42" t="str">
        <f t="shared" si="627"/>
        <v>BEL</v>
      </c>
      <c r="D126" s="43">
        <f t="shared" si="629"/>
        <v>10</v>
      </c>
      <c r="E126" s="223" t="str">
        <f t="shared" si="630"/>
        <v>BEL_Biomassekraftwerk</v>
      </c>
      <c r="F126" s="31" t="str">
        <f t="shared" si="630"/>
        <v>BEL_GT absicherung</v>
      </c>
      <c r="G126" s="31" t="str">
        <f t="shared" si="630"/>
        <v>BEL_GT peak</v>
      </c>
      <c r="H126" s="31" t="str">
        <f t="shared" si="630"/>
        <v>BEL_GKKW alt</v>
      </c>
      <c r="I126" s="31" t="str">
        <f t="shared" si="630"/>
        <v>BEL_GKKW neu</v>
      </c>
      <c r="J126" s="31" t="str">
        <f t="shared" si="630"/>
        <v>BEL_Steinkohlekraftwerk alt</v>
      </c>
      <c r="K126" s="31" t="str">
        <f t="shared" si="630"/>
        <v>BEL_Steinkohlekraftwerk neu</v>
      </c>
      <c r="L126" s="31" t="str">
        <f t="shared" si="630"/>
        <v>BEL_Laufwasserkraftwerk</v>
      </c>
      <c r="M126" s="31" t="str">
        <f t="shared" si="630"/>
        <v>BEL_Speicherwasserkraftwerk</v>
      </c>
      <c r="N126" s="31" t="str">
        <f t="shared" si="630"/>
        <v>BEL_Braunkohlekraftwerk alt</v>
      </c>
      <c r="O126" s="31" t="str">
        <f t="shared" si="631"/>
        <v>BEL_Braunkohlekraftwerk neu</v>
      </c>
      <c r="P126" s="31" t="str">
        <f t="shared" si="631"/>
        <v>BEL_Kernkraftwerk</v>
      </c>
      <c r="Q126" s="31" t="str">
        <f t="shared" si="631"/>
        <v>BEL_Oelkraftwerk</v>
      </c>
      <c r="R126" s="31" t="str">
        <f t="shared" si="631"/>
        <v>BEL_Weitere non-RES</v>
      </c>
      <c r="S126" s="31" t="str">
        <f t="shared" si="631"/>
        <v>BEL_Weitere RES</v>
      </c>
      <c r="T126" s="31" t="str">
        <f t="shared" si="631"/>
        <v>BEL_PV</v>
      </c>
      <c r="U126" s="31" t="str">
        <f t="shared" si="631"/>
        <v>BEL_Wind onshore stark</v>
      </c>
      <c r="V126" s="31" t="str">
        <f t="shared" si="631"/>
        <v>BEL_Wind onshore schwach</v>
      </c>
      <c r="W126" s="224" t="str">
        <f t="shared" si="631"/>
        <v>BEL_Wind offshore</v>
      </c>
    </row>
    <row r="127" spans="1:114" x14ac:dyDescent="0.2">
      <c r="A127" s="75" t="str">
        <f t="shared" si="627"/>
        <v>Bulgaria</v>
      </c>
      <c r="B127" s="44" t="str">
        <f t="shared" si="627"/>
        <v>BG</v>
      </c>
      <c r="C127" s="42" t="str">
        <f t="shared" si="627"/>
        <v>BGR</v>
      </c>
      <c r="D127" s="43">
        <f t="shared" si="629"/>
        <v>11</v>
      </c>
      <c r="E127" s="223" t="str">
        <f t="shared" si="630"/>
        <v>BGR_Biomassekraftwerk</v>
      </c>
      <c r="F127" s="31" t="str">
        <f t="shared" si="630"/>
        <v>BGR_GT absicherung</v>
      </c>
      <c r="G127" s="31" t="str">
        <f t="shared" si="630"/>
        <v>BGR_GT peak</v>
      </c>
      <c r="H127" s="31" t="str">
        <f t="shared" si="630"/>
        <v>BGR_GKKW alt</v>
      </c>
      <c r="I127" s="31" t="str">
        <f t="shared" si="630"/>
        <v>BGR_GKKW neu</v>
      </c>
      <c r="J127" s="31" t="str">
        <f t="shared" si="630"/>
        <v>BGR_Steinkohlekraftwerk alt</v>
      </c>
      <c r="K127" s="31" t="str">
        <f t="shared" si="630"/>
        <v>BGR_Steinkohlekraftwerk neu</v>
      </c>
      <c r="L127" s="31" t="str">
        <f t="shared" si="630"/>
        <v>BGR_Laufwasserkraftwerk</v>
      </c>
      <c r="M127" s="31" t="str">
        <f t="shared" si="630"/>
        <v>BGR_Speicherwasserkraftwerk</v>
      </c>
      <c r="N127" s="31" t="str">
        <f t="shared" si="630"/>
        <v>BGR_Braunkohlekraftwerk alt</v>
      </c>
      <c r="O127" s="31" t="str">
        <f t="shared" si="631"/>
        <v>BGR_Braunkohlekraftwerk neu</v>
      </c>
      <c r="P127" s="31" t="str">
        <f t="shared" si="631"/>
        <v>BGR_Kernkraftwerk</v>
      </c>
      <c r="Q127" s="31" t="str">
        <f t="shared" si="631"/>
        <v>BGR_Oelkraftwerk</v>
      </c>
      <c r="R127" s="31" t="str">
        <f t="shared" si="631"/>
        <v>BGR_Weitere non-RES</v>
      </c>
      <c r="S127" s="31" t="str">
        <f t="shared" si="631"/>
        <v>BGR_Weitere RES</v>
      </c>
      <c r="T127" s="31" t="str">
        <f t="shared" si="631"/>
        <v>BGR_PV</v>
      </c>
      <c r="U127" s="31" t="str">
        <f t="shared" si="631"/>
        <v>BGR_Wind onshore stark</v>
      </c>
      <c r="V127" s="31" t="str">
        <f t="shared" si="631"/>
        <v>BGR_Wind onshore schwach</v>
      </c>
      <c r="W127" s="224" t="str">
        <f t="shared" si="631"/>
        <v>BGR_Wind offshore</v>
      </c>
    </row>
    <row r="128" spans="1:114" x14ac:dyDescent="0.2">
      <c r="A128" s="75" t="str">
        <f t="shared" si="627"/>
        <v>Switzerland</v>
      </c>
      <c r="B128" s="44" t="str">
        <f t="shared" si="627"/>
        <v>CH</v>
      </c>
      <c r="C128" s="42" t="str">
        <f t="shared" si="627"/>
        <v>CHE</v>
      </c>
      <c r="D128" s="43">
        <f t="shared" si="629"/>
        <v>12</v>
      </c>
      <c r="E128" s="223" t="str">
        <f t="shared" si="630"/>
        <v>CHE_Biomassekraftwerk</v>
      </c>
      <c r="F128" s="31" t="str">
        <f t="shared" si="630"/>
        <v>CHE_GT absicherung</v>
      </c>
      <c r="G128" s="31" t="str">
        <f t="shared" si="630"/>
        <v>CHE_GT peak</v>
      </c>
      <c r="H128" s="31" t="str">
        <f t="shared" si="630"/>
        <v>CHE_GKKW alt</v>
      </c>
      <c r="I128" s="31" t="str">
        <f t="shared" si="630"/>
        <v>CHE_GKKW neu</v>
      </c>
      <c r="J128" s="31" t="str">
        <f t="shared" si="630"/>
        <v>CHE_Steinkohlekraftwerk alt</v>
      </c>
      <c r="K128" s="31" t="str">
        <f t="shared" si="630"/>
        <v>CHE_Steinkohlekraftwerk neu</v>
      </c>
      <c r="L128" s="31" t="str">
        <f t="shared" si="630"/>
        <v>CHE_Laufwasserkraftwerk</v>
      </c>
      <c r="M128" s="31" t="str">
        <f t="shared" si="630"/>
        <v>CHE_Speicherwasserkraftwerk</v>
      </c>
      <c r="N128" s="31" t="str">
        <f t="shared" si="630"/>
        <v>CHE_Braunkohlekraftwerk alt</v>
      </c>
      <c r="O128" s="31" t="str">
        <f t="shared" si="631"/>
        <v>CHE_Braunkohlekraftwerk neu</v>
      </c>
      <c r="P128" s="31" t="str">
        <f t="shared" si="631"/>
        <v>CHE_Kernkraftwerk</v>
      </c>
      <c r="Q128" s="31" t="str">
        <f t="shared" si="631"/>
        <v>CHE_Oelkraftwerk</v>
      </c>
      <c r="R128" s="31" t="str">
        <f t="shared" si="631"/>
        <v>CHE_Weitere non-RES</v>
      </c>
      <c r="S128" s="31" t="str">
        <f t="shared" si="631"/>
        <v>CHE_Weitere RES</v>
      </c>
      <c r="T128" s="31" t="str">
        <f t="shared" si="631"/>
        <v>CHE_PV</v>
      </c>
      <c r="U128" s="31" t="str">
        <f t="shared" si="631"/>
        <v>CHE_Wind onshore stark</v>
      </c>
      <c r="V128" s="31" t="str">
        <f t="shared" si="631"/>
        <v>CHE_Wind onshore schwach</v>
      </c>
      <c r="W128" s="224" t="str">
        <f t="shared" si="631"/>
        <v>CHE_Wind offshore</v>
      </c>
    </row>
    <row r="129" spans="1:23" x14ac:dyDescent="0.2">
      <c r="A129" s="75" t="str">
        <f t="shared" si="627"/>
        <v>Czech Republic</v>
      </c>
      <c r="B129" s="44" t="str">
        <f t="shared" si="627"/>
        <v>CZ</v>
      </c>
      <c r="C129" s="42" t="str">
        <f t="shared" si="627"/>
        <v>CZE</v>
      </c>
      <c r="D129" s="43">
        <f t="shared" si="629"/>
        <v>14</v>
      </c>
      <c r="E129" s="223" t="str">
        <f t="shared" si="630"/>
        <v>CZE_Biomassekraftwerk</v>
      </c>
      <c r="F129" s="31" t="str">
        <f t="shared" si="630"/>
        <v>CZE_GT absicherung</v>
      </c>
      <c r="G129" s="31" t="str">
        <f t="shared" si="630"/>
        <v>CZE_GT peak</v>
      </c>
      <c r="H129" s="31" t="str">
        <f t="shared" si="630"/>
        <v>CZE_GKKW alt</v>
      </c>
      <c r="I129" s="31" t="str">
        <f t="shared" si="630"/>
        <v>CZE_GKKW neu</v>
      </c>
      <c r="J129" s="31" t="str">
        <f t="shared" si="630"/>
        <v>CZE_Steinkohlekraftwerk alt</v>
      </c>
      <c r="K129" s="31" t="str">
        <f t="shared" si="630"/>
        <v>CZE_Steinkohlekraftwerk neu</v>
      </c>
      <c r="L129" s="31" t="str">
        <f t="shared" si="630"/>
        <v>CZE_Laufwasserkraftwerk</v>
      </c>
      <c r="M129" s="31" t="str">
        <f t="shared" si="630"/>
        <v>CZE_Speicherwasserkraftwerk</v>
      </c>
      <c r="N129" s="31" t="str">
        <f t="shared" si="630"/>
        <v>CZE_Braunkohlekraftwerk alt</v>
      </c>
      <c r="O129" s="31" t="str">
        <f t="shared" si="631"/>
        <v>CZE_Braunkohlekraftwerk neu</v>
      </c>
      <c r="P129" s="31" t="str">
        <f t="shared" si="631"/>
        <v>CZE_Kernkraftwerk</v>
      </c>
      <c r="Q129" s="31" t="str">
        <f t="shared" si="631"/>
        <v>CZE_Oelkraftwerk</v>
      </c>
      <c r="R129" s="31" t="str">
        <f t="shared" si="631"/>
        <v>CZE_Weitere non-RES</v>
      </c>
      <c r="S129" s="31" t="str">
        <f t="shared" si="631"/>
        <v>CZE_Weitere RES</v>
      </c>
      <c r="T129" s="31" t="str">
        <f t="shared" si="631"/>
        <v>CZE_PV</v>
      </c>
      <c r="U129" s="31" t="str">
        <f t="shared" si="631"/>
        <v>CZE_Wind onshore stark</v>
      </c>
      <c r="V129" s="31" t="str">
        <f t="shared" si="631"/>
        <v>CZE_Wind onshore schwach</v>
      </c>
      <c r="W129" s="224" t="str">
        <f t="shared" si="631"/>
        <v>CZE_Wind offshore</v>
      </c>
    </row>
    <row r="130" spans="1:23" x14ac:dyDescent="0.2">
      <c r="A130" s="75" t="str">
        <f t="shared" si="627"/>
        <v>__SUM DEU</v>
      </c>
      <c r="B130" s="44" t="str">
        <f t="shared" si="627"/>
        <v>DE</v>
      </c>
      <c r="C130" s="42" t="str">
        <f t="shared" si="627"/>
        <v>DEU</v>
      </c>
      <c r="D130" s="43">
        <f t="shared" si="629"/>
        <v>0</v>
      </c>
      <c r="E130" s="223" t="str">
        <f t="shared" si="630"/>
        <v>DEU_Biomassekraftwerk</v>
      </c>
      <c r="F130" s="31" t="str">
        <f t="shared" si="630"/>
        <v>DEU_GT absicherung</v>
      </c>
      <c r="G130" s="31" t="str">
        <f t="shared" si="630"/>
        <v>DEU_GT peak</v>
      </c>
      <c r="H130" s="31" t="str">
        <f t="shared" si="630"/>
        <v>DEU_GKKW alt</v>
      </c>
      <c r="I130" s="31" t="str">
        <f t="shared" si="630"/>
        <v>DEU_GKKW neu</v>
      </c>
      <c r="J130" s="31" t="str">
        <f t="shared" si="630"/>
        <v>DEU_Steinkohlekraftwerk alt</v>
      </c>
      <c r="K130" s="31" t="str">
        <f t="shared" si="630"/>
        <v>DEU_Steinkohlekraftwerk neu</v>
      </c>
      <c r="L130" s="31" t="str">
        <f t="shared" si="630"/>
        <v>DEU_Laufwasserkraftwerk</v>
      </c>
      <c r="M130" s="31" t="str">
        <f t="shared" si="630"/>
        <v>DEU_Speicherwasserkraftwerk</v>
      </c>
      <c r="N130" s="31" t="str">
        <f t="shared" si="630"/>
        <v>DEU_Braunkohlekraftwerk alt</v>
      </c>
      <c r="O130" s="31" t="str">
        <f t="shared" si="631"/>
        <v>DEU_Braunkohlekraftwerk neu</v>
      </c>
      <c r="P130" s="31" t="str">
        <f t="shared" si="631"/>
        <v>DEU_Kernkraftwerk</v>
      </c>
      <c r="Q130" s="31" t="str">
        <f t="shared" si="631"/>
        <v>DEU_Oelkraftwerk</v>
      </c>
      <c r="R130" s="31" t="str">
        <f t="shared" si="631"/>
        <v>DEU_Weitere non-RES</v>
      </c>
      <c r="S130" s="31" t="str">
        <f t="shared" si="631"/>
        <v>DEU_Weitere RES</v>
      </c>
      <c r="T130" s="31" t="str">
        <f t="shared" si="631"/>
        <v>DEU_PV</v>
      </c>
      <c r="U130" s="31" t="str">
        <f t="shared" si="631"/>
        <v>DEU_Wind onshore stark</v>
      </c>
      <c r="V130" s="31" t="str">
        <f t="shared" si="631"/>
        <v>DEU_Wind onshore schwach</v>
      </c>
      <c r="W130" s="224" t="str">
        <f t="shared" si="631"/>
        <v>DEU_Wind offshore</v>
      </c>
    </row>
    <row r="131" spans="1:23" x14ac:dyDescent="0.2">
      <c r="A131" s="75" t="str">
        <f t="shared" si="627"/>
        <v>__SUM DNK</v>
      </c>
      <c r="B131" s="44" t="str">
        <f t="shared" si="627"/>
        <v>DK</v>
      </c>
      <c r="C131" s="42" t="str">
        <f t="shared" si="627"/>
        <v>DNK</v>
      </c>
      <c r="D131" s="43">
        <f t="shared" si="629"/>
        <v>0</v>
      </c>
      <c r="E131" s="223" t="str">
        <f t="shared" si="630"/>
        <v>DNK_Biomassekraftwerk</v>
      </c>
      <c r="F131" s="31" t="str">
        <f t="shared" si="630"/>
        <v>DNK_GT absicherung</v>
      </c>
      <c r="G131" s="31" t="str">
        <f t="shared" si="630"/>
        <v>DNK_GT peak</v>
      </c>
      <c r="H131" s="31" t="str">
        <f t="shared" si="630"/>
        <v>DNK_GKKW alt</v>
      </c>
      <c r="I131" s="31" t="str">
        <f t="shared" si="630"/>
        <v>DNK_GKKW neu</v>
      </c>
      <c r="J131" s="31" t="str">
        <f t="shared" si="630"/>
        <v>DNK_Steinkohlekraftwerk alt</v>
      </c>
      <c r="K131" s="31" t="str">
        <f t="shared" si="630"/>
        <v>DNK_Steinkohlekraftwerk neu</v>
      </c>
      <c r="L131" s="31" t="str">
        <f t="shared" si="630"/>
        <v>DNK_Laufwasserkraftwerk</v>
      </c>
      <c r="M131" s="31" t="str">
        <f t="shared" si="630"/>
        <v>DNK_Speicherwasserkraftwerk</v>
      </c>
      <c r="N131" s="31" t="str">
        <f t="shared" si="630"/>
        <v>DNK_Braunkohlekraftwerk alt</v>
      </c>
      <c r="O131" s="31" t="str">
        <f t="shared" si="631"/>
        <v>DNK_Braunkohlekraftwerk neu</v>
      </c>
      <c r="P131" s="31" t="str">
        <f t="shared" si="631"/>
        <v>DNK_Kernkraftwerk</v>
      </c>
      <c r="Q131" s="31" t="str">
        <f t="shared" si="631"/>
        <v>DNK_Oelkraftwerk</v>
      </c>
      <c r="R131" s="31" t="str">
        <f t="shared" si="631"/>
        <v>DNK_Weitere non-RES</v>
      </c>
      <c r="S131" s="31" t="str">
        <f t="shared" si="631"/>
        <v>DNK_Weitere RES</v>
      </c>
      <c r="T131" s="31" t="str">
        <f t="shared" si="631"/>
        <v>DNK_PV</v>
      </c>
      <c r="U131" s="31" t="str">
        <f t="shared" si="631"/>
        <v>DNK_Wind onshore stark</v>
      </c>
      <c r="V131" s="31" t="str">
        <f t="shared" si="631"/>
        <v>DNK_Wind onshore schwach</v>
      </c>
      <c r="W131" s="224" t="str">
        <f t="shared" si="631"/>
        <v>DNK_Wind offshore</v>
      </c>
    </row>
    <row r="132" spans="1:23" x14ac:dyDescent="0.2">
      <c r="A132" s="75" t="str">
        <f t="shared" si="627"/>
        <v>Spain</v>
      </c>
      <c r="B132" s="44" t="str">
        <f t="shared" si="627"/>
        <v>ES</v>
      </c>
      <c r="C132" s="42" t="str">
        <f t="shared" si="627"/>
        <v>ESP</v>
      </c>
      <c r="D132" s="43">
        <f t="shared" si="629"/>
        <v>21</v>
      </c>
      <c r="E132" s="223" t="str">
        <f t="shared" si="630"/>
        <v>ESP_Biomassekraftwerk</v>
      </c>
      <c r="F132" s="31" t="str">
        <f t="shared" si="630"/>
        <v>ESP_GT absicherung</v>
      </c>
      <c r="G132" s="31" t="str">
        <f t="shared" si="630"/>
        <v>ESP_GT peak</v>
      </c>
      <c r="H132" s="31" t="str">
        <f t="shared" si="630"/>
        <v>ESP_GKKW alt</v>
      </c>
      <c r="I132" s="31" t="str">
        <f t="shared" si="630"/>
        <v>ESP_GKKW neu</v>
      </c>
      <c r="J132" s="31" t="str">
        <f t="shared" si="630"/>
        <v>ESP_Steinkohlekraftwerk alt</v>
      </c>
      <c r="K132" s="31" t="str">
        <f t="shared" si="630"/>
        <v>ESP_Steinkohlekraftwerk neu</v>
      </c>
      <c r="L132" s="31" t="str">
        <f t="shared" si="630"/>
        <v>ESP_Laufwasserkraftwerk</v>
      </c>
      <c r="M132" s="31" t="str">
        <f t="shared" si="630"/>
        <v>ESP_Speicherwasserkraftwerk</v>
      </c>
      <c r="N132" s="31" t="str">
        <f t="shared" si="630"/>
        <v>ESP_Braunkohlekraftwerk alt</v>
      </c>
      <c r="O132" s="31" t="str">
        <f t="shared" si="631"/>
        <v>ESP_Braunkohlekraftwerk neu</v>
      </c>
      <c r="P132" s="31" t="str">
        <f t="shared" si="631"/>
        <v>ESP_Kernkraftwerk</v>
      </c>
      <c r="Q132" s="31" t="str">
        <f t="shared" si="631"/>
        <v>ESP_Oelkraftwerk</v>
      </c>
      <c r="R132" s="31" t="str">
        <f t="shared" si="631"/>
        <v>ESP_Weitere non-RES</v>
      </c>
      <c r="S132" s="31" t="str">
        <f t="shared" si="631"/>
        <v>ESP_Weitere RES</v>
      </c>
      <c r="T132" s="31" t="str">
        <f t="shared" si="631"/>
        <v>ESP_PV</v>
      </c>
      <c r="U132" s="31" t="str">
        <f t="shared" si="631"/>
        <v>ESP_Wind onshore stark</v>
      </c>
      <c r="V132" s="31" t="str">
        <f t="shared" si="631"/>
        <v>ESP_Wind onshore schwach</v>
      </c>
      <c r="W132" s="224" t="str">
        <f t="shared" si="631"/>
        <v>ESP_Wind offshore</v>
      </c>
    </row>
    <row r="133" spans="1:23" x14ac:dyDescent="0.2">
      <c r="A133" s="75" t="str">
        <f t="shared" si="627"/>
        <v>France</v>
      </c>
      <c r="B133" s="44" t="str">
        <f t="shared" si="627"/>
        <v>FR</v>
      </c>
      <c r="C133" s="42" t="str">
        <f t="shared" si="627"/>
        <v>FRA</v>
      </c>
      <c r="D133" s="43">
        <f t="shared" si="629"/>
        <v>23</v>
      </c>
      <c r="E133" s="223" t="str">
        <f t="shared" ref="E133:N147" si="632">CONCATENATE($C133,"_",E$120)</f>
        <v>FRA_Biomassekraftwerk</v>
      </c>
      <c r="F133" s="31" t="str">
        <f t="shared" si="632"/>
        <v>FRA_GT absicherung</v>
      </c>
      <c r="G133" s="31" t="str">
        <f t="shared" si="632"/>
        <v>FRA_GT peak</v>
      </c>
      <c r="H133" s="31" t="str">
        <f t="shared" si="632"/>
        <v>FRA_GKKW alt</v>
      </c>
      <c r="I133" s="31" t="str">
        <f t="shared" si="632"/>
        <v>FRA_GKKW neu</v>
      </c>
      <c r="J133" s="31" t="str">
        <f t="shared" si="632"/>
        <v>FRA_Steinkohlekraftwerk alt</v>
      </c>
      <c r="K133" s="31" t="str">
        <f t="shared" si="632"/>
        <v>FRA_Steinkohlekraftwerk neu</v>
      </c>
      <c r="L133" s="31" t="str">
        <f t="shared" si="632"/>
        <v>FRA_Laufwasserkraftwerk</v>
      </c>
      <c r="M133" s="31" t="str">
        <f t="shared" si="632"/>
        <v>FRA_Speicherwasserkraftwerk</v>
      </c>
      <c r="N133" s="31" t="str">
        <f t="shared" si="632"/>
        <v>FRA_Braunkohlekraftwerk alt</v>
      </c>
      <c r="O133" s="31" t="str">
        <f t="shared" ref="O133:W147" si="633">CONCATENATE($C133,"_",O$120)</f>
        <v>FRA_Braunkohlekraftwerk neu</v>
      </c>
      <c r="P133" s="31" t="str">
        <f t="shared" si="633"/>
        <v>FRA_Kernkraftwerk</v>
      </c>
      <c r="Q133" s="31" t="str">
        <f t="shared" si="633"/>
        <v>FRA_Oelkraftwerk</v>
      </c>
      <c r="R133" s="31" t="str">
        <f t="shared" si="633"/>
        <v>FRA_Weitere non-RES</v>
      </c>
      <c r="S133" s="31" t="str">
        <f t="shared" si="633"/>
        <v>FRA_Weitere RES</v>
      </c>
      <c r="T133" s="31" t="str">
        <f t="shared" si="633"/>
        <v>FRA_PV</v>
      </c>
      <c r="U133" s="31" t="str">
        <f t="shared" si="633"/>
        <v>FRA_Wind onshore stark</v>
      </c>
      <c r="V133" s="31" t="str">
        <f t="shared" si="633"/>
        <v>FRA_Wind onshore schwach</v>
      </c>
      <c r="W133" s="224" t="str">
        <f t="shared" si="633"/>
        <v>FRA_Wind offshore</v>
      </c>
    </row>
    <row r="134" spans="1:23" x14ac:dyDescent="0.2">
      <c r="A134" s="75" t="str">
        <f t="shared" si="627"/>
        <v>Greece</v>
      </c>
      <c r="B134" s="44" t="str">
        <f t="shared" si="627"/>
        <v>GR</v>
      </c>
      <c r="C134" s="42" t="str">
        <f t="shared" si="627"/>
        <v>GRC</v>
      </c>
      <c r="D134" s="43">
        <f t="shared" si="629"/>
        <v>25</v>
      </c>
      <c r="E134" s="223" t="str">
        <f t="shared" si="632"/>
        <v>GRC_Biomassekraftwerk</v>
      </c>
      <c r="F134" s="31" t="str">
        <f t="shared" si="632"/>
        <v>GRC_GT absicherung</v>
      </c>
      <c r="G134" s="31" t="str">
        <f t="shared" si="632"/>
        <v>GRC_GT peak</v>
      </c>
      <c r="H134" s="31" t="str">
        <f t="shared" si="632"/>
        <v>GRC_GKKW alt</v>
      </c>
      <c r="I134" s="31" t="str">
        <f t="shared" si="632"/>
        <v>GRC_GKKW neu</v>
      </c>
      <c r="J134" s="31" t="str">
        <f t="shared" si="632"/>
        <v>GRC_Steinkohlekraftwerk alt</v>
      </c>
      <c r="K134" s="31" t="str">
        <f t="shared" si="632"/>
        <v>GRC_Steinkohlekraftwerk neu</v>
      </c>
      <c r="L134" s="31" t="str">
        <f t="shared" si="632"/>
        <v>GRC_Laufwasserkraftwerk</v>
      </c>
      <c r="M134" s="31" t="str">
        <f t="shared" si="632"/>
        <v>GRC_Speicherwasserkraftwerk</v>
      </c>
      <c r="N134" s="31" t="str">
        <f t="shared" si="632"/>
        <v>GRC_Braunkohlekraftwerk alt</v>
      </c>
      <c r="O134" s="31" t="str">
        <f t="shared" si="633"/>
        <v>GRC_Braunkohlekraftwerk neu</v>
      </c>
      <c r="P134" s="31" t="str">
        <f t="shared" si="633"/>
        <v>GRC_Kernkraftwerk</v>
      </c>
      <c r="Q134" s="31" t="str">
        <f t="shared" si="633"/>
        <v>GRC_Oelkraftwerk</v>
      </c>
      <c r="R134" s="31" t="str">
        <f t="shared" si="633"/>
        <v>GRC_Weitere non-RES</v>
      </c>
      <c r="S134" s="31" t="str">
        <f t="shared" si="633"/>
        <v>GRC_Weitere RES</v>
      </c>
      <c r="T134" s="31" t="str">
        <f t="shared" si="633"/>
        <v>GRC_PV</v>
      </c>
      <c r="U134" s="31" t="str">
        <f t="shared" si="633"/>
        <v>GRC_Wind onshore stark</v>
      </c>
      <c r="V134" s="31" t="str">
        <f t="shared" si="633"/>
        <v>GRC_Wind onshore schwach</v>
      </c>
      <c r="W134" s="224" t="str">
        <f t="shared" si="633"/>
        <v>GRC_Wind offshore</v>
      </c>
    </row>
    <row r="135" spans="1:23" x14ac:dyDescent="0.2">
      <c r="A135" s="75" t="str">
        <f t="shared" si="627"/>
        <v>Croatia</v>
      </c>
      <c r="B135" s="44" t="str">
        <f t="shared" si="627"/>
        <v>HR</v>
      </c>
      <c r="C135" s="42" t="str">
        <f t="shared" si="627"/>
        <v>HRV</v>
      </c>
      <c r="D135" s="43">
        <f t="shared" si="629"/>
        <v>26</v>
      </c>
      <c r="E135" s="223" t="str">
        <f t="shared" si="632"/>
        <v>HRV_Biomassekraftwerk</v>
      </c>
      <c r="F135" s="31" t="str">
        <f t="shared" si="632"/>
        <v>HRV_GT absicherung</v>
      </c>
      <c r="G135" s="31" t="str">
        <f t="shared" si="632"/>
        <v>HRV_GT peak</v>
      </c>
      <c r="H135" s="31" t="str">
        <f t="shared" si="632"/>
        <v>HRV_GKKW alt</v>
      </c>
      <c r="I135" s="31" t="str">
        <f t="shared" si="632"/>
        <v>HRV_GKKW neu</v>
      </c>
      <c r="J135" s="31" t="str">
        <f t="shared" si="632"/>
        <v>HRV_Steinkohlekraftwerk alt</v>
      </c>
      <c r="K135" s="31" t="str">
        <f t="shared" si="632"/>
        <v>HRV_Steinkohlekraftwerk neu</v>
      </c>
      <c r="L135" s="31" t="str">
        <f t="shared" si="632"/>
        <v>HRV_Laufwasserkraftwerk</v>
      </c>
      <c r="M135" s="31" t="str">
        <f t="shared" si="632"/>
        <v>HRV_Speicherwasserkraftwerk</v>
      </c>
      <c r="N135" s="31" t="str">
        <f t="shared" si="632"/>
        <v>HRV_Braunkohlekraftwerk alt</v>
      </c>
      <c r="O135" s="31" t="str">
        <f t="shared" si="633"/>
        <v>HRV_Braunkohlekraftwerk neu</v>
      </c>
      <c r="P135" s="31" t="str">
        <f t="shared" si="633"/>
        <v>HRV_Kernkraftwerk</v>
      </c>
      <c r="Q135" s="31" t="str">
        <f t="shared" si="633"/>
        <v>HRV_Oelkraftwerk</v>
      </c>
      <c r="R135" s="31" t="str">
        <f t="shared" si="633"/>
        <v>HRV_Weitere non-RES</v>
      </c>
      <c r="S135" s="31" t="str">
        <f t="shared" si="633"/>
        <v>HRV_Weitere RES</v>
      </c>
      <c r="T135" s="31" t="str">
        <f t="shared" si="633"/>
        <v>HRV_PV</v>
      </c>
      <c r="U135" s="31" t="str">
        <f t="shared" si="633"/>
        <v>HRV_Wind onshore stark</v>
      </c>
      <c r="V135" s="31" t="str">
        <f t="shared" si="633"/>
        <v>HRV_Wind onshore schwach</v>
      </c>
      <c r="W135" s="224" t="str">
        <f t="shared" si="633"/>
        <v>HRV_Wind offshore</v>
      </c>
    </row>
    <row r="136" spans="1:23" x14ac:dyDescent="0.2">
      <c r="A136" s="75" t="str">
        <f t="shared" si="627"/>
        <v>Hungary</v>
      </c>
      <c r="B136" s="44" t="str">
        <f t="shared" si="627"/>
        <v>HU</v>
      </c>
      <c r="C136" s="42" t="str">
        <f t="shared" si="627"/>
        <v>HUN</v>
      </c>
      <c r="D136" s="43">
        <f t="shared" si="629"/>
        <v>27</v>
      </c>
      <c r="E136" s="223" t="str">
        <f t="shared" si="632"/>
        <v>HUN_Biomassekraftwerk</v>
      </c>
      <c r="F136" s="31" t="str">
        <f t="shared" si="632"/>
        <v>HUN_GT absicherung</v>
      </c>
      <c r="G136" s="31" t="str">
        <f t="shared" si="632"/>
        <v>HUN_GT peak</v>
      </c>
      <c r="H136" s="31" t="str">
        <f t="shared" si="632"/>
        <v>HUN_GKKW alt</v>
      </c>
      <c r="I136" s="31" t="str">
        <f t="shared" si="632"/>
        <v>HUN_GKKW neu</v>
      </c>
      <c r="J136" s="31" t="str">
        <f t="shared" si="632"/>
        <v>HUN_Steinkohlekraftwerk alt</v>
      </c>
      <c r="K136" s="31" t="str">
        <f t="shared" si="632"/>
        <v>HUN_Steinkohlekraftwerk neu</v>
      </c>
      <c r="L136" s="31" t="str">
        <f t="shared" si="632"/>
        <v>HUN_Laufwasserkraftwerk</v>
      </c>
      <c r="M136" s="31" t="str">
        <f t="shared" si="632"/>
        <v>HUN_Speicherwasserkraftwerk</v>
      </c>
      <c r="N136" s="31" t="str">
        <f t="shared" si="632"/>
        <v>HUN_Braunkohlekraftwerk alt</v>
      </c>
      <c r="O136" s="31" t="str">
        <f t="shared" si="633"/>
        <v>HUN_Braunkohlekraftwerk neu</v>
      </c>
      <c r="P136" s="31" t="str">
        <f t="shared" si="633"/>
        <v>HUN_Kernkraftwerk</v>
      </c>
      <c r="Q136" s="31" t="str">
        <f t="shared" si="633"/>
        <v>HUN_Oelkraftwerk</v>
      </c>
      <c r="R136" s="31" t="str">
        <f t="shared" si="633"/>
        <v>HUN_Weitere non-RES</v>
      </c>
      <c r="S136" s="31" t="str">
        <f t="shared" si="633"/>
        <v>HUN_Weitere RES</v>
      </c>
      <c r="T136" s="31" t="str">
        <f t="shared" si="633"/>
        <v>HUN_PV</v>
      </c>
      <c r="U136" s="31" t="str">
        <f t="shared" si="633"/>
        <v>HUN_Wind onshore stark</v>
      </c>
      <c r="V136" s="31" t="str">
        <f t="shared" si="633"/>
        <v>HUN_Wind onshore schwach</v>
      </c>
      <c r="W136" s="224" t="str">
        <f t="shared" si="633"/>
        <v>HUN_Wind offshore</v>
      </c>
    </row>
    <row r="137" spans="1:23" x14ac:dyDescent="0.2">
      <c r="A137" s="75" t="str">
        <f t="shared" si="627"/>
        <v>__SUM ITA</v>
      </c>
      <c r="B137" s="44" t="str">
        <f t="shared" si="627"/>
        <v>IT</v>
      </c>
      <c r="C137" s="42" t="str">
        <f t="shared" si="627"/>
        <v>ITA</v>
      </c>
      <c r="D137" s="43">
        <f t="shared" si="629"/>
        <v>0</v>
      </c>
      <c r="E137" s="223" t="str">
        <f t="shared" si="632"/>
        <v>ITA_Biomassekraftwerk</v>
      </c>
      <c r="F137" s="31" t="str">
        <f t="shared" si="632"/>
        <v>ITA_GT absicherung</v>
      </c>
      <c r="G137" s="31" t="str">
        <f t="shared" si="632"/>
        <v>ITA_GT peak</v>
      </c>
      <c r="H137" s="31" t="str">
        <f t="shared" si="632"/>
        <v>ITA_GKKW alt</v>
      </c>
      <c r="I137" s="31" t="str">
        <f t="shared" si="632"/>
        <v>ITA_GKKW neu</v>
      </c>
      <c r="J137" s="31" t="str">
        <f t="shared" si="632"/>
        <v>ITA_Steinkohlekraftwerk alt</v>
      </c>
      <c r="K137" s="31" t="str">
        <f t="shared" si="632"/>
        <v>ITA_Steinkohlekraftwerk neu</v>
      </c>
      <c r="L137" s="31" t="str">
        <f t="shared" si="632"/>
        <v>ITA_Laufwasserkraftwerk</v>
      </c>
      <c r="M137" s="31" t="str">
        <f t="shared" si="632"/>
        <v>ITA_Speicherwasserkraftwerk</v>
      </c>
      <c r="N137" s="31" t="str">
        <f t="shared" si="632"/>
        <v>ITA_Braunkohlekraftwerk alt</v>
      </c>
      <c r="O137" s="31" t="str">
        <f t="shared" si="633"/>
        <v>ITA_Braunkohlekraftwerk neu</v>
      </c>
      <c r="P137" s="31" t="str">
        <f t="shared" si="633"/>
        <v>ITA_Kernkraftwerk</v>
      </c>
      <c r="Q137" s="31" t="str">
        <f t="shared" si="633"/>
        <v>ITA_Oelkraftwerk</v>
      </c>
      <c r="R137" s="31" t="str">
        <f t="shared" si="633"/>
        <v>ITA_Weitere non-RES</v>
      </c>
      <c r="S137" s="31" t="str">
        <f t="shared" si="633"/>
        <v>ITA_Weitere RES</v>
      </c>
      <c r="T137" s="31" t="str">
        <f t="shared" si="633"/>
        <v>ITA_PV</v>
      </c>
      <c r="U137" s="31" t="str">
        <f t="shared" si="633"/>
        <v>ITA_Wind onshore stark</v>
      </c>
      <c r="V137" s="31" t="str">
        <f t="shared" si="633"/>
        <v>ITA_Wind onshore schwach</v>
      </c>
      <c r="W137" s="224" t="str">
        <f t="shared" si="633"/>
        <v>ITA_Wind offshore</v>
      </c>
    </row>
    <row r="138" spans="1:23" x14ac:dyDescent="0.2">
      <c r="A138" s="75" t="str">
        <f t="shared" si="627"/>
        <v>__SUM LUX</v>
      </c>
      <c r="B138" s="44" t="str">
        <f t="shared" si="627"/>
        <v>LU</v>
      </c>
      <c r="C138" s="42" t="str">
        <f t="shared" si="627"/>
        <v>LUX</v>
      </c>
      <c r="D138" s="43">
        <f t="shared" si="629"/>
        <v>0</v>
      </c>
      <c r="E138" s="223" t="str">
        <f t="shared" si="632"/>
        <v>LUX_Biomassekraftwerk</v>
      </c>
      <c r="F138" s="31" t="str">
        <f t="shared" si="632"/>
        <v>LUX_GT absicherung</v>
      </c>
      <c r="G138" s="31" t="str">
        <f t="shared" si="632"/>
        <v>LUX_GT peak</v>
      </c>
      <c r="H138" s="31" t="str">
        <f t="shared" si="632"/>
        <v>LUX_GKKW alt</v>
      </c>
      <c r="I138" s="31" t="str">
        <f t="shared" si="632"/>
        <v>LUX_GKKW neu</v>
      </c>
      <c r="J138" s="31" t="str">
        <f t="shared" si="632"/>
        <v>LUX_Steinkohlekraftwerk alt</v>
      </c>
      <c r="K138" s="31" t="str">
        <f t="shared" si="632"/>
        <v>LUX_Steinkohlekraftwerk neu</v>
      </c>
      <c r="L138" s="31" t="str">
        <f t="shared" si="632"/>
        <v>LUX_Laufwasserkraftwerk</v>
      </c>
      <c r="M138" s="31" t="str">
        <f t="shared" si="632"/>
        <v>LUX_Speicherwasserkraftwerk</v>
      </c>
      <c r="N138" s="31" t="str">
        <f t="shared" si="632"/>
        <v>LUX_Braunkohlekraftwerk alt</v>
      </c>
      <c r="O138" s="31" t="str">
        <f t="shared" si="633"/>
        <v>LUX_Braunkohlekraftwerk neu</v>
      </c>
      <c r="P138" s="31" t="str">
        <f t="shared" si="633"/>
        <v>LUX_Kernkraftwerk</v>
      </c>
      <c r="Q138" s="31" t="str">
        <f t="shared" si="633"/>
        <v>LUX_Oelkraftwerk</v>
      </c>
      <c r="R138" s="31" t="str">
        <f t="shared" si="633"/>
        <v>LUX_Weitere non-RES</v>
      </c>
      <c r="S138" s="31" t="str">
        <f t="shared" si="633"/>
        <v>LUX_Weitere RES</v>
      </c>
      <c r="T138" s="31" t="str">
        <f t="shared" si="633"/>
        <v>LUX_PV</v>
      </c>
      <c r="U138" s="31" t="str">
        <f t="shared" si="633"/>
        <v>LUX_Wind onshore stark</v>
      </c>
      <c r="V138" s="31" t="str">
        <f t="shared" si="633"/>
        <v>LUX_Wind onshore schwach</v>
      </c>
      <c r="W138" s="224" t="str">
        <f t="shared" si="633"/>
        <v>LUX_Wind offshore</v>
      </c>
    </row>
    <row r="139" spans="1:23" x14ac:dyDescent="0.2">
      <c r="A139" s="60" t="str">
        <f t="shared" si="627"/>
        <v>Montenegro</v>
      </c>
      <c r="B139" s="23" t="str">
        <f t="shared" si="627"/>
        <v>ME</v>
      </c>
      <c r="C139" s="42" t="str">
        <f t="shared" si="627"/>
        <v>MNE</v>
      </c>
      <c r="D139" s="43">
        <f t="shared" si="629"/>
        <v>42</v>
      </c>
      <c r="E139" s="223" t="str">
        <f t="shared" si="632"/>
        <v>MNE_Biomassekraftwerk</v>
      </c>
      <c r="F139" s="31" t="str">
        <f t="shared" si="632"/>
        <v>MNE_GT absicherung</v>
      </c>
      <c r="G139" s="31" t="str">
        <f t="shared" si="632"/>
        <v>MNE_GT peak</v>
      </c>
      <c r="H139" s="31" t="str">
        <f t="shared" si="632"/>
        <v>MNE_GKKW alt</v>
      </c>
      <c r="I139" s="31" t="str">
        <f t="shared" si="632"/>
        <v>MNE_GKKW neu</v>
      </c>
      <c r="J139" s="31" t="str">
        <f t="shared" si="632"/>
        <v>MNE_Steinkohlekraftwerk alt</v>
      </c>
      <c r="K139" s="31" t="str">
        <f t="shared" si="632"/>
        <v>MNE_Steinkohlekraftwerk neu</v>
      </c>
      <c r="L139" s="31" t="str">
        <f t="shared" si="632"/>
        <v>MNE_Laufwasserkraftwerk</v>
      </c>
      <c r="M139" s="31" t="str">
        <f t="shared" si="632"/>
        <v>MNE_Speicherwasserkraftwerk</v>
      </c>
      <c r="N139" s="31" t="str">
        <f t="shared" si="632"/>
        <v>MNE_Braunkohlekraftwerk alt</v>
      </c>
      <c r="O139" s="31" t="str">
        <f t="shared" si="633"/>
        <v>MNE_Braunkohlekraftwerk neu</v>
      </c>
      <c r="P139" s="31" t="str">
        <f t="shared" si="633"/>
        <v>MNE_Kernkraftwerk</v>
      </c>
      <c r="Q139" s="31" t="str">
        <f t="shared" si="633"/>
        <v>MNE_Oelkraftwerk</v>
      </c>
      <c r="R139" s="31" t="str">
        <f t="shared" si="633"/>
        <v>MNE_Weitere non-RES</v>
      </c>
      <c r="S139" s="31" t="str">
        <f t="shared" si="633"/>
        <v>MNE_Weitere RES</v>
      </c>
      <c r="T139" s="31" t="str">
        <f t="shared" si="633"/>
        <v>MNE_PV</v>
      </c>
      <c r="U139" s="31" t="str">
        <f t="shared" si="633"/>
        <v>MNE_Wind onshore stark</v>
      </c>
      <c r="V139" s="31" t="str">
        <f t="shared" si="633"/>
        <v>MNE_Wind onshore schwach</v>
      </c>
      <c r="W139" s="224" t="str">
        <f t="shared" si="633"/>
        <v>MNE_Wind offshore</v>
      </c>
    </row>
    <row r="140" spans="1:23" x14ac:dyDescent="0.2">
      <c r="A140" s="60" t="str">
        <f t="shared" si="627"/>
        <v>FYR of Macedonia</v>
      </c>
      <c r="B140" s="23" t="str">
        <f t="shared" si="627"/>
        <v>MK</v>
      </c>
      <c r="C140" s="42" t="str">
        <f t="shared" si="627"/>
        <v>MKD</v>
      </c>
      <c r="D140" s="43">
        <f t="shared" si="629"/>
        <v>43</v>
      </c>
      <c r="E140" s="223" t="str">
        <f t="shared" si="632"/>
        <v>MKD_Biomassekraftwerk</v>
      </c>
      <c r="F140" s="31" t="str">
        <f t="shared" si="632"/>
        <v>MKD_GT absicherung</v>
      </c>
      <c r="G140" s="31" t="str">
        <f t="shared" si="632"/>
        <v>MKD_GT peak</v>
      </c>
      <c r="H140" s="31" t="str">
        <f t="shared" si="632"/>
        <v>MKD_GKKW alt</v>
      </c>
      <c r="I140" s="31" t="str">
        <f t="shared" si="632"/>
        <v>MKD_GKKW neu</v>
      </c>
      <c r="J140" s="31" t="str">
        <f t="shared" si="632"/>
        <v>MKD_Steinkohlekraftwerk alt</v>
      </c>
      <c r="K140" s="31" t="str">
        <f t="shared" si="632"/>
        <v>MKD_Steinkohlekraftwerk neu</v>
      </c>
      <c r="L140" s="31" t="str">
        <f t="shared" si="632"/>
        <v>MKD_Laufwasserkraftwerk</v>
      </c>
      <c r="M140" s="31" t="str">
        <f t="shared" si="632"/>
        <v>MKD_Speicherwasserkraftwerk</v>
      </c>
      <c r="N140" s="31" t="str">
        <f t="shared" si="632"/>
        <v>MKD_Braunkohlekraftwerk alt</v>
      </c>
      <c r="O140" s="31" t="str">
        <f t="shared" si="633"/>
        <v>MKD_Braunkohlekraftwerk neu</v>
      </c>
      <c r="P140" s="31" t="str">
        <f t="shared" si="633"/>
        <v>MKD_Kernkraftwerk</v>
      </c>
      <c r="Q140" s="31" t="str">
        <f t="shared" si="633"/>
        <v>MKD_Oelkraftwerk</v>
      </c>
      <c r="R140" s="31" t="str">
        <f t="shared" si="633"/>
        <v>MKD_Weitere non-RES</v>
      </c>
      <c r="S140" s="31" t="str">
        <f t="shared" si="633"/>
        <v>MKD_Weitere RES</v>
      </c>
      <c r="T140" s="31" t="str">
        <f t="shared" si="633"/>
        <v>MKD_PV</v>
      </c>
      <c r="U140" s="31" t="str">
        <f t="shared" si="633"/>
        <v>MKD_Wind onshore stark</v>
      </c>
      <c r="V140" s="31" t="str">
        <f t="shared" si="633"/>
        <v>MKD_Wind onshore schwach</v>
      </c>
      <c r="W140" s="224" t="str">
        <f t="shared" si="633"/>
        <v>MKD_Wind offshore</v>
      </c>
    </row>
    <row r="141" spans="1:23" x14ac:dyDescent="0.2">
      <c r="A141" s="60" t="str">
        <f t="shared" si="627"/>
        <v>The Netherlands</v>
      </c>
      <c r="B141" s="23" t="str">
        <f t="shared" si="627"/>
        <v>NL</v>
      </c>
      <c r="C141" s="42" t="str">
        <f t="shared" si="627"/>
        <v>NLD</v>
      </c>
      <c r="D141" s="43">
        <f t="shared" si="629"/>
        <v>46</v>
      </c>
      <c r="E141" s="223" t="str">
        <f t="shared" si="632"/>
        <v>NLD_Biomassekraftwerk</v>
      </c>
      <c r="F141" s="31" t="str">
        <f t="shared" si="632"/>
        <v>NLD_GT absicherung</v>
      </c>
      <c r="G141" s="31" t="str">
        <f t="shared" si="632"/>
        <v>NLD_GT peak</v>
      </c>
      <c r="H141" s="31" t="str">
        <f t="shared" si="632"/>
        <v>NLD_GKKW alt</v>
      </c>
      <c r="I141" s="31" t="str">
        <f t="shared" si="632"/>
        <v>NLD_GKKW neu</v>
      </c>
      <c r="J141" s="31" t="str">
        <f t="shared" si="632"/>
        <v>NLD_Steinkohlekraftwerk alt</v>
      </c>
      <c r="K141" s="31" t="str">
        <f t="shared" si="632"/>
        <v>NLD_Steinkohlekraftwerk neu</v>
      </c>
      <c r="L141" s="31" t="str">
        <f t="shared" si="632"/>
        <v>NLD_Laufwasserkraftwerk</v>
      </c>
      <c r="M141" s="31" t="str">
        <f t="shared" si="632"/>
        <v>NLD_Speicherwasserkraftwerk</v>
      </c>
      <c r="N141" s="31" t="str">
        <f t="shared" si="632"/>
        <v>NLD_Braunkohlekraftwerk alt</v>
      </c>
      <c r="O141" s="31" t="str">
        <f t="shared" si="633"/>
        <v>NLD_Braunkohlekraftwerk neu</v>
      </c>
      <c r="P141" s="31" t="str">
        <f t="shared" si="633"/>
        <v>NLD_Kernkraftwerk</v>
      </c>
      <c r="Q141" s="31" t="str">
        <f t="shared" si="633"/>
        <v>NLD_Oelkraftwerk</v>
      </c>
      <c r="R141" s="31" t="str">
        <f t="shared" si="633"/>
        <v>NLD_Weitere non-RES</v>
      </c>
      <c r="S141" s="31" t="str">
        <f t="shared" si="633"/>
        <v>NLD_Weitere RES</v>
      </c>
      <c r="T141" s="31" t="str">
        <f t="shared" si="633"/>
        <v>NLD_PV</v>
      </c>
      <c r="U141" s="31" t="str">
        <f t="shared" si="633"/>
        <v>NLD_Wind onshore stark</v>
      </c>
      <c r="V141" s="31" t="str">
        <f t="shared" si="633"/>
        <v>NLD_Wind onshore schwach</v>
      </c>
      <c r="W141" s="224" t="str">
        <f t="shared" si="633"/>
        <v>NLD_Wind offshore</v>
      </c>
    </row>
    <row r="142" spans="1:23" x14ac:dyDescent="0.2">
      <c r="A142" s="60" t="str">
        <f t="shared" si="627"/>
        <v>Poland</v>
      </c>
      <c r="B142" s="23" t="str">
        <f t="shared" si="627"/>
        <v>PL</v>
      </c>
      <c r="C142" s="42" t="str">
        <f t="shared" si="627"/>
        <v>POL</v>
      </c>
      <c r="D142" s="43">
        <f t="shared" si="629"/>
        <v>50</v>
      </c>
      <c r="E142" s="223" t="str">
        <f t="shared" si="632"/>
        <v>POL_Biomassekraftwerk</v>
      </c>
      <c r="F142" s="31" t="str">
        <f t="shared" si="632"/>
        <v>POL_GT absicherung</v>
      </c>
      <c r="G142" s="31" t="str">
        <f t="shared" si="632"/>
        <v>POL_GT peak</v>
      </c>
      <c r="H142" s="31" t="str">
        <f t="shared" si="632"/>
        <v>POL_GKKW alt</v>
      </c>
      <c r="I142" s="31" t="str">
        <f t="shared" si="632"/>
        <v>POL_GKKW neu</v>
      </c>
      <c r="J142" s="31" t="str">
        <f t="shared" si="632"/>
        <v>POL_Steinkohlekraftwerk alt</v>
      </c>
      <c r="K142" s="31" t="str">
        <f t="shared" si="632"/>
        <v>POL_Steinkohlekraftwerk neu</v>
      </c>
      <c r="L142" s="31" t="str">
        <f t="shared" si="632"/>
        <v>POL_Laufwasserkraftwerk</v>
      </c>
      <c r="M142" s="31" t="str">
        <f t="shared" si="632"/>
        <v>POL_Speicherwasserkraftwerk</v>
      </c>
      <c r="N142" s="31" t="str">
        <f t="shared" si="632"/>
        <v>POL_Braunkohlekraftwerk alt</v>
      </c>
      <c r="O142" s="31" t="str">
        <f t="shared" si="633"/>
        <v>POL_Braunkohlekraftwerk neu</v>
      </c>
      <c r="P142" s="31" t="str">
        <f t="shared" si="633"/>
        <v>POL_Kernkraftwerk</v>
      </c>
      <c r="Q142" s="31" t="str">
        <f t="shared" si="633"/>
        <v>POL_Oelkraftwerk</v>
      </c>
      <c r="R142" s="31" t="str">
        <f t="shared" si="633"/>
        <v>POL_Weitere non-RES</v>
      </c>
      <c r="S142" s="31" t="str">
        <f t="shared" si="633"/>
        <v>POL_Weitere RES</v>
      </c>
      <c r="T142" s="31" t="str">
        <f t="shared" si="633"/>
        <v>POL_PV</v>
      </c>
      <c r="U142" s="31" t="str">
        <f t="shared" si="633"/>
        <v>POL_Wind onshore stark</v>
      </c>
      <c r="V142" s="31" t="str">
        <f t="shared" si="633"/>
        <v>POL_Wind onshore schwach</v>
      </c>
      <c r="W142" s="224" t="str">
        <f t="shared" si="633"/>
        <v>POL_Wind offshore</v>
      </c>
    </row>
    <row r="143" spans="1:23" x14ac:dyDescent="0.2">
      <c r="A143" s="60" t="str">
        <f t="shared" si="627"/>
        <v>Portugal</v>
      </c>
      <c r="B143" s="23" t="str">
        <f t="shared" si="627"/>
        <v>PT</v>
      </c>
      <c r="C143" s="42" t="str">
        <f t="shared" si="627"/>
        <v>PRT</v>
      </c>
      <c r="D143" s="43">
        <f t="shared" si="629"/>
        <v>51</v>
      </c>
      <c r="E143" s="223" t="str">
        <f t="shared" si="632"/>
        <v>PRT_Biomassekraftwerk</v>
      </c>
      <c r="F143" s="31" t="str">
        <f t="shared" si="632"/>
        <v>PRT_GT absicherung</v>
      </c>
      <c r="G143" s="31" t="str">
        <f t="shared" si="632"/>
        <v>PRT_GT peak</v>
      </c>
      <c r="H143" s="31" t="str">
        <f t="shared" si="632"/>
        <v>PRT_GKKW alt</v>
      </c>
      <c r="I143" s="31" t="str">
        <f t="shared" si="632"/>
        <v>PRT_GKKW neu</v>
      </c>
      <c r="J143" s="31" t="str">
        <f t="shared" si="632"/>
        <v>PRT_Steinkohlekraftwerk alt</v>
      </c>
      <c r="K143" s="31" t="str">
        <f t="shared" si="632"/>
        <v>PRT_Steinkohlekraftwerk neu</v>
      </c>
      <c r="L143" s="31" t="str">
        <f t="shared" si="632"/>
        <v>PRT_Laufwasserkraftwerk</v>
      </c>
      <c r="M143" s="31" t="str">
        <f t="shared" si="632"/>
        <v>PRT_Speicherwasserkraftwerk</v>
      </c>
      <c r="N143" s="31" t="str">
        <f t="shared" si="632"/>
        <v>PRT_Braunkohlekraftwerk alt</v>
      </c>
      <c r="O143" s="31" t="str">
        <f t="shared" si="633"/>
        <v>PRT_Braunkohlekraftwerk neu</v>
      </c>
      <c r="P143" s="31" t="str">
        <f t="shared" si="633"/>
        <v>PRT_Kernkraftwerk</v>
      </c>
      <c r="Q143" s="31" t="str">
        <f t="shared" si="633"/>
        <v>PRT_Oelkraftwerk</v>
      </c>
      <c r="R143" s="31" t="str">
        <f t="shared" si="633"/>
        <v>PRT_Weitere non-RES</v>
      </c>
      <c r="S143" s="31" t="str">
        <f t="shared" si="633"/>
        <v>PRT_Weitere RES</v>
      </c>
      <c r="T143" s="31" t="str">
        <f t="shared" si="633"/>
        <v>PRT_PV</v>
      </c>
      <c r="U143" s="31" t="str">
        <f t="shared" si="633"/>
        <v>PRT_Wind onshore stark</v>
      </c>
      <c r="V143" s="31" t="str">
        <f t="shared" si="633"/>
        <v>PRT_Wind onshore schwach</v>
      </c>
      <c r="W143" s="224" t="str">
        <f t="shared" si="633"/>
        <v>PRT_Wind offshore</v>
      </c>
    </row>
    <row r="144" spans="1:23" x14ac:dyDescent="0.2">
      <c r="A144" s="60" t="str">
        <f t="shared" si="627"/>
        <v>Romania</v>
      </c>
      <c r="B144" s="23" t="str">
        <f t="shared" si="627"/>
        <v>RO</v>
      </c>
      <c r="C144" s="42" t="str">
        <f t="shared" si="627"/>
        <v>ROU</v>
      </c>
      <c r="D144" s="43">
        <f t="shared" si="629"/>
        <v>52</v>
      </c>
      <c r="E144" s="223" t="str">
        <f t="shared" si="632"/>
        <v>ROU_Biomassekraftwerk</v>
      </c>
      <c r="F144" s="31" t="str">
        <f t="shared" si="632"/>
        <v>ROU_GT absicherung</v>
      </c>
      <c r="G144" s="31" t="str">
        <f t="shared" si="632"/>
        <v>ROU_GT peak</v>
      </c>
      <c r="H144" s="31" t="str">
        <f t="shared" si="632"/>
        <v>ROU_GKKW alt</v>
      </c>
      <c r="I144" s="31" t="str">
        <f t="shared" si="632"/>
        <v>ROU_GKKW neu</v>
      </c>
      <c r="J144" s="31" t="str">
        <f t="shared" si="632"/>
        <v>ROU_Steinkohlekraftwerk alt</v>
      </c>
      <c r="K144" s="31" t="str">
        <f t="shared" si="632"/>
        <v>ROU_Steinkohlekraftwerk neu</v>
      </c>
      <c r="L144" s="31" t="str">
        <f t="shared" si="632"/>
        <v>ROU_Laufwasserkraftwerk</v>
      </c>
      <c r="M144" s="31" t="str">
        <f t="shared" si="632"/>
        <v>ROU_Speicherwasserkraftwerk</v>
      </c>
      <c r="N144" s="31" t="str">
        <f t="shared" si="632"/>
        <v>ROU_Braunkohlekraftwerk alt</v>
      </c>
      <c r="O144" s="31" t="str">
        <f t="shared" si="633"/>
        <v>ROU_Braunkohlekraftwerk neu</v>
      </c>
      <c r="P144" s="31" t="str">
        <f t="shared" si="633"/>
        <v>ROU_Kernkraftwerk</v>
      </c>
      <c r="Q144" s="31" t="str">
        <f t="shared" si="633"/>
        <v>ROU_Oelkraftwerk</v>
      </c>
      <c r="R144" s="31" t="str">
        <f t="shared" si="633"/>
        <v>ROU_Weitere non-RES</v>
      </c>
      <c r="S144" s="31" t="str">
        <f t="shared" si="633"/>
        <v>ROU_Weitere RES</v>
      </c>
      <c r="T144" s="31" t="str">
        <f t="shared" si="633"/>
        <v>ROU_PV</v>
      </c>
      <c r="U144" s="31" t="str">
        <f t="shared" si="633"/>
        <v>ROU_Wind onshore stark</v>
      </c>
      <c r="V144" s="31" t="str">
        <f t="shared" si="633"/>
        <v>ROU_Wind onshore schwach</v>
      </c>
      <c r="W144" s="224" t="str">
        <f t="shared" si="633"/>
        <v>ROU_Wind offshore</v>
      </c>
    </row>
    <row r="145" spans="1:29" x14ac:dyDescent="0.2">
      <c r="A145" s="60" t="str">
        <f t="shared" si="627"/>
        <v>Serbia</v>
      </c>
      <c r="B145" s="23" t="str">
        <f t="shared" si="627"/>
        <v>RS</v>
      </c>
      <c r="C145" s="42" t="str">
        <f t="shared" si="627"/>
        <v>SRB</v>
      </c>
      <c r="D145" s="43">
        <f t="shared" si="629"/>
        <v>53</v>
      </c>
      <c r="E145" s="223" t="str">
        <f t="shared" si="632"/>
        <v>SRB_Biomassekraftwerk</v>
      </c>
      <c r="F145" s="31" t="str">
        <f t="shared" si="632"/>
        <v>SRB_GT absicherung</v>
      </c>
      <c r="G145" s="31" t="str">
        <f t="shared" si="632"/>
        <v>SRB_GT peak</v>
      </c>
      <c r="H145" s="31" t="str">
        <f t="shared" si="632"/>
        <v>SRB_GKKW alt</v>
      </c>
      <c r="I145" s="31" t="str">
        <f t="shared" si="632"/>
        <v>SRB_GKKW neu</v>
      </c>
      <c r="J145" s="31" t="str">
        <f t="shared" si="632"/>
        <v>SRB_Steinkohlekraftwerk alt</v>
      </c>
      <c r="K145" s="31" t="str">
        <f t="shared" si="632"/>
        <v>SRB_Steinkohlekraftwerk neu</v>
      </c>
      <c r="L145" s="31" t="str">
        <f t="shared" si="632"/>
        <v>SRB_Laufwasserkraftwerk</v>
      </c>
      <c r="M145" s="31" t="str">
        <f t="shared" si="632"/>
        <v>SRB_Speicherwasserkraftwerk</v>
      </c>
      <c r="N145" s="31" t="str">
        <f t="shared" si="632"/>
        <v>SRB_Braunkohlekraftwerk alt</v>
      </c>
      <c r="O145" s="31" t="str">
        <f t="shared" si="633"/>
        <v>SRB_Braunkohlekraftwerk neu</v>
      </c>
      <c r="P145" s="31" t="str">
        <f t="shared" si="633"/>
        <v>SRB_Kernkraftwerk</v>
      </c>
      <c r="Q145" s="31" t="str">
        <f t="shared" si="633"/>
        <v>SRB_Oelkraftwerk</v>
      </c>
      <c r="R145" s="31" t="str">
        <f t="shared" si="633"/>
        <v>SRB_Weitere non-RES</v>
      </c>
      <c r="S145" s="31" t="str">
        <f t="shared" si="633"/>
        <v>SRB_Weitere RES</v>
      </c>
      <c r="T145" s="31" t="str">
        <f t="shared" si="633"/>
        <v>SRB_PV</v>
      </c>
      <c r="U145" s="31" t="str">
        <f t="shared" si="633"/>
        <v>SRB_Wind onshore stark</v>
      </c>
      <c r="V145" s="31" t="str">
        <f t="shared" si="633"/>
        <v>SRB_Wind onshore schwach</v>
      </c>
      <c r="W145" s="224" t="str">
        <f t="shared" si="633"/>
        <v>SRB_Wind offshore</v>
      </c>
    </row>
    <row r="146" spans="1:29" x14ac:dyDescent="0.2">
      <c r="A146" s="60" t="str">
        <f t="shared" si="627"/>
        <v>Slovenia</v>
      </c>
      <c r="B146" s="23" t="str">
        <f t="shared" si="627"/>
        <v>SI</v>
      </c>
      <c r="C146" s="42" t="str">
        <f t="shared" si="627"/>
        <v>SVN</v>
      </c>
      <c r="D146" s="43">
        <f t="shared" si="629"/>
        <v>58</v>
      </c>
      <c r="E146" s="223" t="str">
        <f t="shared" si="632"/>
        <v>SVN_Biomassekraftwerk</v>
      </c>
      <c r="F146" s="31" t="str">
        <f t="shared" si="632"/>
        <v>SVN_GT absicherung</v>
      </c>
      <c r="G146" s="31" t="str">
        <f t="shared" si="632"/>
        <v>SVN_GT peak</v>
      </c>
      <c r="H146" s="31" t="str">
        <f t="shared" si="632"/>
        <v>SVN_GKKW alt</v>
      </c>
      <c r="I146" s="31" t="str">
        <f t="shared" si="632"/>
        <v>SVN_GKKW neu</v>
      </c>
      <c r="J146" s="31" t="str">
        <f t="shared" si="632"/>
        <v>SVN_Steinkohlekraftwerk alt</v>
      </c>
      <c r="K146" s="31" t="str">
        <f t="shared" si="632"/>
        <v>SVN_Steinkohlekraftwerk neu</v>
      </c>
      <c r="L146" s="31" t="str">
        <f t="shared" si="632"/>
        <v>SVN_Laufwasserkraftwerk</v>
      </c>
      <c r="M146" s="31" t="str">
        <f t="shared" si="632"/>
        <v>SVN_Speicherwasserkraftwerk</v>
      </c>
      <c r="N146" s="31" t="str">
        <f t="shared" si="632"/>
        <v>SVN_Braunkohlekraftwerk alt</v>
      </c>
      <c r="O146" s="31" t="str">
        <f t="shared" si="633"/>
        <v>SVN_Braunkohlekraftwerk neu</v>
      </c>
      <c r="P146" s="31" t="str">
        <f t="shared" si="633"/>
        <v>SVN_Kernkraftwerk</v>
      </c>
      <c r="Q146" s="31" t="str">
        <f t="shared" si="633"/>
        <v>SVN_Oelkraftwerk</v>
      </c>
      <c r="R146" s="31" t="str">
        <f t="shared" si="633"/>
        <v>SVN_Weitere non-RES</v>
      </c>
      <c r="S146" s="31" t="str">
        <f t="shared" si="633"/>
        <v>SVN_Weitere RES</v>
      </c>
      <c r="T146" s="31" t="str">
        <f t="shared" si="633"/>
        <v>SVN_PV</v>
      </c>
      <c r="U146" s="31" t="str">
        <f t="shared" si="633"/>
        <v>SVN_Wind onshore stark</v>
      </c>
      <c r="V146" s="31" t="str">
        <f t="shared" si="633"/>
        <v>SVN_Wind onshore schwach</v>
      </c>
      <c r="W146" s="224" t="str">
        <f t="shared" si="633"/>
        <v>SVN_Wind offshore</v>
      </c>
    </row>
    <row r="147" spans="1:29" ht="13.5" thickBot="1" x14ac:dyDescent="0.25">
      <c r="A147" s="61" t="str">
        <f t="shared" si="627"/>
        <v>Slovak Republic</v>
      </c>
      <c r="B147" s="62" t="str">
        <f t="shared" si="627"/>
        <v>SK</v>
      </c>
      <c r="C147" s="80" t="str">
        <f t="shared" si="627"/>
        <v>SVK</v>
      </c>
      <c r="D147" s="215">
        <f t="shared" si="629"/>
        <v>59</v>
      </c>
      <c r="E147" s="225" t="str">
        <f t="shared" si="632"/>
        <v>SVK_Biomassekraftwerk</v>
      </c>
      <c r="F147" s="227" t="str">
        <f t="shared" si="632"/>
        <v>SVK_GT absicherung</v>
      </c>
      <c r="G147" s="227" t="str">
        <f t="shared" si="632"/>
        <v>SVK_GT peak</v>
      </c>
      <c r="H147" s="227" t="str">
        <f t="shared" si="632"/>
        <v>SVK_GKKW alt</v>
      </c>
      <c r="I147" s="227" t="str">
        <f t="shared" si="632"/>
        <v>SVK_GKKW neu</v>
      </c>
      <c r="J147" s="227" t="str">
        <f t="shared" si="632"/>
        <v>SVK_Steinkohlekraftwerk alt</v>
      </c>
      <c r="K147" s="227" t="str">
        <f t="shared" si="632"/>
        <v>SVK_Steinkohlekraftwerk neu</v>
      </c>
      <c r="L147" s="227" t="str">
        <f t="shared" si="632"/>
        <v>SVK_Laufwasserkraftwerk</v>
      </c>
      <c r="M147" s="227" t="str">
        <f t="shared" si="632"/>
        <v>SVK_Speicherwasserkraftwerk</v>
      </c>
      <c r="N147" s="227" t="str">
        <f t="shared" si="632"/>
        <v>SVK_Braunkohlekraftwerk alt</v>
      </c>
      <c r="O147" s="227" t="str">
        <f t="shared" si="633"/>
        <v>SVK_Braunkohlekraftwerk neu</v>
      </c>
      <c r="P147" s="227" t="str">
        <f t="shared" si="633"/>
        <v>SVK_Kernkraftwerk</v>
      </c>
      <c r="Q147" s="227" t="str">
        <f t="shared" si="633"/>
        <v>SVK_Oelkraftwerk</v>
      </c>
      <c r="R147" s="227" t="str">
        <f t="shared" si="633"/>
        <v>SVK_Weitere non-RES</v>
      </c>
      <c r="S147" s="227" t="str">
        <f t="shared" si="633"/>
        <v>SVK_Weitere RES</v>
      </c>
      <c r="T147" s="227" t="str">
        <f t="shared" si="633"/>
        <v>SVK_PV</v>
      </c>
      <c r="U147" s="227" t="str">
        <f t="shared" si="633"/>
        <v>SVK_Wind onshore stark</v>
      </c>
      <c r="V147" s="227" t="str">
        <f t="shared" si="633"/>
        <v>SVK_Wind onshore schwach</v>
      </c>
      <c r="W147" s="228" t="str">
        <f t="shared" si="633"/>
        <v>SVK_Wind offshore</v>
      </c>
    </row>
    <row r="150" spans="1:29" ht="18.75" x14ac:dyDescent="0.3">
      <c r="A150" s="74" t="s">
        <v>272</v>
      </c>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row>
    <row r="151" spans="1:29" x14ac:dyDescent="0.2">
      <c r="A151" s="24"/>
      <c r="B151" s="24"/>
      <c r="C151" s="24"/>
      <c r="D151" s="81" t="str">
        <f t="shared" ref="D151:W151" si="634">D119</f>
        <v>Fuel</v>
      </c>
      <c r="E151" s="76" t="str">
        <f t="shared" si="634"/>
        <v>Biofuels</v>
      </c>
      <c r="F151" s="43">
        <f t="shared" si="634"/>
        <v>0</v>
      </c>
      <c r="G151" s="43">
        <f t="shared" si="634"/>
        <v>0</v>
      </c>
      <c r="H151" s="43">
        <f t="shared" si="634"/>
        <v>0</v>
      </c>
      <c r="I151" s="43">
        <f t="shared" si="634"/>
        <v>0</v>
      </c>
      <c r="J151" s="43">
        <f t="shared" si="634"/>
        <v>0</v>
      </c>
      <c r="K151" s="43">
        <f t="shared" si="634"/>
        <v>0</v>
      </c>
      <c r="L151" s="43" t="str">
        <f t="shared" si="634"/>
        <v>Hydro-run</v>
      </c>
      <c r="M151" s="43" t="str">
        <f t="shared" si="634"/>
        <v>Hydro-turbine</v>
      </c>
      <c r="N151" s="43">
        <f t="shared" si="634"/>
        <v>0</v>
      </c>
      <c r="O151" s="43">
        <f t="shared" si="634"/>
        <v>0</v>
      </c>
      <c r="P151" s="43" t="str">
        <f t="shared" si="634"/>
        <v>Nuclear</v>
      </c>
      <c r="Q151" s="43" t="str">
        <f t="shared" si="634"/>
        <v>Oil</v>
      </c>
      <c r="R151" s="43" t="str">
        <f t="shared" si="634"/>
        <v>Other non-RES</v>
      </c>
      <c r="S151" s="43" t="str">
        <f t="shared" si="634"/>
        <v>Other RES</v>
      </c>
      <c r="T151" s="43">
        <f t="shared" si="634"/>
        <v>0</v>
      </c>
      <c r="U151" s="43">
        <f t="shared" si="634"/>
        <v>0</v>
      </c>
      <c r="V151" s="43">
        <f t="shared" si="634"/>
        <v>0</v>
      </c>
      <c r="W151" s="59" t="str">
        <f t="shared" si="634"/>
        <v>Wind offshore</v>
      </c>
    </row>
    <row r="152" spans="1:29" ht="120.75" customHeight="1" x14ac:dyDescent="0.2">
      <c r="A152" s="42"/>
      <c r="B152" s="42"/>
      <c r="C152" s="42"/>
      <c r="D152" s="71" t="str">
        <f t="shared" ref="D152:W152" si="635">D120</f>
        <v>KW type</v>
      </c>
      <c r="E152" s="65" t="str">
        <f t="shared" si="635"/>
        <v>Biomassekraftwerk</v>
      </c>
      <c r="F152" s="29" t="str">
        <f t="shared" si="635"/>
        <v>GT absicherung</v>
      </c>
      <c r="G152" s="29" t="str">
        <f t="shared" si="635"/>
        <v>GT peak</v>
      </c>
      <c r="H152" s="29" t="str">
        <f t="shared" si="635"/>
        <v>GKKW alt</v>
      </c>
      <c r="I152" s="29" t="str">
        <f t="shared" si="635"/>
        <v>GKKW neu</v>
      </c>
      <c r="J152" s="29" t="str">
        <f t="shared" si="635"/>
        <v>Steinkohlekraftwerk alt</v>
      </c>
      <c r="K152" s="29" t="str">
        <f t="shared" si="635"/>
        <v>Steinkohlekraftwerk neu</v>
      </c>
      <c r="L152" s="29" t="str">
        <f t="shared" si="635"/>
        <v>Laufwasserkraftwerk</v>
      </c>
      <c r="M152" s="29" t="str">
        <f t="shared" si="635"/>
        <v>Speicherwasserkraftwerk</v>
      </c>
      <c r="N152" s="29" t="str">
        <f t="shared" si="635"/>
        <v>Braunkohlekraftwerk alt</v>
      </c>
      <c r="O152" s="29" t="str">
        <f t="shared" si="635"/>
        <v>Braunkohlekraftwerk neu</v>
      </c>
      <c r="P152" s="29" t="str">
        <f t="shared" si="635"/>
        <v>Kernkraftwerk</v>
      </c>
      <c r="Q152" s="29" t="str">
        <f t="shared" si="635"/>
        <v>Oelkraftwerk</v>
      </c>
      <c r="R152" s="29" t="str">
        <f t="shared" si="635"/>
        <v>Weitere non-RES</v>
      </c>
      <c r="S152" s="29" t="str">
        <f t="shared" si="635"/>
        <v>Weitere RES</v>
      </c>
      <c r="T152" s="29" t="str">
        <f t="shared" si="635"/>
        <v>PV</v>
      </c>
      <c r="U152" s="29" t="str">
        <f t="shared" si="635"/>
        <v>Wind onshore stark</v>
      </c>
      <c r="V152" s="29" t="str">
        <f t="shared" si="635"/>
        <v>Wind onshore schwach</v>
      </c>
      <c r="W152" s="66" t="str">
        <f t="shared" si="635"/>
        <v>Wind offshore</v>
      </c>
    </row>
    <row r="153" spans="1:29" ht="17.25" x14ac:dyDescent="0.2">
      <c r="A153" s="42"/>
      <c r="B153" s="42"/>
      <c r="C153" s="42"/>
      <c r="D153" s="71" t="str">
        <f t="shared" ref="D153:W153" si="636">D121</f>
        <v>fk_kwtyp</v>
      </c>
      <c r="E153" s="65">
        <f t="shared" si="636"/>
        <v>1</v>
      </c>
      <c r="F153" s="29">
        <f t="shared" si="636"/>
        <v>4</v>
      </c>
      <c r="G153" s="29">
        <f t="shared" si="636"/>
        <v>5</v>
      </c>
      <c r="H153" s="29">
        <f t="shared" si="636"/>
        <v>6</v>
      </c>
      <c r="I153" s="29">
        <f t="shared" si="636"/>
        <v>7</v>
      </c>
      <c r="J153" s="29">
        <f t="shared" si="636"/>
        <v>12</v>
      </c>
      <c r="K153" s="29">
        <f t="shared" si="636"/>
        <v>13</v>
      </c>
      <c r="L153" s="29">
        <f t="shared" si="636"/>
        <v>9</v>
      </c>
      <c r="M153" s="29">
        <f t="shared" si="636"/>
        <v>11</v>
      </c>
      <c r="N153" s="29">
        <f t="shared" si="636"/>
        <v>2</v>
      </c>
      <c r="O153" s="29">
        <f t="shared" si="636"/>
        <v>3</v>
      </c>
      <c r="P153" s="29">
        <f t="shared" si="636"/>
        <v>8</v>
      </c>
      <c r="Q153" s="29">
        <f t="shared" si="636"/>
        <v>17</v>
      </c>
      <c r="R153" s="29">
        <f t="shared" si="636"/>
        <v>19</v>
      </c>
      <c r="S153" s="29">
        <f t="shared" si="636"/>
        <v>18</v>
      </c>
      <c r="T153" s="29">
        <f t="shared" si="636"/>
        <v>10</v>
      </c>
      <c r="U153" s="29">
        <f t="shared" si="636"/>
        <v>16</v>
      </c>
      <c r="V153" s="29">
        <f t="shared" si="636"/>
        <v>15</v>
      </c>
      <c r="W153" s="66">
        <f t="shared" si="636"/>
        <v>14</v>
      </c>
    </row>
    <row r="154" spans="1:29" ht="26.25" thickBot="1" x14ac:dyDescent="0.25">
      <c r="A154" s="183" t="str">
        <f t="shared" ref="A154:C179" si="637">A122</f>
        <v>Country</v>
      </c>
      <c r="B154" s="183" t="str">
        <f t="shared" si="637"/>
        <v>Market Node</v>
      </c>
      <c r="C154" s="183" t="str">
        <f t="shared" si="637"/>
        <v>ISO3 Code</v>
      </c>
      <c r="D154" s="43"/>
      <c r="E154" s="216">
        <f t="shared" ref="E154:W154" si="638">E122</f>
        <v>3</v>
      </c>
      <c r="F154" s="28">
        <f t="shared" si="638"/>
        <v>0</v>
      </c>
      <c r="G154" s="28">
        <f t="shared" si="638"/>
        <v>0</v>
      </c>
      <c r="H154" s="28">
        <f t="shared" si="638"/>
        <v>0</v>
      </c>
      <c r="I154" s="28">
        <f t="shared" si="638"/>
        <v>0</v>
      </c>
      <c r="J154" s="28">
        <f t="shared" si="638"/>
        <v>0</v>
      </c>
      <c r="K154" s="28">
        <f t="shared" si="638"/>
        <v>0</v>
      </c>
      <c r="L154" s="28">
        <f t="shared" si="638"/>
        <v>7</v>
      </c>
      <c r="M154" s="28">
        <f t="shared" si="638"/>
        <v>8</v>
      </c>
      <c r="N154" s="28">
        <f t="shared" si="638"/>
        <v>0</v>
      </c>
      <c r="O154" s="28">
        <f t="shared" si="638"/>
        <v>0</v>
      </c>
      <c r="P154" s="28">
        <f t="shared" si="638"/>
        <v>10</v>
      </c>
      <c r="Q154" s="28">
        <f t="shared" si="638"/>
        <v>11</v>
      </c>
      <c r="R154" s="28">
        <f t="shared" si="638"/>
        <v>12</v>
      </c>
      <c r="S154" s="28">
        <f t="shared" si="638"/>
        <v>13</v>
      </c>
      <c r="T154" s="28">
        <f t="shared" si="638"/>
        <v>0</v>
      </c>
      <c r="U154" s="28">
        <f t="shared" si="638"/>
        <v>0</v>
      </c>
      <c r="V154" s="28">
        <f t="shared" si="638"/>
        <v>0</v>
      </c>
      <c r="W154" s="218">
        <f t="shared" si="638"/>
        <v>17</v>
      </c>
    </row>
    <row r="155" spans="1:29" x14ac:dyDescent="0.2">
      <c r="A155" s="77" t="str">
        <f t="shared" si="637"/>
        <v>Albania</v>
      </c>
      <c r="B155" s="78" t="str">
        <f t="shared" si="637"/>
        <v>AL</v>
      </c>
      <c r="C155" s="79" t="str">
        <f t="shared" si="637"/>
        <v>ALB</v>
      </c>
      <c r="D155" s="214">
        <f t="shared" ref="D155:D179" si="639">D123</f>
        <v>7</v>
      </c>
      <c r="E155" s="219">
        <f t="shared" ref="E155:N164" si="640">E$153</f>
        <v>1</v>
      </c>
      <c r="F155" s="221">
        <f t="shared" si="640"/>
        <v>4</v>
      </c>
      <c r="G155" s="221">
        <f t="shared" si="640"/>
        <v>5</v>
      </c>
      <c r="H155" s="221">
        <f t="shared" si="640"/>
        <v>6</v>
      </c>
      <c r="I155" s="221">
        <f t="shared" si="640"/>
        <v>7</v>
      </c>
      <c r="J155" s="221">
        <f t="shared" si="640"/>
        <v>12</v>
      </c>
      <c r="K155" s="221">
        <f t="shared" si="640"/>
        <v>13</v>
      </c>
      <c r="L155" s="221">
        <f t="shared" si="640"/>
        <v>9</v>
      </c>
      <c r="M155" s="221">
        <f t="shared" si="640"/>
        <v>11</v>
      </c>
      <c r="N155" s="221">
        <f t="shared" si="640"/>
        <v>2</v>
      </c>
      <c r="O155" s="221">
        <f t="shared" ref="O155:W164" si="641">O$153</f>
        <v>3</v>
      </c>
      <c r="P155" s="221">
        <f t="shared" si="641"/>
        <v>8</v>
      </c>
      <c r="Q155" s="221">
        <f t="shared" si="641"/>
        <v>17</v>
      </c>
      <c r="R155" s="221">
        <f t="shared" si="641"/>
        <v>19</v>
      </c>
      <c r="S155" s="221">
        <f t="shared" si="641"/>
        <v>18</v>
      </c>
      <c r="T155" s="221">
        <f t="shared" si="641"/>
        <v>10</v>
      </c>
      <c r="U155" s="221">
        <f t="shared" si="641"/>
        <v>16</v>
      </c>
      <c r="V155" s="221">
        <f t="shared" si="641"/>
        <v>15</v>
      </c>
      <c r="W155" s="222">
        <f t="shared" si="641"/>
        <v>14</v>
      </c>
    </row>
    <row r="156" spans="1:29" x14ac:dyDescent="0.2">
      <c r="A156" s="75" t="str">
        <f t="shared" si="637"/>
        <v>Austria</v>
      </c>
      <c r="B156" s="44" t="str">
        <f t="shared" si="637"/>
        <v>AT</v>
      </c>
      <c r="C156" s="42" t="str">
        <f t="shared" si="637"/>
        <v>AUT</v>
      </c>
      <c r="D156" s="43">
        <f t="shared" si="639"/>
        <v>8</v>
      </c>
      <c r="E156" s="223">
        <f t="shared" si="640"/>
        <v>1</v>
      </c>
      <c r="F156" s="31">
        <f t="shared" si="640"/>
        <v>4</v>
      </c>
      <c r="G156" s="31">
        <f t="shared" si="640"/>
        <v>5</v>
      </c>
      <c r="H156" s="31">
        <f t="shared" si="640"/>
        <v>6</v>
      </c>
      <c r="I156" s="31">
        <f t="shared" si="640"/>
        <v>7</v>
      </c>
      <c r="J156" s="31">
        <f t="shared" si="640"/>
        <v>12</v>
      </c>
      <c r="K156" s="31">
        <f t="shared" si="640"/>
        <v>13</v>
      </c>
      <c r="L156" s="31">
        <f t="shared" si="640"/>
        <v>9</v>
      </c>
      <c r="M156" s="31">
        <f t="shared" si="640"/>
        <v>11</v>
      </c>
      <c r="N156" s="31">
        <f t="shared" si="640"/>
        <v>2</v>
      </c>
      <c r="O156" s="31">
        <f t="shared" si="641"/>
        <v>3</v>
      </c>
      <c r="P156" s="31">
        <f t="shared" si="641"/>
        <v>8</v>
      </c>
      <c r="Q156" s="31">
        <f t="shared" si="641"/>
        <v>17</v>
      </c>
      <c r="R156" s="31">
        <f t="shared" si="641"/>
        <v>19</v>
      </c>
      <c r="S156" s="31">
        <f t="shared" si="641"/>
        <v>18</v>
      </c>
      <c r="T156" s="31">
        <f t="shared" si="641"/>
        <v>10</v>
      </c>
      <c r="U156" s="31">
        <f t="shared" si="641"/>
        <v>16</v>
      </c>
      <c r="V156" s="31">
        <f t="shared" si="641"/>
        <v>15</v>
      </c>
      <c r="W156" s="224">
        <f t="shared" si="641"/>
        <v>14</v>
      </c>
    </row>
    <row r="157" spans="1:29" x14ac:dyDescent="0.2">
      <c r="A157" s="75" t="str">
        <f t="shared" si="637"/>
        <v>Bosnia-Herzegovina</v>
      </c>
      <c r="B157" s="44" t="str">
        <f t="shared" si="637"/>
        <v>BA</v>
      </c>
      <c r="C157" s="42" t="str">
        <f t="shared" si="637"/>
        <v>BIH</v>
      </c>
      <c r="D157" s="43">
        <f t="shared" si="639"/>
        <v>9</v>
      </c>
      <c r="E157" s="223">
        <f t="shared" si="640"/>
        <v>1</v>
      </c>
      <c r="F157" s="31">
        <f t="shared" si="640"/>
        <v>4</v>
      </c>
      <c r="G157" s="31">
        <f t="shared" si="640"/>
        <v>5</v>
      </c>
      <c r="H157" s="31">
        <f t="shared" si="640"/>
        <v>6</v>
      </c>
      <c r="I157" s="31">
        <f t="shared" si="640"/>
        <v>7</v>
      </c>
      <c r="J157" s="31">
        <f t="shared" si="640"/>
        <v>12</v>
      </c>
      <c r="K157" s="31">
        <f t="shared" si="640"/>
        <v>13</v>
      </c>
      <c r="L157" s="31">
        <f t="shared" si="640"/>
        <v>9</v>
      </c>
      <c r="M157" s="31">
        <f t="shared" si="640"/>
        <v>11</v>
      </c>
      <c r="N157" s="31">
        <f t="shared" si="640"/>
        <v>2</v>
      </c>
      <c r="O157" s="31">
        <f t="shared" si="641"/>
        <v>3</v>
      </c>
      <c r="P157" s="31">
        <f t="shared" si="641"/>
        <v>8</v>
      </c>
      <c r="Q157" s="31">
        <f t="shared" si="641"/>
        <v>17</v>
      </c>
      <c r="R157" s="31">
        <f t="shared" si="641"/>
        <v>19</v>
      </c>
      <c r="S157" s="31">
        <f t="shared" si="641"/>
        <v>18</v>
      </c>
      <c r="T157" s="31">
        <f t="shared" si="641"/>
        <v>10</v>
      </c>
      <c r="U157" s="31">
        <f t="shared" si="641"/>
        <v>16</v>
      </c>
      <c r="V157" s="31">
        <f t="shared" si="641"/>
        <v>15</v>
      </c>
      <c r="W157" s="224">
        <f t="shared" si="641"/>
        <v>14</v>
      </c>
    </row>
    <row r="158" spans="1:29" x14ac:dyDescent="0.2">
      <c r="A158" s="75" t="str">
        <f t="shared" si="637"/>
        <v>Belgium</v>
      </c>
      <c r="B158" s="44" t="str">
        <f t="shared" si="637"/>
        <v>BE</v>
      </c>
      <c r="C158" s="42" t="str">
        <f t="shared" si="637"/>
        <v>BEL</v>
      </c>
      <c r="D158" s="43">
        <f t="shared" si="639"/>
        <v>10</v>
      </c>
      <c r="E158" s="223">
        <f t="shared" si="640"/>
        <v>1</v>
      </c>
      <c r="F158" s="31">
        <f t="shared" si="640"/>
        <v>4</v>
      </c>
      <c r="G158" s="31">
        <f t="shared" si="640"/>
        <v>5</v>
      </c>
      <c r="H158" s="31">
        <f t="shared" si="640"/>
        <v>6</v>
      </c>
      <c r="I158" s="31">
        <f t="shared" si="640"/>
        <v>7</v>
      </c>
      <c r="J158" s="31">
        <f t="shared" si="640"/>
        <v>12</v>
      </c>
      <c r="K158" s="31">
        <f t="shared" si="640"/>
        <v>13</v>
      </c>
      <c r="L158" s="31">
        <f t="shared" si="640"/>
        <v>9</v>
      </c>
      <c r="M158" s="31">
        <f t="shared" si="640"/>
        <v>11</v>
      </c>
      <c r="N158" s="31">
        <f t="shared" si="640"/>
        <v>2</v>
      </c>
      <c r="O158" s="31">
        <f t="shared" si="641"/>
        <v>3</v>
      </c>
      <c r="P158" s="31">
        <f t="shared" si="641"/>
        <v>8</v>
      </c>
      <c r="Q158" s="31">
        <f t="shared" si="641"/>
        <v>17</v>
      </c>
      <c r="R158" s="31">
        <f t="shared" si="641"/>
        <v>19</v>
      </c>
      <c r="S158" s="31">
        <f t="shared" si="641"/>
        <v>18</v>
      </c>
      <c r="T158" s="31">
        <f t="shared" si="641"/>
        <v>10</v>
      </c>
      <c r="U158" s="31">
        <f t="shared" si="641"/>
        <v>16</v>
      </c>
      <c r="V158" s="31">
        <f t="shared" si="641"/>
        <v>15</v>
      </c>
      <c r="W158" s="224">
        <f t="shared" si="641"/>
        <v>14</v>
      </c>
    </row>
    <row r="159" spans="1:29" x14ac:dyDescent="0.2">
      <c r="A159" s="75" t="str">
        <f t="shared" si="637"/>
        <v>Bulgaria</v>
      </c>
      <c r="B159" s="44" t="str">
        <f t="shared" si="637"/>
        <v>BG</v>
      </c>
      <c r="C159" s="42" t="str">
        <f t="shared" si="637"/>
        <v>BGR</v>
      </c>
      <c r="D159" s="43">
        <f t="shared" si="639"/>
        <v>11</v>
      </c>
      <c r="E159" s="223">
        <f t="shared" si="640"/>
        <v>1</v>
      </c>
      <c r="F159" s="31">
        <f t="shared" si="640"/>
        <v>4</v>
      </c>
      <c r="G159" s="31">
        <f t="shared" si="640"/>
        <v>5</v>
      </c>
      <c r="H159" s="31">
        <f t="shared" si="640"/>
        <v>6</v>
      </c>
      <c r="I159" s="31">
        <f t="shared" si="640"/>
        <v>7</v>
      </c>
      <c r="J159" s="31">
        <f t="shared" si="640"/>
        <v>12</v>
      </c>
      <c r="K159" s="31">
        <f t="shared" si="640"/>
        <v>13</v>
      </c>
      <c r="L159" s="31">
        <f t="shared" si="640"/>
        <v>9</v>
      </c>
      <c r="M159" s="31">
        <f t="shared" si="640"/>
        <v>11</v>
      </c>
      <c r="N159" s="31">
        <f t="shared" si="640"/>
        <v>2</v>
      </c>
      <c r="O159" s="31">
        <f t="shared" si="641"/>
        <v>3</v>
      </c>
      <c r="P159" s="31">
        <f t="shared" si="641"/>
        <v>8</v>
      </c>
      <c r="Q159" s="31">
        <f t="shared" si="641"/>
        <v>17</v>
      </c>
      <c r="R159" s="31">
        <f t="shared" si="641"/>
        <v>19</v>
      </c>
      <c r="S159" s="31">
        <f t="shared" si="641"/>
        <v>18</v>
      </c>
      <c r="T159" s="31">
        <f t="shared" si="641"/>
        <v>10</v>
      </c>
      <c r="U159" s="31">
        <f t="shared" si="641"/>
        <v>16</v>
      </c>
      <c r="V159" s="31">
        <f t="shared" si="641"/>
        <v>15</v>
      </c>
      <c r="W159" s="224">
        <f t="shared" si="641"/>
        <v>14</v>
      </c>
    </row>
    <row r="160" spans="1:29" x14ac:dyDescent="0.2">
      <c r="A160" s="75" t="str">
        <f t="shared" si="637"/>
        <v>Switzerland</v>
      </c>
      <c r="B160" s="44" t="str">
        <f t="shared" si="637"/>
        <v>CH</v>
      </c>
      <c r="C160" s="42" t="str">
        <f t="shared" si="637"/>
        <v>CHE</v>
      </c>
      <c r="D160" s="43">
        <f t="shared" si="639"/>
        <v>12</v>
      </c>
      <c r="E160" s="223">
        <f t="shared" si="640"/>
        <v>1</v>
      </c>
      <c r="F160" s="31">
        <f t="shared" si="640"/>
        <v>4</v>
      </c>
      <c r="G160" s="31">
        <f t="shared" si="640"/>
        <v>5</v>
      </c>
      <c r="H160" s="31">
        <f t="shared" si="640"/>
        <v>6</v>
      </c>
      <c r="I160" s="31">
        <f t="shared" si="640"/>
        <v>7</v>
      </c>
      <c r="J160" s="31">
        <f t="shared" si="640"/>
        <v>12</v>
      </c>
      <c r="K160" s="31">
        <f t="shared" si="640"/>
        <v>13</v>
      </c>
      <c r="L160" s="31">
        <f t="shared" si="640"/>
        <v>9</v>
      </c>
      <c r="M160" s="31">
        <f t="shared" si="640"/>
        <v>11</v>
      </c>
      <c r="N160" s="31">
        <f t="shared" si="640"/>
        <v>2</v>
      </c>
      <c r="O160" s="31">
        <f t="shared" si="641"/>
        <v>3</v>
      </c>
      <c r="P160" s="31">
        <f t="shared" si="641"/>
        <v>8</v>
      </c>
      <c r="Q160" s="31">
        <f t="shared" si="641"/>
        <v>17</v>
      </c>
      <c r="R160" s="31">
        <f t="shared" si="641"/>
        <v>19</v>
      </c>
      <c r="S160" s="31">
        <f t="shared" si="641"/>
        <v>18</v>
      </c>
      <c r="T160" s="31">
        <f t="shared" si="641"/>
        <v>10</v>
      </c>
      <c r="U160" s="31">
        <f t="shared" si="641"/>
        <v>16</v>
      </c>
      <c r="V160" s="31">
        <f t="shared" si="641"/>
        <v>15</v>
      </c>
      <c r="W160" s="224">
        <f t="shared" si="641"/>
        <v>14</v>
      </c>
    </row>
    <row r="161" spans="1:23" x14ac:dyDescent="0.2">
      <c r="A161" s="75" t="str">
        <f t="shared" si="637"/>
        <v>Czech Republic</v>
      </c>
      <c r="B161" s="44" t="str">
        <f t="shared" si="637"/>
        <v>CZ</v>
      </c>
      <c r="C161" s="42" t="str">
        <f t="shared" si="637"/>
        <v>CZE</v>
      </c>
      <c r="D161" s="43">
        <f t="shared" si="639"/>
        <v>14</v>
      </c>
      <c r="E161" s="223">
        <f t="shared" si="640"/>
        <v>1</v>
      </c>
      <c r="F161" s="31">
        <f t="shared" si="640"/>
        <v>4</v>
      </c>
      <c r="G161" s="31">
        <f t="shared" si="640"/>
        <v>5</v>
      </c>
      <c r="H161" s="31">
        <f t="shared" si="640"/>
        <v>6</v>
      </c>
      <c r="I161" s="31">
        <f t="shared" si="640"/>
        <v>7</v>
      </c>
      <c r="J161" s="31">
        <f t="shared" si="640"/>
        <v>12</v>
      </c>
      <c r="K161" s="31">
        <f t="shared" si="640"/>
        <v>13</v>
      </c>
      <c r="L161" s="31">
        <f t="shared" si="640"/>
        <v>9</v>
      </c>
      <c r="M161" s="31">
        <f t="shared" si="640"/>
        <v>11</v>
      </c>
      <c r="N161" s="31">
        <f t="shared" si="640"/>
        <v>2</v>
      </c>
      <c r="O161" s="31">
        <f t="shared" si="641"/>
        <v>3</v>
      </c>
      <c r="P161" s="31">
        <f t="shared" si="641"/>
        <v>8</v>
      </c>
      <c r="Q161" s="31">
        <f t="shared" si="641"/>
        <v>17</v>
      </c>
      <c r="R161" s="31">
        <f t="shared" si="641"/>
        <v>19</v>
      </c>
      <c r="S161" s="31">
        <f t="shared" si="641"/>
        <v>18</v>
      </c>
      <c r="T161" s="31">
        <f t="shared" si="641"/>
        <v>10</v>
      </c>
      <c r="U161" s="31">
        <f t="shared" si="641"/>
        <v>16</v>
      </c>
      <c r="V161" s="31">
        <f t="shared" si="641"/>
        <v>15</v>
      </c>
      <c r="W161" s="224">
        <f t="shared" si="641"/>
        <v>14</v>
      </c>
    </row>
    <row r="162" spans="1:23" x14ac:dyDescent="0.2">
      <c r="A162" s="75" t="str">
        <f t="shared" si="637"/>
        <v>__SUM DEU</v>
      </c>
      <c r="B162" s="44" t="str">
        <f t="shared" si="637"/>
        <v>DE</v>
      </c>
      <c r="C162" s="42" t="str">
        <f t="shared" si="637"/>
        <v>DEU</v>
      </c>
      <c r="D162" s="43">
        <f t="shared" si="639"/>
        <v>0</v>
      </c>
      <c r="E162" s="223">
        <f t="shared" si="640"/>
        <v>1</v>
      </c>
      <c r="F162" s="31">
        <f t="shared" si="640"/>
        <v>4</v>
      </c>
      <c r="G162" s="31">
        <f t="shared" si="640"/>
        <v>5</v>
      </c>
      <c r="H162" s="31">
        <f t="shared" si="640"/>
        <v>6</v>
      </c>
      <c r="I162" s="31">
        <f t="shared" si="640"/>
        <v>7</v>
      </c>
      <c r="J162" s="31">
        <f t="shared" si="640"/>
        <v>12</v>
      </c>
      <c r="K162" s="31">
        <f t="shared" si="640"/>
        <v>13</v>
      </c>
      <c r="L162" s="31">
        <f t="shared" si="640"/>
        <v>9</v>
      </c>
      <c r="M162" s="31">
        <f t="shared" si="640"/>
        <v>11</v>
      </c>
      <c r="N162" s="31">
        <f t="shared" si="640"/>
        <v>2</v>
      </c>
      <c r="O162" s="31">
        <f t="shared" si="641"/>
        <v>3</v>
      </c>
      <c r="P162" s="31">
        <f t="shared" si="641"/>
        <v>8</v>
      </c>
      <c r="Q162" s="31">
        <f t="shared" si="641"/>
        <v>17</v>
      </c>
      <c r="R162" s="31">
        <f t="shared" si="641"/>
        <v>19</v>
      </c>
      <c r="S162" s="31">
        <f t="shared" si="641"/>
        <v>18</v>
      </c>
      <c r="T162" s="31">
        <f t="shared" si="641"/>
        <v>10</v>
      </c>
      <c r="U162" s="31">
        <f t="shared" si="641"/>
        <v>16</v>
      </c>
      <c r="V162" s="31">
        <f t="shared" si="641"/>
        <v>15</v>
      </c>
      <c r="W162" s="224">
        <f t="shared" si="641"/>
        <v>14</v>
      </c>
    </row>
    <row r="163" spans="1:23" x14ac:dyDescent="0.2">
      <c r="A163" s="75" t="str">
        <f t="shared" si="637"/>
        <v>__SUM DNK</v>
      </c>
      <c r="B163" s="44" t="str">
        <f t="shared" si="637"/>
        <v>DK</v>
      </c>
      <c r="C163" s="42" t="str">
        <f t="shared" si="637"/>
        <v>DNK</v>
      </c>
      <c r="D163" s="43">
        <f t="shared" si="639"/>
        <v>0</v>
      </c>
      <c r="E163" s="223">
        <f t="shared" si="640"/>
        <v>1</v>
      </c>
      <c r="F163" s="31">
        <f t="shared" si="640"/>
        <v>4</v>
      </c>
      <c r="G163" s="31">
        <f t="shared" si="640"/>
        <v>5</v>
      </c>
      <c r="H163" s="31">
        <f t="shared" si="640"/>
        <v>6</v>
      </c>
      <c r="I163" s="31">
        <f t="shared" si="640"/>
        <v>7</v>
      </c>
      <c r="J163" s="31">
        <f t="shared" si="640"/>
        <v>12</v>
      </c>
      <c r="K163" s="31">
        <f t="shared" si="640"/>
        <v>13</v>
      </c>
      <c r="L163" s="31">
        <f t="shared" si="640"/>
        <v>9</v>
      </c>
      <c r="M163" s="31">
        <f t="shared" si="640"/>
        <v>11</v>
      </c>
      <c r="N163" s="31">
        <f t="shared" si="640"/>
        <v>2</v>
      </c>
      <c r="O163" s="31">
        <f t="shared" si="641"/>
        <v>3</v>
      </c>
      <c r="P163" s="31">
        <f t="shared" si="641"/>
        <v>8</v>
      </c>
      <c r="Q163" s="31">
        <f t="shared" si="641"/>
        <v>17</v>
      </c>
      <c r="R163" s="31">
        <f t="shared" si="641"/>
        <v>19</v>
      </c>
      <c r="S163" s="31">
        <f t="shared" si="641"/>
        <v>18</v>
      </c>
      <c r="T163" s="31">
        <f t="shared" si="641"/>
        <v>10</v>
      </c>
      <c r="U163" s="31">
        <f t="shared" si="641"/>
        <v>16</v>
      </c>
      <c r="V163" s="31">
        <f t="shared" si="641"/>
        <v>15</v>
      </c>
      <c r="W163" s="224">
        <f t="shared" si="641"/>
        <v>14</v>
      </c>
    </row>
    <row r="164" spans="1:23" x14ac:dyDescent="0.2">
      <c r="A164" s="75" t="str">
        <f t="shared" si="637"/>
        <v>Spain</v>
      </c>
      <c r="B164" s="44" t="str">
        <f t="shared" si="637"/>
        <v>ES</v>
      </c>
      <c r="C164" s="42" t="str">
        <f t="shared" si="637"/>
        <v>ESP</v>
      </c>
      <c r="D164" s="43">
        <f t="shared" si="639"/>
        <v>21</v>
      </c>
      <c r="E164" s="223">
        <f t="shared" si="640"/>
        <v>1</v>
      </c>
      <c r="F164" s="31">
        <f t="shared" si="640"/>
        <v>4</v>
      </c>
      <c r="G164" s="31">
        <f t="shared" si="640"/>
        <v>5</v>
      </c>
      <c r="H164" s="31">
        <f t="shared" si="640"/>
        <v>6</v>
      </c>
      <c r="I164" s="31">
        <f t="shared" si="640"/>
        <v>7</v>
      </c>
      <c r="J164" s="31">
        <f t="shared" si="640"/>
        <v>12</v>
      </c>
      <c r="K164" s="31">
        <f t="shared" si="640"/>
        <v>13</v>
      </c>
      <c r="L164" s="31">
        <f t="shared" si="640"/>
        <v>9</v>
      </c>
      <c r="M164" s="31">
        <f t="shared" si="640"/>
        <v>11</v>
      </c>
      <c r="N164" s="31">
        <f t="shared" si="640"/>
        <v>2</v>
      </c>
      <c r="O164" s="31">
        <f t="shared" si="641"/>
        <v>3</v>
      </c>
      <c r="P164" s="31">
        <f t="shared" si="641"/>
        <v>8</v>
      </c>
      <c r="Q164" s="31">
        <f t="shared" si="641"/>
        <v>17</v>
      </c>
      <c r="R164" s="31">
        <f t="shared" si="641"/>
        <v>19</v>
      </c>
      <c r="S164" s="31">
        <f t="shared" si="641"/>
        <v>18</v>
      </c>
      <c r="T164" s="31">
        <f t="shared" si="641"/>
        <v>10</v>
      </c>
      <c r="U164" s="31">
        <f t="shared" si="641"/>
        <v>16</v>
      </c>
      <c r="V164" s="31">
        <f t="shared" si="641"/>
        <v>15</v>
      </c>
      <c r="W164" s="224">
        <f t="shared" si="641"/>
        <v>14</v>
      </c>
    </row>
    <row r="165" spans="1:23" x14ac:dyDescent="0.2">
      <c r="A165" s="75" t="str">
        <f t="shared" si="637"/>
        <v>France</v>
      </c>
      <c r="B165" s="44" t="str">
        <f t="shared" si="637"/>
        <v>FR</v>
      </c>
      <c r="C165" s="42" t="str">
        <f t="shared" si="637"/>
        <v>FRA</v>
      </c>
      <c r="D165" s="43">
        <f t="shared" si="639"/>
        <v>23</v>
      </c>
      <c r="E165" s="223">
        <f t="shared" ref="E165:N179" si="642">E$153</f>
        <v>1</v>
      </c>
      <c r="F165" s="31">
        <f t="shared" si="642"/>
        <v>4</v>
      </c>
      <c r="G165" s="31">
        <f t="shared" si="642"/>
        <v>5</v>
      </c>
      <c r="H165" s="31">
        <f t="shared" si="642"/>
        <v>6</v>
      </c>
      <c r="I165" s="31">
        <f t="shared" si="642"/>
        <v>7</v>
      </c>
      <c r="J165" s="31">
        <f t="shared" si="642"/>
        <v>12</v>
      </c>
      <c r="K165" s="31">
        <f t="shared" si="642"/>
        <v>13</v>
      </c>
      <c r="L165" s="31">
        <f t="shared" si="642"/>
        <v>9</v>
      </c>
      <c r="M165" s="31">
        <f t="shared" si="642"/>
        <v>11</v>
      </c>
      <c r="N165" s="31">
        <f t="shared" si="642"/>
        <v>2</v>
      </c>
      <c r="O165" s="31">
        <f t="shared" ref="O165:W179" si="643">O$153</f>
        <v>3</v>
      </c>
      <c r="P165" s="31">
        <f t="shared" si="643"/>
        <v>8</v>
      </c>
      <c r="Q165" s="31">
        <f t="shared" si="643"/>
        <v>17</v>
      </c>
      <c r="R165" s="31">
        <f t="shared" si="643"/>
        <v>19</v>
      </c>
      <c r="S165" s="31">
        <f t="shared" si="643"/>
        <v>18</v>
      </c>
      <c r="T165" s="31">
        <f t="shared" si="643"/>
        <v>10</v>
      </c>
      <c r="U165" s="31">
        <f t="shared" si="643"/>
        <v>16</v>
      </c>
      <c r="V165" s="31">
        <f t="shared" si="643"/>
        <v>15</v>
      </c>
      <c r="W165" s="224">
        <f t="shared" si="643"/>
        <v>14</v>
      </c>
    </row>
    <row r="166" spans="1:23" x14ac:dyDescent="0.2">
      <c r="A166" s="75" t="str">
        <f t="shared" si="637"/>
        <v>Greece</v>
      </c>
      <c r="B166" s="44" t="str">
        <f t="shared" si="637"/>
        <v>GR</v>
      </c>
      <c r="C166" s="42" t="str">
        <f t="shared" si="637"/>
        <v>GRC</v>
      </c>
      <c r="D166" s="43">
        <f t="shared" si="639"/>
        <v>25</v>
      </c>
      <c r="E166" s="223">
        <f t="shared" si="642"/>
        <v>1</v>
      </c>
      <c r="F166" s="31">
        <f t="shared" si="642"/>
        <v>4</v>
      </c>
      <c r="G166" s="31">
        <f t="shared" si="642"/>
        <v>5</v>
      </c>
      <c r="H166" s="31">
        <f t="shared" si="642"/>
        <v>6</v>
      </c>
      <c r="I166" s="31">
        <f t="shared" si="642"/>
        <v>7</v>
      </c>
      <c r="J166" s="31">
        <f t="shared" si="642"/>
        <v>12</v>
      </c>
      <c r="K166" s="31">
        <f t="shared" si="642"/>
        <v>13</v>
      </c>
      <c r="L166" s="31">
        <f t="shared" si="642"/>
        <v>9</v>
      </c>
      <c r="M166" s="31">
        <f t="shared" si="642"/>
        <v>11</v>
      </c>
      <c r="N166" s="31">
        <f t="shared" si="642"/>
        <v>2</v>
      </c>
      <c r="O166" s="31">
        <f t="shared" si="643"/>
        <v>3</v>
      </c>
      <c r="P166" s="31">
        <f t="shared" si="643"/>
        <v>8</v>
      </c>
      <c r="Q166" s="31">
        <f t="shared" si="643"/>
        <v>17</v>
      </c>
      <c r="R166" s="31">
        <f t="shared" si="643"/>
        <v>19</v>
      </c>
      <c r="S166" s="31">
        <f t="shared" si="643"/>
        <v>18</v>
      </c>
      <c r="T166" s="31">
        <f t="shared" si="643"/>
        <v>10</v>
      </c>
      <c r="U166" s="31">
        <f t="shared" si="643"/>
        <v>16</v>
      </c>
      <c r="V166" s="31">
        <f t="shared" si="643"/>
        <v>15</v>
      </c>
      <c r="W166" s="224">
        <f t="shared" si="643"/>
        <v>14</v>
      </c>
    </row>
    <row r="167" spans="1:23" x14ac:dyDescent="0.2">
      <c r="A167" s="75" t="str">
        <f t="shared" si="637"/>
        <v>Croatia</v>
      </c>
      <c r="B167" s="44" t="str">
        <f t="shared" si="637"/>
        <v>HR</v>
      </c>
      <c r="C167" s="42" t="str">
        <f t="shared" si="637"/>
        <v>HRV</v>
      </c>
      <c r="D167" s="43">
        <f t="shared" si="639"/>
        <v>26</v>
      </c>
      <c r="E167" s="223">
        <f t="shared" si="642"/>
        <v>1</v>
      </c>
      <c r="F167" s="31">
        <f t="shared" si="642"/>
        <v>4</v>
      </c>
      <c r="G167" s="31">
        <f t="shared" si="642"/>
        <v>5</v>
      </c>
      <c r="H167" s="31">
        <f t="shared" si="642"/>
        <v>6</v>
      </c>
      <c r="I167" s="31">
        <f t="shared" si="642"/>
        <v>7</v>
      </c>
      <c r="J167" s="31">
        <f t="shared" si="642"/>
        <v>12</v>
      </c>
      <c r="K167" s="31">
        <f t="shared" si="642"/>
        <v>13</v>
      </c>
      <c r="L167" s="31">
        <f t="shared" si="642"/>
        <v>9</v>
      </c>
      <c r="M167" s="31">
        <f t="shared" si="642"/>
        <v>11</v>
      </c>
      <c r="N167" s="31">
        <f t="shared" si="642"/>
        <v>2</v>
      </c>
      <c r="O167" s="31">
        <f t="shared" si="643"/>
        <v>3</v>
      </c>
      <c r="P167" s="31">
        <f t="shared" si="643"/>
        <v>8</v>
      </c>
      <c r="Q167" s="31">
        <f t="shared" si="643"/>
        <v>17</v>
      </c>
      <c r="R167" s="31">
        <f t="shared" si="643"/>
        <v>19</v>
      </c>
      <c r="S167" s="31">
        <f t="shared" si="643"/>
        <v>18</v>
      </c>
      <c r="T167" s="31">
        <f t="shared" si="643"/>
        <v>10</v>
      </c>
      <c r="U167" s="31">
        <f t="shared" si="643"/>
        <v>16</v>
      </c>
      <c r="V167" s="31">
        <f t="shared" si="643"/>
        <v>15</v>
      </c>
      <c r="W167" s="224">
        <f t="shared" si="643"/>
        <v>14</v>
      </c>
    </row>
    <row r="168" spans="1:23" x14ac:dyDescent="0.2">
      <c r="A168" s="75" t="str">
        <f t="shared" si="637"/>
        <v>Hungary</v>
      </c>
      <c r="B168" s="44" t="str">
        <f t="shared" si="637"/>
        <v>HU</v>
      </c>
      <c r="C168" s="42" t="str">
        <f t="shared" si="637"/>
        <v>HUN</v>
      </c>
      <c r="D168" s="43">
        <f t="shared" si="639"/>
        <v>27</v>
      </c>
      <c r="E168" s="223">
        <f t="shared" si="642"/>
        <v>1</v>
      </c>
      <c r="F168" s="31">
        <f t="shared" si="642"/>
        <v>4</v>
      </c>
      <c r="G168" s="31">
        <f t="shared" si="642"/>
        <v>5</v>
      </c>
      <c r="H168" s="31">
        <f t="shared" si="642"/>
        <v>6</v>
      </c>
      <c r="I168" s="31">
        <f t="shared" si="642"/>
        <v>7</v>
      </c>
      <c r="J168" s="31">
        <f t="shared" si="642"/>
        <v>12</v>
      </c>
      <c r="K168" s="31">
        <f t="shared" si="642"/>
        <v>13</v>
      </c>
      <c r="L168" s="31">
        <f t="shared" si="642"/>
        <v>9</v>
      </c>
      <c r="M168" s="31">
        <f t="shared" si="642"/>
        <v>11</v>
      </c>
      <c r="N168" s="31">
        <f t="shared" si="642"/>
        <v>2</v>
      </c>
      <c r="O168" s="31">
        <f t="shared" si="643"/>
        <v>3</v>
      </c>
      <c r="P168" s="31">
        <f t="shared" si="643"/>
        <v>8</v>
      </c>
      <c r="Q168" s="31">
        <f t="shared" si="643"/>
        <v>17</v>
      </c>
      <c r="R168" s="31">
        <f t="shared" si="643"/>
        <v>19</v>
      </c>
      <c r="S168" s="31">
        <f t="shared" si="643"/>
        <v>18</v>
      </c>
      <c r="T168" s="31">
        <f t="shared" si="643"/>
        <v>10</v>
      </c>
      <c r="U168" s="31">
        <f t="shared" si="643"/>
        <v>16</v>
      </c>
      <c r="V168" s="31">
        <f t="shared" si="643"/>
        <v>15</v>
      </c>
      <c r="W168" s="224">
        <f t="shared" si="643"/>
        <v>14</v>
      </c>
    </row>
    <row r="169" spans="1:23" x14ac:dyDescent="0.2">
      <c r="A169" s="75" t="str">
        <f t="shared" si="637"/>
        <v>__SUM ITA</v>
      </c>
      <c r="B169" s="44" t="str">
        <f t="shared" si="637"/>
        <v>IT</v>
      </c>
      <c r="C169" s="42" t="str">
        <f t="shared" si="637"/>
        <v>ITA</v>
      </c>
      <c r="D169" s="43">
        <f t="shared" si="639"/>
        <v>0</v>
      </c>
      <c r="E169" s="223">
        <f t="shared" si="642"/>
        <v>1</v>
      </c>
      <c r="F169" s="31">
        <f t="shared" si="642"/>
        <v>4</v>
      </c>
      <c r="G169" s="31">
        <f t="shared" si="642"/>
        <v>5</v>
      </c>
      <c r="H169" s="31">
        <f t="shared" si="642"/>
        <v>6</v>
      </c>
      <c r="I169" s="31">
        <f t="shared" si="642"/>
        <v>7</v>
      </c>
      <c r="J169" s="31">
        <f t="shared" si="642"/>
        <v>12</v>
      </c>
      <c r="K169" s="31">
        <f t="shared" si="642"/>
        <v>13</v>
      </c>
      <c r="L169" s="31">
        <f t="shared" si="642"/>
        <v>9</v>
      </c>
      <c r="M169" s="31">
        <f t="shared" si="642"/>
        <v>11</v>
      </c>
      <c r="N169" s="31">
        <f t="shared" si="642"/>
        <v>2</v>
      </c>
      <c r="O169" s="31">
        <f t="shared" si="643"/>
        <v>3</v>
      </c>
      <c r="P169" s="31">
        <f t="shared" si="643"/>
        <v>8</v>
      </c>
      <c r="Q169" s="31">
        <f t="shared" si="643"/>
        <v>17</v>
      </c>
      <c r="R169" s="31">
        <f t="shared" si="643"/>
        <v>19</v>
      </c>
      <c r="S169" s="31">
        <f t="shared" si="643"/>
        <v>18</v>
      </c>
      <c r="T169" s="31">
        <f t="shared" si="643"/>
        <v>10</v>
      </c>
      <c r="U169" s="31">
        <f t="shared" si="643"/>
        <v>16</v>
      </c>
      <c r="V169" s="31">
        <f t="shared" si="643"/>
        <v>15</v>
      </c>
      <c r="W169" s="224">
        <f t="shared" si="643"/>
        <v>14</v>
      </c>
    </row>
    <row r="170" spans="1:23" x14ac:dyDescent="0.2">
      <c r="A170" s="75" t="str">
        <f t="shared" si="637"/>
        <v>__SUM LUX</v>
      </c>
      <c r="B170" s="44" t="str">
        <f t="shared" si="637"/>
        <v>LU</v>
      </c>
      <c r="C170" s="42" t="str">
        <f t="shared" si="637"/>
        <v>LUX</v>
      </c>
      <c r="D170" s="43">
        <f t="shared" si="639"/>
        <v>0</v>
      </c>
      <c r="E170" s="223">
        <f t="shared" si="642"/>
        <v>1</v>
      </c>
      <c r="F170" s="31">
        <f t="shared" si="642"/>
        <v>4</v>
      </c>
      <c r="G170" s="31">
        <f t="shared" si="642"/>
        <v>5</v>
      </c>
      <c r="H170" s="31">
        <f t="shared" si="642"/>
        <v>6</v>
      </c>
      <c r="I170" s="31">
        <f t="shared" si="642"/>
        <v>7</v>
      </c>
      <c r="J170" s="31">
        <f t="shared" si="642"/>
        <v>12</v>
      </c>
      <c r="K170" s="31">
        <f t="shared" si="642"/>
        <v>13</v>
      </c>
      <c r="L170" s="31">
        <f t="shared" si="642"/>
        <v>9</v>
      </c>
      <c r="M170" s="31">
        <f t="shared" si="642"/>
        <v>11</v>
      </c>
      <c r="N170" s="31">
        <f t="shared" si="642"/>
        <v>2</v>
      </c>
      <c r="O170" s="31">
        <f t="shared" si="643"/>
        <v>3</v>
      </c>
      <c r="P170" s="31">
        <f t="shared" si="643"/>
        <v>8</v>
      </c>
      <c r="Q170" s="31">
        <f t="shared" si="643"/>
        <v>17</v>
      </c>
      <c r="R170" s="31">
        <f t="shared" si="643"/>
        <v>19</v>
      </c>
      <c r="S170" s="31">
        <f t="shared" si="643"/>
        <v>18</v>
      </c>
      <c r="T170" s="31">
        <f t="shared" si="643"/>
        <v>10</v>
      </c>
      <c r="U170" s="31">
        <f t="shared" si="643"/>
        <v>16</v>
      </c>
      <c r="V170" s="31">
        <f t="shared" si="643"/>
        <v>15</v>
      </c>
      <c r="W170" s="224">
        <f t="shared" si="643"/>
        <v>14</v>
      </c>
    </row>
    <row r="171" spans="1:23" x14ac:dyDescent="0.2">
      <c r="A171" s="60" t="str">
        <f t="shared" si="637"/>
        <v>Montenegro</v>
      </c>
      <c r="B171" s="23" t="str">
        <f t="shared" si="637"/>
        <v>ME</v>
      </c>
      <c r="C171" s="42" t="str">
        <f t="shared" si="637"/>
        <v>MNE</v>
      </c>
      <c r="D171" s="43">
        <f t="shared" si="639"/>
        <v>42</v>
      </c>
      <c r="E171" s="223">
        <f t="shared" si="642"/>
        <v>1</v>
      </c>
      <c r="F171" s="31">
        <f t="shared" si="642"/>
        <v>4</v>
      </c>
      <c r="G171" s="31">
        <f t="shared" si="642"/>
        <v>5</v>
      </c>
      <c r="H171" s="31">
        <f t="shared" si="642"/>
        <v>6</v>
      </c>
      <c r="I171" s="31">
        <f t="shared" si="642"/>
        <v>7</v>
      </c>
      <c r="J171" s="31">
        <f t="shared" si="642"/>
        <v>12</v>
      </c>
      <c r="K171" s="31">
        <f t="shared" si="642"/>
        <v>13</v>
      </c>
      <c r="L171" s="31">
        <f t="shared" si="642"/>
        <v>9</v>
      </c>
      <c r="M171" s="31">
        <f t="shared" si="642"/>
        <v>11</v>
      </c>
      <c r="N171" s="31">
        <f t="shared" si="642"/>
        <v>2</v>
      </c>
      <c r="O171" s="31">
        <f t="shared" si="643"/>
        <v>3</v>
      </c>
      <c r="P171" s="31">
        <f t="shared" si="643"/>
        <v>8</v>
      </c>
      <c r="Q171" s="31">
        <f t="shared" si="643"/>
        <v>17</v>
      </c>
      <c r="R171" s="31">
        <f t="shared" si="643"/>
        <v>19</v>
      </c>
      <c r="S171" s="31">
        <f t="shared" si="643"/>
        <v>18</v>
      </c>
      <c r="T171" s="31">
        <f t="shared" si="643"/>
        <v>10</v>
      </c>
      <c r="U171" s="31">
        <f t="shared" si="643"/>
        <v>16</v>
      </c>
      <c r="V171" s="31">
        <f t="shared" si="643"/>
        <v>15</v>
      </c>
      <c r="W171" s="224">
        <f t="shared" si="643"/>
        <v>14</v>
      </c>
    </row>
    <row r="172" spans="1:23" x14ac:dyDescent="0.2">
      <c r="A172" s="60" t="str">
        <f t="shared" si="637"/>
        <v>FYR of Macedonia</v>
      </c>
      <c r="B172" s="23" t="str">
        <f t="shared" si="637"/>
        <v>MK</v>
      </c>
      <c r="C172" s="42" t="str">
        <f t="shared" si="637"/>
        <v>MKD</v>
      </c>
      <c r="D172" s="43">
        <f t="shared" si="639"/>
        <v>43</v>
      </c>
      <c r="E172" s="223">
        <f t="shared" si="642"/>
        <v>1</v>
      </c>
      <c r="F172" s="31">
        <f t="shared" si="642"/>
        <v>4</v>
      </c>
      <c r="G172" s="31">
        <f t="shared" si="642"/>
        <v>5</v>
      </c>
      <c r="H172" s="31">
        <f t="shared" si="642"/>
        <v>6</v>
      </c>
      <c r="I172" s="31">
        <f t="shared" si="642"/>
        <v>7</v>
      </c>
      <c r="J172" s="31">
        <f t="shared" si="642"/>
        <v>12</v>
      </c>
      <c r="K172" s="31">
        <f t="shared" si="642"/>
        <v>13</v>
      </c>
      <c r="L172" s="31">
        <f t="shared" si="642"/>
        <v>9</v>
      </c>
      <c r="M172" s="31">
        <f t="shared" si="642"/>
        <v>11</v>
      </c>
      <c r="N172" s="31">
        <f t="shared" si="642"/>
        <v>2</v>
      </c>
      <c r="O172" s="31">
        <f t="shared" si="643"/>
        <v>3</v>
      </c>
      <c r="P172" s="31">
        <f t="shared" si="643"/>
        <v>8</v>
      </c>
      <c r="Q172" s="31">
        <f t="shared" si="643"/>
        <v>17</v>
      </c>
      <c r="R172" s="31">
        <f t="shared" si="643"/>
        <v>19</v>
      </c>
      <c r="S172" s="31">
        <f t="shared" si="643"/>
        <v>18</v>
      </c>
      <c r="T172" s="31">
        <f t="shared" si="643"/>
        <v>10</v>
      </c>
      <c r="U172" s="31">
        <f t="shared" si="643"/>
        <v>16</v>
      </c>
      <c r="V172" s="31">
        <f t="shared" si="643"/>
        <v>15</v>
      </c>
      <c r="W172" s="224">
        <f t="shared" si="643"/>
        <v>14</v>
      </c>
    </row>
    <row r="173" spans="1:23" x14ac:dyDescent="0.2">
      <c r="A173" s="60" t="str">
        <f t="shared" si="637"/>
        <v>The Netherlands</v>
      </c>
      <c r="B173" s="23" t="str">
        <f t="shared" si="637"/>
        <v>NL</v>
      </c>
      <c r="C173" s="42" t="str">
        <f t="shared" si="637"/>
        <v>NLD</v>
      </c>
      <c r="D173" s="43">
        <f t="shared" si="639"/>
        <v>46</v>
      </c>
      <c r="E173" s="223">
        <f t="shared" si="642"/>
        <v>1</v>
      </c>
      <c r="F173" s="31">
        <f t="shared" si="642"/>
        <v>4</v>
      </c>
      <c r="G173" s="31">
        <f t="shared" si="642"/>
        <v>5</v>
      </c>
      <c r="H173" s="31">
        <f t="shared" si="642"/>
        <v>6</v>
      </c>
      <c r="I173" s="31">
        <f t="shared" si="642"/>
        <v>7</v>
      </c>
      <c r="J173" s="31">
        <f t="shared" si="642"/>
        <v>12</v>
      </c>
      <c r="K173" s="31">
        <f t="shared" si="642"/>
        <v>13</v>
      </c>
      <c r="L173" s="31">
        <f t="shared" si="642"/>
        <v>9</v>
      </c>
      <c r="M173" s="31">
        <f t="shared" si="642"/>
        <v>11</v>
      </c>
      <c r="N173" s="31">
        <f t="shared" si="642"/>
        <v>2</v>
      </c>
      <c r="O173" s="31">
        <f t="shared" si="643"/>
        <v>3</v>
      </c>
      <c r="P173" s="31">
        <f t="shared" si="643"/>
        <v>8</v>
      </c>
      <c r="Q173" s="31">
        <f t="shared" si="643"/>
        <v>17</v>
      </c>
      <c r="R173" s="31">
        <f t="shared" si="643"/>
        <v>19</v>
      </c>
      <c r="S173" s="31">
        <f t="shared" si="643"/>
        <v>18</v>
      </c>
      <c r="T173" s="31">
        <f t="shared" si="643"/>
        <v>10</v>
      </c>
      <c r="U173" s="31">
        <f t="shared" si="643"/>
        <v>16</v>
      </c>
      <c r="V173" s="31">
        <f t="shared" si="643"/>
        <v>15</v>
      </c>
      <c r="W173" s="224">
        <f t="shared" si="643"/>
        <v>14</v>
      </c>
    </row>
    <row r="174" spans="1:23" x14ac:dyDescent="0.2">
      <c r="A174" s="60" t="str">
        <f t="shared" si="637"/>
        <v>Poland</v>
      </c>
      <c r="B174" s="23" t="str">
        <f t="shared" si="637"/>
        <v>PL</v>
      </c>
      <c r="C174" s="42" t="str">
        <f t="shared" si="637"/>
        <v>POL</v>
      </c>
      <c r="D174" s="43">
        <f t="shared" si="639"/>
        <v>50</v>
      </c>
      <c r="E174" s="223">
        <f t="shared" si="642"/>
        <v>1</v>
      </c>
      <c r="F174" s="31">
        <f t="shared" si="642"/>
        <v>4</v>
      </c>
      <c r="G174" s="31">
        <f t="shared" si="642"/>
        <v>5</v>
      </c>
      <c r="H174" s="31">
        <f t="shared" si="642"/>
        <v>6</v>
      </c>
      <c r="I174" s="31">
        <f t="shared" si="642"/>
        <v>7</v>
      </c>
      <c r="J174" s="31">
        <f t="shared" si="642"/>
        <v>12</v>
      </c>
      <c r="K174" s="31">
        <f t="shared" si="642"/>
        <v>13</v>
      </c>
      <c r="L174" s="31">
        <f t="shared" si="642"/>
        <v>9</v>
      </c>
      <c r="M174" s="31">
        <f t="shared" si="642"/>
        <v>11</v>
      </c>
      <c r="N174" s="31">
        <f t="shared" si="642"/>
        <v>2</v>
      </c>
      <c r="O174" s="31">
        <f t="shared" si="643"/>
        <v>3</v>
      </c>
      <c r="P174" s="31">
        <f t="shared" si="643"/>
        <v>8</v>
      </c>
      <c r="Q174" s="31">
        <f t="shared" si="643"/>
        <v>17</v>
      </c>
      <c r="R174" s="31">
        <f t="shared" si="643"/>
        <v>19</v>
      </c>
      <c r="S174" s="31">
        <f t="shared" si="643"/>
        <v>18</v>
      </c>
      <c r="T174" s="31">
        <f t="shared" si="643"/>
        <v>10</v>
      </c>
      <c r="U174" s="31">
        <f t="shared" si="643"/>
        <v>16</v>
      </c>
      <c r="V174" s="31">
        <f t="shared" si="643"/>
        <v>15</v>
      </c>
      <c r="W174" s="224">
        <f t="shared" si="643"/>
        <v>14</v>
      </c>
    </row>
    <row r="175" spans="1:23" x14ac:dyDescent="0.2">
      <c r="A175" s="60" t="str">
        <f t="shared" si="637"/>
        <v>Portugal</v>
      </c>
      <c r="B175" s="23" t="str">
        <f t="shared" si="637"/>
        <v>PT</v>
      </c>
      <c r="C175" s="42" t="str">
        <f t="shared" si="637"/>
        <v>PRT</v>
      </c>
      <c r="D175" s="43">
        <f t="shared" si="639"/>
        <v>51</v>
      </c>
      <c r="E175" s="223">
        <f t="shared" si="642"/>
        <v>1</v>
      </c>
      <c r="F175" s="31">
        <f t="shared" si="642"/>
        <v>4</v>
      </c>
      <c r="G175" s="31">
        <f t="shared" si="642"/>
        <v>5</v>
      </c>
      <c r="H175" s="31">
        <f t="shared" si="642"/>
        <v>6</v>
      </c>
      <c r="I175" s="31">
        <f t="shared" si="642"/>
        <v>7</v>
      </c>
      <c r="J175" s="31">
        <f t="shared" si="642"/>
        <v>12</v>
      </c>
      <c r="K175" s="31">
        <f t="shared" si="642"/>
        <v>13</v>
      </c>
      <c r="L175" s="31">
        <f t="shared" si="642"/>
        <v>9</v>
      </c>
      <c r="M175" s="31">
        <f t="shared" si="642"/>
        <v>11</v>
      </c>
      <c r="N175" s="31">
        <f t="shared" si="642"/>
        <v>2</v>
      </c>
      <c r="O175" s="31">
        <f t="shared" si="643"/>
        <v>3</v>
      </c>
      <c r="P175" s="31">
        <f t="shared" si="643"/>
        <v>8</v>
      </c>
      <c r="Q175" s="31">
        <f t="shared" si="643"/>
        <v>17</v>
      </c>
      <c r="R175" s="31">
        <f t="shared" si="643"/>
        <v>19</v>
      </c>
      <c r="S175" s="31">
        <f t="shared" si="643"/>
        <v>18</v>
      </c>
      <c r="T175" s="31">
        <f t="shared" si="643"/>
        <v>10</v>
      </c>
      <c r="U175" s="31">
        <f t="shared" si="643"/>
        <v>16</v>
      </c>
      <c r="V175" s="31">
        <f t="shared" si="643"/>
        <v>15</v>
      </c>
      <c r="W175" s="224">
        <f t="shared" si="643"/>
        <v>14</v>
      </c>
    </row>
    <row r="176" spans="1:23" x14ac:dyDescent="0.2">
      <c r="A176" s="60" t="str">
        <f t="shared" si="637"/>
        <v>Romania</v>
      </c>
      <c r="B176" s="23" t="str">
        <f t="shared" si="637"/>
        <v>RO</v>
      </c>
      <c r="C176" s="42" t="str">
        <f t="shared" si="637"/>
        <v>ROU</v>
      </c>
      <c r="D176" s="43">
        <f t="shared" si="639"/>
        <v>52</v>
      </c>
      <c r="E176" s="223">
        <f t="shared" si="642"/>
        <v>1</v>
      </c>
      <c r="F176" s="31">
        <f t="shared" si="642"/>
        <v>4</v>
      </c>
      <c r="G176" s="31">
        <f t="shared" si="642"/>
        <v>5</v>
      </c>
      <c r="H176" s="31">
        <f t="shared" si="642"/>
        <v>6</v>
      </c>
      <c r="I176" s="31">
        <f t="shared" si="642"/>
        <v>7</v>
      </c>
      <c r="J176" s="31">
        <f t="shared" si="642"/>
        <v>12</v>
      </c>
      <c r="K176" s="31">
        <f t="shared" si="642"/>
        <v>13</v>
      </c>
      <c r="L176" s="31">
        <f t="shared" si="642"/>
        <v>9</v>
      </c>
      <c r="M176" s="31">
        <f t="shared" si="642"/>
        <v>11</v>
      </c>
      <c r="N176" s="31">
        <f t="shared" si="642"/>
        <v>2</v>
      </c>
      <c r="O176" s="31">
        <f t="shared" si="643"/>
        <v>3</v>
      </c>
      <c r="P176" s="31">
        <f t="shared" si="643"/>
        <v>8</v>
      </c>
      <c r="Q176" s="31">
        <f t="shared" si="643"/>
        <v>17</v>
      </c>
      <c r="R176" s="31">
        <f t="shared" si="643"/>
        <v>19</v>
      </c>
      <c r="S176" s="31">
        <f t="shared" si="643"/>
        <v>18</v>
      </c>
      <c r="T176" s="31">
        <f t="shared" si="643"/>
        <v>10</v>
      </c>
      <c r="U176" s="31">
        <f t="shared" si="643"/>
        <v>16</v>
      </c>
      <c r="V176" s="31">
        <f t="shared" si="643"/>
        <v>15</v>
      </c>
      <c r="W176" s="224">
        <f t="shared" si="643"/>
        <v>14</v>
      </c>
    </row>
    <row r="177" spans="1:41" x14ac:dyDescent="0.2">
      <c r="A177" s="60" t="str">
        <f t="shared" si="637"/>
        <v>Serbia</v>
      </c>
      <c r="B177" s="23" t="str">
        <f t="shared" si="637"/>
        <v>RS</v>
      </c>
      <c r="C177" s="42" t="str">
        <f t="shared" si="637"/>
        <v>SRB</v>
      </c>
      <c r="D177" s="43">
        <f t="shared" si="639"/>
        <v>53</v>
      </c>
      <c r="E177" s="223">
        <f t="shared" si="642"/>
        <v>1</v>
      </c>
      <c r="F177" s="31">
        <f t="shared" si="642"/>
        <v>4</v>
      </c>
      <c r="G177" s="31">
        <f t="shared" si="642"/>
        <v>5</v>
      </c>
      <c r="H177" s="31">
        <f t="shared" si="642"/>
        <v>6</v>
      </c>
      <c r="I177" s="31">
        <f t="shared" si="642"/>
        <v>7</v>
      </c>
      <c r="J177" s="31">
        <f t="shared" si="642"/>
        <v>12</v>
      </c>
      <c r="K177" s="31">
        <f t="shared" si="642"/>
        <v>13</v>
      </c>
      <c r="L177" s="31">
        <f t="shared" si="642"/>
        <v>9</v>
      </c>
      <c r="M177" s="31">
        <f t="shared" si="642"/>
        <v>11</v>
      </c>
      <c r="N177" s="31">
        <f t="shared" si="642"/>
        <v>2</v>
      </c>
      <c r="O177" s="31">
        <f t="shared" si="643"/>
        <v>3</v>
      </c>
      <c r="P177" s="31">
        <f t="shared" si="643"/>
        <v>8</v>
      </c>
      <c r="Q177" s="31">
        <f t="shared" si="643"/>
        <v>17</v>
      </c>
      <c r="R177" s="31">
        <f t="shared" si="643"/>
        <v>19</v>
      </c>
      <c r="S177" s="31">
        <f t="shared" si="643"/>
        <v>18</v>
      </c>
      <c r="T177" s="31">
        <f t="shared" si="643"/>
        <v>10</v>
      </c>
      <c r="U177" s="31">
        <f t="shared" si="643"/>
        <v>16</v>
      </c>
      <c r="V177" s="31">
        <f t="shared" si="643"/>
        <v>15</v>
      </c>
      <c r="W177" s="224">
        <f t="shared" si="643"/>
        <v>14</v>
      </c>
    </row>
    <row r="178" spans="1:41" x14ac:dyDescent="0.2">
      <c r="A178" s="60" t="str">
        <f t="shared" si="637"/>
        <v>Slovenia</v>
      </c>
      <c r="B178" s="23" t="str">
        <f t="shared" si="637"/>
        <v>SI</v>
      </c>
      <c r="C178" s="42" t="str">
        <f t="shared" si="637"/>
        <v>SVN</v>
      </c>
      <c r="D178" s="43">
        <f t="shared" si="639"/>
        <v>58</v>
      </c>
      <c r="E178" s="223">
        <f t="shared" si="642"/>
        <v>1</v>
      </c>
      <c r="F178" s="31">
        <f t="shared" si="642"/>
        <v>4</v>
      </c>
      <c r="G178" s="31">
        <f t="shared" si="642"/>
        <v>5</v>
      </c>
      <c r="H178" s="31">
        <f t="shared" si="642"/>
        <v>6</v>
      </c>
      <c r="I178" s="31">
        <f t="shared" si="642"/>
        <v>7</v>
      </c>
      <c r="J178" s="31">
        <f t="shared" si="642"/>
        <v>12</v>
      </c>
      <c r="K178" s="31">
        <f t="shared" si="642"/>
        <v>13</v>
      </c>
      <c r="L178" s="31">
        <f t="shared" si="642"/>
        <v>9</v>
      </c>
      <c r="M178" s="31">
        <f t="shared" si="642"/>
        <v>11</v>
      </c>
      <c r="N178" s="31">
        <f t="shared" si="642"/>
        <v>2</v>
      </c>
      <c r="O178" s="31">
        <f t="shared" si="643"/>
        <v>3</v>
      </c>
      <c r="P178" s="31">
        <f t="shared" si="643"/>
        <v>8</v>
      </c>
      <c r="Q178" s="31">
        <f t="shared" si="643"/>
        <v>17</v>
      </c>
      <c r="R178" s="31">
        <f t="shared" si="643"/>
        <v>19</v>
      </c>
      <c r="S178" s="31">
        <f t="shared" si="643"/>
        <v>18</v>
      </c>
      <c r="T178" s="31">
        <f t="shared" si="643"/>
        <v>10</v>
      </c>
      <c r="U178" s="31">
        <f t="shared" si="643"/>
        <v>16</v>
      </c>
      <c r="V178" s="31">
        <f t="shared" si="643"/>
        <v>15</v>
      </c>
      <c r="W178" s="224">
        <f t="shared" si="643"/>
        <v>14</v>
      </c>
    </row>
    <row r="179" spans="1:41" ht="13.5" thickBot="1" x14ac:dyDescent="0.25">
      <c r="A179" s="61" t="str">
        <f t="shared" si="637"/>
        <v>Slovak Republic</v>
      </c>
      <c r="B179" s="62" t="str">
        <f t="shared" si="637"/>
        <v>SK</v>
      </c>
      <c r="C179" s="80" t="str">
        <f t="shared" si="637"/>
        <v>SVK</v>
      </c>
      <c r="D179" s="215">
        <f t="shared" si="639"/>
        <v>59</v>
      </c>
      <c r="E179" s="225">
        <f t="shared" si="642"/>
        <v>1</v>
      </c>
      <c r="F179" s="227">
        <f t="shared" si="642"/>
        <v>4</v>
      </c>
      <c r="G179" s="227">
        <f t="shared" si="642"/>
        <v>5</v>
      </c>
      <c r="H179" s="227">
        <f t="shared" si="642"/>
        <v>6</v>
      </c>
      <c r="I179" s="227">
        <f t="shared" si="642"/>
        <v>7</v>
      </c>
      <c r="J179" s="227">
        <f t="shared" si="642"/>
        <v>12</v>
      </c>
      <c r="K179" s="227">
        <f t="shared" si="642"/>
        <v>13</v>
      </c>
      <c r="L179" s="227">
        <f t="shared" si="642"/>
        <v>9</v>
      </c>
      <c r="M179" s="227">
        <f t="shared" si="642"/>
        <v>11</v>
      </c>
      <c r="N179" s="227">
        <f t="shared" si="642"/>
        <v>2</v>
      </c>
      <c r="O179" s="227">
        <f t="shared" si="643"/>
        <v>3</v>
      </c>
      <c r="P179" s="227">
        <f t="shared" si="643"/>
        <v>8</v>
      </c>
      <c r="Q179" s="227">
        <f t="shared" si="643"/>
        <v>17</v>
      </c>
      <c r="R179" s="227">
        <f t="shared" si="643"/>
        <v>19</v>
      </c>
      <c r="S179" s="227">
        <f t="shared" si="643"/>
        <v>18</v>
      </c>
      <c r="T179" s="227">
        <f t="shared" si="643"/>
        <v>10</v>
      </c>
      <c r="U179" s="227">
        <f t="shared" si="643"/>
        <v>16</v>
      </c>
      <c r="V179" s="227">
        <f t="shared" si="643"/>
        <v>15</v>
      </c>
      <c r="W179" s="228">
        <f t="shared" si="643"/>
        <v>14</v>
      </c>
    </row>
    <row r="182" spans="1:41" ht="18.75" x14ac:dyDescent="0.3">
      <c r="A182" s="74" t="s">
        <v>273</v>
      </c>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row>
    <row r="183" spans="1:41" x14ac:dyDescent="0.2">
      <c r="A183" s="24"/>
      <c r="B183" s="24"/>
      <c r="C183" s="24"/>
      <c r="D183" s="81" t="str">
        <f t="shared" ref="D183:W183" si="644">D151</f>
        <v>Fuel</v>
      </c>
      <c r="E183" s="76" t="str">
        <f t="shared" si="644"/>
        <v>Biofuels</v>
      </c>
      <c r="F183" s="43">
        <f t="shared" si="644"/>
        <v>0</v>
      </c>
      <c r="G183" s="43">
        <f t="shared" si="644"/>
        <v>0</v>
      </c>
      <c r="H183" s="43">
        <f t="shared" si="644"/>
        <v>0</v>
      </c>
      <c r="I183" s="43">
        <f t="shared" si="644"/>
        <v>0</v>
      </c>
      <c r="J183" s="43">
        <f t="shared" si="644"/>
        <v>0</v>
      </c>
      <c r="K183" s="43">
        <f t="shared" si="644"/>
        <v>0</v>
      </c>
      <c r="L183" s="43" t="str">
        <f t="shared" si="644"/>
        <v>Hydro-run</v>
      </c>
      <c r="M183" s="43" t="str">
        <f t="shared" si="644"/>
        <v>Hydro-turbine</v>
      </c>
      <c r="N183" s="43">
        <f t="shared" si="644"/>
        <v>0</v>
      </c>
      <c r="O183" s="43">
        <f t="shared" si="644"/>
        <v>0</v>
      </c>
      <c r="P183" s="43" t="str">
        <f t="shared" si="644"/>
        <v>Nuclear</v>
      </c>
      <c r="Q183" s="43" t="str">
        <f t="shared" si="644"/>
        <v>Oil</v>
      </c>
      <c r="R183" s="43" t="str">
        <f t="shared" si="644"/>
        <v>Other non-RES</v>
      </c>
      <c r="S183" s="43" t="str">
        <f t="shared" si="644"/>
        <v>Other RES</v>
      </c>
      <c r="T183" s="43">
        <f t="shared" si="644"/>
        <v>0</v>
      </c>
      <c r="U183" s="43">
        <f t="shared" si="644"/>
        <v>0</v>
      </c>
      <c r="V183" s="43">
        <f t="shared" si="644"/>
        <v>0</v>
      </c>
      <c r="W183" s="59" t="str">
        <f t="shared" si="644"/>
        <v>Wind offshore</v>
      </c>
    </row>
    <row r="184" spans="1:41" ht="81.75" customHeight="1" x14ac:dyDescent="0.2">
      <c r="A184" s="42"/>
      <c r="B184" s="42"/>
      <c r="C184" s="42"/>
      <c r="D184" s="71" t="str">
        <f t="shared" ref="D184:W184" si="645">D152</f>
        <v>KW type</v>
      </c>
      <c r="E184" s="65" t="str">
        <f t="shared" si="645"/>
        <v>Biomassekraftwerk</v>
      </c>
      <c r="F184" s="29" t="str">
        <f t="shared" si="645"/>
        <v>GT absicherung</v>
      </c>
      <c r="G184" s="29" t="str">
        <f t="shared" si="645"/>
        <v>GT peak</v>
      </c>
      <c r="H184" s="29" t="str">
        <f t="shared" si="645"/>
        <v>GKKW alt</v>
      </c>
      <c r="I184" s="29" t="str">
        <f t="shared" si="645"/>
        <v>GKKW neu</v>
      </c>
      <c r="J184" s="29" t="str">
        <f t="shared" si="645"/>
        <v>Steinkohlekraftwerk alt</v>
      </c>
      <c r="K184" s="29" t="str">
        <f t="shared" si="645"/>
        <v>Steinkohlekraftwerk neu</v>
      </c>
      <c r="L184" s="29" t="str">
        <f t="shared" si="645"/>
        <v>Laufwasserkraftwerk</v>
      </c>
      <c r="M184" s="29" t="str">
        <f t="shared" si="645"/>
        <v>Speicherwasserkraftwerk</v>
      </c>
      <c r="N184" s="29" t="str">
        <f t="shared" si="645"/>
        <v>Braunkohlekraftwerk alt</v>
      </c>
      <c r="O184" s="29" t="str">
        <f t="shared" si="645"/>
        <v>Braunkohlekraftwerk neu</v>
      </c>
      <c r="P184" s="29" t="str">
        <f t="shared" si="645"/>
        <v>Kernkraftwerk</v>
      </c>
      <c r="Q184" s="29" t="str">
        <f t="shared" si="645"/>
        <v>Oelkraftwerk</v>
      </c>
      <c r="R184" s="29" t="str">
        <f t="shared" si="645"/>
        <v>Weitere non-RES</v>
      </c>
      <c r="S184" s="29" t="str">
        <f t="shared" si="645"/>
        <v>Weitere RES</v>
      </c>
      <c r="T184" s="29" t="str">
        <f t="shared" si="645"/>
        <v>PV</v>
      </c>
      <c r="U184" s="29" t="str">
        <f t="shared" si="645"/>
        <v>Wind onshore stark</v>
      </c>
      <c r="V184" s="29" t="str">
        <f t="shared" si="645"/>
        <v>Wind onshore schwach</v>
      </c>
      <c r="W184" s="66" t="str">
        <f t="shared" si="645"/>
        <v>Wind offshore</v>
      </c>
    </row>
    <row r="185" spans="1:41" ht="17.25" x14ac:dyDescent="0.2">
      <c r="A185" s="42"/>
      <c r="B185" s="42"/>
      <c r="C185" s="42"/>
      <c r="D185" s="71" t="str">
        <f t="shared" ref="D185:W185" si="646">D153</f>
        <v>fk_kwtyp</v>
      </c>
      <c r="E185" s="65">
        <f t="shared" si="646"/>
        <v>1</v>
      </c>
      <c r="F185" s="29">
        <f t="shared" si="646"/>
        <v>4</v>
      </c>
      <c r="G185" s="29">
        <f t="shared" si="646"/>
        <v>5</v>
      </c>
      <c r="H185" s="29">
        <f t="shared" si="646"/>
        <v>6</v>
      </c>
      <c r="I185" s="29">
        <f t="shared" si="646"/>
        <v>7</v>
      </c>
      <c r="J185" s="29">
        <f t="shared" si="646"/>
        <v>12</v>
      </c>
      <c r="K185" s="29">
        <f t="shared" si="646"/>
        <v>13</v>
      </c>
      <c r="L185" s="29">
        <f t="shared" si="646"/>
        <v>9</v>
      </c>
      <c r="M185" s="29">
        <f t="shared" si="646"/>
        <v>11</v>
      </c>
      <c r="N185" s="29">
        <f t="shared" si="646"/>
        <v>2</v>
      </c>
      <c r="O185" s="29">
        <f t="shared" si="646"/>
        <v>3</v>
      </c>
      <c r="P185" s="29">
        <f t="shared" si="646"/>
        <v>8</v>
      </c>
      <c r="Q185" s="29">
        <f t="shared" si="646"/>
        <v>17</v>
      </c>
      <c r="R185" s="29">
        <f t="shared" si="646"/>
        <v>19</v>
      </c>
      <c r="S185" s="29">
        <f t="shared" si="646"/>
        <v>18</v>
      </c>
      <c r="T185" s="29">
        <f t="shared" si="646"/>
        <v>10</v>
      </c>
      <c r="U185" s="29">
        <f t="shared" si="646"/>
        <v>16</v>
      </c>
      <c r="V185" s="29">
        <f t="shared" si="646"/>
        <v>15</v>
      </c>
      <c r="W185" s="66">
        <f t="shared" si="646"/>
        <v>14</v>
      </c>
    </row>
    <row r="186" spans="1:41" ht="26.25" thickBot="1" x14ac:dyDescent="0.25">
      <c r="A186" s="183" t="str">
        <f t="shared" ref="A186:C211" si="647">A154</f>
        <v>Country</v>
      </c>
      <c r="B186" s="183" t="str">
        <f t="shared" si="647"/>
        <v>Market Node</v>
      </c>
      <c r="C186" s="183" t="str">
        <f t="shared" si="647"/>
        <v>ISO3 Code</v>
      </c>
      <c r="D186" s="43"/>
      <c r="E186" s="216">
        <f t="shared" ref="E186:W186" si="648">E154</f>
        <v>3</v>
      </c>
      <c r="F186" s="28">
        <f t="shared" si="648"/>
        <v>0</v>
      </c>
      <c r="G186" s="28">
        <f t="shared" si="648"/>
        <v>0</v>
      </c>
      <c r="H186" s="28">
        <f t="shared" si="648"/>
        <v>0</v>
      </c>
      <c r="I186" s="28">
        <f t="shared" si="648"/>
        <v>0</v>
      </c>
      <c r="J186" s="28">
        <f t="shared" si="648"/>
        <v>0</v>
      </c>
      <c r="K186" s="28">
        <f t="shared" si="648"/>
        <v>0</v>
      </c>
      <c r="L186" s="28">
        <f t="shared" si="648"/>
        <v>7</v>
      </c>
      <c r="M186" s="28">
        <f t="shared" si="648"/>
        <v>8</v>
      </c>
      <c r="N186" s="28">
        <f t="shared" si="648"/>
        <v>0</v>
      </c>
      <c r="O186" s="28">
        <f t="shared" si="648"/>
        <v>0</v>
      </c>
      <c r="P186" s="28">
        <f t="shared" si="648"/>
        <v>10</v>
      </c>
      <c r="Q186" s="28">
        <f t="shared" si="648"/>
        <v>11</v>
      </c>
      <c r="R186" s="28">
        <f t="shared" si="648"/>
        <v>12</v>
      </c>
      <c r="S186" s="28">
        <f t="shared" si="648"/>
        <v>13</v>
      </c>
      <c r="T186" s="28">
        <f t="shared" si="648"/>
        <v>0</v>
      </c>
      <c r="U186" s="28">
        <f t="shared" si="648"/>
        <v>0</v>
      </c>
      <c r="V186" s="28">
        <f t="shared" si="648"/>
        <v>0</v>
      </c>
      <c r="W186" s="218">
        <f t="shared" si="648"/>
        <v>17</v>
      </c>
    </row>
    <row r="187" spans="1:41" x14ac:dyDescent="0.2">
      <c r="A187" s="77" t="str">
        <f t="shared" si="647"/>
        <v>Albania</v>
      </c>
      <c r="B187" s="78" t="str">
        <f t="shared" si="647"/>
        <v>AL</v>
      </c>
      <c r="C187" s="79" t="str">
        <f t="shared" si="647"/>
        <v>ALB</v>
      </c>
      <c r="D187" s="214">
        <f t="shared" ref="D187:D211" si="649">D155</f>
        <v>7</v>
      </c>
      <c r="E187" s="229">
        <v>41.1</v>
      </c>
      <c r="F187" s="230">
        <v>40.299999999999997</v>
      </c>
      <c r="G187" s="230">
        <v>40.299999999999997</v>
      </c>
      <c r="H187" s="230">
        <v>41.5</v>
      </c>
      <c r="I187" s="230">
        <v>41.5</v>
      </c>
      <c r="J187" s="230">
        <v>40.799999999999997</v>
      </c>
      <c r="K187" s="230">
        <v>40.799999999999997</v>
      </c>
      <c r="L187" s="230">
        <v>41.1</v>
      </c>
      <c r="M187" s="230">
        <v>42.3</v>
      </c>
      <c r="N187" s="230">
        <v>40.5</v>
      </c>
      <c r="O187" s="230">
        <v>40.5</v>
      </c>
      <c r="P187" s="230">
        <v>41.1</v>
      </c>
      <c r="Q187" s="230">
        <v>40.700000000000003</v>
      </c>
      <c r="R187" s="230">
        <v>41.1</v>
      </c>
      <c r="S187" s="230">
        <v>41.1</v>
      </c>
      <c r="T187" s="230">
        <v>40.299999999999997</v>
      </c>
      <c r="U187" s="230">
        <v>41</v>
      </c>
      <c r="V187" s="230">
        <v>41</v>
      </c>
      <c r="W187" s="231">
        <v>39.9</v>
      </c>
    </row>
    <row r="188" spans="1:41" x14ac:dyDescent="0.2">
      <c r="A188" s="75" t="str">
        <f t="shared" si="647"/>
        <v>Austria</v>
      </c>
      <c r="B188" s="44" t="str">
        <f t="shared" si="647"/>
        <v>AT</v>
      </c>
      <c r="C188" s="42" t="str">
        <f t="shared" si="647"/>
        <v>AUT</v>
      </c>
      <c r="D188" s="43">
        <f t="shared" si="649"/>
        <v>8</v>
      </c>
      <c r="E188" s="232">
        <v>47.1</v>
      </c>
      <c r="F188" s="30">
        <v>48.2</v>
      </c>
      <c r="G188" s="30">
        <v>48.2</v>
      </c>
      <c r="H188" s="30">
        <v>47</v>
      </c>
      <c r="I188" s="30">
        <v>47</v>
      </c>
      <c r="J188" s="30">
        <v>47.5</v>
      </c>
      <c r="K188" s="30">
        <v>47.5</v>
      </c>
      <c r="L188" s="30">
        <v>48.2</v>
      </c>
      <c r="M188" s="30">
        <v>47</v>
      </c>
      <c r="N188" s="30">
        <v>48.8</v>
      </c>
      <c r="O188" s="30">
        <v>48.8</v>
      </c>
      <c r="P188" s="30">
        <v>48.2</v>
      </c>
      <c r="Q188" s="30">
        <v>48.2</v>
      </c>
      <c r="R188" s="30">
        <v>47.6</v>
      </c>
      <c r="S188" s="30">
        <v>47.6</v>
      </c>
      <c r="T188" s="30">
        <v>46.9</v>
      </c>
      <c r="U188" s="30">
        <v>48.4</v>
      </c>
      <c r="V188" s="30">
        <v>48.4</v>
      </c>
      <c r="W188" s="233">
        <v>47.6</v>
      </c>
      <c r="Y188" s="41"/>
      <c r="Z188" s="41"/>
      <c r="AA188" s="41"/>
      <c r="AB188" s="41"/>
      <c r="AC188" s="41"/>
      <c r="AD188" s="41"/>
      <c r="AE188" s="41"/>
      <c r="AF188" s="41"/>
      <c r="AG188" s="41"/>
      <c r="AH188" s="41"/>
      <c r="AI188" s="41"/>
      <c r="AJ188" s="41"/>
      <c r="AK188" s="41"/>
      <c r="AL188" s="41"/>
      <c r="AM188" s="41"/>
      <c r="AN188" s="41"/>
      <c r="AO188" s="41"/>
    </row>
    <row r="189" spans="1:41" x14ac:dyDescent="0.2">
      <c r="A189" s="75" t="str">
        <f t="shared" si="647"/>
        <v>Bosnia-Herzegovina</v>
      </c>
      <c r="B189" s="44" t="str">
        <f t="shared" si="647"/>
        <v>BA</v>
      </c>
      <c r="C189" s="42" t="str">
        <f t="shared" si="647"/>
        <v>BIH</v>
      </c>
      <c r="D189" s="43">
        <f t="shared" si="649"/>
        <v>9</v>
      </c>
      <c r="E189" s="232">
        <v>44.6</v>
      </c>
      <c r="F189" s="30">
        <v>44.5</v>
      </c>
      <c r="G189" s="30">
        <v>44.5</v>
      </c>
      <c r="H189" s="30">
        <v>43.7</v>
      </c>
      <c r="I189" s="30">
        <v>43.7</v>
      </c>
      <c r="J189" s="30">
        <v>44.5</v>
      </c>
      <c r="K189" s="30">
        <v>44.5</v>
      </c>
      <c r="L189" s="30">
        <v>43.5</v>
      </c>
      <c r="M189" s="30">
        <v>43.8</v>
      </c>
      <c r="N189" s="30">
        <v>44.7</v>
      </c>
      <c r="O189" s="30">
        <v>44.7</v>
      </c>
      <c r="P189" s="30">
        <v>43.7</v>
      </c>
      <c r="Q189" s="30">
        <v>43.7</v>
      </c>
      <c r="R189" s="30">
        <v>44.2</v>
      </c>
      <c r="S189" s="30">
        <v>44.2</v>
      </c>
      <c r="T189" s="30">
        <v>42.9</v>
      </c>
      <c r="U189" s="30">
        <v>44.2</v>
      </c>
      <c r="V189" s="30">
        <v>44.2</v>
      </c>
      <c r="W189" s="233">
        <v>42.7</v>
      </c>
      <c r="Y189" s="82"/>
      <c r="Z189" s="82"/>
      <c r="AA189" s="82"/>
      <c r="AB189" s="82"/>
      <c r="AC189" s="82"/>
      <c r="AD189" s="82"/>
      <c r="AE189" s="82"/>
      <c r="AF189" s="82"/>
      <c r="AG189" s="82"/>
      <c r="AH189" s="82"/>
      <c r="AI189" s="82"/>
      <c r="AJ189" s="82"/>
      <c r="AK189" s="82"/>
      <c r="AL189" s="82"/>
      <c r="AM189" s="82"/>
      <c r="AN189" s="82"/>
      <c r="AO189" s="82"/>
    </row>
    <row r="190" spans="1:41" x14ac:dyDescent="0.2">
      <c r="A190" s="75" t="str">
        <f t="shared" si="647"/>
        <v>Belgium</v>
      </c>
      <c r="B190" s="44" t="str">
        <f t="shared" si="647"/>
        <v>BE</v>
      </c>
      <c r="C190" s="42" t="str">
        <f t="shared" si="647"/>
        <v>BEL</v>
      </c>
      <c r="D190" s="43">
        <f t="shared" si="649"/>
        <v>10</v>
      </c>
      <c r="E190" s="232">
        <v>51</v>
      </c>
      <c r="F190" s="30">
        <v>50.5</v>
      </c>
      <c r="G190" s="30">
        <v>50.5</v>
      </c>
      <c r="H190" s="30">
        <v>50.7</v>
      </c>
      <c r="I190" s="30">
        <v>50.7</v>
      </c>
      <c r="J190" s="30">
        <v>50.6</v>
      </c>
      <c r="K190" s="30">
        <v>50.6</v>
      </c>
      <c r="L190" s="30">
        <v>51.2</v>
      </c>
      <c r="M190" s="30">
        <v>50.1</v>
      </c>
      <c r="N190" s="30">
        <v>51.1</v>
      </c>
      <c r="O190" s="30">
        <v>51.1</v>
      </c>
      <c r="P190" s="30">
        <v>51</v>
      </c>
      <c r="Q190" s="30">
        <v>50.6</v>
      </c>
      <c r="R190" s="30">
        <v>50.6</v>
      </c>
      <c r="S190" s="30">
        <v>50.6</v>
      </c>
      <c r="T190" s="30">
        <v>50.7</v>
      </c>
      <c r="U190" s="30">
        <v>51.1</v>
      </c>
      <c r="V190" s="30">
        <v>51.1</v>
      </c>
      <c r="W190" s="233">
        <v>51.6</v>
      </c>
      <c r="Y190" s="82"/>
      <c r="Z190" s="82"/>
      <c r="AA190" s="82"/>
      <c r="AB190" s="82"/>
      <c r="AC190" s="82"/>
      <c r="AD190" s="82"/>
      <c r="AE190" s="82"/>
      <c r="AF190" s="82"/>
      <c r="AG190" s="82"/>
      <c r="AH190" s="82"/>
      <c r="AI190" s="82"/>
      <c r="AJ190" s="82"/>
      <c r="AK190" s="82"/>
      <c r="AL190" s="82"/>
      <c r="AM190" s="82"/>
      <c r="AN190" s="82"/>
      <c r="AO190" s="82"/>
    </row>
    <row r="191" spans="1:41" x14ac:dyDescent="0.2">
      <c r="A191" s="75" t="str">
        <f t="shared" si="647"/>
        <v>Bulgaria</v>
      </c>
      <c r="B191" s="44" t="str">
        <f t="shared" si="647"/>
        <v>BG</v>
      </c>
      <c r="C191" s="42" t="str">
        <f t="shared" si="647"/>
        <v>BGR</v>
      </c>
      <c r="D191" s="43">
        <f t="shared" si="649"/>
        <v>11</v>
      </c>
      <c r="E191" s="232">
        <v>42.3</v>
      </c>
      <c r="F191" s="30">
        <v>42.2</v>
      </c>
      <c r="G191" s="30">
        <v>42.2</v>
      </c>
      <c r="H191" s="30">
        <v>42.2</v>
      </c>
      <c r="I191" s="30">
        <v>42.2</v>
      </c>
      <c r="J191" s="30">
        <v>43</v>
      </c>
      <c r="K191" s="30">
        <v>43</v>
      </c>
      <c r="L191" s="30">
        <v>43.7</v>
      </c>
      <c r="M191" s="30">
        <v>41.5</v>
      </c>
      <c r="N191" s="30">
        <v>43</v>
      </c>
      <c r="O191" s="30">
        <v>43</v>
      </c>
      <c r="P191" s="30">
        <v>43.7</v>
      </c>
      <c r="Q191" s="30">
        <v>42.7</v>
      </c>
      <c r="R191" s="30">
        <v>42.7</v>
      </c>
      <c r="S191" s="30">
        <v>42.7</v>
      </c>
      <c r="T191" s="30">
        <v>43.2</v>
      </c>
      <c r="U191" s="30">
        <v>42.6</v>
      </c>
      <c r="V191" s="30">
        <v>42.6</v>
      </c>
      <c r="W191" s="233">
        <v>42.7</v>
      </c>
      <c r="Y191" s="82"/>
      <c r="Z191" s="82"/>
      <c r="AA191" s="82"/>
      <c r="AB191" s="82"/>
      <c r="AC191" s="82"/>
      <c r="AD191" s="82"/>
      <c r="AE191" s="82"/>
      <c r="AF191" s="82"/>
      <c r="AG191" s="82"/>
      <c r="AH191" s="82"/>
      <c r="AI191" s="82"/>
      <c r="AJ191" s="82"/>
      <c r="AK191" s="82"/>
      <c r="AL191" s="82"/>
      <c r="AM191" s="82"/>
      <c r="AN191" s="82"/>
      <c r="AO191" s="82"/>
    </row>
    <row r="192" spans="1:41" x14ac:dyDescent="0.2">
      <c r="A192" s="75" t="str">
        <f t="shared" si="647"/>
        <v>Switzerland</v>
      </c>
      <c r="B192" s="44" t="str">
        <f t="shared" si="647"/>
        <v>CH</v>
      </c>
      <c r="C192" s="42" t="str">
        <f t="shared" si="647"/>
        <v>CHE</v>
      </c>
      <c r="D192" s="43">
        <f t="shared" si="649"/>
        <v>12</v>
      </c>
      <c r="E192" s="232">
        <v>46.9</v>
      </c>
      <c r="F192" s="30">
        <v>47.4</v>
      </c>
      <c r="G192" s="30">
        <v>47.4</v>
      </c>
      <c r="H192" s="30">
        <v>47.4</v>
      </c>
      <c r="I192" s="30">
        <v>47.4</v>
      </c>
      <c r="J192" s="30">
        <v>46.9</v>
      </c>
      <c r="K192" s="30">
        <v>46.9</v>
      </c>
      <c r="L192" s="30">
        <v>47.5</v>
      </c>
      <c r="M192" s="30">
        <v>46.6</v>
      </c>
      <c r="N192" s="30">
        <v>46.9</v>
      </c>
      <c r="O192" s="30">
        <v>46.9</v>
      </c>
      <c r="P192" s="30">
        <v>47.6</v>
      </c>
      <c r="Q192" s="30">
        <v>46.9</v>
      </c>
      <c r="R192" s="30">
        <v>46.9</v>
      </c>
      <c r="S192" s="30">
        <v>46.9</v>
      </c>
      <c r="T192" s="30">
        <v>47.3</v>
      </c>
      <c r="U192" s="30">
        <v>47.2</v>
      </c>
      <c r="V192" s="30">
        <v>46.5</v>
      </c>
      <c r="W192" s="233">
        <v>47.204127</v>
      </c>
      <c r="Y192" s="82"/>
      <c r="Z192" s="82"/>
      <c r="AA192" s="82"/>
      <c r="AB192" s="82"/>
      <c r="AC192" s="82"/>
      <c r="AD192" s="82"/>
      <c r="AE192" s="82"/>
      <c r="AF192" s="82"/>
      <c r="AG192" s="82"/>
      <c r="AH192" s="82"/>
      <c r="AI192" s="82"/>
      <c r="AJ192" s="82"/>
      <c r="AK192" s="82"/>
      <c r="AL192" s="82"/>
      <c r="AM192" s="82"/>
      <c r="AN192" s="82"/>
      <c r="AO192" s="82"/>
    </row>
    <row r="193" spans="1:41" x14ac:dyDescent="0.2">
      <c r="A193" s="75" t="str">
        <f t="shared" si="647"/>
        <v>Czech Republic</v>
      </c>
      <c r="B193" s="44" t="str">
        <f t="shared" si="647"/>
        <v>CZ</v>
      </c>
      <c r="C193" s="42" t="str">
        <f t="shared" si="647"/>
        <v>CZE</v>
      </c>
      <c r="D193" s="43">
        <f t="shared" si="649"/>
        <v>14</v>
      </c>
      <c r="E193" s="232">
        <v>50.1</v>
      </c>
      <c r="F193" s="30">
        <v>49.3</v>
      </c>
      <c r="G193" s="30">
        <v>49.3</v>
      </c>
      <c r="H193" s="30">
        <v>50.2</v>
      </c>
      <c r="I193" s="30">
        <v>50.2</v>
      </c>
      <c r="J193" s="30">
        <v>50.4</v>
      </c>
      <c r="K193" s="30">
        <v>50.4</v>
      </c>
      <c r="L193" s="30">
        <v>49.6</v>
      </c>
      <c r="M193" s="30">
        <v>50</v>
      </c>
      <c r="N193" s="30">
        <v>50.4</v>
      </c>
      <c r="O193" s="30">
        <v>50.4</v>
      </c>
      <c r="P193" s="30">
        <v>49</v>
      </c>
      <c r="Q193" s="30">
        <v>49.7</v>
      </c>
      <c r="R193" s="30">
        <v>49.7</v>
      </c>
      <c r="S193" s="30">
        <v>49.7</v>
      </c>
      <c r="T193" s="30">
        <v>50.4</v>
      </c>
      <c r="U193" s="30">
        <v>50.4</v>
      </c>
      <c r="V193" s="30">
        <v>50.4</v>
      </c>
      <c r="W193" s="233">
        <v>49.7</v>
      </c>
      <c r="Y193" s="82"/>
      <c r="Z193" s="82"/>
      <c r="AA193" s="82"/>
      <c r="AB193" s="82"/>
      <c r="AC193" s="82"/>
      <c r="AD193" s="82"/>
      <c r="AE193" s="82"/>
      <c r="AF193" s="82"/>
      <c r="AG193" s="82"/>
      <c r="AH193" s="82"/>
      <c r="AI193" s="82"/>
      <c r="AJ193" s="82"/>
      <c r="AK193" s="82"/>
      <c r="AL193" s="82"/>
      <c r="AM193" s="82"/>
      <c r="AN193" s="82"/>
      <c r="AO193" s="82"/>
    </row>
    <row r="194" spans="1:41" x14ac:dyDescent="0.2">
      <c r="A194" s="75" t="str">
        <f t="shared" si="647"/>
        <v>__SUM DEU</v>
      </c>
      <c r="B194" s="44" t="str">
        <f t="shared" si="647"/>
        <v>DE</v>
      </c>
      <c r="C194" s="42" t="str">
        <f t="shared" si="647"/>
        <v>DEU</v>
      </c>
      <c r="D194" s="43">
        <f t="shared" si="649"/>
        <v>0</v>
      </c>
      <c r="E194" s="232">
        <v>51.5</v>
      </c>
      <c r="F194" s="30">
        <v>51.3</v>
      </c>
      <c r="G194" s="30">
        <v>51</v>
      </c>
      <c r="H194" s="30">
        <v>51.6</v>
      </c>
      <c r="I194" s="30">
        <v>51.8</v>
      </c>
      <c r="J194" s="30">
        <v>49.2</v>
      </c>
      <c r="K194" s="30">
        <v>49.7</v>
      </c>
      <c r="L194" s="30">
        <v>49.2</v>
      </c>
      <c r="M194" s="30">
        <v>50.4</v>
      </c>
      <c r="N194" s="30">
        <v>51</v>
      </c>
      <c r="O194" s="30">
        <v>51.5</v>
      </c>
      <c r="P194" s="30">
        <v>49</v>
      </c>
      <c r="Q194" s="30">
        <v>51.1</v>
      </c>
      <c r="R194" s="30">
        <v>51.1</v>
      </c>
      <c r="S194" s="30">
        <v>50.8</v>
      </c>
      <c r="T194" s="30">
        <v>51.9</v>
      </c>
      <c r="U194" s="30">
        <v>53.5</v>
      </c>
      <c r="V194" s="30">
        <v>53.3</v>
      </c>
      <c r="W194" s="233">
        <v>54.3</v>
      </c>
      <c r="Y194" s="82"/>
      <c r="Z194" s="82"/>
      <c r="AA194" s="82"/>
      <c r="AB194" s="82"/>
      <c r="AC194" s="82"/>
      <c r="AD194" s="82"/>
      <c r="AE194" s="82"/>
      <c r="AF194" s="82"/>
      <c r="AG194" s="82"/>
      <c r="AH194" s="82"/>
      <c r="AI194" s="82"/>
      <c r="AJ194" s="82"/>
      <c r="AK194" s="82"/>
      <c r="AL194" s="82"/>
      <c r="AM194" s="82"/>
      <c r="AN194" s="82"/>
      <c r="AO194" s="82"/>
    </row>
    <row r="195" spans="1:41" x14ac:dyDescent="0.2">
      <c r="A195" s="75" t="str">
        <f t="shared" si="647"/>
        <v>__SUM DNK</v>
      </c>
      <c r="B195" s="44" t="str">
        <f t="shared" si="647"/>
        <v>DK</v>
      </c>
      <c r="C195" s="42" t="str">
        <f t="shared" si="647"/>
        <v>DNK</v>
      </c>
      <c r="D195" s="43">
        <f t="shared" si="649"/>
        <v>0</v>
      </c>
      <c r="E195" s="232">
        <v>55.8</v>
      </c>
      <c r="F195" s="30">
        <v>55.6</v>
      </c>
      <c r="G195" s="30">
        <v>55.6</v>
      </c>
      <c r="H195" s="30">
        <v>55.6</v>
      </c>
      <c r="I195" s="30">
        <v>55.6</v>
      </c>
      <c r="J195" s="30">
        <v>55.6</v>
      </c>
      <c r="K195" s="30">
        <v>55.6</v>
      </c>
      <c r="L195" s="30">
        <v>56.1</v>
      </c>
      <c r="M195" s="30">
        <v>56.1</v>
      </c>
      <c r="N195" s="30">
        <v>55.3</v>
      </c>
      <c r="O195" s="30">
        <v>55.3</v>
      </c>
      <c r="P195" s="30">
        <v>55.3</v>
      </c>
      <c r="Q195" s="30">
        <v>55.3</v>
      </c>
      <c r="R195" s="30">
        <v>55.3</v>
      </c>
      <c r="S195" s="30">
        <v>55.3</v>
      </c>
      <c r="T195" s="30">
        <v>55</v>
      </c>
      <c r="U195" s="30">
        <v>56.3</v>
      </c>
      <c r="V195" s="30">
        <v>56</v>
      </c>
      <c r="W195" s="233">
        <v>55.2</v>
      </c>
      <c r="Y195" s="82"/>
      <c r="Z195" s="82"/>
      <c r="AA195" s="82"/>
      <c r="AB195" s="82"/>
      <c r="AC195" s="82"/>
      <c r="AD195" s="82"/>
      <c r="AE195" s="82"/>
      <c r="AF195" s="82"/>
      <c r="AG195" s="82"/>
      <c r="AH195" s="82"/>
      <c r="AI195" s="82"/>
      <c r="AJ195" s="82"/>
      <c r="AK195" s="82"/>
      <c r="AL195" s="82"/>
      <c r="AM195" s="82"/>
      <c r="AN195" s="82"/>
      <c r="AO195" s="82"/>
    </row>
    <row r="196" spans="1:41" x14ac:dyDescent="0.2">
      <c r="A196" s="75" t="str">
        <f t="shared" si="647"/>
        <v>Spain</v>
      </c>
      <c r="B196" s="44" t="str">
        <f t="shared" si="647"/>
        <v>ES</v>
      </c>
      <c r="C196" s="42" t="str">
        <f t="shared" si="647"/>
        <v>ESP</v>
      </c>
      <c r="D196" s="43">
        <f t="shared" si="649"/>
        <v>21</v>
      </c>
      <c r="E196" s="232">
        <v>40</v>
      </c>
      <c r="F196" s="30">
        <v>38.700000000000003</v>
      </c>
      <c r="G196" s="30">
        <v>37</v>
      </c>
      <c r="H196" s="30">
        <v>42.7</v>
      </c>
      <c r="I196" s="30">
        <v>42.3</v>
      </c>
      <c r="J196" s="30">
        <v>42.5</v>
      </c>
      <c r="K196" s="30">
        <v>41.3</v>
      </c>
      <c r="L196" s="30">
        <v>40.9</v>
      </c>
      <c r="M196" s="30">
        <v>40.1</v>
      </c>
      <c r="N196" s="30">
        <v>41</v>
      </c>
      <c r="O196" s="30">
        <v>42</v>
      </c>
      <c r="P196" s="30">
        <v>41</v>
      </c>
      <c r="Q196" s="30">
        <v>40.200000000000003</v>
      </c>
      <c r="R196" s="30">
        <v>40.299999999999997</v>
      </c>
      <c r="S196" s="30">
        <v>40.4</v>
      </c>
      <c r="T196" s="30">
        <v>37.200000000000003</v>
      </c>
      <c r="U196" s="30">
        <v>38.5</v>
      </c>
      <c r="V196" s="30">
        <v>37.6</v>
      </c>
      <c r="W196" s="233">
        <v>36</v>
      </c>
      <c r="Y196" s="82"/>
      <c r="Z196" s="82"/>
      <c r="AA196" s="82"/>
      <c r="AB196" s="82"/>
      <c r="AC196" s="82"/>
      <c r="AD196" s="82"/>
      <c r="AE196" s="82"/>
      <c r="AF196" s="82"/>
      <c r="AG196" s="82"/>
      <c r="AH196" s="82"/>
      <c r="AI196" s="82"/>
      <c r="AJ196" s="82"/>
      <c r="AK196" s="82"/>
      <c r="AL196" s="82"/>
      <c r="AM196" s="82"/>
      <c r="AN196" s="82"/>
      <c r="AO196" s="82"/>
    </row>
    <row r="197" spans="1:41" x14ac:dyDescent="0.2">
      <c r="A197" s="75" t="str">
        <f t="shared" si="647"/>
        <v>France</v>
      </c>
      <c r="B197" s="44" t="str">
        <f t="shared" si="647"/>
        <v>FR</v>
      </c>
      <c r="C197" s="42" t="str">
        <f t="shared" si="647"/>
        <v>FRA</v>
      </c>
      <c r="D197" s="43">
        <f t="shared" si="649"/>
        <v>23</v>
      </c>
      <c r="E197" s="232">
        <v>42.2</v>
      </c>
      <c r="F197" s="30">
        <v>42</v>
      </c>
      <c r="G197" s="30">
        <v>44</v>
      </c>
      <c r="H197" s="30">
        <v>43</v>
      </c>
      <c r="I197" s="30">
        <v>43.2</v>
      </c>
      <c r="J197" s="30">
        <v>48.2</v>
      </c>
      <c r="K197" s="30">
        <v>44</v>
      </c>
      <c r="L197" s="30">
        <v>42.7</v>
      </c>
      <c r="M197" s="30">
        <v>46</v>
      </c>
      <c r="N197" s="30">
        <v>43.9</v>
      </c>
      <c r="O197" s="30">
        <v>48</v>
      </c>
      <c r="P197" s="30">
        <v>48.5</v>
      </c>
      <c r="Q197" s="30">
        <v>48.2</v>
      </c>
      <c r="R197" s="30">
        <v>44.7</v>
      </c>
      <c r="S197" s="30">
        <v>44.9</v>
      </c>
      <c r="T197" s="30">
        <v>44.2</v>
      </c>
      <c r="U197" s="30">
        <v>49.7</v>
      </c>
      <c r="V197" s="30">
        <v>48.6</v>
      </c>
      <c r="W197" s="233">
        <v>49.5</v>
      </c>
      <c r="Y197" s="82"/>
      <c r="Z197" s="82"/>
      <c r="AA197" s="82"/>
      <c r="AB197" s="82"/>
      <c r="AC197" s="82"/>
      <c r="AD197" s="82"/>
      <c r="AE197" s="82"/>
      <c r="AF197" s="82"/>
      <c r="AG197" s="82"/>
      <c r="AH197" s="82"/>
      <c r="AI197" s="82"/>
      <c r="AJ197" s="82"/>
      <c r="AK197" s="82"/>
      <c r="AL197" s="82"/>
      <c r="AM197" s="82"/>
      <c r="AN197" s="82"/>
      <c r="AO197" s="82"/>
    </row>
    <row r="198" spans="1:41" x14ac:dyDescent="0.2">
      <c r="A198" s="75" t="str">
        <f t="shared" si="647"/>
        <v>Greece</v>
      </c>
      <c r="B198" s="44" t="str">
        <f t="shared" si="647"/>
        <v>GR</v>
      </c>
      <c r="C198" s="42" t="str">
        <f t="shared" si="647"/>
        <v>GRC</v>
      </c>
      <c r="D198" s="43">
        <f t="shared" si="649"/>
        <v>25</v>
      </c>
      <c r="E198" s="232">
        <v>40.5</v>
      </c>
      <c r="F198" s="30">
        <v>38.5</v>
      </c>
      <c r="G198" s="30">
        <v>37.700000000000003</v>
      </c>
      <c r="H198" s="30">
        <v>38.5</v>
      </c>
      <c r="I198" s="30">
        <v>38.5</v>
      </c>
      <c r="J198" s="30">
        <v>40.6</v>
      </c>
      <c r="K198" s="30">
        <v>40.4</v>
      </c>
      <c r="L198" s="30">
        <v>40</v>
      </c>
      <c r="M198" s="30">
        <v>39.4</v>
      </c>
      <c r="N198" s="30">
        <v>40.6</v>
      </c>
      <c r="O198" s="30">
        <v>40.4</v>
      </c>
      <c r="P198" s="30">
        <v>40</v>
      </c>
      <c r="Q198" s="30">
        <v>38.5</v>
      </c>
      <c r="R198" s="30">
        <v>38.299999999999997</v>
      </c>
      <c r="S198" s="30">
        <v>38.299999999999997</v>
      </c>
      <c r="T198" s="30">
        <v>37.6</v>
      </c>
      <c r="U198" s="30">
        <v>36.4</v>
      </c>
      <c r="V198" s="30">
        <v>36.4</v>
      </c>
      <c r="W198" s="233">
        <v>36</v>
      </c>
      <c r="Y198" s="82"/>
      <c r="Z198" s="82"/>
      <c r="AA198" s="82"/>
      <c r="AB198" s="82"/>
      <c r="AC198" s="82"/>
      <c r="AD198" s="82"/>
      <c r="AE198" s="82"/>
      <c r="AF198" s="82"/>
      <c r="AG198" s="82"/>
      <c r="AH198" s="82"/>
      <c r="AI198" s="82"/>
      <c r="AJ198" s="82"/>
      <c r="AK198" s="82"/>
      <c r="AL198" s="82"/>
      <c r="AM198" s="82"/>
      <c r="AN198" s="82"/>
      <c r="AO198" s="82"/>
    </row>
    <row r="199" spans="1:41" x14ac:dyDescent="0.2">
      <c r="A199" s="75" t="str">
        <f t="shared" si="647"/>
        <v>Croatia</v>
      </c>
      <c r="B199" s="44" t="str">
        <f t="shared" si="647"/>
        <v>HR</v>
      </c>
      <c r="C199" s="42" t="str">
        <f t="shared" si="647"/>
        <v>HRV</v>
      </c>
      <c r="D199" s="43">
        <f t="shared" si="649"/>
        <v>26</v>
      </c>
      <c r="E199" s="232">
        <v>45.7</v>
      </c>
      <c r="F199" s="30">
        <v>45.6</v>
      </c>
      <c r="G199" s="30">
        <v>45.8</v>
      </c>
      <c r="H199" s="30">
        <v>45.6</v>
      </c>
      <c r="I199" s="30">
        <v>45.6</v>
      </c>
      <c r="J199" s="30">
        <v>45.4</v>
      </c>
      <c r="K199" s="30">
        <v>45.4</v>
      </c>
      <c r="L199" s="30">
        <v>45.3</v>
      </c>
      <c r="M199" s="30">
        <v>45.3</v>
      </c>
      <c r="N199" s="30">
        <v>45.4</v>
      </c>
      <c r="O199" s="30">
        <v>45.4</v>
      </c>
      <c r="P199" s="30">
        <v>45.8</v>
      </c>
      <c r="Q199" s="30">
        <v>45.3</v>
      </c>
      <c r="R199" s="30">
        <v>45.8</v>
      </c>
      <c r="S199" s="30">
        <v>45.8</v>
      </c>
      <c r="T199" s="30">
        <v>43.7</v>
      </c>
      <c r="U199" s="30">
        <v>44.3</v>
      </c>
      <c r="V199" s="30">
        <v>44.3</v>
      </c>
      <c r="W199" s="233">
        <v>44.2</v>
      </c>
      <c r="Y199" s="82"/>
      <c r="Z199" s="82"/>
      <c r="AA199" s="82"/>
      <c r="AB199" s="82"/>
      <c r="AC199" s="82"/>
      <c r="AD199" s="82"/>
      <c r="AE199" s="82"/>
      <c r="AF199" s="82"/>
      <c r="AG199" s="82"/>
      <c r="AH199" s="82"/>
      <c r="AI199" s="82"/>
      <c r="AJ199" s="82"/>
      <c r="AK199" s="82"/>
      <c r="AL199" s="82"/>
      <c r="AM199" s="82"/>
      <c r="AN199" s="82"/>
      <c r="AO199" s="82"/>
    </row>
    <row r="200" spans="1:41" x14ac:dyDescent="0.2">
      <c r="A200" s="75" t="str">
        <f t="shared" si="647"/>
        <v>Hungary</v>
      </c>
      <c r="B200" s="44" t="str">
        <f t="shared" si="647"/>
        <v>HU</v>
      </c>
      <c r="C200" s="42" t="str">
        <f t="shared" si="647"/>
        <v>HUN</v>
      </c>
      <c r="D200" s="43">
        <f t="shared" si="649"/>
        <v>27</v>
      </c>
      <c r="E200" s="232">
        <v>46.9</v>
      </c>
      <c r="F200" s="30">
        <v>47.7</v>
      </c>
      <c r="G200" s="30">
        <v>47.2</v>
      </c>
      <c r="H200" s="30">
        <v>47.6</v>
      </c>
      <c r="I200" s="30">
        <v>47.4</v>
      </c>
      <c r="J200" s="30">
        <v>47.8</v>
      </c>
      <c r="K200" s="30">
        <v>47.8</v>
      </c>
      <c r="L200" s="30">
        <v>46.5</v>
      </c>
      <c r="M200" s="30">
        <v>46.6</v>
      </c>
      <c r="N200" s="30">
        <v>47.8</v>
      </c>
      <c r="O200" s="30">
        <v>47.8</v>
      </c>
      <c r="P200" s="30">
        <v>46.6</v>
      </c>
      <c r="Q200" s="30">
        <v>46.9</v>
      </c>
      <c r="R200" s="30">
        <v>47</v>
      </c>
      <c r="S200" s="30">
        <v>47.1</v>
      </c>
      <c r="T200" s="30">
        <v>47.8</v>
      </c>
      <c r="U200" s="30">
        <v>47.1</v>
      </c>
      <c r="V200" s="30">
        <v>47.1</v>
      </c>
      <c r="W200" s="233">
        <v>47.1</v>
      </c>
      <c r="Y200" s="82"/>
      <c r="Z200" s="82"/>
      <c r="AA200" s="82"/>
      <c r="AB200" s="82"/>
      <c r="AC200" s="82"/>
      <c r="AD200" s="82"/>
      <c r="AE200" s="82"/>
      <c r="AF200" s="82"/>
      <c r="AG200" s="82"/>
      <c r="AH200" s="82"/>
      <c r="AI200" s="82"/>
      <c r="AJ200" s="82"/>
      <c r="AK200" s="82"/>
      <c r="AL200" s="82"/>
      <c r="AM200" s="82"/>
      <c r="AN200" s="82"/>
      <c r="AO200" s="82"/>
    </row>
    <row r="201" spans="1:41" x14ac:dyDescent="0.2">
      <c r="A201" s="75" t="str">
        <f t="shared" si="647"/>
        <v>__SUM ITA</v>
      </c>
      <c r="B201" s="44" t="str">
        <f t="shared" si="647"/>
        <v>IT</v>
      </c>
      <c r="C201" s="42" t="str">
        <f t="shared" si="647"/>
        <v>ITA</v>
      </c>
      <c r="D201" s="43">
        <f t="shared" si="649"/>
        <v>0</v>
      </c>
      <c r="E201" s="232">
        <v>44</v>
      </c>
      <c r="F201" s="30">
        <v>45</v>
      </c>
      <c r="G201" s="30">
        <v>45.8</v>
      </c>
      <c r="H201" s="30">
        <v>44.7</v>
      </c>
      <c r="I201" s="30">
        <v>42.5</v>
      </c>
      <c r="J201" s="30">
        <v>42.4</v>
      </c>
      <c r="K201" s="30">
        <v>40.4</v>
      </c>
      <c r="L201" s="30">
        <v>45.5</v>
      </c>
      <c r="M201" s="30">
        <v>44.6</v>
      </c>
      <c r="N201" s="30">
        <v>40.4</v>
      </c>
      <c r="O201" s="30">
        <v>42.4</v>
      </c>
      <c r="P201" s="30">
        <v>45.1</v>
      </c>
      <c r="Q201" s="30">
        <v>45.8</v>
      </c>
      <c r="R201" s="30">
        <v>43.4</v>
      </c>
      <c r="S201" s="30">
        <v>43.4</v>
      </c>
      <c r="T201" s="30">
        <v>42.6</v>
      </c>
      <c r="U201" s="30">
        <v>41.5</v>
      </c>
      <c r="V201" s="30">
        <v>41</v>
      </c>
      <c r="W201" s="233">
        <v>40</v>
      </c>
      <c r="Y201" s="82"/>
      <c r="Z201" s="82"/>
      <c r="AA201" s="82"/>
      <c r="AB201" s="82"/>
      <c r="AC201" s="82"/>
      <c r="AD201" s="82"/>
      <c r="AE201" s="82"/>
      <c r="AF201" s="82"/>
      <c r="AG201" s="82"/>
      <c r="AH201" s="82"/>
      <c r="AI201" s="82"/>
      <c r="AJ201" s="82"/>
      <c r="AK201" s="82"/>
      <c r="AL201" s="82"/>
      <c r="AM201" s="82"/>
      <c r="AN201" s="82"/>
      <c r="AO201" s="82"/>
    </row>
    <row r="202" spans="1:41" x14ac:dyDescent="0.2">
      <c r="A202" s="75" t="str">
        <f t="shared" si="647"/>
        <v>__SUM LUX</v>
      </c>
      <c r="B202" s="44" t="str">
        <f t="shared" si="647"/>
        <v>LU</v>
      </c>
      <c r="C202" s="42" t="str">
        <f t="shared" si="647"/>
        <v>LUX</v>
      </c>
      <c r="D202" s="43">
        <f t="shared" si="649"/>
        <v>0</v>
      </c>
      <c r="E202" s="232">
        <v>49.5</v>
      </c>
      <c r="F202" s="30">
        <v>49.6</v>
      </c>
      <c r="G202" s="30">
        <v>49.7</v>
      </c>
      <c r="H202" s="30">
        <v>49.8</v>
      </c>
      <c r="I202" s="30">
        <v>49.9</v>
      </c>
      <c r="J202" s="30">
        <v>50</v>
      </c>
      <c r="K202" s="30">
        <v>49.5</v>
      </c>
      <c r="L202" s="30">
        <v>49.6</v>
      </c>
      <c r="M202" s="30">
        <v>49.7</v>
      </c>
      <c r="N202" s="30">
        <v>49.8</v>
      </c>
      <c r="O202" s="30">
        <v>49.9</v>
      </c>
      <c r="P202" s="30">
        <v>50</v>
      </c>
      <c r="Q202" s="30">
        <v>49.5</v>
      </c>
      <c r="R202" s="30">
        <v>49.6</v>
      </c>
      <c r="S202" s="30">
        <v>49.7</v>
      </c>
      <c r="T202" s="30">
        <v>49.8</v>
      </c>
      <c r="U202" s="30">
        <v>49.9</v>
      </c>
      <c r="V202" s="30">
        <v>50</v>
      </c>
      <c r="W202" s="233">
        <v>49.7</v>
      </c>
      <c r="Y202" s="82"/>
      <c r="Z202" s="82"/>
      <c r="AA202" s="82"/>
      <c r="AB202" s="82"/>
      <c r="AC202" s="82"/>
      <c r="AD202" s="82"/>
      <c r="AE202" s="82"/>
      <c r="AF202" s="82"/>
      <c r="AG202" s="82"/>
      <c r="AH202" s="82"/>
      <c r="AI202" s="82"/>
      <c r="AJ202" s="82"/>
      <c r="AK202" s="82"/>
      <c r="AL202" s="82"/>
      <c r="AM202" s="82"/>
      <c r="AN202" s="82"/>
      <c r="AO202" s="82"/>
    </row>
    <row r="203" spans="1:41" x14ac:dyDescent="0.2">
      <c r="A203" s="60" t="str">
        <f t="shared" si="647"/>
        <v>Montenegro</v>
      </c>
      <c r="B203" s="23" t="str">
        <f t="shared" si="647"/>
        <v>ME</v>
      </c>
      <c r="C203" s="42" t="str">
        <f t="shared" si="647"/>
        <v>MNE</v>
      </c>
      <c r="D203" s="43">
        <f t="shared" si="649"/>
        <v>42</v>
      </c>
      <c r="E203" s="232">
        <v>42.7</v>
      </c>
      <c r="F203" s="30">
        <v>42.5</v>
      </c>
      <c r="G203" s="30">
        <v>42.5</v>
      </c>
      <c r="H203" s="30">
        <v>42.5</v>
      </c>
      <c r="I203" s="30">
        <v>42.5</v>
      </c>
      <c r="J203" s="30">
        <v>42.8</v>
      </c>
      <c r="K203" s="30">
        <v>42.8</v>
      </c>
      <c r="L203" s="30">
        <v>42.7</v>
      </c>
      <c r="M203" s="30">
        <v>43.2</v>
      </c>
      <c r="N203" s="30">
        <v>42.8</v>
      </c>
      <c r="O203" s="30">
        <v>42.8</v>
      </c>
      <c r="P203" s="30">
        <v>42.7</v>
      </c>
      <c r="Q203" s="30">
        <v>42.7</v>
      </c>
      <c r="R203" s="30">
        <v>42.7</v>
      </c>
      <c r="S203" s="30">
        <v>42.7</v>
      </c>
      <c r="T203" s="30">
        <v>42.8</v>
      </c>
      <c r="U203" s="30">
        <v>42.8</v>
      </c>
      <c r="V203" s="30">
        <v>42.8</v>
      </c>
      <c r="W203" s="233">
        <v>42.1</v>
      </c>
      <c r="Y203" s="82"/>
      <c r="Z203" s="82"/>
      <c r="AA203" s="82"/>
      <c r="AB203" s="82"/>
      <c r="AC203" s="82"/>
      <c r="AD203" s="82"/>
      <c r="AE203" s="82"/>
      <c r="AF203" s="82"/>
      <c r="AG203" s="82"/>
      <c r="AH203" s="82"/>
      <c r="AI203" s="82"/>
      <c r="AJ203" s="82"/>
      <c r="AK203" s="82"/>
      <c r="AL203" s="82"/>
      <c r="AM203" s="82"/>
      <c r="AN203" s="82"/>
      <c r="AO203" s="82"/>
    </row>
    <row r="204" spans="1:41" x14ac:dyDescent="0.2">
      <c r="A204" s="60" t="str">
        <f t="shared" si="647"/>
        <v>FYR of Macedonia</v>
      </c>
      <c r="B204" s="23" t="str">
        <f t="shared" si="647"/>
        <v>MK</v>
      </c>
      <c r="C204" s="42" t="str">
        <f t="shared" si="647"/>
        <v>MKD</v>
      </c>
      <c r="D204" s="43">
        <f t="shared" si="649"/>
        <v>43</v>
      </c>
      <c r="E204" s="232">
        <v>41.3</v>
      </c>
      <c r="F204" s="30">
        <v>41.5</v>
      </c>
      <c r="G204" s="30">
        <v>41.7</v>
      </c>
      <c r="H204" s="30">
        <v>41.9</v>
      </c>
      <c r="I204" s="30">
        <v>41.4</v>
      </c>
      <c r="J204" s="30">
        <v>41.6</v>
      </c>
      <c r="K204" s="30">
        <v>41.8</v>
      </c>
      <c r="L204" s="30">
        <v>42</v>
      </c>
      <c r="M204" s="30">
        <v>41.3</v>
      </c>
      <c r="N204" s="30">
        <v>41.5</v>
      </c>
      <c r="O204" s="30">
        <v>41.7</v>
      </c>
      <c r="P204" s="30">
        <v>41.9</v>
      </c>
      <c r="Q204" s="30">
        <v>41.4</v>
      </c>
      <c r="R204" s="30">
        <v>41.6</v>
      </c>
      <c r="S204" s="30">
        <v>41.8</v>
      </c>
      <c r="T204" s="30">
        <v>42</v>
      </c>
      <c r="U204" s="30">
        <v>41.3</v>
      </c>
      <c r="V204" s="30">
        <v>41.5</v>
      </c>
      <c r="W204" s="233">
        <v>41.7</v>
      </c>
      <c r="AC204" s="82"/>
      <c r="AD204" s="82"/>
      <c r="AE204" s="82"/>
      <c r="AF204" s="82"/>
      <c r="AG204" s="82"/>
      <c r="AH204" s="82"/>
      <c r="AI204" s="82"/>
      <c r="AJ204" s="82"/>
      <c r="AK204" s="82"/>
      <c r="AL204" s="82"/>
      <c r="AM204" s="82"/>
      <c r="AN204" s="82"/>
      <c r="AO204" s="82"/>
    </row>
    <row r="205" spans="1:41" x14ac:dyDescent="0.2">
      <c r="A205" s="60" t="str">
        <f t="shared" si="647"/>
        <v>The Netherlands</v>
      </c>
      <c r="B205" s="23" t="str">
        <f t="shared" si="647"/>
        <v>NL</v>
      </c>
      <c r="C205" s="42" t="str">
        <f t="shared" si="647"/>
        <v>NLD</v>
      </c>
      <c r="D205" s="43">
        <f t="shared" si="649"/>
        <v>46</v>
      </c>
      <c r="E205" s="232">
        <v>52.1</v>
      </c>
      <c r="F205" s="30">
        <v>51.6</v>
      </c>
      <c r="G205" s="30">
        <v>53.4</v>
      </c>
      <c r="H205" s="30">
        <v>51.9</v>
      </c>
      <c r="I205" s="30">
        <v>53.4</v>
      </c>
      <c r="J205" s="30">
        <v>51.9</v>
      </c>
      <c r="K205" s="30">
        <v>53.4</v>
      </c>
      <c r="L205" s="30">
        <v>52.1</v>
      </c>
      <c r="M205" s="30">
        <v>52.1</v>
      </c>
      <c r="N205" s="30">
        <v>53.4</v>
      </c>
      <c r="O205" s="30">
        <v>51.9</v>
      </c>
      <c r="P205" s="30">
        <v>51.5</v>
      </c>
      <c r="Q205" s="30">
        <v>52.1</v>
      </c>
      <c r="R205" s="30">
        <v>52.1</v>
      </c>
      <c r="S205" s="30">
        <v>52.1</v>
      </c>
      <c r="T205" s="30">
        <v>52.1</v>
      </c>
      <c r="U205" s="30">
        <v>53.1</v>
      </c>
      <c r="V205" s="30">
        <v>53.1</v>
      </c>
      <c r="W205" s="233">
        <v>51.8</v>
      </c>
      <c r="Y205" s="82"/>
      <c r="Z205" s="82"/>
      <c r="AA205" s="82"/>
      <c r="AB205" s="82"/>
      <c r="AC205" s="82"/>
      <c r="AD205" s="82"/>
      <c r="AE205" s="82"/>
      <c r="AF205" s="82"/>
      <c r="AG205" s="82"/>
      <c r="AH205" s="82"/>
      <c r="AI205" s="82"/>
      <c r="AJ205" s="82"/>
      <c r="AK205" s="82"/>
      <c r="AL205" s="82"/>
      <c r="AM205" s="82"/>
      <c r="AN205" s="82"/>
      <c r="AO205" s="82"/>
    </row>
    <row r="206" spans="1:41" x14ac:dyDescent="0.2">
      <c r="A206" s="60" t="str">
        <f t="shared" si="647"/>
        <v>Poland</v>
      </c>
      <c r="B206" s="23" t="str">
        <f t="shared" si="647"/>
        <v>PL</v>
      </c>
      <c r="C206" s="42" t="str">
        <f t="shared" si="647"/>
        <v>POL</v>
      </c>
      <c r="D206" s="43">
        <f t="shared" si="649"/>
        <v>50</v>
      </c>
      <c r="E206" s="232">
        <v>50.6</v>
      </c>
      <c r="F206" s="30">
        <v>52.1</v>
      </c>
      <c r="G206" s="30">
        <v>52.1</v>
      </c>
      <c r="H206" s="30">
        <v>52.4</v>
      </c>
      <c r="I206" s="30">
        <v>52.4</v>
      </c>
      <c r="J206" s="30">
        <v>51</v>
      </c>
      <c r="K206" s="30">
        <v>51</v>
      </c>
      <c r="L206" s="30">
        <v>51.4</v>
      </c>
      <c r="M206" s="30">
        <v>54.7</v>
      </c>
      <c r="N206" s="30">
        <v>51</v>
      </c>
      <c r="O206" s="30">
        <v>51</v>
      </c>
      <c r="P206" s="30">
        <v>54.7</v>
      </c>
      <c r="Q206" s="30">
        <v>52.3</v>
      </c>
      <c r="R206" s="30">
        <v>52</v>
      </c>
      <c r="S206" s="30">
        <v>52</v>
      </c>
      <c r="T206" s="30">
        <v>50.7</v>
      </c>
      <c r="U206" s="30">
        <v>53</v>
      </c>
      <c r="V206" s="30">
        <v>53</v>
      </c>
      <c r="W206" s="233">
        <v>54.9</v>
      </c>
      <c r="Y206" s="82"/>
      <c r="Z206" s="82"/>
      <c r="AA206" s="82"/>
      <c r="AB206" s="82"/>
      <c r="AC206" s="82"/>
      <c r="AD206" s="82"/>
      <c r="AE206" s="82"/>
      <c r="AF206" s="82"/>
      <c r="AG206" s="82"/>
      <c r="AH206" s="82"/>
      <c r="AI206" s="82"/>
      <c r="AJ206" s="82"/>
      <c r="AK206" s="82"/>
      <c r="AL206" s="82"/>
      <c r="AM206" s="82"/>
      <c r="AN206" s="82"/>
      <c r="AO206" s="82"/>
    </row>
    <row r="207" spans="1:41" x14ac:dyDescent="0.2">
      <c r="A207" s="60" t="str">
        <f t="shared" si="647"/>
        <v>Portugal</v>
      </c>
      <c r="B207" s="23" t="str">
        <f t="shared" si="647"/>
        <v>PT</v>
      </c>
      <c r="C207" s="42" t="str">
        <f t="shared" si="647"/>
        <v>PRT</v>
      </c>
      <c r="D207" s="43">
        <f t="shared" si="649"/>
        <v>51</v>
      </c>
      <c r="E207" s="232">
        <v>39</v>
      </c>
      <c r="F207" s="30">
        <v>39</v>
      </c>
      <c r="G207" s="30">
        <v>39</v>
      </c>
      <c r="H207" s="30">
        <v>39.5</v>
      </c>
      <c r="I207" s="30">
        <v>39.5</v>
      </c>
      <c r="J207" s="30">
        <v>38</v>
      </c>
      <c r="K207" s="30">
        <v>39.200000000000003</v>
      </c>
      <c r="L207" s="30">
        <v>39.9</v>
      </c>
      <c r="M207" s="30">
        <v>39.9</v>
      </c>
      <c r="N207" s="30">
        <v>39.200000000000003</v>
      </c>
      <c r="O207" s="30">
        <v>38</v>
      </c>
      <c r="P207" s="30">
        <v>39.5</v>
      </c>
      <c r="Q207" s="30">
        <v>38.5</v>
      </c>
      <c r="R207" s="30">
        <v>39.5</v>
      </c>
      <c r="S207" s="30">
        <v>39.5</v>
      </c>
      <c r="T207" s="30">
        <v>37.799999999999997</v>
      </c>
      <c r="U207" s="30">
        <v>41.6</v>
      </c>
      <c r="V207" s="30">
        <v>41.6</v>
      </c>
      <c r="W207" s="233">
        <v>38.1</v>
      </c>
      <c r="Y207" s="82"/>
      <c r="Z207" s="82"/>
      <c r="AA207" s="82"/>
      <c r="AB207" s="82"/>
      <c r="AC207" s="82"/>
      <c r="AD207" s="82"/>
      <c r="AE207" s="82"/>
      <c r="AF207" s="82"/>
      <c r="AG207" s="82"/>
      <c r="AH207" s="82"/>
      <c r="AI207" s="82"/>
      <c r="AJ207" s="82"/>
      <c r="AK207" s="82"/>
      <c r="AL207" s="82"/>
      <c r="AM207" s="82"/>
      <c r="AN207" s="82"/>
      <c r="AO207" s="82"/>
    </row>
    <row r="208" spans="1:41" x14ac:dyDescent="0.2">
      <c r="A208" s="60" t="str">
        <f t="shared" si="647"/>
        <v>Romania</v>
      </c>
      <c r="B208" s="23" t="str">
        <f t="shared" si="647"/>
        <v>RO</v>
      </c>
      <c r="C208" s="42" t="str">
        <f t="shared" si="647"/>
        <v>ROU</v>
      </c>
      <c r="D208" s="43">
        <f t="shared" si="649"/>
        <v>52</v>
      </c>
      <c r="E208" s="232">
        <v>46.5</v>
      </c>
      <c r="F208" s="30">
        <v>46.3</v>
      </c>
      <c r="G208" s="30">
        <v>45</v>
      </c>
      <c r="H208" s="30">
        <v>44.4</v>
      </c>
      <c r="I208" s="30">
        <v>46.5</v>
      </c>
      <c r="J208" s="30">
        <v>46.3</v>
      </c>
      <c r="K208" s="30">
        <v>45</v>
      </c>
      <c r="L208" s="30">
        <v>44.7</v>
      </c>
      <c r="M208" s="30">
        <v>45</v>
      </c>
      <c r="N208" s="30">
        <v>45</v>
      </c>
      <c r="O208" s="30">
        <v>44.4</v>
      </c>
      <c r="P208" s="30">
        <v>44.3</v>
      </c>
      <c r="Q208" s="30">
        <v>46.5</v>
      </c>
      <c r="R208" s="30">
        <v>46.3</v>
      </c>
      <c r="S208" s="30">
        <v>45</v>
      </c>
      <c r="T208" s="30">
        <v>44.4</v>
      </c>
      <c r="U208" s="30">
        <v>46.5</v>
      </c>
      <c r="V208" s="30">
        <v>46.3</v>
      </c>
      <c r="W208" s="233">
        <v>45</v>
      </c>
      <c r="Y208" s="82"/>
      <c r="Z208" s="82"/>
      <c r="AA208" s="82"/>
      <c r="AB208" s="82"/>
      <c r="AC208" s="82"/>
      <c r="AD208" s="82"/>
      <c r="AE208" s="82"/>
      <c r="AF208" s="82"/>
      <c r="AG208" s="82"/>
      <c r="AH208" s="82"/>
      <c r="AI208" s="82"/>
      <c r="AJ208" s="82"/>
      <c r="AK208" s="82"/>
      <c r="AL208" s="82"/>
      <c r="AM208" s="82"/>
      <c r="AN208" s="82"/>
      <c r="AO208" s="82"/>
    </row>
    <row r="209" spans="1:41" x14ac:dyDescent="0.2">
      <c r="A209" s="60" t="str">
        <f t="shared" si="647"/>
        <v>Serbia</v>
      </c>
      <c r="B209" s="23" t="str">
        <f t="shared" si="647"/>
        <v>RS</v>
      </c>
      <c r="C209" s="42" t="str">
        <f t="shared" si="647"/>
        <v>SRB</v>
      </c>
      <c r="D209" s="43">
        <f t="shared" si="649"/>
        <v>53</v>
      </c>
      <c r="E209" s="232">
        <v>44.8</v>
      </c>
      <c r="F209" s="30">
        <v>45.1</v>
      </c>
      <c r="G209" s="30">
        <v>45.1</v>
      </c>
      <c r="H209" s="30">
        <v>45.1</v>
      </c>
      <c r="I209" s="30">
        <v>45.1</v>
      </c>
      <c r="J209" s="30">
        <v>44.6</v>
      </c>
      <c r="K209" s="30">
        <v>44.6</v>
      </c>
      <c r="L209" s="30">
        <v>44.5</v>
      </c>
      <c r="M209" s="30">
        <v>42.8</v>
      </c>
      <c r="N209" s="30">
        <v>44.6</v>
      </c>
      <c r="O209" s="30">
        <v>44.6</v>
      </c>
      <c r="P209" s="30">
        <v>44.8</v>
      </c>
      <c r="Q209" s="30">
        <v>44.8</v>
      </c>
      <c r="R209" s="30">
        <v>44.8</v>
      </c>
      <c r="S209" s="30">
        <v>44.8</v>
      </c>
      <c r="T209" s="30">
        <v>43</v>
      </c>
      <c r="U209" s="30">
        <v>45.6</v>
      </c>
      <c r="V209" s="30">
        <v>45.6</v>
      </c>
      <c r="W209" s="233">
        <v>44.8</v>
      </c>
      <c r="X209" s="111"/>
      <c r="Y209" s="82"/>
      <c r="Z209" s="82"/>
      <c r="AA209" s="82"/>
      <c r="AB209" s="82"/>
      <c r="AC209" s="82"/>
      <c r="AD209" s="82"/>
      <c r="AE209" s="82"/>
      <c r="AF209" s="82"/>
      <c r="AG209" s="82"/>
      <c r="AH209" s="82"/>
      <c r="AI209" s="82"/>
      <c r="AJ209" s="82"/>
      <c r="AK209" s="82"/>
      <c r="AL209" s="82"/>
      <c r="AM209" s="82"/>
      <c r="AN209" s="82"/>
      <c r="AO209" s="82"/>
    </row>
    <row r="210" spans="1:41" x14ac:dyDescent="0.2">
      <c r="A210" s="60" t="str">
        <f t="shared" si="647"/>
        <v>Slovenia</v>
      </c>
      <c r="B210" s="23" t="str">
        <f t="shared" si="647"/>
        <v>SI</v>
      </c>
      <c r="C210" s="42" t="str">
        <f t="shared" si="647"/>
        <v>SVN</v>
      </c>
      <c r="D210" s="43">
        <f t="shared" si="649"/>
        <v>58</v>
      </c>
      <c r="E210" s="232">
        <v>46.1</v>
      </c>
      <c r="F210" s="30">
        <v>45.9</v>
      </c>
      <c r="G210" s="30">
        <v>45.9</v>
      </c>
      <c r="H210" s="30">
        <v>45.9</v>
      </c>
      <c r="I210" s="30">
        <v>45.9</v>
      </c>
      <c r="J210" s="30">
        <v>46.4</v>
      </c>
      <c r="K210" s="30">
        <v>46.4</v>
      </c>
      <c r="L210" s="30">
        <v>46.5</v>
      </c>
      <c r="M210" s="30">
        <v>46.1</v>
      </c>
      <c r="N210" s="30">
        <v>46.4</v>
      </c>
      <c r="O210" s="30">
        <v>46.4</v>
      </c>
      <c r="P210" s="30">
        <v>45.9</v>
      </c>
      <c r="Q210" s="30">
        <v>46</v>
      </c>
      <c r="R210" s="30">
        <v>46.1</v>
      </c>
      <c r="S210" s="30">
        <v>46.1</v>
      </c>
      <c r="T210" s="30">
        <v>46.1</v>
      </c>
      <c r="U210" s="30">
        <v>45.6</v>
      </c>
      <c r="V210" s="30">
        <v>45.6</v>
      </c>
      <c r="W210" s="233">
        <v>45.6</v>
      </c>
      <c r="Y210" s="82"/>
      <c r="Z210" s="82"/>
      <c r="AA210" s="82"/>
      <c r="AB210" s="82"/>
      <c r="AC210" s="82"/>
      <c r="AD210" s="82"/>
      <c r="AE210" s="82"/>
      <c r="AF210" s="82"/>
      <c r="AG210" s="82"/>
      <c r="AH210" s="82"/>
      <c r="AI210" s="82"/>
      <c r="AJ210" s="82"/>
      <c r="AK210" s="82"/>
      <c r="AL210" s="82"/>
      <c r="AM210" s="82"/>
      <c r="AN210" s="82"/>
      <c r="AO210" s="82"/>
    </row>
    <row r="211" spans="1:41" ht="13.5" thickBot="1" x14ac:dyDescent="0.25">
      <c r="A211" s="61" t="str">
        <f t="shared" si="647"/>
        <v>Slovak Republic</v>
      </c>
      <c r="B211" s="62" t="str">
        <f t="shared" si="647"/>
        <v>SK</v>
      </c>
      <c r="C211" s="80" t="str">
        <f t="shared" si="647"/>
        <v>SVK</v>
      </c>
      <c r="D211" s="215">
        <f t="shared" si="649"/>
        <v>59</v>
      </c>
      <c r="E211" s="234">
        <v>48.2</v>
      </c>
      <c r="F211" s="235">
        <v>48.5</v>
      </c>
      <c r="G211" s="235">
        <v>48.5</v>
      </c>
      <c r="H211" s="235">
        <v>48.5</v>
      </c>
      <c r="I211" s="235">
        <v>48.5</v>
      </c>
      <c r="J211" s="235">
        <v>48.5</v>
      </c>
      <c r="K211" s="235">
        <v>48.5</v>
      </c>
      <c r="L211" s="235">
        <v>47.9</v>
      </c>
      <c r="M211" s="235">
        <v>49</v>
      </c>
      <c r="N211" s="235">
        <v>48.7</v>
      </c>
      <c r="O211" s="235">
        <v>48.7</v>
      </c>
      <c r="P211" s="235">
        <v>48.5</v>
      </c>
      <c r="Q211" s="235">
        <v>48.6</v>
      </c>
      <c r="R211" s="235">
        <v>48.2</v>
      </c>
      <c r="S211" s="235">
        <v>48.2</v>
      </c>
      <c r="T211" s="235">
        <v>48.2</v>
      </c>
      <c r="U211" s="235">
        <v>48.2</v>
      </c>
      <c r="V211" s="235">
        <v>48.2</v>
      </c>
      <c r="W211" s="236">
        <v>48.2</v>
      </c>
      <c r="Y211" s="82"/>
      <c r="Z211" s="82"/>
      <c r="AA211" s="82"/>
      <c r="AB211" s="82"/>
      <c r="AC211" s="82"/>
      <c r="AD211" s="82"/>
      <c r="AE211" s="82"/>
      <c r="AF211" s="82"/>
      <c r="AG211" s="82"/>
      <c r="AH211" s="82"/>
      <c r="AI211" s="82"/>
      <c r="AJ211" s="82"/>
      <c r="AK211" s="82"/>
      <c r="AL211" s="82"/>
      <c r="AM211" s="82"/>
      <c r="AN211" s="82"/>
      <c r="AO211" s="82"/>
    </row>
    <row r="214" spans="1:41" ht="18.75" x14ac:dyDescent="0.3">
      <c r="A214" s="74" t="s">
        <v>274</v>
      </c>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row>
    <row r="215" spans="1:41" x14ac:dyDescent="0.2">
      <c r="A215" s="24"/>
      <c r="B215" s="24"/>
      <c r="C215" s="24"/>
      <c r="D215" s="81" t="str">
        <f t="shared" ref="D215:W215" si="650">D183</f>
        <v>Fuel</v>
      </c>
      <c r="E215" s="76" t="str">
        <f t="shared" si="650"/>
        <v>Biofuels</v>
      </c>
      <c r="F215" s="43">
        <f t="shared" si="650"/>
        <v>0</v>
      </c>
      <c r="G215" s="43">
        <f t="shared" si="650"/>
        <v>0</v>
      </c>
      <c r="H215" s="43">
        <f t="shared" si="650"/>
        <v>0</v>
      </c>
      <c r="I215" s="43">
        <f t="shared" si="650"/>
        <v>0</v>
      </c>
      <c r="J215" s="43">
        <f t="shared" si="650"/>
        <v>0</v>
      </c>
      <c r="K215" s="43">
        <f t="shared" si="650"/>
        <v>0</v>
      </c>
      <c r="L215" s="43" t="str">
        <f t="shared" si="650"/>
        <v>Hydro-run</v>
      </c>
      <c r="M215" s="43" t="str">
        <f t="shared" si="650"/>
        <v>Hydro-turbine</v>
      </c>
      <c r="N215" s="43">
        <f t="shared" si="650"/>
        <v>0</v>
      </c>
      <c r="O215" s="43">
        <f t="shared" si="650"/>
        <v>0</v>
      </c>
      <c r="P215" s="43" t="str">
        <f t="shared" si="650"/>
        <v>Nuclear</v>
      </c>
      <c r="Q215" s="43" t="str">
        <f t="shared" si="650"/>
        <v>Oil</v>
      </c>
      <c r="R215" s="43" t="str">
        <f t="shared" si="650"/>
        <v>Other non-RES</v>
      </c>
      <c r="S215" s="43" t="str">
        <f t="shared" si="650"/>
        <v>Other RES</v>
      </c>
      <c r="T215" s="43">
        <f t="shared" si="650"/>
        <v>0</v>
      </c>
      <c r="U215" s="43">
        <f t="shared" si="650"/>
        <v>0</v>
      </c>
      <c r="V215" s="43">
        <f t="shared" si="650"/>
        <v>0</v>
      </c>
      <c r="W215" s="59" t="str">
        <f t="shared" si="650"/>
        <v>Wind offshore</v>
      </c>
    </row>
    <row r="216" spans="1:41" ht="82.5" customHeight="1" x14ac:dyDescent="0.2">
      <c r="A216" s="42"/>
      <c r="B216" s="42"/>
      <c r="C216" s="42"/>
      <c r="D216" s="71" t="str">
        <f t="shared" ref="D216:W216" si="651">D184</f>
        <v>KW type</v>
      </c>
      <c r="E216" s="65" t="str">
        <f t="shared" si="651"/>
        <v>Biomassekraftwerk</v>
      </c>
      <c r="F216" s="29" t="str">
        <f t="shared" si="651"/>
        <v>GT absicherung</v>
      </c>
      <c r="G216" s="29" t="str">
        <f t="shared" si="651"/>
        <v>GT peak</v>
      </c>
      <c r="H216" s="29" t="str">
        <f t="shared" si="651"/>
        <v>GKKW alt</v>
      </c>
      <c r="I216" s="29" t="str">
        <f t="shared" si="651"/>
        <v>GKKW neu</v>
      </c>
      <c r="J216" s="29" t="str">
        <f t="shared" si="651"/>
        <v>Steinkohlekraftwerk alt</v>
      </c>
      <c r="K216" s="29" t="str">
        <f t="shared" si="651"/>
        <v>Steinkohlekraftwerk neu</v>
      </c>
      <c r="L216" s="29" t="str">
        <f t="shared" si="651"/>
        <v>Laufwasserkraftwerk</v>
      </c>
      <c r="M216" s="29" t="str">
        <f t="shared" si="651"/>
        <v>Speicherwasserkraftwerk</v>
      </c>
      <c r="N216" s="29" t="str">
        <f t="shared" si="651"/>
        <v>Braunkohlekraftwerk alt</v>
      </c>
      <c r="O216" s="29" t="str">
        <f t="shared" si="651"/>
        <v>Braunkohlekraftwerk neu</v>
      </c>
      <c r="P216" s="29" t="str">
        <f t="shared" si="651"/>
        <v>Kernkraftwerk</v>
      </c>
      <c r="Q216" s="29" t="str">
        <f t="shared" si="651"/>
        <v>Oelkraftwerk</v>
      </c>
      <c r="R216" s="29" t="str">
        <f t="shared" si="651"/>
        <v>Weitere non-RES</v>
      </c>
      <c r="S216" s="29" t="str">
        <f t="shared" si="651"/>
        <v>Weitere RES</v>
      </c>
      <c r="T216" s="29" t="str">
        <f t="shared" si="651"/>
        <v>PV</v>
      </c>
      <c r="U216" s="29" t="str">
        <f t="shared" si="651"/>
        <v>Wind onshore stark</v>
      </c>
      <c r="V216" s="29" t="str">
        <f t="shared" si="651"/>
        <v>Wind onshore schwach</v>
      </c>
      <c r="W216" s="66" t="str">
        <f t="shared" si="651"/>
        <v>Wind offshore</v>
      </c>
    </row>
    <row r="217" spans="1:41" ht="17.25" x14ac:dyDescent="0.2">
      <c r="A217" s="42"/>
      <c r="B217" s="42"/>
      <c r="C217" s="42"/>
      <c r="D217" s="71" t="str">
        <f t="shared" ref="D217:W217" si="652">D185</f>
        <v>fk_kwtyp</v>
      </c>
      <c r="E217" s="65">
        <f t="shared" si="652"/>
        <v>1</v>
      </c>
      <c r="F217" s="29">
        <f t="shared" si="652"/>
        <v>4</v>
      </c>
      <c r="G217" s="29">
        <f t="shared" si="652"/>
        <v>5</v>
      </c>
      <c r="H217" s="29">
        <f t="shared" si="652"/>
        <v>6</v>
      </c>
      <c r="I217" s="29">
        <f t="shared" si="652"/>
        <v>7</v>
      </c>
      <c r="J217" s="29">
        <f t="shared" si="652"/>
        <v>12</v>
      </c>
      <c r="K217" s="29">
        <f t="shared" si="652"/>
        <v>13</v>
      </c>
      <c r="L217" s="29">
        <f t="shared" si="652"/>
        <v>9</v>
      </c>
      <c r="M217" s="29">
        <f t="shared" si="652"/>
        <v>11</v>
      </c>
      <c r="N217" s="29">
        <f t="shared" si="652"/>
        <v>2</v>
      </c>
      <c r="O217" s="29">
        <f t="shared" si="652"/>
        <v>3</v>
      </c>
      <c r="P217" s="29">
        <f t="shared" si="652"/>
        <v>8</v>
      </c>
      <c r="Q217" s="29">
        <f t="shared" si="652"/>
        <v>17</v>
      </c>
      <c r="R217" s="29">
        <f t="shared" si="652"/>
        <v>19</v>
      </c>
      <c r="S217" s="29">
        <f t="shared" si="652"/>
        <v>18</v>
      </c>
      <c r="T217" s="29">
        <f t="shared" si="652"/>
        <v>10</v>
      </c>
      <c r="U217" s="29">
        <f t="shared" si="652"/>
        <v>16</v>
      </c>
      <c r="V217" s="29">
        <f t="shared" si="652"/>
        <v>15</v>
      </c>
      <c r="W217" s="66">
        <f t="shared" si="652"/>
        <v>14</v>
      </c>
    </row>
    <row r="218" spans="1:41" ht="26.25" thickBot="1" x14ac:dyDescent="0.25">
      <c r="A218" s="183" t="str">
        <f t="shared" ref="A218:W218" si="653">A186</f>
        <v>Country</v>
      </c>
      <c r="B218" s="183" t="str">
        <f t="shared" si="653"/>
        <v>Market Node</v>
      </c>
      <c r="C218" s="183" t="str">
        <f t="shared" si="653"/>
        <v>ISO3 Code</v>
      </c>
      <c r="D218" s="43">
        <f t="shared" si="653"/>
        <v>0</v>
      </c>
      <c r="E218" s="216">
        <f t="shared" si="653"/>
        <v>3</v>
      </c>
      <c r="F218" s="28">
        <f t="shared" si="653"/>
        <v>0</v>
      </c>
      <c r="G218" s="28">
        <f t="shared" si="653"/>
        <v>0</v>
      </c>
      <c r="H218" s="28">
        <f t="shared" si="653"/>
        <v>0</v>
      </c>
      <c r="I218" s="28">
        <f t="shared" si="653"/>
        <v>0</v>
      </c>
      <c r="J218" s="28">
        <f t="shared" si="653"/>
        <v>0</v>
      </c>
      <c r="K218" s="28">
        <f t="shared" si="653"/>
        <v>0</v>
      </c>
      <c r="L218" s="28">
        <f t="shared" si="653"/>
        <v>7</v>
      </c>
      <c r="M218" s="28">
        <f t="shared" si="653"/>
        <v>8</v>
      </c>
      <c r="N218" s="28">
        <f t="shared" si="653"/>
        <v>0</v>
      </c>
      <c r="O218" s="28">
        <f t="shared" si="653"/>
        <v>0</v>
      </c>
      <c r="P218" s="28">
        <f t="shared" si="653"/>
        <v>10</v>
      </c>
      <c r="Q218" s="28">
        <f t="shared" si="653"/>
        <v>11</v>
      </c>
      <c r="R218" s="28">
        <f t="shared" si="653"/>
        <v>12</v>
      </c>
      <c r="S218" s="28">
        <f t="shared" si="653"/>
        <v>13</v>
      </c>
      <c r="T218" s="28">
        <f t="shared" si="653"/>
        <v>0</v>
      </c>
      <c r="U218" s="28">
        <f t="shared" si="653"/>
        <v>0</v>
      </c>
      <c r="V218" s="28">
        <f t="shared" si="653"/>
        <v>0</v>
      </c>
      <c r="W218" s="218">
        <f t="shared" si="653"/>
        <v>17</v>
      </c>
    </row>
    <row r="219" spans="1:41" x14ac:dyDescent="0.2">
      <c r="A219" s="77" t="str">
        <f t="shared" ref="A219:D219" si="654">A187</f>
        <v>Albania</v>
      </c>
      <c r="B219" s="78" t="str">
        <f t="shared" si="654"/>
        <v>AL</v>
      </c>
      <c r="C219" s="79" t="str">
        <f t="shared" si="654"/>
        <v>ALB</v>
      </c>
      <c r="D219" s="214">
        <f t="shared" si="654"/>
        <v>7</v>
      </c>
      <c r="E219" s="229">
        <v>19.600000000000001</v>
      </c>
      <c r="F219" s="230">
        <v>20</v>
      </c>
      <c r="G219" s="230">
        <v>20</v>
      </c>
      <c r="H219" s="230">
        <v>20.2</v>
      </c>
      <c r="I219" s="230">
        <v>20.2</v>
      </c>
      <c r="J219" s="230">
        <v>19.8</v>
      </c>
      <c r="K219" s="230">
        <v>19.8</v>
      </c>
      <c r="L219" s="230">
        <v>20</v>
      </c>
      <c r="M219" s="230">
        <v>20</v>
      </c>
      <c r="N219" s="230">
        <v>19.7</v>
      </c>
      <c r="O219" s="230">
        <v>19.7</v>
      </c>
      <c r="P219" s="230">
        <v>19.899999999999999</v>
      </c>
      <c r="Q219" s="230">
        <v>19.899999999999999</v>
      </c>
      <c r="R219" s="230">
        <v>20</v>
      </c>
      <c r="S219" s="230">
        <v>20</v>
      </c>
      <c r="T219" s="230">
        <v>20.2</v>
      </c>
      <c r="U219" s="230">
        <v>19.5</v>
      </c>
      <c r="V219" s="230">
        <v>19.5</v>
      </c>
      <c r="W219" s="231">
        <v>19.3</v>
      </c>
    </row>
    <row r="220" spans="1:41" x14ac:dyDescent="0.2">
      <c r="A220" s="75" t="str">
        <f t="shared" ref="A220:D220" si="655">A188</f>
        <v>Austria</v>
      </c>
      <c r="B220" s="44" t="str">
        <f t="shared" si="655"/>
        <v>AT</v>
      </c>
      <c r="C220" s="42" t="str">
        <f t="shared" si="655"/>
        <v>AUT</v>
      </c>
      <c r="D220" s="43">
        <f t="shared" si="655"/>
        <v>8</v>
      </c>
      <c r="E220" s="232">
        <v>10.199999999999999</v>
      </c>
      <c r="F220" s="30">
        <v>14.4</v>
      </c>
      <c r="G220" s="30">
        <v>14.4</v>
      </c>
      <c r="H220" s="30">
        <v>15.3</v>
      </c>
      <c r="I220" s="30">
        <v>15.3</v>
      </c>
      <c r="J220" s="30">
        <v>16.399999999999999</v>
      </c>
      <c r="K220" s="30">
        <v>16.399999999999999</v>
      </c>
      <c r="L220" s="30">
        <v>16.600000000000001</v>
      </c>
      <c r="M220" s="30">
        <v>12.8</v>
      </c>
      <c r="N220" s="30">
        <v>15.1</v>
      </c>
      <c r="O220" s="30">
        <v>15.1</v>
      </c>
      <c r="P220" s="30">
        <v>14.3</v>
      </c>
      <c r="Q220" s="30">
        <v>14.3</v>
      </c>
      <c r="R220" s="30">
        <v>14.1</v>
      </c>
      <c r="S220" s="30">
        <v>14.1</v>
      </c>
      <c r="T220" s="30">
        <v>15.6</v>
      </c>
      <c r="U220" s="30">
        <v>15.8</v>
      </c>
      <c r="V220" s="30">
        <v>15.8</v>
      </c>
      <c r="W220" s="233">
        <v>14.1</v>
      </c>
      <c r="X220" s="24"/>
      <c r="Y220" s="24"/>
      <c r="Z220" s="24"/>
    </row>
    <row r="221" spans="1:41" x14ac:dyDescent="0.2">
      <c r="A221" s="75" t="str">
        <f t="shared" ref="A221:D221" si="656">A189</f>
        <v>Bosnia-Herzegovina</v>
      </c>
      <c r="B221" s="44" t="str">
        <f t="shared" si="656"/>
        <v>BA</v>
      </c>
      <c r="C221" s="42" t="str">
        <f t="shared" si="656"/>
        <v>BIH</v>
      </c>
      <c r="D221" s="43">
        <f t="shared" si="656"/>
        <v>9</v>
      </c>
      <c r="E221" s="232">
        <v>16.399999999999999</v>
      </c>
      <c r="F221" s="30">
        <v>18.899999999999999</v>
      </c>
      <c r="G221" s="30">
        <v>18.899999999999999</v>
      </c>
      <c r="H221" s="30">
        <v>18.600000000000001</v>
      </c>
      <c r="I221" s="30">
        <v>18.600000000000001</v>
      </c>
      <c r="J221" s="30">
        <v>17.100000000000001</v>
      </c>
      <c r="K221" s="30">
        <v>17.100000000000001</v>
      </c>
      <c r="L221" s="30">
        <v>17.5</v>
      </c>
      <c r="M221" s="30">
        <v>18.100000000000001</v>
      </c>
      <c r="N221" s="30">
        <v>16.600000000000001</v>
      </c>
      <c r="O221" s="30">
        <v>16.600000000000001</v>
      </c>
      <c r="P221" s="30">
        <v>17.5</v>
      </c>
      <c r="Q221" s="30">
        <v>17.5</v>
      </c>
      <c r="R221" s="30">
        <v>17.8</v>
      </c>
      <c r="S221" s="30">
        <v>17.8</v>
      </c>
      <c r="T221" s="30">
        <v>18.2</v>
      </c>
      <c r="U221" s="30">
        <v>17.100000000000001</v>
      </c>
      <c r="V221" s="30">
        <v>17.100000000000001</v>
      </c>
      <c r="W221" s="233">
        <v>17.2</v>
      </c>
      <c r="X221" s="24"/>
      <c r="Y221" s="24"/>
      <c r="Z221" s="24"/>
    </row>
    <row r="222" spans="1:41" x14ac:dyDescent="0.2">
      <c r="A222" s="75" t="str">
        <f t="shared" ref="A222:D222" si="657">A190</f>
        <v>Belgium</v>
      </c>
      <c r="B222" s="44" t="str">
        <f t="shared" si="657"/>
        <v>BE</v>
      </c>
      <c r="C222" s="42" t="str">
        <f t="shared" si="657"/>
        <v>BEL</v>
      </c>
      <c r="D222" s="43">
        <f t="shared" si="657"/>
        <v>10</v>
      </c>
      <c r="E222" s="232">
        <v>4.9000000000000004</v>
      </c>
      <c r="F222" s="30">
        <v>5.4</v>
      </c>
      <c r="G222" s="30">
        <v>5.4</v>
      </c>
      <c r="H222" s="30">
        <v>4</v>
      </c>
      <c r="I222" s="30">
        <v>4</v>
      </c>
      <c r="J222" s="30">
        <v>6</v>
      </c>
      <c r="K222" s="30">
        <v>6</v>
      </c>
      <c r="L222" s="30">
        <v>4.8</v>
      </c>
      <c r="M222" s="30">
        <v>5.3</v>
      </c>
      <c r="N222" s="30">
        <v>5.5</v>
      </c>
      <c r="O222" s="30">
        <v>5.5</v>
      </c>
      <c r="P222" s="30">
        <v>3.7</v>
      </c>
      <c r="Q222" s="30">
        <v>4.5999999999999996</v>
      </c>
      <c r="R222" s="30">
        <v>4.5999999999999996</v>
      </c>
      <c r="S222" s="30">
        <v>4.5999999999999996</v>
      </c>
      <c r="T222" s="30">
        <v>5.0999999999999996</v>
      </c>
      <c r="U222" s="30">
        <v>3</v>
      </c>
      <c r="V222" s="30">
        <v>3</v>
      </c>
      <c r="W222" s="233">
        <v>2.8</v>
      </c>
      <c r="X222" s="24"/>
      <c r="Y222" s="24"/>
      <c r="Z222" s="24"/>
    </row>
    <row r="223" spans="1:41" x14ac:dyDescent="0.2">
      <c r="A223" s="75" t="str">
        <f t="shared" ref="A223:D223" si="658">A191</f>
        <v>Bulgaria</v>
      </c>
      <c r="B223" s="44" t="str">
        <f t="shared" si="658"/>
        <v>BG</v>
      </c>
      <c r="C223" s="42" t="str">
        <f t="shared" si="658"/>
        <v>BGR</v>
      </c>
      <c r="D223" s="43">
        <f t="shared" si="658"/>
        <v>11</v>
      </c>
      <c r="E223" s="232">
        <v>26.3</v>
      </c>
      <c r="F223" s="30">
        <v>24.3</v>
      </c>
      <c r="G223" s="30">
        <v>24.3</v>
      </c>
      <c r="H223" s="30">
        <v>25.2</v>
      </c>
      <c r="I223" s="30">
        <v>25.2</v>
      </c>
      <c r="J223" s="30">
        <v>22.9</v>
      </c>
      <c r="K223" s="30">
        <v>22.9</v>
      </c>
      <c r="L223" s="30">
        <v>25.8</v>
      </c>
      <c r="M223" s="30">
        <v>25.3</v>
      </c>
      <c r="N223" s="30">
        <v>23.1</v>
      </c>
      <c r="O223" s="30">
        <v>23.1</v>
      </c>
      <c r="P223" s="30">
        <v>23.9</v>
      </c>
      <c r="Q223" s="30">
        <v>25.2</v>
      </c>
      <c r="R223" s="30">
        <v>25.2</v>
      </c>
      <c r="S223" s="30">
        <v>25.2</v>
      </c>
      <c r="T223" s="30">
        <v>27.6</v>
      </c>
      <c r="U223" s="30">
        <v>26.5</v>
      </c>
      <c r="V223" s="30">
        <v>26.5</v>
      </c>
      <c r="W223" s="233">
        <v>29</v>
      </c>
      <c r="X223" s="24"/>
      <c r="Y223" s="24"/>
      <c r="Z223" s="24"/>
    </row>
    <row r="224" spans="1:41" x14ac:dyDescent="0.2">
      <c r="A224" s="75" t="str">
        <f t="shared" ref="A224:D224" si="659">A192</f>
        <v>Switzerland</v>
      </c>
      <c r="B224" s="44" t="str">
        <f t="shared" si="659"/>
        <v>CH</v>
      </c>
      <c r="C224" s="42" t="str">
        <f t="shared" si="659"/>
        <v>CHE</v>
      </c>
      <c r="D224" s="43">
        <f t="shared" si="659"/>
        <v>12</v>
      </c>
      <c r="E224" s="232">
        <v>7.4</v>
      </c>
      <c r="F224" s="30">
        <v>8.1999999999999993</v>
      </c>
      <c r="G224" s="30">
        <v>8.1999999999999993</v>
      </c>
      <c r="H224" s="30">
        <v>8.1999999999999993</v>
      </c>
      <c r="I224" s="30">
        <v>8.1999999999999993</v>
      </c>
      <c r="J224" s="30">
        <v>7.4</v>
      </c>
      <c r="K224" s="30">
        <v>7.4</v>
      </c>
      <c r="L224" s="30">
        <v>8.1999999999999993</v>
      </c>
      <c r="M224" s="30">
        <v>8.6</v>
      </c>
      <c r="N224" s="30">
        <v>7.4</v>
      </c>
      <c r="O224" s="30">
        <v>7.4</v>
      </c>
      <c r="P224" s="30">
        <v>8.1999999999999993</v>
      </c>
      <c r="Q224" s="30">
        <v>7.4</v>
      </c>
      <c r="R224" s="30">
        <v>7.4</v>
      </c>
      <c r="S224" s="30">
        <v>7.4</v>
      </c>
      <c r="T224" s="30">
        <v>7.8</v>
      </c>
      <c r="U224" s="30">
        <v>7.1</v>
      </c>
      <c r="V224" s="30">
        <v>8.3000000000000007</v>
      </c>
      <c r="W224" s="233">
        <v>7.4286580000000004</v>
      </c>
      <c r="X224" s="24"/>
      <c r="Y224" s="24"/>
      <c r="Z224" s="24"/>
    </row>
    <row r="225" spans="1:26" x14ac:dyDescent="0.2">
      <c r="A225" s="75" t="str">
        <f t="shared" ref="A225:D225" si="660">A193</f>
        <v>Czech Republic</v>
      </c>
      <c r="B225" s="44" t="str">
        <f t="shared" si="660"/>
        <v>CZ</v>
      </c>
      <c r="C225" s="42" t="str">
        <f t="shared" si="660"/>
        <v>CZE</v>
      </c>
      <c r="D225" s="43">
        <f t="shared" si="660"/>
        <v>14</v>
      </c>
      <c r="E225" s="232">
        <v>15.4</v>
      </c>
      <c r="F225" s="30">
        <v>16.899999999999999</v>
      </c>
      <c r="G225" s="30">
        <v>16.899999999999999</v>
      </c>
      <c r="H225" s="30">
        <v>15.6</v>
      </c>
      <c r="I225" s="30">
        <v>15.6</v>
      </c>
      <c r="J225" s="30">
        <v>13.5</v>
      </c>
      <c r="K225" s="30">
        <v>13.5</v>
      </c>
      <c r="L225" s="30">
        <v>14.2</v>
      </c>
      <c r="M225" s="30">
        <v>16.5</v>
      </c>
      <c r="N225" s="30">
        <v>13.5</v>
      </c>
      <c r="O225" s="30">
        <v>13.5</v>
      </c>
      <c r="P225" s="30">
        <v>16.600000000000001</v>
      </c>
      <c r="Q225" s="30">
        <v>15.3</v>
      </c>
      <c r="R225" s="30">
        <v>15.3</v>
      </c>
      <c r="S225" s="30">
        <v>15.3</v>
      </c>
      <c r="T225" s="30">
        <v>14.5</v>
      </c>
      <c r="U225" s="30">
        <v>13.1</v>
      </c>
      <c r="V225" s="30">
        <v>13.1</v>
      </c>
      <c r="W225" s="233">
        <v>15.3</v>
      </c>
      <c r="X225" s="24"/>
      <c r="Y225" s="24"/>
      <c r="Z225" s="24"/>
    </row>
    <row r="226" spans="1:26" x14ac:dyDescent="0.2">
      <c r="A226" s="75" t="str">
        <f t="shared" ref="A226:D226" si="661">A194</f>
        <v>__SUM DEU</v>
      </c>
      <c r="B226" s="44" t="str">
        <f t="shared" si="661"/>
        <v>DE</v>
      </c>
      <c r="C226" s="42" t="str">
        <f t="shared" si="661"/>
        <v>DEU</v>
      </c>
      <c r="D226" s="43">
        <f t="shared" si="661"/>
        <v>0</v>
      </c>
      <c r="E226" s="232">
        <v>9.3000000000000007</v>
      </c>
      <c r="F226" s="30">
        <v>7.4</v>
      </c>
      <c r="G226" s="30">
        <v>7.2</v>
      </c>
      <c r="H226" s="30">
        <v>8</v>
      </c>
      <c r="I226" s="30">
        <v>7.2</v>
      </c>
      <c r="J226" s="30">
        <v>8.9</v>
      </c>
      <c r="K226" s="30">
        <v>9.1999999999999993</v>
      </c>
      <c r="L226" s="30">
        <v>11.2</v>
      </c>
      <c r="M226" s="30">
        <v>10.3</v>
      </c>
      <c r="N226" s="30">
        <v>7.6</v>
      </c>
      <c r="O226" s="30">
        <v>7.7</v>
      </c>
      <c r="P226" s="30">
        <v>10.4</v>
      </c>
      <c r="Q226" s="30">
        <v>10.4</v>
      </c>
      <c r="R226" s="30">
        <v>10.6</v>
      </c>
      <c r="S226" s="30">
        <v>10</v>
      </c>
      <c r="T226" s="30">
        <v>12.8</v>
      </c>
      <c r="U226" s="30">
        <v>12.7</v>
      </c>
      <c r="V226" s="30">
        <v>9</v>
      </c>
      <c r="W226" s="233">
        <v>7.9</v>
      </c>
      <c r="X226" s="24"/>
      <c r="Y226" s="24"/>
      <c r="Z226" s="24"/>
    </row>
    <row r="227" spans="1:26" x14ac:dyDescent="0.2">
      <c r="A227" s="75" t="str">
        <f t="shared" ref="A227:D227" si="662">A195</f>
        <v>__SUM DNK</v>
      </c>
      <c r="B227" s="44" t="str">
        <f t="shared" si="662"/>
        <v>DK</v>
      </c>
      <c r="C227" s="42" t="str">
        <f t="shared" si="662"/>
        <v>DNK</v>
      </c>
      <c r="D227" s="43">
        <f t="shared" si="662"/>
        <v>0</v>
      </c>
      <c r="E227" s="232">
        <v>12.2</v>
      </c>
      <c r="F227" s="30">
        <v>12.6</v>
      </c>
      <c r="G227" s="30">
        <v>12.6</v>
      </c>
      <c r="H227" s="30">
        <v>12.6</v>
      </c>
      <c r="I227" s="30">
        <v>12.6</v>
      </c>
      <c r="J227" s="30">
        <v>11.3</v>
      </c>
      <c r="K227" s="30">
        <v>11.3</v>
      </c>
      <c r="L227" s="30">
        <v>9</v>
      </c>
      <c r="M227" s="30">
        <v>9</v>
      </c>
      <c r="N227" s="30">
        <v>10.3</v>
      </c>
      <c r="O227" s="30">
        <v>10.3</v>
      </c>
      <c r="P227" s="30">
        <v>10.3</v>
      </c>
      <c r="Q227" s="30">
        <v>10.3</v>
      </c>
      <c r="R227" s="30">
        <v>10.3</v>
      </c>
      <c r="S227" s="30">
        <v>10.3</v>
      </c>
      <c r="T227" s="30">
        <v>10.3</v>
      </c>
      <c r="U227" s="30">
        <v>9.6</v>
      </c>
      <c r="V227" s="30">
        <v>9.5</v>
      </c>
      <c r="W227" s="233">
        <v>7.7</v>
      </c>
      <c r="X227" s="24"/>
      <c r="Y227" s="24"/>
      <c r="Z227" s="24"/>
    </row>
    <row r="228" spans="1:26" x14ac:dyDescent="0.2">
      <c r="A228" s="75" t="str">
        <f t="shared" ref="A228:D228" si="663">A196</f>
        <v>Spain</v>
      </c>
      <c r="B228" s="44" t="str">
        <f t="shared" si="663"/>
        <v>ES</v>
      </c>
      <c r="C228" s="42" t="str">
        <f t="shared" si="663"/>
        <v>ESP</v>
      </c>
      <c r="D228" s="43">
        <f t="shared" si="663"/>
        <v>21</v>
      </c>
      <c r="E228" s="232">
        <v>-4</v>
      </c>
      <c r="F228" s="30">
        <v>-0.8</v>
      </c>
      <c r="G228" s="30">
        <v>-3.1</v>
      </c>
      <c r="H228" s="30">
        <v>-6.3</v>
      </c>
      <c r="I228" s="30">
        <v>-1.1000000000000001</v>
      </c>
      <c r="J228" s="30">
        <v>-5.9</v>
      </c>
      <c r="K228" s="30">
        <v>0.2</v>
      </c>
      <c r="L228" s="30">
        <v>-6.4</v>
      </c>
      <c r="M228" s="30">
        <v>-6</v>
      </c>
      <c r="N228" s="30">
        <v>-0.5</v>
      </c>
      <c r="O228" s="30">
        <v>-6.1</v>
      </c>
      <c r="P228" s="30">
        <v>0.2</v>
      </c>
      <c r="Q228" s="30">
        <v>-3.6</v>
      </c>
      <c r="R228" s="30">
        <v>-3.5</v>
      </c>
      <c r="S228" s="30">
        <v>-3.4</v>
      </c>
      <c r="T228" s="30">
        <v>-3</v>
      </c>
      <c r="U228" s="30">
        <v>-1.5</v>
      </c>
      <c r="V228" s="30">
        <v>-2.1</v>
      </c>
      <c r="W228" s="233">
        <v>-10</v>
      </c>
      <c r="X228" s="24"/>
      <c r="Y228" s="24"/>
      <c r="Z228" s="24"/>
    </row>
    <row r="229" spans="1:26" x14ac:dyDescent="0.2">
      <c r="A229" s="75" t="str">
        <f t="shared" ref="A229:D229" si="664">A197</f>
        <v>France</v>
      </c>
      <c r="B229" s="44" t="str">
        <f t="shared" si="664"/>
        <v>FR</v>
      </c>
      <c r="C229" s="42" t="str">
        <f t="shared" si="664"/>
        <v>FRA</v>
      </c>
      <c r="D229" s="43">
        <f t="shared" si="664"/>
        <v>23</v>
      </c>
      <c r="E229" s="232">
        <v>2.7</v>
      </c>
      <c r="F229" s="30">
        <v>3</v>
      </c>
      <c r="G229" s="30">
        <v>2</v>
      </c>
      <c r="H229" s="30">
        <v>2.8</v>
      </c>
      <c r="I229" s="30">
        <v>1.1000000000000001</v>
      </c>
      <c r="J229" s="30">
        <v>-2.2999999999999998</v>
      </c>
      <c r="K229" s="30">
        <v>3.1</v>
      </c>
      <c r="L229" s="30">
        <v>2.7</v>
      </c>
      <c r="M229" s="30">
        <v>6</v>
      </c>
      <c r="N229" s="30">
        <v>2.9</v>
      </c>
      <c r="O229" s="30">
        <v>-2</v>
      </c>
      <c r="P229" s="30">
        <v>3.2</v>
      </c>
      <c r="Q229" s="30">
        <v>0</v>
      </c>
      <c r="R229" s="30">
        <v>2</v>
      </c>
      <c r="S229" s="30">
        <v>2.2999999999999998</v>
      </c>
      <c r="T229" s="30">
        <v>0.4</v>
      </c>
      <c r="U229" s="30">
        <v>3.2</v>
      </c>
      <c r="V229" s="30">
        <v>5.9</v>
      </c>
      <c r="W229" s="233">
        <v>-0.5</v>
      </c>
      <c r="X229" s="24"/>
      <c r="Y229" s="24"/>
      <c r="Z229" s="24"/>
    </row>
    <row r="230" spans="1:26" x14ac:dyDescent="0.2">
      <c r="A230" s="75" t="str">
        <f t="shared" ref="A230:D230" si="665">A198</f>
        <v>Greece</v>
      </c>
      <c r="B230" s="44" t="str">
        <f t="shared" si="665"/>
        <v>GR</v>
      </c>
      <c r="C230" s="42" t="str">
        <f t="shared" si="665"/>
        <v>GRC</v>
      </c>
      <c r="D230" s="43">
        <f t="shared" si="665"/>
        <v>25</v>
      </c>
      <c r="E230" s="232">
        <v>23.2</v>
      </c>
      <c r="F230" s="30">
        <v>22.9</v>
      </c>
      <c r="G230" s="30">
        <v>22.1</v>
      </c>
      <c r="H230" s="30">
        <v>22.8</v>
      </c>
      <c r="I230" s="30">
        <v>23</v>
      </c>
      <c r="J230" s="30">
        <v>22.4</v>
      </c>
      <c r="K230" s="30">
        <v>22.2</v>
      </c>
      <c r="L230" s="30">
        <v>22.4</v>
      </c>
      <c r="M230" s="30">
        <v>21.5</v>
      </c>
      <c r="N230" s="30">
        <v>22.4</v>
      </c>
      <c r="O230" s="30">
        <v>22.2</v>
      </c>
      <c r="P230" s="30">
        <v>22</v>
      </c>
      <c r="Q230" s="30">
        <v>23.9</v>
      </c>
      <c r="R230" s="30">
        <v>23.3</v>
      </c>
      <c r="S230" s="30">
        <v>23.3</v>
      </c>
      <c r="T230" s="30">
        <v>23</v>
      </c>
      <c r="U230" s="30">
        <v>25.5</v>
      </c>
      <c r="V230" s="30">
        <v>25.5</v>
      </c>
      <c r="W230" s="233">
        <v>25.5</v>
      </c>
      <c r="X230" s="24"/>
      <c r="Y230" s="24"/>
      <c r="Z230" s="24"/>
    </row>
    <row r="231" spans="1:26" x14ac:dyDescent="0.2">
      <c r="A231" s="75" t="str">
        <f t="shared" ref="A231:D231" si="666">A199</f>
        <v>Croatia</v>
      </c>
      <c r="B231" s="44" t="str">
        <f t="shared" si="666"/>
        <v>HR</v>
      </c>
      <c r="C231" s="42" t="str">
        <f t="shared" si="666"/>
        <v>HRV</v>
      </c>
      <c r="D231" s="43">
        <f t="shared" si="666"/>
        <v>26</v>
      </c>
      <c r="E231" s="232">
        <v>16.3</v>
      </c>
      <c r="F231" s="30">
        <v>15.9</v>
      </c>
      <c r="G231" s="30">
        <v>15.9</v>
      </c>
      <c r="H231" s="30">
        <v>16.399999999999999</v>
      </c>
      <c r="I231" s="30">
        <v>16.399999999999999</v>
      </c>
      <c r="J231" s="30">
        <v>16.899999999999999</v>
      </c>
      <c r="K231" s="30">
        <v>16.899999999999999</v>
      </c>
      <c r="L231" s="30">
        <v>15.4</v>
      </c>
      <c r="M231" s="30">
        <v>15.6</v>
      </c>
      <c r="N231" s="30">
        <v>16.899999999999999</v>
      </c>
      <c r="O231" s="30">
        <v>16.899999999999999</v>
      </c>
      <c r="P231" s="30">
        <v>16.5</v>
      </c>
      <c r="Q231" s="30">
        <v>14.5</v>
      </c>
      <c r="R231" s="30">
        <v>16.5</v>
      </c>
      <c r="S231" s="30">
        <v>16.5</v>
      </c>
      <c r="T231" s="30">
        <v>16.3</v>
      </c>
      <c r="U231" s="30">
        <v>15.6</v>
      </c>
      <c r="V231" s="30">
        <v>15.6</v>
      </c>
      <c r="W231" s="233">
        <v>14.4</v>
      </c>
      <c r="X231" s="24"/>
      <c r="Y231" s="24"/>
      <c r="Z231" s="24"/>
    </row>
    <row r="232" spans="1:26" x14ac:dyDescent="0.2">
      <c r="A232" s="75" t="str">
        <f t="shared" ref="A232:D232" si="667">A200</f>
        <v>Hungary</v>
      </c>
      <c r="B232" s="44" t="str">
        <f t="shared" si="667"/>
        <v>HU</v>
      </c>
      <c r="C232" s="42" t="str">
        <f t="shared" si="667"/>
        <v>HUN</v>
      </c>
      <c r="D232" s="43">
        <f t="shared" si="667"/>
        <v>27</v>
      </c>
      <c r="E232" s="232">
        <v>19</v>
      </c>
      <c r="F232" s="30">
        <v>20.8</v>
      </c>
      <c r="G232" s="30">
        <v>18.899999999999999</v>
      </c>
      <c r="H232" s="30">
        <v>17.8</v>
      </c>
      <c r="I232" s="30">
        <v>19</v>
      </c>
      <c r="J232" s="30">
        <v>20</v>
      </c>
      <c r="K232" s="30">
        <v>20</v>
      </c>
      <c r="L232" s="30">
        <v>20.100000000000001</v>
      </c>
      <c r="M232" s="30">
        <v>20</v>
      </c>
      <c r="N232" s="30">
        <v>20</v>
      </c>
      <c r="O232" s="30">
        <v>20</v>
      </c>
      <c r="P232" s="30">
        <v>18.899999999999999</v>
      </c>
      <c r="Q232" s="30">
        <v>19</v>
      </c>
      <c r="R232" s="30">
        <v>19</v>
      </c>
      <c r="S232" s="30">
        <v>19</v>
      </c>
      <c r="T232" s="30">
        <v>20</v>
      </c>
      <c r="U232" s="30">
        <v>18</v>
      </c>
      <c r="V232" s="30">
        <v>18</v>
      </c>
      <c r="W232" s="233">
        <v>18</v>
      </c>
      <c r="X232" s="24"/>
      <c r="Y232" s="24"/>
      <c r="Z232" s="24"/>
    </row>
    <row r="233" spans="1:26" x14ac:dyDescent="0.2">
      <c r="A233" s="75" t="str">
        <f t="shared" ref="A233:D233" si="668">A201</f>
        <v>__SUM ITA</v>
      </c>
      <c r="B233" s="44" t="str">
        <f t="shared" si="668"/>
        <v>IT</v>
      </c>
      <c r="C233" s="42" t="str">
        <f t="shared" si="668"/>
        <v>ITA</v>
      </c>
      <c r="D233" s="43">
        <f t="shared" si="668"/>
        <v>0</v>
      </c>
      <c r="E233" s="232">
        <v>11</v>
      </c>
      <c r="F233" s="30">
        <v>9.1</v>
      </c>
      <c r="G233" s="30">
        <v>11.5</v>
      </c>
      <c r="H233" s="30">
        <v>10.8</v>
      </c>
      <c r="I233" s="30">
        <v>11.4</v>
      </c>
      <c r="J233" s="30">
        <v>11.7</v>
      </c>
      <c r="K233" s="30">
        <v>17.7</v>
      </c>
      <c r="L233" s="30">
        <v>11.4</v>
      </c>
      <c r="M233" s="30">
        <v>7.5</v>
      </c>
      <c r="N233" s="30">
        <v>17.7</v>
      </c>
      <c r="O233" s="30">
        <v>11.7</v>
      </c>
      <c r="P233" s="30">
        <v>9.8000000000000007</v>
      </c>
      <c r="Q233" s="30">
        <v>13.4</v>
      </c>
      <c r="R233" s="30">
        <v>10.7</v>
      </c>
      <c r="S233" s="30">
        <v>10.7</v>
      </c>
      <c r="T233" s="30">
        <v>12.4</v>
      </c>
      <c r="U233" s="30">
        <v>15.2</v>
      </c>
      <c r="V233" s="30">
        <v>15</v>
      </c>
      <c r="W233" s="233">
        <v>17.399999999999999</v>
      </c>
      <c r="X233" s="24"/>
      <c r="Y233" s="24"/>
      <c r="Z233" s="24"/>
    </row>
    <row r="234" spans="1:26" x14ac:dyDescent="0.2">
      <c r="A234" s="75" t="str">
        <f t="shared" ref="A234:D234" si="669">A202</f>
        <v>__SUM LUX</v>
      </c>
      <c r="B234" s="44" t="str">
        <f t="shared" si="669"/>
        <v>LU</v>
      </c>
      <c r="C234" s="42" t="str">
        <f t="shared" si="669"/>
        <v>LUX</v>
      </c>
      <c r="D234" s="43">
        <f t="shared" si="669"/>
        <v>0</v>
      </c>
      <c r="E234" s="232">
        <v>6.1</v>
      </c>
      <c r="F234" s="30">
        <v>6.2</v>
      </c>
      <c r="G234" s="30">
        <v>6.1</v>
      </c>
      <c r="H234" s="30">
        <v>6.2</v>
      </c>
      <c r="I234" s="30">
        <v>6.1</v>
      </c>
      <c r="J234" s="30">
        <v>6.2</v>
      </c>
      <c r="K234" s="30">
        <v>6.2</v>
      </c>
      <c r="L234" s="30">
        <v>6.1</v>
      </c>
      <c r="M234" s="30">
        <v>6.2</v>
      </c>
      <c r="N234" s="30">
        <v>6.1</v>
      </c>
      <c r="O234" s="30">
        <v>6.2</v>
      </c>
      <c r="P234" s="30">
        <v>6.1</v>
      </c>
      <c r="Q234" s="30">
        <v>6</v>
      </c>
      <c r="R234" s="30">
        <v>6</v>
      </c>
      <c r="S234" s="30">
        <v>6</v>
      </c>
      <c r="T234" s="30">
        <v>6</v>
      </c>
      <c r="U234" s="30">
        <v>6</v>
      </c>
      <c r="V234" s="30">
        <v>6</v>
      </c>
      <c r="W234" s="233">
        <v>6</v>
      </c>
      <c r="X234" s="24"/>
      <c r="Y234" s="24"/>
      <c r="Z234" s="24"/>
    </row>
    <row r="235" spans="1:26" x14ac:dyDescent="0.2">
      <c r="A235" s="60" t="str">
        <f t="shared" ref="A235:D235" si="670">A203</f>
        <v>Montenegro</v>
      </c>
      <c r="B235" s="23" t="str">
        <f t="shared" si="670"/>
        <v>ME</v>
      </c>
      <c r="C235" s="42" t="str">
        <f t="shared" si="670"/>
        <v>MNE</v>
      </c>
      <c r="D235" s="43">
        <f t="shared" si="670"/>
        <v>42</v>
      </c>
      <c r="E235" s="232">
        <v>18.8</v>
      </c>
      <c r="F235" s="30">
        <v>19</v>
      </c>
      <c r="G235" s="30">
        <v>19</v>
      </c>
      <c r="H235" s="30">
        <v>19</v>
      </c>
      <c r="I235" s="30">
        <v>19</v>
      </c>
      <c r="J235" s="30">
        <v>19.2</v>
      </c>
      <c r="K235" s="30">
        <v>19.2</v>
      </c>
      <c r="L235" s="30">
        <v>18.899999999999999</v>
      </c>
      <c r="M235" s="30">
        <v>19.3</v>
      </c>
      <c r="N235" s="30">
        <v>19.8</v>
      </c>
      <c r="O235" s="30">
        <v>19.8</v>
      </c>
      <c r="P235" s="30">
        <v>19.2</v>
      </c>
      <c r="Q235" s="30">
        <v>19.2</v>
      </c>
      <c r="R235" s="30">
        <v>19.2</v>
      </c>
      <c r="S235" s="30">
        <v>19.2</v>
      </c>
      <c r="T235" s="30">
        <v>18.7</v>
      </c>
      <c r="U235" s="30">
        <v>18.7</v>
      </c>
      <c r="V235" s="30">
        <v>18.7</v>
      </c>
      <c r="W235" s="233">
        <v>18.399999999999999</v>
      </c>
      <c r="X235" s="24"/>
      <c r="Y235" s="24"/>
      <c r="Z235" s="24"/>
    </row>
    <row r="236" spans="1:26" x14ac:dyDescent="0.2">
      <c r="A236" s="60" t="str">
        <f t="shared" ref="A236:D236" si="671">A204</f>
        <v>FYR of Macedonia</v>
      </c>
      <c r="B236" s="23" t="str">
        <f t="shared" si="671"/>
        <v>MK</v>
      </c>
      <c r="C236" s="42" t="str">
        <f t="shared" si="671"/>
        <v>MKD</v>
      </c>
      <c r="D236" s="43">
        <f t="shared" si="671"/>
        <v>43</v>
      </c>
      <c r="E236" s="232">
        <v>20.8</v>
      </c>
      <c r="F236" s="30">
        <v>21</v>
      </c>
      <c r="G236" s="30">
        <v>21.2</v>
      </c>
      <c r="H236" s="30">
        <v>21.4</v>
      </c>
      <c r="I236" s="30">
        <v>21.6</v>
      </c>
      <c r="J236" s="30">
        <v>21.8</v>
      </c>
      <c r="K236" s="30">
        <v>22</v>
      </c>
      <c r="L236" s="30">
        <v>22.2</v>
      </c>
      <c r="M236" s="30">
        <v>22.4</v>
      </c>
      <c r="N236" s="30">
        <v>22.6</v>
      </c>
      <c r="O236" s="30">
        <v>20.9</v>
      </c>
      <c r="P236" s="30">
        <v>21.1</v>
      </c>
      <c r="Q236" s="30">
        <v>21.3</v>
      </c>
      <c r="R236" s="30">
        <v>21.5</v>
      </c>
      <c r="S236" s="30">
        <v>21.7</v>
      </c>
      <c r="T236" s="30">
        <v>21.9</v>
      </c>
      <c r="U236" s="30">
        <v>22.1</v>
      </c>
      <c r="V236" s="30">
        <v>22.3</v>
      </c>
      <c r="W236" s="233">
        <v>22.5</v>
      </c>
      <c r="X236" s="24"/>
      <c r="Y236" s="24"/>
      <c r="Z236" s="24"/>
    </row>
    <row r="237" spans="1:26" x14ac:dyDescent="0.2">
      <c r="A237" s="60" t="str">
        <f t="shared" ref="A237:D237" si="672">A205</f>
        <v>The Netherlands</v>
      </c>
      <c r="B237" s="23" t="str">
        <f t="shared" si="672"/>
        <v>NL</v>
      </c>
      <c r="C237" s="42" t="str">
        <f t="shared" si="672"/>
        <v>NLD</v>
      </c>
      <c r="D237" s="43">
        <f t="shared" si="672"/>
        <v>46</v>
      </c>
      <c r="E237" s="232">
        <v>5.2</v>
      </c>
      <c r="F237" s="30">
        <v>5.6</v>
      </c>
      <c r="G237" s="30">
        <v>6.8</v>
      </c>
      <c r="H237" s="30">
        <v>4.0999999999999996</v>
      </c>
      <c r="I237" s="30">
        <v>6.8</v>
      </c>
      <c r="J237" s="30">
        <v>4.0999999999999996</v>
      </c>
      <c r="K237" s="30">
        <v>6.8</v>
      </c>
      <c r="L237" s="30">
        <v>5.2</v>
      </c>
      <c r="M237" s="30">
        <v>5.2</v>
      </c>
      <c r="N237" s="30">
        <v>6.8</v>
      </c>
      <c r="O237" s="30">
        <v>4.0999999999999996</v>
      </c>
      <c r="P237" s="30">
        <v>3.8</v>
      </c>
      <c r="Q237" s="30">
        <v>5.2</v>
      </c>
      <c r="R237" s="30">
        <v>5.2</v>
      </c>
      <c r="S237" s="30">
        <v>5.2</v>
      </c>
      <c r="T237" s="30">
        <v>5.2</v>
      </c>
      <c r="U237" s="30">
        <v>5.6</v>
      </c>
      <c r="V237" s="30">
        <v>5.6</v>
      </c>
      <c r="W237" s="233">
        <v>3.6</v>
      </c>
      <c r="X237" s="24"/>
      <c r="Y237" s="24"/>
      <c r="Z237" s="24"/>
    </row>
    <row r="238" spans="1:26" x14ac:dyDescent="0.2">
      <c r="A238" s="60" t="str">
        <f t="shared" ref="A238:D238" si="673">A206</f>
        <v>Poland</v>
      </c>
      <c r="B238" s="23" t="str">
        <f t="shared" si="673"/>
        <v>PL</v>
      </c>
      <c r="C238" s="42" t="str">
        <f t="shared" si="673"/>
        <v>POL</v>
      </c>
      <c r="D238" s="43">
        <f t="shared" si="673"/>
        <v>50</v>
      </c>
      <c r="E238" s="232">
        <v>21.2</v>
      </c>
      <c r="F238" s="30">
        <v>19.399999999999999</v>
      </c>
      <c r="G238" s="30">
        <v>19.399999999999999</v>
      </c>
      <c r="H238" s="30">
        <v>19.2</v>
      </c>
      <c r="I238" s="30">
        <v>19.2</v>
      </c>
      <c r="J238" s="30">
        <v>21.5</v>
      </c>
      <c r="K238" s="30">
        <v>19</v>
      </c>
      <c r="L238" s="30">
        <v>17.3</v>
      </c>
      <c r="M238" s="30">
        <v>17.899999999999999</v>
      </c>
      <c r="N238" s="30">
        <v>21.5</v>
      </c>
      <c r="O238" s="30">
        <v>19</v>
      </c>
      <c r="P238" s="30">
        <v>17.899999999999999</v>
      </c>
      <c r="Q238" s="30">
        <v>19.3</v>
      </c>
      <c r="R238" s="30">
        <v>19</v>
      </c>
      <c r="S238" s="30">
        <v>19</v>
      </c>
      <c r="T238" s="30">
        <v>23</v>
      </c>
      <c r="U238" s="30">
        <v>17.100000000000001</v>
      </c>
      <c r="V238" s="30">
        <v>17.100000000000001</v>
      </c>
      <c r="W238" s="233">
        <v>18.7</v>
      </c>
      <c r="X238" s="24"/>
      <c r="Y238" s="24"/>
      <c r="Z238" s="24"/>
    </row>
    <row r="239" spans="1:26" x14ac:dyDescent="0.2">
      <c r="A239" s="60" t="str">
        <f t="shared" ref="A239:D239" si="674">A207</f>
        <v>Portugal</v>
      </c>
      <c r="B239" s="23" t="str">
        <f t="shared" si="674"/>
        <v>PT</v>
      </c>
      <c r="C239" s="42" t="str">
        <f t="shared" si="674"/>
        <v>PRT</v>
      </c>
      <c r="D239" s="43">
        <f t="shared" si="674"/>
        <v>51</v>
      </c>
      <c r="E239" s="232">
        <v>-8.5</v>
      </c>
      <c r="F239" s="30">
        <v>-8.6999999999999993</v>
      </c>
      <c r="G239" s="30">
        <v>-8.6999999999999993</v>
      </c>
      <c r="H239" s="30">
        <v>-8.6999999999999993</v>
      </c>
      <c r="I239" s="30">
        <v>-8.6999999999999993</v>
      </c>
      <c r="J239" s="30">
        <v>-8.6</v>
      </c>
      <c r="K239" s="30">
        <v>-7.9</v>
      </c>
      <c r="L239" s="30">
        <v>-8</v>
      </c>
      <c r="M239" s="30">
        <v>-8</v>
      </c>
      <c r="N239" s="30">
        <v>-7.9</v>
      </c>
      <c r="O239" s="30">
        <v>-8.6</v>
      </c>
      <c r="P239" s="30">
        <v>-8.5</v>
      </c>
      <c r="Q239" s="30">
        <v>-8.6</v>
      </c>
      <c r="R239" s="30">
        <v>-8.5</v>
      </c>
      <c r="S239" s="30">
        <v>-8.5</v>
      </c>
      <c r="T239" s="30">
        <v>-7.9</v>
      </c>
      <c r="U239" s="30">
        <v>-8.3000000000000007</v>
      </c>
      <c r="V239" s="30">
        <v>-8.3000000000000007</v>
      </c>
      <c r="W239" s="233">
        <v>-9.4</v>
      </c>
      <c r="X239" s="24"/>
      <c r="Y239" s="24"/>
      <c r="Z239" s="24"/>
    </row>
    <row r="240" spans="1:26" x14ac:dyDescent="0.2">
      <c r="A240" s="60" t="str">
        <f t="shared" ref="A240:D240" si="675">A208</f>
        <v>Romania</v>
      </c>
      <c r="B240" s="23" t="str">
        <f t="shared" si="675"/>
        <v>RO</v>
      </c>
      <c r="C240" s="42" t="str">
        <f t="shared" si="675"/>
        <v>ROU</v>
      </c>
      <c r="D240" s="43">
        <f t="shared" si="675"/>
        <v>52</v>
      </c>
      <c r="E240" s="232">
        <v>23.7</v>
      </c>
      <c r="F240" s="30">
        <v>26.5</v>
      </c>
      <c r="G240" s="30">
        <v>24</v>
      </c>
      <c r="H240" s="30">
        <v>26.7</v>
      </c>
      <c r="I240" s="30">
        <v>23.7</v>
      </c>
      <c r="J240" s="30">
        <v>26.5</v>
      </c>
      <c r="K240" s="30">
        <v>24</v>
      </c>
      <c r="L240" s="30">
        <v>22.5</v>
      </c>
      <c r="M240" s="30">
        <v>23</v>
      </c>
      <c r="N240" s="30">
        <v>24</v>
      </c>
      <c r="O240" s="30">
        <v>26.7</v>
      </c>
      <c r="P240" s="30">
        <v>28</v>
      </c>
      <c r="Q240" s="30">
        <v>23.7</v>
      </c>
      <c r="R240" s="30">
        <v>26.5</v>
      </c>
      <c r="S240" s="30">
        <v>24</v>
      </c>
      <c r="T240" s="30">
        <v>26.7</v>
      </c>
      <c r="U240" s="30">
        <v>23.7</v>
      </c>
      <c r="V240" s="30">
        <v>26.5</v>
      </c>
      <c r="W240" s="233">
        <v>24</v>
      </c>
      <c r="X240" s="24"/>
      <c r="Y240" s="24"/>
      <c r="Z240" s="24"/>
    </row>
    <row r="241" spans="1:26" x14ac:dyDescent="0.2">
      <c r="A241" s="60" t="str">
        <f t="shared" ref="A241:D241" si="676">A209</f>
        <v>Serbia</v>
      </c>
      <c r="B241" s="23" t="str">
        <f t="shared" si="676"/>
        <v>RS</v>
      </c>
      <c r="C241" s="42" t="str">
        <f t="shared" si="676"/>
        <v>SRB</v>
      </c>
      <c r="D241" s="43">
        <f t="shared" si="676"/>
        <v>53</v>
      </c>
      <c r="E241" s="232">
        <v>20.7</v>
      </c>
      <c r="F241" s="30">
        <v>19.7</v>
      </c>
      <c r="G241" s="30">
        <v>19.7</v>
      </c>
      <c r="H241" s="30">
        <v>19.7</v>
      </c>
      <c r="I241" s="30">
        <v>19.7</v>
      </c>
      <c r="J241" s="30">
        <v>20.3</v>
      </c>
      <c r="K241" s="30">
        <v>20.3</v>
      </c>
      <c r="L241" s="30">
        <v>22.3</v>
      </c>
      <c r="M241" s="30">
        <v>19.8</v>
      </c>
      <c r="N241" s="30">
        <v>20.3</v>
      </c>
      <c r="O241" s="30">
        <v>20.3</v>
      </c>
      <c r="P241" s="30">
        <v>20.7</v>
      </c>
      <c r="Q241" s="30">
        <v>20.7</v>
      </c>
      <c r="R241" s="30">
        <v>20.7</v>
      </c>
      <c r="S241" s="30">
        <v>20.7</v>
      </c>
      <c r="T241" s="30">
        <v>22</v>
      </c>
      <c r="U241" s="30">
        <v>19.600000000000001</v>
      </c>
      <c r="V241" s="30">
        <v>19.600000000000001</v>
      </c>
      <c r="W241" s="233">
        <v>20.7</v>
      </c>
      <c r="X241" s="24"/>
      <c r="Y241" s="24"/>
      <c r="Z241" s="24"/>
    </row>
    <row r="242" spans="1:26" x14ac:dyDescent="0.2">
      <c r="A242" s="60" t="str">
        <f t="shared" ref="A242:D242" si="677">A210</f>
        <v>Slovenia</v>
      </c>
      <c r="B242" s="23" t="str">
        <f t="shared" si="677"/>
        <v>SI</v>
      </c>
      <c r="C242" s="42" t="str">
        <f t="shared" si="677"/>
        <v>SVN</v>
      </c>
      <c r="D242" s="43">
        <f t="shared" si="677"/>
        <v>58</v>
      </c>
      <c r="E242" s="232">
        <v>14.8</v>
      </c>
      <c r="F242" s="30">
        <v>15.5</v>
      </c>
      <c r="G242" s="30">
        <v>15.5</v>
      </c>
      <c r="H242" s="30">
        <v>15.5</v>
      </c>
      <c r="I242" s="30">
        <v>15.5</v>
      </c>
      <c r="J242" s="30">
        <v>15</v>
      </c>
      <c r="K242" s="30">
        <v>15</v>
      </c>
      <c r="L242" s="30">
        <v>15.8</v>
      </c>
      <c r="M242" s="30">
        <v>13.7</v>
      </c>
      <c r="N242" s="30">
        <v>15</v>
      </c>
      <c r="O242" s="30">
        <v>15</v>
      </c>
      <c r="P242" s="30">
        <v>15.5</v>
      </c>
      <c r="Q242" s="30">
        <v>15.4</v>
      </c>
      <c r="R242" s="30">
        <v>14.8</v>
      </c>
      <c r="S242" s="30">
        <v>14.8</v>
      </c>
      <c r="T242" s="30">
        <v>14.8</v>
      </c>
      <c r="U242" s="30">
        <v>14</v>
      </c>
      <c r="V242" s="30">
        <v>14</v>
      </c>
      <c r="W242" s="233">
        <v>13.5</v>
      </c>
      <c r="X242" s="24"/>
      <c r="Y242" s="24"/>
      <c r="Z242" s="24"/>
    </row>
    <row r="243" spans="1:26" ht="13.5" thickBot="1" x14ac:dyDescent="0.25">
      <c r="A243" s="61" t="str">
        <f t="shared" ref="A243:D243" si="678">A211</f>
        <v>Slovak Republic</v>
      </c>
      <c r="B243" s="62" t="str">
        <f t="shared" si="678"/>
        <v>SK</v>
      </c>
      <c r="C243" s="80" t="str">
        <f t="shared" si="678"/>
        <v>SVK</v>
      </c>
      <c r="D243" s="215">
        <f t="shared" si="678"/>
        <v>59</v>
      </c>
      <c r="E243" s="234">
        <v>17.2</v>
      </c>
      <c r="F243" s="235">
        <v>17.7</v>
      </c>
      <c r="G243" s="235">
        <v>17.7</v>
      </c>
      <c r="H243" s="235">
        <v>22</v>
      </c>
      <c r="I243" s="235">
        <v>22</v>
      </c>
      <c r="J243" s="235">
        <v>22</v>
      </c>
      <c r="K243" s="235">
        <v>22</v>
      </c>
      <c r="L243" s="235">
        <v>17.5</v>
      </c>
      <c r="M243" s="235">
        <v>19.899999999999999</v>
      </c>
      <c r="N243" s="235">
        <v>18.5</v>
      </c>
      <c r="O243" s="235">
        <v>18.5</v>
      </c>
      <c r="P243" s="235">
        <v>18</v>
      </c>
      <c r="Q243" s="235">
        <v>20</v>
      </c>
      <c r="R243" s="235">
        <v>17.2</v>
      </c>
      <c r="S243" s="235">
        <v>17.2</v>
      </c>
      <c r="T243" s="235">
        <v>17.600000000000001</v>
      </c>
      <c r="U243" s="235">
        <v>17.600000000000001</v>
      </c>
      <c r="V243" s="235">
        <v>17.600000000000001</v>
      </c>
      <c r="W243" s="236">
        <v>17.600000000000001</v>
      </c>
      <c r="X243" s="24"/>
      <c r="Y243" s="24"/>
      <c r="Z243" s="24"/>
    </row>
    <row r="244" spans="1:26" x14ac:dyDescent="0.2">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x14ac:dyDescent="0.2">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x14ac:dyDescent="0.2">
      <c r="E246" s="110"/>
      <c r="F246" s="110"/>
      <c r="G246" s="110"/>
      <c r="H246" s="110"/>
      <c r="I246" s="110"/>
      <c r="J246" s="110"/>
      <c r="K246" s="110"/>
      <c r="L246" s="110"/>
      <c r="M246" s="110"/>
      <c r="N246" s="110"/>
      <c r="O246" s="110"/>
      <c r="P246" s="110"/>
      <c r="Q246" s="110"/>
      <c r="R246" s="110"/>
      <c r="S246" s="110"/>
      <c r="T246" s="110"/>
      <c r="U246" s="110"/>
      <c r="V246" s="110"/>
      <c r="W246" s="110"/>
      <c r="X246" s="24"/>
      <c r="Y246" s="24"/>
      <c r="Z246" s="24"/>
    </row>
    <row r="247" spans="1:26" x14ac:dyDescent="0.2">
      <c r="E247" s="110"/>
      <c r="F247" s="110"/>
      <c r="G247" s="110"/>
      <c r="H247" s="110"/>
      <c r="I247" s="110"/>
      <c r="J247" s="110"/>
      <c r="K247" s="110"/>
      <c r="L247" s="110"/>
      <c r="M247" s="110"/>
      <c r="N247" s="110"/>
      <c r="O247" s="110"/>
      <c r="P247" s="110"/>
      <c r="Q247" s="110"/>
      <c r="R247" s="110"/>
      <c r="S247" s="110"/>
      <c r="T247" s="110"/>
      <c r="U247" s="110"/>
      <c r="V247" s="110"/>
      <c r="W247" s="110"/>
      <c r="X247" s="24"/>
      <c r="Y247" s="24"/>
      <c r="Z247" s="24"/>
    </row>
    <row r="248" spans="1:26" x14ac:dyDescent="0.2">
      <c r="E248" s="110"/>
      <c r="F248" s="110"/>
      <c r="G248" s="110"/>
      <c r="H248" s="110"/>
      <c r="I248" s="110"/>
      <c r="J248" s="110"/>
      <c r="K248" s="110"/>
      <c r="L248" s="110"/>
      <c r="M248" s="110"/>
      <c r="N248" s="110"/>
      <c r="O248" s="110"/>
      <c r="P248" s="110"/>
      <c r="Q248" s="110"/>
      <c r="R248" s="110"/>
      <c r="S248" s="110"/>
      <c r="T248" s="110"/>
      <c r="U248" s="110"/>
      <c r="V248" s="110"/>
      <c r="W248" s="110"/>
      <c r="X248" s="24"/>
      <c r="Y248" s="24"/>
      <c r="Z248" s="24"/>
    </row>
    <row r="249" spans="1:26" x14ac:dyDescent="0.2">
      <c r="E249" s="110"/>
      <c r="F249" s="110"/>
      <c r="G249" s="110"/>
      <c r="H249" s="110"/>
      <c r="I249" s="110"/>
      <c r="J249" s="110"/>
      <c r="K249" s="110"/>
      <c r="L249" s="110"/>
      <c r="M249" s="110"/>
      <c r="N249" s="110"/>
      <c r="O249" s="110"/>
      <c r="P249" s="110"/>
      <c r="Q249" s="110"/>
      <c r="R249" s="110"/>
      <c r="S249" s="110"/>
      <c r="T249" s="110"/>
      <c r="U249" s="110"/>
      <c r="V249" s="110"/>
      <c r="W249" s="110"/>
      <c r="X249" s="24"/>
      <c r="Y249" s="24"/>
      <c r="Z249" s="24"/>
    </row>
    <row r="250" spans="1:26" x14ac:dyDescent="0.2">
      <c r="E250" s="110"/>
      <c r="F250" s="110"/>
      <c r="G250" s="110"/>
      <c r="H250" s="110"/>
      <c r="I250" s="110"/>
      <c r="J250" s="110"/>
      <c r="K250" s="110"/>
      <c r="L250" s="110"/>
      <c r="M250" s="110"/>
      <c r="N250" s="110"/>
      <c r="O250" s="110"/>
      <c r="P250" s="110"/>
      <c r="Q250" s="110"/>
      <c r="R250" s="110"/>
      <c r="S250" s="110"/>
      <c r="T250" s="110"/>
      <c r="U250" s="110"/>
      <c r="V250" s="110"/>
      <c r="W250" s="110"/>
      <c r="X250" s="24"/>
      <c r="Y250" s="24"/>
      <c r="Z250" s="24"/>
    </row>
    <row r="251" spans="1:26" x14ac:dyDescent="0.2">
      <c r="E251" s="109"/>
      <c r="F251" s="109"/>
      <c r="G251" s="109"/>
      <c r="H251" s="109"/>
      <c r="I251" s="109"/>
      <c r="J251" s="109"/>
      <c r="K251" s="109"/>
      <c r="L251" s="109"/>
      <c r="M251" s="109"/>
      <c r="N251" s="109"/>
      <c r="O251" s="109"/>
      <c r="P251" s="109"/>
      <c r="Q251" s="109"/>
      <c r="R251" s="109"/>
      <c r="S251" s="109"/>
      <c r="T251" s="109"/>
      <c r="U251" s="109"/>
      <c r="V251" s="109"/>
      <c r="W251" s="109"/>
    </row>
    <row r="252" spans="1:26" x14ac:dyDescent="0.2">
      <c r="E252" s="109"/>
      <c r="F252" s="109"/>
      <c r="G252" s="109"/>
      <c r="H252" s="109"/>
      <c r="I252" s="109"/>
      <c r="J252" s="109"/>
      <c r="K252" s="109"/>
      <c r="L252" s="109"/>
      <c r="M252" s="109"/>
      <c r="N252" s="109"/>
      <c r="O252" s="109"/>
      <c r="P252" s="109"/>
      <c r="Q252" s="109"/>
      <c r="R252" s="109"/>
      <c r="S252" s="109"/>
      <c r="T252" s="109"/>
      <c r="U252" s="109"/>
      <c r="V252" s="109"/>
      <c r="W252" s="109"/>
    </row>
    <row r="253" spans="1:26" x14ac:dyDescent="0.2">
      <c r="E253" s="109"/>
      <c r="F253" s="109"/>
      <c r="G253" s="109"/>
      <c r="H253" s="109"/>
      <c r="I253" s="109"/>
      <c r="J253" s="109"/>
      <c r="K253" s="109"/>
      <c r="L253" s="109"/>
      <c r="M253" s="109"/>
      <c r="N253" s="109"/>
      <c r="O253" s="109"/>
      <c r="P253" s="109"/>
      <c r="Q253" s="109"/>
      <c r="R253" s="109"/>
      <c r="S253" s="109"/>
      <c r="T253" s="109"/>
      <c r="U253" s="109"/>
      <c r="V253" s="109"/>
      <c r="W253" s="109"/>
    </row>
    <row r="254" spans="1:26" ht="86.25" customHeight="1" x14ac:dyDescent="0.2">
      <c r="E254" s="109"/>
      <c r="F254" s="109"/>
      <c r="G254" s="109"/>
      <c r="H254" s="109"/>
      <c r="I254" s="109"/>
      <c r="J254" s="109"/>
      <c r="K254" s="109"/>
      <c r="L254" s="109"/>
      <c r="M254" s="109"/>
      <c r="N254" s="109"/>
      <c r="O254" s="109"/>
      <c r="P254" s="109"/>
      <c r="Q254" s="109"/>
      <c r="R254" s="109"/>
      <c r="S254" s="109"/>
      <c r="T254" s="109"/>
      <c r="U254" s="109"/>
      <c r="V254" s="109"/>
      <c r="W254" s="109"/>
    </row>
    <row r="255" spans="1:26" x14ac:dyDescent="0.2">
      <c r="E255" s="109"/>
      <c r="F255" s="109"/>
      <c r="G255" s="109"/>
      <c r="H255" s="109"/>
      <c r="I255" s="109"/>
      <c r="J255" s="109"/>
      <c r="K255" s="109"/>
      <c r="L255" s="109"/>
      <c r="M255" s="109"/>
      <c r="N255" s="109"/>
      <c r="O255" s="109"/>
      <c r="P255" s="109"/>
      <c r="Q255" s="109"/>
      <c r="R255" s="109"/>
      <c r="S255" s="109"/>
      <c r="T255" s="109"/>
      <c r="U255" s="109"/>
      <c r="V255" s="109"/>
      <c r="W255" s="109"/>
    </row>
    <row r="256" spans="1:26" x14ac:dyDescent="0.2">
      <c r="E256" s="109"/>
      <c r="F256" s="109"/>
      <c r="G256" s="109"/>
      <c r="H256" s="109"/>
      <c r="I256" s="109"/>
      <c r="J256" s="109"/>
      <c r="K256" s="109"/>
      <c r="L256" s="109"/>
      <c r="M256" s="109"/>
      <c r="N256" s="109"/>
      <c r="O256" s="109"/>
      <c r="P256" s="109"/>
      <c r="Q256" s="109"/>
      <c r="R256" s="109"/>
      <c r="S256" s="109"/>
      <c r="T256" s="109"/>
      <c r="U256" s="109"/>
      <c r="V256" s="109"/>
      <c r="W256" s="109"/>
    </row>
    <row r="257" spans="5:63" x14ac:dyDescent="0.2">
      <c r="E257" s="109"/>
      <c r="F257" s="109"/>
      <c r="G257" s="109"/>
      <c r="H257" s="109"/>
      <c r="I257" s="109"/>
      <c r="J257" s="109"/>
      <c r="K257" s="109"/>
      <c r="L257" s="109"/>
      <c r="M257" s="109"/>
      <c r="N257" s="109"/>
      <c r="O257" s="109"/>
      <c r="P257" s="109"/>
      <c r="Q257" s="109"/>
      <c r="R257" s="109"/>
      <c r="S257" s="109"/>
      <c r="T257" s="109"/>
      <c r="U257" s="109"/>
      <c r="V257" s="109"/>
      <c r="W257" s="109"/>
      <c r="AM257" s="20">
        <v>0</v>
      </c>
      <c r="AN257" s="20">
        <v>100</v>
      </c>
      <c r="AO257" s="20">
        <v>100</v>
      </c>
      <c r="AP257" s="20">
        <v>30</v>
      </c>
      <c r="AQ257" s="20">
        <v>35</v>
      </c>
      <c r="AR257" s="20">
        <v>35</v>
      </c>
      <c r="AS257" s="20">
        <v>0</v>
      </c>
      <c r="AT257" s="20">
        <v>0</v>
      </c>
      <c r="AU257" s="20">
        <v>0</v>
      </c>
      <c r="AV257" s="20">
        <v>393.56299999999999</v>
      </c>
      <c r="AW257" s="20">
        <v>1818</v>
      </c>
      <c r="AX257" s="20">
        <v>0</v>
      </c>
      <c r="AY257" s="20">
        <v>0</v>
      </c>
      <c r="AZ257" s="20">
        <v>0</v>
      </c>
      <c r="BA257" s="20">
        <v>0</v>
      </c>
      <c r="BB257" s="20">
        <v>0</v>
      </c>
      <c r="BC257" s="20">
        <v>0</v>
      </c>
      <c r="BD257" s="20">
        <v>0</v>
      </c>
      <c r="BE257" s="20">
        <v>0</v>
      </c>
      <c r="BF257" s="20">
        <v>0</v>
      </c>
      <c r="BG257" s="20">
        <v>0</v>
      </c>
      <c r="BH257" s="20">
        <v>0</v>
      </c>
      <c r="BI257" s="20">
        <v>0</v>
      </c>
      <c r="BJ257" s="20">
        <v>0</v>
      </c>
      <c r="BK257" s="20">
        <v>0</v>
      </c>
    </row>
    <row r="258" spans="5:63" x14ac:dyDescent="0.2">
      <c r="E258" s="109"/>
      <c r="F258" s="109"/>
      <c r="G258" s="109"/>
      <c r="H258" s="109"/>
      <c r="I258" s="109"/>
      <c r="J258" s="109"/>
      <c r="K258" s="109"/>
      <c r="L258" s="109"/>
      <c r="M258" s="109"/>
      <c r="N258" s="109"/>
      <c r="O258" s="109"/>
      <c r="P258" s="109"/>
      <c r="Q258" s="109"/>
      <c r="R258" s="109"/>
      <c r="S258" s="109"/>
      <c r="T258" s="109"/>
      <c r="U258" s="109"/>
      <c r="V258" s="109"/>
      <c r="W258" s="109"/>
      <c r="AM258" s="20">
        <v>0</v>
      </c>
      <c r="AN258" s="20">
        <v>4820</v>
      </c>
      <c r="AO258" s="20">
        <v>4820</v>
      </c>
      <c r="AP258" s="20">
        <v>1446</v>
      </c>
      <c r="AQ258" s="20">
        <v>1687</v>
      </c>
      <c r="AR258" s="20">
        <v>1687</v>
      </c>
      <c r="AS258" s="20">
        <v>598</v>
      </c>
      <c r="AT258" s="20">
        <v>299</v>
      </c>
      <c r="AU258" s="20">
        <v>299</v>
      </c>
      <c r="AV258" s="20">
        <v>4509</v>
      </c>
      <c r="AW258" s="20">
        <v>9989</v>
      </c>
      <c r="AX258" s="20">
        <v>0</v>
      </c>
      <c r="AY258" s="20">
        <v>0</v>
      </c>
      <c r="AZ258" s="20">
        <v>0</v>
      </c>
      <c r="BA258" s="20">
        <v>0</v>
      </c>
      <c r="BB258" s="20">
        <v>174</v>
      </c>
      <c r="BC258" s="20">
        <v>984</v>
      </c>
      <c r="BD258" s="20">
        <v>620</v>
      </c>
      <c r="BE258" s="20">
        <v>0</v>
      </c>
      <c r="BF258" s="20">
        <v>2000</v>
      </c>
      <c r="BG258" s="20">
        <v>2000</v>
      </c>
      <c r="BH258" s="20">
        <v>3880</v>
      </c>
      <c r="BI258" s="20">
        <v>1940</v>
      </c>
      <c r="BJ258" s="20">
        <v>1940</v>
      </c>
      <c r="BK258" s="20">
        <v>0</v>
      </c>
    </row>
    <row r="259" spans="5:63" x14ac:dyDescent="0.2">
      <c r="E259" s="109"/>
      <c r="F259" s="109"/>
      <c r="G259" s="109"/>
      <c r="H259" s="109"/>
      <c r="I259" s="109"/>
      <c r="J259" s="109"/>
      <c r="K259" s="109"/>
      <c r="L259" s="109"/>
      <c r="M259" s="109"/>
      <c r="N259" s="109"/>
      <c r="O259" s="109"/>
      <c r="P259" s="109"/>
      <c r="Q259" s="109"/>
      <c r="R259" s="109"/>
      <c r="S259" s="109"/>
      <c r="T259" s="109"/>
      <c r="U259" s="109"/>
      <c r="V259" s="109"/>
      <c r="W259" s="109"/>
      <c r="AM259" s="20">
        <v>0</v>
      </c>
      <c r="AN259" s="20">
        <v>0</v>
      </c>
      <c r="AO259" s="20">
        <v>0</v>
      </c>
      <c r="AP259" s="20">
        <v>0</v>
      </c>
      <c r="AQ259" s="20">
        <v>0</v>
      </c>
      <c r="AR259" s="20">
        <v>0</v>
      </c>
      <c r="AS259" s="20">
        <v>0</v>
      </c>
      <c r="AT259" s="20">
        <v>0</v>
      </c>
      <c r="AU259" s="20">
        <v>0</v>
      </c>
      <c r="AV259" s="20">
        <v>1079</v>
      </c>
      <c r="AW259" s="20">
        <v>961</v>
      </c>
      <c r="AX259" s="20">
        <v>2323</v>
      </c>
      <c r="AY259" s="20">
        <v>1161.5</v>
      </c>
      <c r="AZ259" s="20">
        <v>1161.5</v>
      </c>
      <c r="BA259" s="20">
        <v>0</v>
      </c>
      <c r="BB259" s="20">
        <v>0</v>
      </c>
      <c r="BC259" s="20">
        <v>0</v>
      </c>
      <c r="BD259" s="20">
        <v>0</v>
      </c>
      <c r="BE259" s="20">
        <v>0</v>
      </c>
      <c r="BF259" s="20">
        <v>0</v>
      </c>
      <c r="BG259" s="20">
        <v>0</v>
      </c>
      <c r="BH259" s="20">
        <v>100</v>
      </c>
      <c r="BI259" s="20">
        <v>50</v>
      </c>
      <c r="BJ259" s="20">
        <v>50</v>
      </c>
      <c r="BK259" s="20">
        <v>0</v>
      </c>
    </row>
    <row r="260" spans="5:63" x14ac:dyDescent="0.2">
      <c r="E260" s="109"/>
      <c r="F260" s="109"/>
      <c r="G260" s="109"/>
      <c r="H260" s="109"/>
      <c r="I260" s="109"/>
      <c r="J260" s="109"/>
      <c r="K260" s="109"/>
      <c r="L260" s="109"/>
      <c r="M260" s="109"/>
      <c r="N260" s="109"/>
      <c r="O260" s="109"/>
      <c r="P260" s="109"/>
      <c r="Q260" s="109"/>
      <c r="R260" s="109"/>
      <c r="S260" s="109"/>
      <c r="T260" s="109"/>
      <c r="U260" s="109"/>
      <c r="V260" s="109"/>
      <c r="W260" s="109"/>
      <c r="AM260" s="20">
        <v>648.6</v>
      </c>
      <c r="AN260" s="20">
        <v>4285</v>
      </c>
      <c r="AO260" s="20">
        <v>4285</v>
      </c>
      <c r="AP260" s="20">
        <v>1285.5</v>
      </c>
      <c r="AQ260" s="20">
        <v>1499.75</v>
      </c>
      <c r="AR260" s="20">
        <v>1499.75</v>
      </c>
      <c r="AS260" s="20">
        <v>0</v>
      </c>
      <c r="AT260" s="20">
        <v>0</v>
      </c>
      <c r="AU260" s="20">
        <v>0</v>
      </c>
      <c r="AV260" s="20">
        <v>117</v>
      </c>
      <c r="AW260" s="20">
        <v>1308</v>
      </c>
      <c r="AX260" s="20">
        <v>0</v>
      </c>
      <c r="AY260" s="20">
        <v>0</v>
      </c>
      <c r="AZ260" s="20">
        <v>0</v>
      </c>
      <c r="BA260" s="20">
        <v>5919</v>
      </c>
      <c r="BB260" s="20">
        <v>0</v>
      </c>
      <c r="BC260" s="20">
        <v>1157</v>
      </c>
      <c r="BD260" s="20">
        <v>658</v>
      </c>
      <c r="BE260" s="20">
        <v>0</v>
      </c>
      <c r="BF260" s="20">
        <v>4044.25</v>
      </c>
      <c r="BG260" s="20">
        <v>4044.25</v>
      </c>
      <c r="BH260" s="20">
        <v>2413</v>
      </c>
      <c r="BI260" s="20">
        <v>1206.5</v>
      </c>
      <c r="BJ260" s="20">
        <v>1206.5</v>
      </c>
      <c r="BK260" s="20">
        <v>2310</v>
      </c>
    </row>
    <row r="261" spans="5:63" x14ac:dyDescent="0.2">
      <c r="E261" s="109"/>
      <c r="F261" s="109"/>
      <c r="G261" s="109"/>
      <c r="H261" s="109"/>
      <c r="I261" s="109"/>
      <c r="J261" s="109"/>
      <c r="K261" s="109"/>
      <c r="L261" s="109"/>
      <c r="M261" s="109"/>
      <c r="N261" s="109"/>
      <c r="O261" s="109"/>
      <c r="P261" s="109"/>
      <c r="Q261" s="109"/>
      <c r="R261" s="109"/>
      <c r="S261" s="109"/>
      <c r="T261" s="109"/>
      <c r="U261" s="109"/>
      <c r="V261" s="109"/>
      <c r="W261" s="109"/>
      <c r="AM261" s="20">
        <v>0</v>
      </c>
      <c r="AN261" s="20">
        <v>12</v>
      </c>
      <c r="AO261" s="20">
        <v>12</v>
      </c>
      <c r="AP261" s="20">
        <v>3.5999999999999996</v>
      </c>
      <c r="AQ261" s="20">
        <v>4.1999999999999993</v>
      </c>
      <c r="AR261" s="20">
        <v>4.1999999999999993</v>
      </c>
      <c r="AS261" s="20">
        <v>168</v>
      </c>
      <c r="AT261" s="20">
        <v>84</v>
      </c>
      <c r="AU261" s="20">
        <v>84</v>
      </c>
      <c r="AV261" s="20">
        <v>540</v>
      </c>
      <c r="AW261" s="20">
        <v>2650</v>
      </c>
      <c r="AX261" s="20">
        <v>3895</v>
      </c>
      <c r="AY261" s="20">
        <v>1947.5</v>
      </c>
      <c r="AZ261" s="20">
        <v>1947.5</v>
      </c>
      <c r="BA261" s="20">
        <v>2200</v>
      </c>
      <c r="BB261" s="20">
        <v>0</v>
      </c>
      <c r="BC261" s="20">
        <v>1314</v>
      </c>
      <c r="BD261" s="20">
        <v>90</v>
      </c>
      <c r="BE261" s="20">
        <v>0</v>
      </c>
      <c r="BF261" s="20">
        <v>1300</v>
      </c>
      <c r="BG261" s="20">
        <v>1300</v>
      </c>
      <c r="BH261" s="20">
        <v>900</v>
      </c>
      <c r="BI261" s="20">
        <v>450</v>
      </c>
      <c r="BJ261" s="20">
        <v>450</v>
      </c>
      <c r="BK261" s="20">
        <v>0</v>
      </c>
    </row>
    <row r="262" spans="5:63" x14ac:dyDescent="0.2">
      <c r="E262" s="109"/>
      <c r="F262" s="109"/>
      <c r="G262" s="109"/>
      <c r="H262" s="109"/>
      <c r="I262" s="109"/>
      <c r="J262" s="109"/>
      <c r="K262" s="109"/>
      <c r="L262" s="109"/>
      <c r="M262" s="109"/>
      <c r="N262" s="109"/>
      <c r="O262" s="109"/>
      <c r="P262" s="109"/>
      <c r="Q262" s="109"/>
      <c r="R262" s="109"/>
      <c r="S262" s="109"/>
      <c r="T262" s="109"/>
      <c r="U262" s="109"/>
      <c r="V262" s="109"/>
      <c r="W262" s="109"/>
      <c r="AM262" s="20">
        <v>0</v>
      </c>
      <c r="AN262" s="20">
        <v>0</v>
      </c>
      <c r="AO262" s="20">
        <v>0</v>
      </c>
      <c r="AP262" s="20">
        <v>0</v>
      </c>
      <c r="AQ262" s="20">
        <v>0</v>
      </c>
      <c r="AR262" s="20">
        <v>0</v>
      </c>
      <c r="AS262" s="20">
        <v>0</v>
      </c>
      <c r="AT262" s="20">
        <v>0</v>
      </c>
      <c r="AU262" s="20">
        <v>0</v>
      </c>
      <c r="AV262" s="20">
        <v>4139</v>
      </c>
      <c r="AW262" s="20">
        <v>13580</v>
      </c>
      <c r="AX262" s="20">
        <v>0</v>
      </c>
      <c r="AY262" s="20">
        <v>0</v>
      </c>
      <c r="AZ262" s="20">
        <v>0</v>
      </c>
      <c r="BA262" s="20">
        <v>2905</v>
      </c>
      <c r="BB262" s="20">
        <v>0</v>
      </c>
      <c r="BC262" s="20">
        <v>520</v>
      </c>
      <c r="BD262" s="20">
        <v>380</v>
      </c>
      <c r="BE262" s="20">
        <v>0</v>
      </c>
      <c r="BF262" s="20">
        <v>2600</v>
      </c>
      <c r="BG262" s="20">
        <v>2600</v>
      </c>
      <c r="BH262" s="20">
        <v>120</v>
      </c>
      <c r="BI262" s="20">
        <v>60</v>
      </c>
      <c r="BJ262" s="20">
        <v>60</v>
      </c>
      <c r="BK262" s="20">
        <v>0</v>
      </c>
    </row>
    <row r="263" spans="5:63" x14ac:dyDescent="0.2">
      <c r="E263" s="109"/>
      <c r="F263" s="109"/>
      <c r="G263" s="109"/>
      <c r="H263" s="109"/>
      <c r="I263" s="109"/>
      <c r="J263" s="109"/>
      <c r="K263" s="109"/>
      <c r="L263" s="109"/>
      <c r="M263" s="109"/>
      <c r="N263" s="109"/>
      <c r="O263" s="109"/>
      <c r="P263" s="109"/>
      <c r="Q263" s="109"/>
      <c r="R263" s="109"/>
      <c r="S263" s="109"/>
      <c r="T263" s="109"/>
      <c r="U263" s="109"/>
      <c r="V263" s="109"/>
      <c r="W263" s="109"/>
      <c r="AM263" s="20">
        <v>0</v>
      </c>
      <c r="AN263" s="20">
        <v>1390</v>
      </c>
      <c r="AO263" s="20">
        <v>1390</v>
      </c>
      <c r="AP263" s="20">
        <v>417</v>
      </c>
      <c r="AQ263" s="20">
        <v>486.49999999999994</v>
      </c>
      <c r="AR263" s="20">
        <v>486.49999999999994</v>
      </c>
      <c r="AS263" s="20">
        <v>987</v>
      </c>
      <c r="AT263" s="20">
        <v>493.5</v>
      </c>
      <c r="AU263" s="20">
        <v>493.5</v>
      </c>
      <c r="AV263" s="20">
        <v>365</v>
      </c>
      <c r="AW263" s="20">
        <v>1050</v>
      </c>
      <c r="AX263" s="20">
        <v>6704</v>
      </c>
      <c r="AY263" s="20">
        <v>3352</v>
      </c>
      <c r="AZ263" s="20">
        <v>3352</v>
      </c>
      <c r="BA263" s="20">
        <v>4055</v>
      </c>
      <c r="BB263" s="20">
        <v>0</v>
      </c>
      <c r="BC263" s="20">
        <v>1907</v>
      </c>
      <c r="BD263" s="20">
        <v>917</v>
      </c>
      <c r="BE263" s="20">
        <v>0</v>
      </c>
      <c r="BF263" s="20">
        <v>2380</v>
      </c>
      <c r="BG263" s="20">
        <v>2380</v>
      </c>
      <c r="BH263" s="20">
        <v>600</v>
      </c>
      <c r="BI263" s="20">
        <v>300</v>
      </c>
      <c r="BJ263" s="20">
        <v>300</v>
      </c>
      <c r="BK263" s="20">
        <v>0</v>
      </c>
    </row>
    <row r="264" spans="5:63" x14ac:dyDescent="0.2">
      <c r="E264" s="109"/>
      <c r="F264" s="109"/>
      <c r="G264" s="109"/>
      <c r="H264" s="109"/>
      <c r="I264" s="109"/>
      <c r="J264" s="109"/>
      <c r="K264" s="109"/>
      <c r="L264" s="109"/>
      <c r="M264" s="109"/>
      <c r="N264" s="109"/>
      <c r="O264" s="109"/>
      <c r="P264" s="109"/>
      <c r="Q264" s="109"/>
      <c r="R264" s="109"/>
      <c r="S264" s="109"/>
      <c r="T264" s="109"/>
      <c r="U264" s="109"/>
      <c r="V264" s="109"/>
      <c r="W264" s="109"/>
      <c r="AM264" s="20">
        <v>0</v>
      </c>
      <c r="AN264" s="20">
        <v>0</v>
      </c>
      <c r="AO264" s="20">
        <v>0</v>
      </c>
      <c r="AP264" s="20">
        <v>0</v>
      </c>
      <c r="AQ264" s="20">
        <v>0</v>
      </c>
      <c r="AR264" s="20">
        <v>0</v>
      </c>
      <c r="AS264" s="20">
        <v>0</v>
      </c>
      <c r="AT264" s="20">
        <v>0</v>
      </c>
      <c r="AU264" s="20">
        <v>0</v>
      </c>
      <c r="AV264" s="20">
        <v>0</v>
      </c>
      <c r="AW264" s="20">
        <v>0</v>
      </c>
      <c r="AX264" s="20">
        <v>0</v>
      </c>
      <c r="AY264" s="20">
        <v>0</v>
      </c>
      <c r="AZ264" s="20">
        <v>0</v>
      </c>
      <c r="BA264" s="20">
        <v>0</v>
      </c>
      <c r="BB264" s="20">
        <v>0</v>
      </c>
      <c r="BC264" s="20">
        <v>0</v>
      </c>
      <c r="BD264" s="20">
        <v>0</v>
      </c>
      <c r="BE264" s="20">
        <v>0</v>
      </c>
      <c r="BF264" s="20">
        <v>0</v>
      </c>
      <c r="BG264" s="20">
        <v>0</v>
      </c>
      <c r="BH264" s="20">
        <v>0</v>
      </c>
      <c r="BI264" s="20">
        <v>0</v>
      </c>
      <c r="BJ264" s="20">
        <v>0</v>
      </c>
      <c r="BK264" s="20">
        <v>336</v>
      </c>
    </row>
    <row r="265" spans="5:63" x14ac:dyDescent="0.2">
      <c r="E265" s="109"/>
      <c r="F265" s="109"/>
      <c r="G265" s="109"/>
      <c r="H265" s="109"/>
      <c r="I265" s="109"/>
      <c r="J265" s="109"/>
      <c r="K265" s="109"/>
      <c r="L265" s="109"/>
      <c r="M265" s="109"/>
      <c r="N265" s="109"/>
      <c r="O265" s="109"/>
      <c r="P265" s="109"/>
      <c r="Q265" s="109"/>
      <c r="R265" s="109"/>
      <c r="S265" s="109"/>
      <c r="T265" s="109"/>
      <c r="U265" s="109"/>
      <c r="V265" s="109"/>
      <c r="W265" s="109"/>
      <c r="AM265" s="20">
        <v>0</v>
      </c>
      <c r="AN265" s="20">
        <v>23234.752173005141</v>
      </c>
      <c r="AO265" s="20">
        <v>23234.752173005141</v>
      </c>
      <c r="AP265" s="20">
        <v>6970.4256519015426</v>
      </c>
      <c r="AQ265" s="20">
        <v>8132.1632605517989</v>
      </c>
      <c r="AR265" s="20">
        <v>8132.1632605517989</v>
      </c>
      <c r="AS265" s="20">
        <v>23225.550000000003</v>
      </c>
      <c r="AT265" s="20">
        <v>11612.775000000001</v>
      </c>
      <c r="AU265" s="20">
        <v>11612.775000000001</v>
      </c>
      <c r="AV265" s="20">
        <v>4329</v>
      </c>
      <c r="AW265" s="20">
        <v>6300</v>
      </c>
      <c r="AX265" s="20">
        <v>16634.5</v>
      </c>
      <c r="AY265" s="20">
        <v>8317.25</v>
      </c>
      <c r="AZ265" s="20">
        <v>8317.25</v>
      </c>
      <c r="BA265" s="20">
        <v>8107</v>
      </c>
      <c r="BB265" s="20">
        <v>1713.4900000000002</v>
      </c>
      <c r="BC265" s="20">
        <v>7943.52</v>
      </c>
      <c r="BD265" s="20">
        <v>7827</v>
      </c>
      <c r="BE265" s="20">
        <v>0</v>
      </c>
      <c r="BF265" s="20">
        <v>49000</v>
      </c>
      <c r="BG265" s="20">
        <v>49000</v>
      </c>
      <c r="BH265" s="20">
        <v>52500</v>
      </c>
      <c r="BI265" s="20">
        <v>26250</v>
      </c>
      <c r="BJ265" s="20">
        <v>26250</v>
      </c>
      <c r="BK265" s="20">
        <v>7264</v>
      </c>
    </row>
    <row r="266" spans="5:63" x14ac:dyDescent="0.2">
      <c r="E266" s="109"/>
      <c r="F266" s="109"/>
      <c r="G266" s="109"/>
      <c r="H266" s="109"/>
      <c r="I266" s="109"/>
      <c r="J266" s="109"/>
      <c r="K266" s="109"/>
      <c r="L266" s="109"/>
      <c r="M266" s="109"/>
      <c r="N266" s="109"/>
      <c r="O266" s="109"/>
      <c r="P266" s="109"/>
      <c r="Q266" s="109"/>
      <c r="R266" s="109"/>
      <c r="S266" s="109"/>
      <c r="T266" s="109"/>
      <c r="U266" s="109"/>
      <c r="V266" s="109"/>
      <c r="W266" s="109"/>
      <c r="AM266" s="20">
        <v>0</v>
      </c>
      <c r="AN266" s="20">
        <v>23234.752173005141</v>
      </c>
      <c r="AO266" s="20">
        <v>23234.752173005141</v>
      </c>
      <c r="AP266" s="20">
        <v>6970.4256519015426</v>
      </c>
      <c r="AQ266" s="20">
        <v>8132.1632605517989</v>
      </c>
      <c r="AR266" s="20">
        <v>8132.1632605517989</v>
      </c>
      <c r="AS266" s="20">
        <v>23225.550000000003</v>
      </c>
      <c r="AT266" s="20">
        <v>11612.775000000001</v>
      </c>
      <c r="AU266" s="20">
        <v>11612.775000000001</v>
      </c>
      <c r="AV266" s="20">
        <v>4329</v>
      </c>
      <c r="AW266" s="20">
        <v>6300</v>
      </c>
      <c r="AX266" s="20">
        <v>16634.5</v>
      </c>
      <c r="AY266" s="20">
        <v>8317.25</v>
      </c>
      <c r="AZ266" s="20">
        <v>8317.25</v>
      </c>
      <c r="BA266" s="20">
        <v>8107</v>
      </c>
      <c r="BB266" s="20">
        <v>1713.4900000000002</v>
      </c>
      <c r="BC266" s="20">
        <v>7943.52</v>
      </c>
      <c r="BD266" s="20">
        <v>7827</v>
      </c>
      <c r="BE266" s="20">
        <v>0</v>
      </c>
      <c r="BF266" s="20">
        <v>49000</v>
      </c>
      <c r="BG266" s="20">
        <v>49000</v>
      </c>
      <c r="BH266" s="20">
        <v>52500</v>
      </c>
      <c r="BI266" s="20">
        <v>26250</v>
      </c>
      <c r="BJ266" s="20">
        <v>26250</v>
      </c>
      <c r="BK266" s="20">
        <v>7600</v>
      </c>
    </row>
    <row r="267" spans="5:63" x14ac:dyDescent="0.2">
      <c r="E267" s="109"/>
      <c r="F267" s="109"/>
      <c r="G267" s="109"/>
      <c r="H267" s="109"/>
      <c r="I267" s="109"/>
      <c r="J267" s="109"/>
      <c r="K267" s="109"/>
      <c r="L267" s="109"/>
      <c r="M267" s="109"/>
      <c r="N267" s="109"/>
      <c r="O267" s="109"/>
      <c r="P267" s="109"/>
      <c r="Q267" s="109"/>
      <c r="R267" s="109"/>
      <c r="S267" s="109"/>
      <c r="T267" s="109"/>
      <c r="U267" s="109"/>
      <c r="V267" s="109"/>
      <c r="W267" s="109"/>
      <c r="AM267" s="20">
        <v>1020</v>
      </c>
      <c r="AN267" s="20">
        <v>0</v>
      </c>
      <c r="AO267" s="20">
        <v>0</v>
      </c>
      <c r="AP267" s="20">
        <v>0</v>
      </c>
      <c r="AQ267" s="20">
        <v>0</v>
      </c>
      <c r="AR267" s="20">
        <v>0</v>
      </c>
      <c r="AS267" s="20">
        <v>0</v>
      </c>
      <c r="AT267" s="20">
        <v>0</v>
      </c>
      <c r="AU267" s="20">
        <v>0</v>
      </c>
      <c r="AV267" s="20">
        <v>3.6999999999999998E-2</v>
      </c>
      <c r="AW267" s="20">
        <v>0</v>
      </c>
      <c r="AX267" s="20">
        <v>0</v>
      </c>
      <c r="AY267" s="20">
        <v>0</v>
      </c>
      <c r="AZ267" s="20">
        <v>0</v>
      </c>
      <c r="BA267" s="20">
        <v>0</v>
      </c>
      <c r="BB267" s="20">
        <v>536</v>
      </c>
      <c r="BC267" s="20">
        <v>54.951000000000001</v>
      </c>
      <c r="BD267" s="20">
        <v>240.07</v>
      </c>
      <c r="BE267" s="20">
        <v>0</v>
      </c>
      <c r="BF267" s="20">
        <v>365.60194600589205</v>
      </c>
      <c r="BG267" s="20">
        <v>365.60194600589205</v>
      </c>
      <c r="BH267" s="20">
        <v>698</v>
      </c>
      <c r="BI267" s="20">
        <v>349</v>
      </c>
      <c r="BJ267" s="20">
        <v>349</v>
      </c>
      <c r="BK267" s="20">
        <v>609</v>
      </c>
    </row>
    <row r="268" spans="5:63" x14ac:dyDescent="0.2">
      <c r="E268" s="109"/>
      <c r="F268" s="109"/>
      <c r="G268" s="109"/>
      <c r="H268" s="109"/>
      <c r="I268" s="109"/>
      <c r="J268" s="109"/>
      <c r="K268" s="109"/>
      <c r="L268" s="109"/>
      <c r="M268" s="109"/>
      <c r="N268" s="109"/>
      <c r="O268" s="109"/>
      <c r="P268" s="109"/>
      <c r="Q268" s="109"/>
      <c r="R268" s="109"/>
      <c r="S268" s="109"/>
      <c r="T268" s="109"/>
      <c r="U268" s="109"/>
      <c r="V268" s="109"/>
      <c r="W268" s="109"/>
      <c r="AM268" s="20">
        <v>0</v>
      </c>
      <c r="AN268" s="20">
        <v>0</v>
      </c>
      <c r="AO268" s="20">
        <v>0</v>
      </c>
      <c r="AP268" s="20">
        <v>0</v>
      </c>
      <c r="AQ268" s="20">
        <v>0</v>
      </c>
      <c r="AR268" s="20">
        <v>0</v>
      </c>
      <c r="AS268" s="20">
        <v>0</v>
      </c>
      <c r="AT268" s="20">
        <v>0</v>
      </c>
      <c r="AU268" s="20">
        <v>0</v>
      </c>
      <c r="AV268" s="20">
        <v>0</v>
      </c>
      <c r="AW268" s="20">
        <v>0</v>
      </c>
      <c r="AX268" s="20">
        <v>0</v>
      </c>
      <c r="AY268" s="20">
        <v>0</v>
      </c>
      <c r="AZ268" s="20">
        <v>0</v>
      </c>
      <c r="BA268" s="20">
        <v>0</v>
      </c>
      <c r="BB268" s="20">
        <v>0</v>
      </c>
      <c r="BC268" s="20">
        <v>0</v>
      </c>
      <c r="BD268" s="20">
        <v>0</v>
      </c>
      <c r="BE268" s="20">
        <v>0</v>
      </c>
      <c r="BF268" s="20">
        <v>0</v>
      </c>
      <c r="BG268" s="20">
        <v>0</v>
      </c>
      <c r="BH268" s="20">
        <v>0</v>
      </c>
      <c r="BI268" s="20">
        <v>0</v>
      </c>
      <c r="BJ268" s="20">
        <v>0</v>
      </c>
      <c r="BK268" s="20">
        <v>200</v>
      </c>
    </row>
    <row r="269" spans="5:63" x14ac:dyDescent="0.2">
      <c r="E269" s="109"/>
      <c r="F269" s="109"/>
      <c r="G269" s="109"/>
      <c r="H269" s="109"/>
      <c r="I269" s="109"/>
      <c r="J269" s="109"/>
      <c r="K269" s="109"/>
      <c r="L269" s="109"/>
      <c r="M269" s="109"/>
      <c r="N269" s="109"/>
      <c r="O269" s="109"/>
      <c r="P269" s="109"/>
      <c r="Q269" s="109"/>
      <c r="R269" s="109"/>
      <c r="S269" s="109"/>
      <c r="T269" s="109"/>
      <c r="U269" s="109"/>
      <c r="V269" s="109"/>
      <c r="W269" s="109"/>
      <c r="AM269" s="20">
        <v>150</v>
      </c>
      <c r="AN269" s="20">
        <v>430</v>
      </c>
      <c r="AO269" s="20">
        <v>430</v>
      </c>
      <c r="AP269" s="20">
        <v>129</v>
      </c>
      <c r="AQ269" s="20">
        <v>150.5</v>
      </c>
      <c r="AR269" s="20">
        <v>150.5</v>
      </c>
      <c r="AS269" s="20">
        <v>1190</v>
      </c>
      <c r="AT269" s="20">
        <v>595</v>
      </c>
      <c r="AU269" s="20">
        <v>595</v>
      </c>
      <c r="AV269" s="20">
        <v>6.5712000000000002</v>
      </c>
      <c r="AW269" s="20">
        <v>0</v>
      </c>
      <c r="AX269" s="20">
        <v>0</v>
      </c>
      <c r="AY269" s="20">
        <v>0</v>
      </c>
      <c r="AZ269" s="20">
        <v>0</v>
      </c>
      <c r="BA269" s="20">
        <v>0</v>
      </c>
      <c r="BB269" s="20">
        <v>281</v>
      </c>
      <c r="BC269" s="20">
        <v>70.8</v>
      </c>
      <c r="BD269" s="20">
        <v>550.32999999999993</v>
      </c>
      <c r="BE269" s="20">
        <v>0</v>
      </c>
      <c r="BF269" s="20">
        <v>717.39805399410795</v>
      </c>
      <c r="BG269" s="20">
        <v>717.39805399410795</v>
      </c>
      <c r="BH269" s="20">
        <v>3648</v>
      </c>
      <c r="BI269" s="20">
        <v>1824</v>
      </c>
      <c r="BJ269" s="20">
        <v>1824</v>
      </c>
      <c r="BK269" s="20">
        <v>1463</v>
      </c>
    </row>
    <row r="270" spans="5:63" x14ac:dyDescent="0.2">
      <c r="E270" s="109"/>
      <c r="F270" s="109"/>
      <c r="G270" s="109"/>
      <c r="H270" s="109"/>
      <c r="I270" s="109"/>
      <c r="J270" s="109"/>
      <c r="K270" s="109"/>
      <c r="L270" s="109"/>
      <c r="M270" s="109"/>
      <c r="N270" s="109"/>
      <c r="O270" s="109"/>
      <c r="P270" s="109"/>
      <c r="Q270" s="109"/>
      <c r="R270" s="109"/>
      <c r="S270" s="109"/>
      <c r="T270" s="109"/>
      <c r="U270" s="109"/>
      <c r="V270" s="109"/>
      <c r="W270" s="109"/>
      <c r="AM270" s="20">
        <v>1170</v>
      </c>
      <c r="AN270" s="20">
        <v>430</v>
      </c>
      <c r="AO270" s="20">
        <v>430</v>
      </c>
      <c r="AP270" s="20">
        <v>129</v>
      </c>
      <c r="AQ270" s="20">
        <v>150.5</v>
      </c>
      <c r="AR270" s="20">
        <v>150.5</v>
      </c>
      <c r="AS270" s="20">
        <v>1190</v>
      </c>
      <c r="AT270" s="20">
        <v>595</v>
      </c>
      <c r="AU270" s="20">
        <v>595</v>
      </c>
      <c r="AV270" s="20">
        <v>6.6082000000000001</v>
      </c>
      <c r="AW270" s="20">
        <v>0</v>
      </c>
      <c r="AX270" s="20">
        <v>0</v>
      </c>
      <c r="AY270" s="20">
        <v>0</v>
      </c>
      <c r="AZ270" s="20">
        <v>0</v>
      </c>
      <c r="BA270" s="20">
        <v>0</v>
      </c>
      <c r="BB270" s="20">
        <v>817</v>
      </c>
      <c r="BC270" s="20">
        <v>125.751</v>
      </c>
      <c r="BD270" s="20">
        <v>790.39999999999986</v>
      </c>
      <c r="BE270" s="20">
        <v>0</v>
      </c>
      <c r="BF270" s="20">
        <v>1083</v>
      </c>
      <c r="BG270" s="20">
        <v>1083</v>
      </c>
      <c r="BH270" s="20">
        <v>4346</v>
      </c>
      <c r="BI270" s="20">
        <v>2173</v>
      </c>
      <c r="BJ270" s="20">
        <v>2173</v>
      </c>
      <c r="BK270" s="20">
        <v>2272</v>
      </c>
    </row>
    <row r="271" spans="5:63" x14ac:dyDescent="0.2">
      <c r="E271" s="109"/>
      <c r="F271" s="109"/>
      <c r="G271" s="109"/>
      <c r="H271" s="109"/>
      <c r="I271" s="109"/>
      <c r="J271" s="109"/>
      <c r="K271" s="109"/>
      <c r="L271" s="109"/>
      <c r="M271" s="109"/>
      <c r="N271" s="109"/>
      <c r="O271" s="109"/>
      <c r="P271" s="109"/>
      <c r="Q271" s="109"/>
      <c r="R271" s="109"/>
      <c r="S271" s="109"/>
      <c r="T271" s="109"/>
      <c r="U271" s="109"/>
      <c r="V271" s="109"/>
      <c r="W271" s="109"/>
      <c r="AM271" s="20">
        <v>0</v>
      </c>
      <c r="AN271" s="20">
        <v>24560</v>
      </c>
      <c r="AO271" s="20">
        <v>24560</v>
      </c>
      <c r="AP271" s="20">
        <v>7368</v>
      </c>
      <c r="AQ271" s="20">
        <v>8596</v>
      </c>
      <c r="AR271" s="20">
        <v>8596</v>
      </c>
      <c r="AS271" s="20">
        <v>9400</v>
      </c>
      <c r="AT271" s="20">
        <v>4700</v>
      </c>
      <c r="AU271" s="20">
        <v>4700</v>
      </c>
      <c r="AV271" s="20">
        <v>3600</v>
      </c>
      <c r="AW271" s="20">
        <v>16890</v>
      </c>
      <c r="AX271" s="20">
        <v>0</v>
      </c>
      <c r="AY271" s="20">
        <v>0</v>
      </c>
      <c r="AZ271" s="20">
        <v>0</v>
      </c>
      <c r="BA271" s="20">
        <v>7117</v>
      </c>
      <c r="BB271" s="20">
        <v>0</v>
      </c>
      <c r="BC271" s="20">
        <v>7570</v>
      </c>
      <c r="BD271" s="20">
        <v>1250</v>
      </c>
      <c r="BE271" s="20">
        <v>2300</v>
      </c>
      <c r="BF271" s="20">
        <v>5800</v>
      </c>
      <c r="BG271" s="20">
        <v>8100</v>
      </c>
      <c r="BH271" s="20">
        <v>26100</v>
      </c>
      <c r="BI271" s="20">
        <v>13050</v>
      </c>
      <c r="BJ271" s="20">
        <v>13050</v>
      </c>
      <c r="BK271" s="20">
        <v>0</v>
      </c>
    </row>
    <row r="272" spans="5:63" x14ac:dyDescent="0.2">
      <c r="E272" s="109"/>
      <c r="F272" s="109"/>
      <c r="G272" s="109"/>
      <c r="H272" s="109"/>
      <c r="I272" s="109"/>
      <c r="J272" s="109"/>
      <c r="K272" s="109"/>
      <c r="L272" s="109"/>
      <c r="M272" s="109"/>
      <c r="N272" s="109"/>
      <c r="O272" s="109"/>
      <c r="P272" s="109"/>
      <c r="Q272" s="109"/>
      <c r="R272" s="109"/>
      <c r="S272" s="109"/>
      <c r="T272" s="109"/>
      <c r="U272" s="109"/>
      <c r="V272" s="109"/>
      <c r="W272" s="109"/>
      <c r="AM272" s="20">
        <v>0</v>
      </c>
      <c r="AN272" s="20">
        <v>11035</v>
      </c>
      <c r="AO272" s="20">
        <v>11035</v>
      </c>
      <c r="AP272" s="20">
        <v>3310.5</v>
      </c>
      <c r="AQ272" s="20">
        <v>3862.2499999999995</v>
      </c>
      <c r="AR272" s="20">
        <v>3862.2499999999995</v>
      </c>
      <c r="AS272" s="20">
        <v>2930</v>
      </c>
      <c r="AT272" s="20">
        <v>1465</v>
      </c>
      <c r="AU272" s="20">
        <v>1465</v>
      </c>
      <c r="AV272" s="20">
        <v>13600</v>
      </c>
      <c r="AW272" s="20">
        <v>11500</v>
      </c>
      <c r="AX272" s="20">
        <v>0</v>
      </c>
      <c r="AY272" s="20">
        <v>0</v>
      </c>
      <c r="AZ272" s="20">
        <v>0</v>
      </c>
      <c r="BA272" s="20">
        <v>63020</v>
      </c>
      <c r="BB272" s="20">
        <v>1358</v>
      </c>
      <c r="BC272" s="20">
        <v>0</v>
      </c>
      <c r="BD272" s="20">
        <v>2191</v>
      </c>
      <c r="BE272" s="20">
        <v>0</v>
      </c>
      <c r="BF272" s="20">
        <v>11600</v>
      </c>
      <c r="BG272" s="20">
        <v>11600</v>
      </c>
      <c r="BH272" s="20">
        <v>16300</v>
      </c>
      <c r="BI272" s="20">
        <v>8150</v>
      </c>
      <c r="BJ272" s="20">
        <v>8150</v>
      </c>
      <c r="BK272" s="20">
        <v>1000</v>
      </c>
    </row>
    <row r="273" spans="5:63" x14ac:dyDescent="0.2">
      <c r="E273" s="109"/>
      <c r="F273" s="109"/>
      <c r="G273" s="109"/>
      <c r="H273" s="109"/>
      <c r="I273" s="109"/>
      <c r="J273" s="109"/>
      <c r="K273" s="109"/>
      <c r="L273" s="109"/>
      <c r="M273" s="109"/>
      <c r="N273" s="109"/>
      <c r="O273" s="109"/>
      <c r="P273" s="109"/>
      <c r="Q273" s="109"/>
      <c r="R273" s="109"/>
      <c r="S273" s="109"/>
      <c r="T273" s="109"/>
      <c r="U273" s="109"/>
      <c r="V273" s="109"/>
      <c r="W273" s="109"/>
      <c r="AM273" s="20">
        <v>0</v>
      </c>
      <c r="AN273" s="20">
        <v>5214</v>
      </c>
      <c r="AO273" s="20">
        <v>5214</v>
      </c>
      <c r="AP273" s="20">
        <v>1564.2</v>
      </c>
      <c r="AQ273" s="20">
        <v>1824.8999999999999</v>
      </c>
      <c r="AR273" s="20">
        <v>1824.8999999999999</v>
      </c>
      <c r="AS273" s="20">
        <v>0</v>
      </c>
      <c r="AT273" s="20">
        <v>0</v>
      </c>
      <c r="AU273" s="20">
        <v>0</v>
      </c>
      <c r="AV273" s="20">
        <v>252</v>
      </c>
      <c r="AW273" s="20">
        <v>3331</v>
      </c>
      <c r="AX273" s="20">
        <v>2240</v>
      </c>
      <c r="AY273" s="20">
        <v>1120</v>
      </c>
      <c r="AZ273" s="20">
        <v>1120</v>
      </c>
      <c r="BA273" s="20">
        <v>0</v>
      </c>
      <c r="BB273" s="20">
        <v>0</v>
      </c>
      <c r="BC273" s="20">
        <v>0</v>
      </c>
      <c r="BD273" s="20">
        <v>325</v>
      </c>
      <c r="BE273" s="20">
        <v>100</v>
      </c>
      <c r="BF273" s="20">
        <v>2700</v>
      </c>
      <c r="BG273" s="20">
        <v>2800</v>
      </c>
      <c r="BH273" s="20">
        <v>2700</v>
      </c>
      <c r="BI273" s="20">
        <v>1350</v>
      </c>
      <c r="BJ273" s="20">
        <v>1350</v>
      </c>
      <c r="BK273" s="20">
        <v>0</v>
      </c>
    </row>
    <row r="274" spans="5:63" x14ac:dyDescent="0.2">
      <c r="E274" s="109"/>
      <c r="F274" s="109"/>
      <c r="G274" s="109"/>
      <c r="H274" s="109"/>
      <c r="I274" s="109"/>
      <c r="J274" s="109"/>
      <c r="K274" s="109"/>
      <c r="L274" s="109"/>
      <c r="M274" s="109"/>
      <c r="N274" s="109"/>
      <c r="O274" s="109"/>
      <c r="P274" s="109"/>
      <c r="Q274" s="109"/>
      <c r="R274" s="109"/>
      <c r="S274" s="109"/>
      <c r="T274" s="109"/>
      <c r="U274" s="109"/>
      <c r="V274" s="109"/>
      <c r="W274" s="109"/>
      <c r="AM274" s="20">
        <v>0</v>
      </c>
      <c r="AN274" s="20">
        <v>1500</v>
      </c>
      <c r="AO274" s="20">
        <v>1500</v>
      </c>
      <c r="AP274" s="20">
        <v>450</v>
      </c>
      <c r="AQ274" s="20">
        <v>525</v>
      </c>
      <c r="AR274" s="20">
        <v>525</v>
      </c>
      <c r="AS274" s="20">
        <v>200</v>
      </c>
      <c r="AT274" s="20">
        <v>100</v>
      </c>
      <c r="AU274" s="20">
        <v>100</v>
      </c>
      <c r="AV274" s="20">
        <v>300</v>
      </c>
      <c r="AW274" s="20">
        <v>1800</v>
      </c>
      <c r="AX274" s="20">
        <v>0</v>
      </c>
      <c r="AY274" s="20">
        <v>0</v>
      </c>
      <c r="AZ274" s="20">
        <v>0</v>
      </c>
      <c r="BA274" s="20">
        <v>0</v>
      </c>
      <c r="BB274" s="20">
        <v>0</v>
      </c>
      <c r="BC274" s="20">
        <v>200</v>
      </c>
      <c r="BD274" s="20">
        <v>250</v>
      </c>
      <c r="BE274" s="20">
        <v>15</v>
      </c>
      <c r="BF274" s="20">
        <v>30</v>
      </c>
      <c r="BG274" s="20">
        <v>45</v>
      </c>
      <c r="BH274" s="20">
        <v>750</v>
      </c>
      <c r="BI274" s="20">
        <v>375</v>
      </c>
      <c r="BJ274" s="20">
        <v>375</v>
      </c>
      <c r="BK274" s="20">
        <v>0</v>
      </c>
    </row>
    <row r="275" spans="5:63" x14ac:dyDescent="0.2">
      <c r="E275" s="109"/>
      <c r="F275" s="109"/>
      <c r="G275" s="109"/>
      <c r="H275" s="109"/>
      <c r="I275" s="109"/>
      <c r="J275" s="109"/>
      <c r="K275" s="109"/>
      <c r="L275" s="109"/>
      <c r="M275" s="109"/>
      <c r="N275" s="109"/>
      <c r="O275" s="109"/>
      <c r="P275" s="109"/>
      <c r="Q275" s="109"/>
      <c r="R275" s="109"/>
      <c r="S275" s="109"/>
      <c r="T275" s="109"/>
      <c r="U275" s="109"/>
      <c r="V275" s="109"/>
      <c r="W275" s="109"/>
      <c r="AM275" s="20">
        <v>0</v>
      </c>
      <c r="AN275" s="20">
        <v>2260.4</v>
      </c>
      <c r="AO275" s="20">
        <v>2260.4</v>
      </c>
      <c r="AP275" s="20">
        <v>678.12</v>
      </c>
      <c r="AQ275" s="20">
        <v>791.14</v>
      </c>
      <c r="AR275" s="20">
        <v>791.14</v>
      </c>
      <c r="AS275" s="20">
        <v>165.1</v>
      </c>
      <c r="AT275" s="20">
        <v>82.55</v>
      </c>
      <c r="AU275" s="20">
        <v>82.55</v>
      </c>
      <c r="AV275" s="20">
        <v>60</v>
      </c>
      <c r="AW275" s="20">
        <v>0</v>
      </c>
      <c r="AX275" s="20">
        <v>852</v>
      </c>
      <c r="AY275" s="20">
        <v>426</v>
      </c>
      <c r="AZ275" s="20">
        <v>426</v>
      </c>
      <c r="BA275" s="20">
        <v>1888</v>
      </c>
      <c r="BB275" s="20">
        <v>410</v>
      </c>
      <c r="BC275" s="20">
        <v>585</v>
      </c>
      <c r="BD275" s="20">
        <v>330</v>
      </c>
      <c r="BE275" s="20">
        <v>0</v>
      </c>
      <c r="BF275" s="20">
        <v>750</v>
      </c>
      <c r="BG275" s="20">
        <v>750</v>
      </c>
      <c r="BH275" s="20">
        <v>329</v>
      </c>
      <c r="BI275" s="20">
        <v>164.5</v>
      </c>
      <c r="BJ275" s="20">
        <v>164.5</v>
      </c>
      <c r="BK275" s="20">
        <v>0</v>
      </c>
    </row>
    <row r="276" spans="5:63" x14ac:dyDescent="0.2">
      <c r="E276" s="109"/>
      <c r="F276" s="109"/>
      <c r="G276" s="109"/>
      <c r="H276" s="109"/>
      <c r="I276" s="109"/>
      <c r="J276" s="109"/>
      <c r="K276" s="109"/>
      <c r="L276" s="109"/>
      <c r="M276" s="109"/>
      <c r="N276" s="109"/>
      <c r="O276" s="109"/>
      <c r="P276" s="109"/>
      <c r="Q276" s="109"/>
      <c r="R276" s="109"/>
      <c r="S276" s="109"/>
      <c r="T276" s="109"/>
      <c r="U276" s="109"/>
      <c r="V276" s="109"/>
      <c r="W276" s="109"/>
      <c r="AM276" s="20">
        <v>0</v>
      </c>
      <c r="AN276" s="20">
        <v>1737.9</v>
      </c>
      <c r="AO276" s="20">
        <v>1737.9</v>
      </c>
      <c r="AP276" s="20">
        <v>521.37</v>
      </c>
      <c r="AQ276" s="20">
        <v>608.26499999999999</v>
      </c>
      <c r="AR276" s="20">
        <v>608.26499999999999</v>
      </c>
      <c r="AS276" s="20">
        <v>130</v>
      </c>
      <c r="AT276" s="20">
        <v>65</v>
      </c>
      <c r="AU276" s="20">
        <v>65</v>
      </c>
      <c r="AV276" s="20">
        <v>223.35671793770783</v>
      </c>
      <c r="AW276" s="20">
        <v>1187.5722877279836</v>
      </c>
      <c r="AX276" s="20">
        <v>0</v>
      </c>
      <c r="AY276" s="20">
        <v>0</v>
      </c>
      <c r="AZ276" s="20">
        <v>0</v>
      </c>
      <c r="BA276" s="20">
        <v>0</v>
      </c>
      <c r="BB276" s="20">
        <v>0</v>
      </c>
      <c r="BC276" s="20">
        <v>1303.7067711999625</v>
      </c>
      <c r="BD276" s="20">
        <v>1169.1175731210055</v>
      </c>
      <c r="BE276" s="20">
        <v>0</v>
      </c>
      <c r="BF276" s="20">
        <v>2513</v>
      </c>
      <c r="BG276" s="20">
        <v>2513</v>
      </c>
      <c r="BH276" s="20">
        <v>206</v>
      </c>
      <c r="BI276" s="20">
        <v>103</v>
      </c>
      <c r="BJ276" s="20">
        <v>103</v>
      </c>
      <c r="BK276" s="20">
        <v>0</v>
      </c>
    </row>
    <row r="277" spans="5:63" x14ac:dyDescent="0.2">
      <c r="E277" s="109"/>
      <c r="F277" s="109"/>
      <c r="G277" s="109"/>
      <c r="H277" s="109"/>
      <c r="I277" s="109"/>
      <c r="J277" s="109"/>
      <c r="K277" s="109"/>
      <c r="L277" s="109"/>
      <c r="M277" s="109"/>
      <c r="N277" s="109"/>
      <c r="O277" s="109"/>
      <c r="P277" s="109"/>
      <c r="Q277" s="109"/>
      <c r="R277" s="109"/>
      <c r="S277" s="109"/>
      <c r="T277" s="109"/>
      <c r="U277" s="109"/>
      <c r="V277" s="109"/>
      <c r="W277" s="109"/>
      <c r="AM277" s="20">
        <v>0</v>
      </c>
      <c r="AN277" s="20">
        <v>4261.5</v>
      </c>
      <c r="AO277" s="20">
        <v>4261.5</v>
      </c>
      <c r="AP277" s="20">
        <v>1278.45</v>
      </c>
      <c r="AQ277" s="20">
        <v>1491.5249999999999</v>
      </c>
      <c r="AR277" s="20">
        <v>1491.5249999999999</v>
      </c>
      <c r="AS277" s="20">
        <v>1845</v>
      </c>
      <c r="AT277" s="20">
        <v>922.5</v>
      </c>
      <c r="AU277" s="20">
        <v>922.5</v>
      </c>
      <c r="AV277" s="20">
        <v>488.5862200097971</v>
      </c>
      <c r="AW277" s="20">
        <v>2145.2915079485574</v>
      </c>
      <c r="AX277" s="20">
        <v>0</v>
      </c>
      <c r="AY277" s="20">
        <v>0</v>
      </c>
      <c r="AZ277" s="20">
        <v>0</v>
      </c>
      <c r="BA277" s="20">
        <v>0</v>
      </c>
      <c r="BB277" s="20">
        <v>0</v>
      </c>
      <c r="BC277" s="20">
        <v>562.12245964902741</v>
      </c>
      <c r="BD277" s="20">
        <v>538.56051765420784</v>
      </c>
      <c r="BE277" s="20">
        <v>0</v>
      </c>
      <c r="BF277" s="20">
        <v>2939</v>
      </c>
      <c r="BG277" s="20">
        <v>2939</v>
      </c>
      <c r="BH277" s="20">
        <v>2044</v>
      </c>
      <c r="BI277" s="20">
        <v>1022</v>
      </c>
      <c r="BJ277" s="20">
        <v>1022</v>
      </c>
      <c r="BK277" s="20">
        <v>0</v>
      </c>
    </row>
    <row r="278" spans="5:63" x14ac:dyDescent="0.2">
      <c r="E278" s="109"/>
      <c r="F278" s="109"/>
      <c r="G278" s="109"/>
      <c r="H278" s="109"/>
      <c r="I278" s="109"/>
      <c r="J278" s="109"/>
      <c r="K278" s="109"/>
      <c r="L278" s="109"/>
      <c r="M278" s="109"/>
      <c r="N278" s="109"/>
      <c r="O278" s="109"/>
      <c r="P278" s="109"/>
      <c r="Q278" s="109"/>
      <c r="R278" s="109"/>
      <c r="S278" s="109"/>
      <c r="T278" s="109"/>
      <c r="U278" s="109"/>
      <c r="V278" s="109"/>
      <c r="W278" s="109"/>
      <c r="AM278" s="20">
        <v>0</v>
      </c>
      <c r="AN278" s="20">
        <v>19275.170000000002</v>
      </c>
      <c r="AO278" s="20">
        <v>19275.170000000002</v>
      </c>
      <c r="AP278" s="20">
        <v>5782.5510000000004</v>
      </c>
      <c r="AQ278" s="20">
        <v>6746.3095000000003</v>
      </c>
      <c r="AR278" s="20">
        <v>6746.3095000000003</v>
      </c>
      <c r="AS278" s="20">
        <v>1695</v>
      </c>
      <c r="AT278" s="20">
        <v>847.5</v>
      </c>
      <c r="AU278" s="20">
        <v>847.5</v>
      </c>
      <c r="AV278" s="20">
        <v>4414.8578497915523</v>
      </c>
      <c r="AW278" s="20">
        <v>11279.694095169312</v>
      </c>
      <c r="AX278" s="20">
        <v>0</v>
      </c>
      <c r="AY278" s="20">
        <v>0</v>
      </c>
      <c r="AZ278" s="20">
        <v>0</v>
      </c>
      <c r="BA278" s="20">
        <v>0</v>
      </c>
      <c r="BB278" s="20">
        <v>135.69999999999999</v>
      </c>
      <c r="BC278" s="20">
        <v>3576.9620740521441</v>
      </c>
      <c r="BD278" s="20">
        <v>2620.1691808782962</v>
      </c>
      <c r="BE278" s="20">
        <v>0</v>
      </c>
      <c r="BF278" s="20">
        <v>9401</v>
      </c>
      <c r="BG278" s="20">
        <v>9401</v>
      </c>
      <c r="BH278" s="20">
        <v>188</v>
      </c>
      <c r="BI278" s="20">
        <v>94</v>
      </c>
      <c r="BJ278" s="20">
        <v>94</v>
      </c>
      <c r="BK278" s="20">
        <v>0</v>
      </c>
    </row>
    <row r="279" spans="5:63" x14ac:dyDescent="0.2">
      <c r="E279" s="109"/>
      <c r="F279" s="109"/>
      <c r="G279" s="109"/>
      <c r="H279" s="109"/>
      <c r="I279" s="109"/>
      <c r="J279" s="109"/>
      <c r="K279" s="109"/>
      <c r="L279" s="109"/>
      <c r="M279" s="109"/>
      <c r="N279" s="109"/>
      <c r="O279" s="109"/>
      <c r="P279" s="109"/>
      <c r="Q279" s="109"/>
      <c r="R279" s="109"/>
      <c r="S279" s="109"/>
      <c r="T279" s="109"/>
      <c r="U279" s="109"/>
      <c r="V279" s="109"/>
      <c r="W279" s="109"/>
      <c r="AM279" s="20">
        <v>0</v>
      </c>
      <c r="AN279" s="20">
        <v>0</v>
      </c>
      <c r="AO279" s="20">
        <v>0</v>
      </c>
      <c r="AP279" s="20">
        <v>0</v>
      </c>
      <c r="AQ279" s="20">
        <v>0</v>
      </c>
      <c r="AR279" s="20">
        <v>0</v>
      </c>
      <c r="AS279" s="20">
        <v>966</v>
      </c>
      <c r="AT279" s="20">
        <v>483</v>
      </c>
      <c r="AU279" s="20">
        <v>483</v>
      </c>
      <c r="AV279" s="20">
        <v>37.269568748342493</v>
      </c>
      <c r="AW279" s="20">
        <v>423.4</v>
      </c>
      <c r="AX279" s="20">
        <v>0</v>
      </c>
      <c r="AY279" s="20">
        <v>0</v>
      </c>
      <c r="AZ279" s="20">
        <v>0</v>
      </c>
      <c r="BA279" s="20">
        <v>0</v>
      </c>
      <c r="BB279" s="20">
        <v>80</v>
      </c>
      <c r="BC279" s="20">
        <v>692.96849919205613</v>
      </c>
      <c r="BD279" s="20">
        <v>100.22245462849807</v>
      </c>
      <c r="BE279" s="20">
        <v>50</v>
      </c>
      <c r="BF279" s="20">
        <v>787</v>
      </c>
      <c r="BG279" s="20">
        <v>837</v>
      </c>
      <c r="BH279" s="20">
        <v>1067</v>
      </c>
      <c r="BI279" s="20">
        <v>533.5</v>
      </c>
      <c r="BJ279" s="20">
        <v>533.5</v>
      </c>
      <c r="BK279" s="20">
        <v>0</v>
      </c>
    </row>
    <row r="280" spans="5:63" x14ac:dyDescent="0.2">
      <c r="E280" s="109"/>
      <c r="F280" s="109"/>
      <c r="G280" s="109"/>
      <c r="H280" s="109"/>
      <c r="I280" s="109"/>
      <c r="J280" s="109"/>
      <c r="K280" s="109"/>
      <c r="L280" s="109"/>
      <c r="M280" s="109"/>
      <c r="N280" s="109"/>
      <c r="O280" s="109"/>
      <c r="P280" s="109"/>
      <c r="Q280" s="109"/>
      <c r="R280" s="109"/>
      <c r="S280" s="109"/>
      <c r="T280" s="109"/>
      <c r="U280" s="109"/>
      <c r="V280" s="109"/>
      <c r="W280" s="109"/>
      <c r="AM280" s="20">
        <v>0</v>
      </c>
      <c r="AN280" s="20">
        <v>2763.6559999999999</v>
      </c>
      <c r="AO280" s="20">
        <v>2763.6559999999999</v>
      </c>
      <c r="AP280" s="20">
        <v>829.09679999999992</v>
      </c>
      <c r="AQ280" s="20">
        <v>967.27959999999996</v>
      </c>
      <c r="AR280" s="20">
        <v>967.27959999999996</v>
      </c>
      <c r="AS280" s="20">
        <v>0</v>
      </c>
      <c r="AT280" s="20">
        <v>0</v>
      </c>
      <c r="AU280" s="20">
        <v>0</v>
      </c>
      <c r="AV280" s="20">
        <v>14.327999999999999</v>
      </c>
      <c r="AW280" s="20">
        <v>658</v>
      </c>
      <c r="AX280" s="20">
        <v>0</v>
      </c>
      <c r="AY280" s="20">
        <v>0</v>
      </c>
      <c r="AZ280" s="20">
        <v>0</v>
      </c>
      <c r="BA280" s="20">
        <v>0</v>
      </c>
      <c r="BB280" s="20">
        <v>930</v>
      </c>
      <c r="BC280" s="20">
        <v>519.62608159164722</v>
      </c>
      <c r="BD280" s="20">
        <v>79.053701571672505</v>
      </c>
      <c r="BE280" s="20">
        <v>75</v>
      </c>
      <c r="BF280" s="20">
        <v>1446</v>
      </c>
      <c r="BG280" s="20">
        <v>1521</v>
      </c>
      <c r="BH280" s="20">
        <v>1898</v>
      </c>
      <c r="BI280" s="20">
        <v>949</v>
      </c>
      <c r="BJ280" s="20">
        <v>949</v>
      </c>
      <c r="BK280" s="20">
        <v>0</v>
      </c>
    </row>
    <row r="281" spans="5:63" x14ac:dyDescent="0.2">
      <c r="E281" s="109"/>
      <c r="F281" s="109"/>
      <c r="G281" s="109"/>
      <c r="H281" s="109"/>
      <c r="I281" s="109"/>
      <c r="J281" s="109"/>
      <c r="K281" s="109"/>
      <c r="L281" s="109"/>
      <c r="M281" s="109"/>
      <c r="N281" s="109"/>
      <c r="O281" s="109"/>
      <c r="P281" s="109"/>
      <c r="Q281" s="109"/>
      <c r="R281" s="109"/>
      <c r="S281" s="109"/>
      <c r="T281" s="109"/>
      <c r="U281" s="109"/>
      <c r="V281" s="109"/>
      <c r="W281" s="109"/>
      <c r="AM281" s="20">
        <v>0</v>
      </c>
      <c r="AN281" s="20">
        <v>7962.1379999999999</v>
      </c>
      <c r="AO281" s="20">
        <v>7962.1379999999999</v>
      </c>
      <c r="AP281" s="20">
        <v>2388.6414</v>
      </c>
      <c r="AQ281" s="20">
        <v>2786.7482999999997</v>
      </c>
      <c r="AR281" s="20">
        <v>2786.7482999999997</v>
      </c>
      <c r="AS281" s="20">
        <v>2420</v>
      </c>
      <c r="AT281" s="20">
        <v>1210</v>
      </c>
      <c r="AU281" s="20">
        <v>1210</v>
      </c>
      <c r="AV281" s="20">
        <v>211.75292967156281</v>
      </c>
      <c r="AW281" s="20">
        <v>761.91179720658295</v>
      </c>
      <c r="AX281" s="20">
        <v>0</v>
      </c>
      <c r="AY281" s="20">
        <v>0</v>
      </c>
      <c r="AZ281" s="20">
        <v>0</v>
      </c>
      <c r="BA281" s="20">
        <v>0</v>
      </c>
      <c r="BB281" s="20">
        <v>0</v>
      </c>
      <c r="BC281" s="20">
        <v>908.85011431516205</v>
      </c>
      <c r="BD281" s="20">
        <v>705.73047214631913</v>
      </c>
      <c r="BE281" s="20">
        <v>0</v>
      </c>
      <c r="BF281" s="20">
        <v>3866</v>
      </c>
      <c r="BG281" s="20">
        <v>3866</v>
      </c>
      <c r="BH281" s="20">
        <v>5772</v>
      </c>
      <c r="BI281" s="20">
        <v>2886</v>
      </c>
      <c r="BJ281" s="20">
        <v>2886</v>
      </c>
      <c r="BK281" s="20">
        <v>30</v>
      </c>
    </row>
    <row r="282" spans="5:63" x14ac:dyDescent="0.2">
      <c r="E282" s="109"/>
      <c r="F282" s="109"/>
      <c r="G282" s="109"/>
      <c r="H282" s="109"/>
      <c r="I282" s="109"/>
      <c r="J282" s="109"/>
      <c r="K282" s="109"/>
      <c r="L282" s="109"/>
      <c r="M282" s="109"/>
      <c r="N282" s="109"/>
      <c r="O282" s="109"/>
      <c r="P282" s="109"/>
      <c r="Q282" s="109"/>
      <c r="R282" s="109"/>
      <c r="S282" s="109"/>
      <c r="T282" s="109"/>
      <c r="U282" s="109"/>
      <c r="V282" s="109"/>
      <c r="W282" s="109"/>
      <c r="AM282" s="20">
        <v>0</v>
      </c>
      <c r="AN282" s="20">
        <v>36000.364000000001</v>
      </c>
      <c r="AO282" s="20">
        <v>36000.364000000001</v>
      </c>
      <c r="AP282" s="20">
        <v>10800.109200000001</v>
      </c>
      <c r="AQ282" s="20">
        <v>12600.127399999999</v>
      </c>
      <c r="AR282" s="20">
        <v>12600.127399999999</v>
      </c>
      <c r="AS282" s="20">
        <v>7056</v>
      </c>
      <c r="AT282" s="20">
        <v>3528</v>
      </c>
      <c r="AU282" s="20">
        <v>3528</v>
      </c>
      <c r="AV282" s="20">
        <v>5390.1512861589636</v>
      </c>
      <c r="AW282" s="20">
        <v>16455.869688052437</v>
      </c>
      <c r="AX282" s="20">
        <v>0</v>
      </c>
      <c r="AY282" s="20">
        <v>0</v>
      </c>
      <c r="AZ282" s="20">
        <v>0</v>
      </c>
      <c r="BA282" s="20">
        <v>0</v>
      </c>
      <c r="BB282" s="20">
        <v>1145.7</v>
      </c>
      <c r="BC282" s="20">
        <v>7564.235999999999</v>
      </c>
      <c r="BD282" s="20">
        <v>5212.8538999999992</v>
      </c>
      <c r="BE282" s="20">
        <v>125</v>
      </c>
      <c r="BF282" s="20">
        <v>20952</v>
      </c>
      <c r="BG282" s="20">
        <v>21077</v>
      </c>
      <c r="BH282" s="20">
        <v>11175</v>
      </c>
      <c r="BI282" s="20">
        <v>5587.5</v>
      </c>
      <c r="BJ282" s="20">
        <v>5587.5</v>
      </c>
      <c r="BK282" s="20">
        <v>30</v>
      </c>
    </row>
    <row r="283" spans="5:63" x14ac:dyDescent="0.2">
      <c r="E283" s="109"/>
      <c r="F283" s="109"/>
      <c r="G283" s="109"/>
      <c r="H283" s="109"/>
      <c r="I283" s="109"/>
      <c r="J283" s="109"/>
      <c r="K283" s="109"/>
      <c r="L283" s="109"/>
      <c r="M283" s="109"/>
      <c r="N283" s="109"/>
      <c r="O283" s="109"/>
      <c r="P283" s="109"/>
      <c r="Q283" s="109"/>
      <c r="R283" s="109"/>
      <c r="S283" s="109"/>
      <c r="T283" s="109"/>
      <c r="U283" s="109"/>
      <c r="V283" s="109"/>
      <c r="W283" s="109"/>
      <c r="AM283" s="20">
        <v>0</v>
      </c>
      <c r="AN283" s="20">
        <v>0</v>
      </c>
      <c r="AO283" s="20">
        <v>0</v>
      </c>
      <c r="AP283" s="20">
        <v>0</v>
      </c>
      <c r="AQ283" s="20">
        <v>0</v>
      </c>
      <c r="AR283" s="20">
        <v>0</v>
      </c>
      <c r="AS283" s="20">
        <v>0</v>
      </c>
      <c r="AT283" s="20">
        <v>0</v>
      </c>
      <c r="AU283" s="20">
        <v>0</v>
      </c>
      <c r="AV283" s="20">
        <v>0</v>
      </c>
      <c r="AW283" s="20">
        <v>0</v>
      </c>
      <c r="AX283" s="20">
        <v>0</v>
      </c>
      <c r="AY283" s="20">
        <v>0</v>
      </c>
      <c r="AZ283" s="20">
        <v>0</v>
      </c>
      <c r="BA283" s="20">
        <v>0</v>
      </c>
      <c r="BB283" s="20">
        <v>0</v>
      </c>
      <c r="BC283" s="20">
        <v>0</v>
      </c>
      <c r="BD283" s="20">
        <v>0</v>
      </c>
      <c r="BE283" s="20">
        <v>0</v>
      </c>
      <c r="BF283" s="20">
        <v>0</v>
      </c>
      <c r="BG283" s="20">
        <v>0</v>
      </c>
      <c r="BH283" s="20">
        <v>0</v>
      </c>
      <c r="BI283" s="20">
        <v>0</v>
      </c>
      <c r="BJ283" s="20">
        <v>0</v>
      </c>
      <c r="BK283" s="20">
        <v>0</v>
      </c>
    </row>
    <row r="284" spans="5:63" x14ac:dyDescent="0.2">
      <c r="E284" s="109"/>
      <c r="F284" s="109"/>
      <c r="G284" s="109"/>
      <c r="H284" s="109"/>
      <c r="I284" s="109"/>
      <c r="J284" s="109"/>
      <c r="K284" s="109"/>
      <c r="L284" s="109"/>
      <c r="M284" s="109"/>
      <c r="N284" s="109"/>
      <c r="O284" s="109"/>
      <c r="P284" s="109"/>
      <c r="Q284" s="109"/>
      <c r="R284" s="109"/>
      <c r="S284" s="109"/>
      <c r="T284" s="109"/>
      <c r="U284" s="109"/>
      <c r="V284" s="109"/>
      <c r="W284" s="109"/>
      <c r="AM284" s="20">
        <v>0</v>
      </c>
      <c r="AN284" s="20">
        <v>0</v>
      </c>
      <c r="AO284" s="20">
        <v>0</v>
      </c>
      <c r="AP284" s="20">
        <v>0</v>
      </c>
      <c r="AQ284" s="20">
        <v>0</v>
      </c>
      <c r="AR284" s="20">
        <v>0</v>
      </c>
      <c r="AS284" s="20">
        <v>0</v>
      </c>
      <c r="AT284" s="20">
        <v>0</v>
      </c>
      <c r="AU284" s="20">
        <v>0</v>
      </c>
      <c r="AV284" s="20">
        <v>0</v>
      </c>
      <c r="AW284" s="20">
        <v>0</v>
      </c>
      <c r="AX284" s="20">
        <v>0</v>
      </c>
      <c r="AY284" s="20">
        <v>0</v>
      </c>
      <c r="AZ284" s="20">
        <v>0</v>
      </c>
      <c r="BA284" s="20">
        <v>0</v>
      </c>
      <c r="BB284" s="20">
        <v>0</v>
      </c>
      <c r="BC284" s="20">
        <v>0</v>
      </c>
      <c r="BD284" s="20">
        <v>0</v>
      </c>
      <c r="BE284" s="20">
        <v>0</v>
      </c>
      <c r="BF284" s="20">
        <v>0</v>
      </c>
      <c r="BG284" s="20">
        <v>0</v>
      </c>
      <c r="BH284" s="20">
        <v>0</v>
      </c>
      <c r="BI284" s="20">
        <v>0</v>
      </c>
      <c r="BJ284" s="20">
        <v>0</v>
      </c>
      <c r="BK284" s="20">
        <v>0</v>
      </c>
    </row>
    <row r="285" spans="5:63" x14ac:dyDescent="0.2">
      <c r="AM285" s="20">
        <v>0</v>
      </c>
      <c r="AN285" s="20">
        <v>0</v>
      </c>
      <c r="AO285" s="20">
        <v>0</v>
      </c>
      <c r="AP285" s="20">
        <v>0</v>
      </c>
      <c r="AQ285" s="20">
        <v>0</v>
      </c>
      <c r="AR285" s="20">
        <v>0</v>
      </c>
      <c r="AS285" s="20">
        <v>0</v>
      </c>
      <c r="AT285" s="20">
        <v>0</v>
      </c>
      <c r="AU285" s="20">
        <v>0</v>
      </c>
      <c r="AV285" s="20">
        <v>34</v>
      </c>
      <c r="AW285" s="20">
        <v>0</v>
      </c>
      <c r="AX285" s="20">
        <v>0</v>
      </c>
      <c r="AY285" s="20">
        <v>0</v>
      </c>
      <c r="AZ285" s="20">
        <v>0</v>
      </c>
      <c r="BA285" s="20">
        <v>0</v>
      </c>
      <c r="BB285" s="20">
        <v>0</v>
      </c>
      <c r="BC285" s="20">
        <v>90</v>
      </c>
      <c r="BD285" s="20">
        <v>41.3</v>
      </c>
      <c r="BE285" s="20">
        <v>0</v>
      </c>
      <c r="BF285" s="20">
        <v>140</v>
      </c>
      <c r="BG285" s="20">
        <v>140</v>
      </c>
      <c r="BH285" s="20">
        <v>150</v>
      </c>
      <c r="BI285" s="20">
        <v>75</v>
      </c>
      <c r="BJ285" s="20">
        <v>75</v>
      </c>
      <c r="BK285" s="20">
        <v>0</v>
      </c>
    </row>
    <row r="286" spans="5:63" x14ac:dyDescent="0.2">
      <c r="AM286" s="20">
        <v>0</v>
      </c>
      <c r="AN286" s="20">
        <v>0</v>
      </c>
      <c r="AO286" s="20">
        <v>0</v>
      </c>
      <c r="AP286" s="20">
        <v>0</v>
      </c>
      <c r="AQ286" s="20">
        <v>0</v>
      </c>
      <c r="AR286" s="20">
        <v>0</v>
      </c>
      <c r="AS286" s="20">
        <v>0</v>
      </c>
      <c r="AT286" s="20">
        <v>0</v>
      </c>
      <c r="AU286" s="20">
        <v>0</v>
      </c>
      <c r="AV286" s="20">
        <v>0</v>
      </c>
      <c r="AW286" s="20">
        <v>1310</v>
      </c>
      <c r="AX286" s="20">
        <v>0</v>
      </c>
      <c r="AY286" s="20">
        <v>0</v>
      </c>
      <c r="AZ286" s="20">
        <v>0</v>
      </c>
      <c r="BA286" s="20">
        <v>0</v>
      </c>
      <c r="BB286" s="20">
        <v>0</v>
      </c>
      <c r="BC286" s="20">
        <v>0</v>
      </c>
      <c r="BD286" s="20">
        <v>0</v>
      </c>
      <c r="BE286" s="20">
        <v>0</v>
      </c>
      <c r="BF286" s="20">
        <v>0</v>
      </c>
      <c r="BG286" s="20">
        <v>0</v>
      </c>
      <c r="BH286" s="20">
        <v>0</v>
      </c>
      <c r="BI286" s="20">
        <v>0</v>
      </c>
      <c r="BJ286" s="20">
        <v>0</v>
      </c>
      <c r="BK286" s="20">
        <v>0</v>
      </c>
    </row>
    <row r="287" spans="5:63" x14ac:dyDescent="0.2">
      <c r="AM287" s="20">
        <v>0</v>
      </c>
      <c r="AN287" s="20">
        <v>0</v>
      </c>
      <c r="AO287" s="20">
        <v>0</v>
      </c>
      <c r="AP287" s="20">
        <v>0</v>
      </c>
      <c r="AQ287" s="20">
        <v>0</v>
      </c>
      <c r="AR287" s="20">
        <v>0</v>
      </c>
      <c r="AS287" s="20">
        <v>0</v>
      </c>
      <c r="AT287" s="20">
        <v>0</v>
      </c>
      <c r="AU287" s="20">
        <v>0</v>
      </c>
      <c r="AV287" s="20">
        <v>34</v>
      </c>
      <c r="AW287" s="20">
        <v>1310</v>
      </c>
      <c r="AX287" s="20">
        <v>0</v>
      </c>
      <c r="AY287" s="20">
        <v>0</v>
      </c>
      <c r="AZ287" s="20">
        <v>0</v>
      </c>
      <c r="BA287" s="20">
        <v>0</v>
      </c>
      <c r="BB287" s="20">
        <v>0</v>
      </c>
      <c r="BC287" s="20">
        <v>90</v>
      </c>
      <c r="BD287" s="20">
        <v>41.3</v>
      </c>
      <c r="BE287" s="20">
        <v>0</v>
      </c>
      <c r="BF287" s="20">
        <v>140</v>
      </c>
      <c r="BG287" s="20">
        <v>140</v>
      </c>
      <c r="BH287" s="20">
        <v>150</v>
      </c>
      <c r="BI287" s="20">
        <v>75</v>
      </c>
      <c r="BJ287" s="20">
        <v>75</v>
      </c>
      <c r="BK287" s="20">
        <v>0</v>
      </c>
    </row>
    <row r="288" spans="5:63" x14ac:dyDescent="0.2">
      <c r="AM288" s="20">
        <v>0</v>
      </c>
      <c r="AN288" s="20">
        <v>0</v>
      </c>
      <c r="AO288" s="20">
        <v>0</v>
      </c>
      <c r="AP288" s="20">
        <v>0</v>
      </c>
      <c r="AQ288" s="20">
        <v>0</v>
      </c>
      <c r="AR288" s="20">
        <v>0</v>
      </c>
      <c r="AS288" s="20">
        <v>0</v>
      </c>
      <c r="AT288" s="20">
        <v>0</v>
      </c>
      <c r="AU288" s="20">
        <v>0</v>
      </c>
      <c r="AV288" s="20">
        <v>91.35</v>
      </c>
      <c r="AW288" s="20">
        <v>728.5</v>
      </c>
      <c r="AX288" s="20">
        <v>200</v>
      </c>
      <c r="AY288" s="20">
        <v>100</v>
      </c>
      <c r="AZ288" s="20">
        <v>100</v>
      </c>
      <c r="BA288" s="20">
        <v>0</v>
      </c>
      <c r="BB288" s="20">
        <v>0</v>
      </c>
      <c r="BC288" s="20">
        <v>0</v>
      </c>
      <c r="BD288" s="20">
        <v>33</v>
      </c>
      <c r="BE288" s="20">
        <v>0</v>
      </c>
      <c r="BF288" s="20">
        <v>10</v>
      </c>
      <c r="BG288" s="20">
        <v>10</v>
      </c>
      <c r="BH288" s="20">
        <v>151.19999999999999</v>
      </c>
      <c r="BI288" s="20">
        <v>75.599999999999994</v>
      </c>
      <c r="BJ288" s="20">
        <v>75.599999999999994</v>
      </c>
      <c r="BK288" s="20">
        <v>0</v>
      </c>
    </row>
    <row r="289" spans="39:63" x14ac:dyDescent="0.2">
      <c r="AM289" s="20">
        <v>0</v>
      </c>
      <c r="AN289" s="20">
        <v>290</v>
      </c>
      <c r="AO289" s="20">
        <v>290</v>
      </c>
      <c r="AP289" s="20">
        <v>87</v>
      </c>
      <c r="AQ289" s="20">
        <v>101.5</v>
      </c>
      <c r="AR289" s="20">
        <v>101.5</v>
      </c>
      <c r="AS289" s="20">
        <v>0</v>
      </c>
      <c r="AT289" s="20">
        <v>0</v>
      </c>
      <c r="AU289" s="20">
        <v>0</v>
      </c>
      <c r="AV289" s="20">
        <v>141</v>
      </c>
      <c r="AW289" s="20">
        <v>579</v>
      </c>
      <c r="AX289" s="20">
        <v>615</v>
      </c>
      <c r="AY289" s="20">
        <v>307.5</v>
      </c>
      <c r="AZ289" s="20">
        <v>307.5</v>
      </c>
      <c r="BA289" s="20">
        <v>0</v>
      </c>
      <c r="BB289" s="20">
        <v>198</v>
      </c>
      <c r="BC289" s="20">
        <v>0</v>
      </c>
      <c r="BD289" s="20">
        <v>26</v>
      </c>
      <c r="BE289" s="20">
        <v>0</v>
      </c>
      <c r="BF289" s="20">
        <v>32</v>
      </c>
      <c r="BG289" s="20">
        <v>32</v>
      </c>
      <c r="BH289" s="20">
        <v>50</v>
      </c>
      <c r="BI289" s="20">
        <v>25</v>
      </c>
      <c r="BJ289" s="20">
        <v>25</v>
      </c>
      <c r="BK289" s="20">
        <v>0</v>
      </c>
    </row>
    <row r="290" spans="39:63" x14ac:dyDescent="0.2">
      <c r="AM290" s="20">
        <v>0</v>
      </c>
      <c r="AN290" s="20">
        <v>9285.7999999999993</v>
      </c>
      <c r="AO290" s="20">
        <v>9285.7999999999993</v>
      </c>
      <c r="AP290" s="20">
        <v>2785.74</v>
      </c>
      <c r="AQ290" s="20">
        <v>3250.0299999999997</v>
      </c>
      <c r="AR290" s="20">
        <v>3250.0299999999997</v>
      </c>
      <c r="AS290" s="20">
        <v>4608</v>
      </c>
      <c r="AT290" s="20">
        <v>2304</v>
      </c>
      <c r="AU290" s="20">
        <v>2304</v>
      </c>
      <c r="AV290" s="20">
        <v>38</v>
      </c>
      <c r="AW290" s="20">
        <v>0</v>
      </c>
      <c r="AX290" s="20">
        <v>0</v>
      </c>
      <c r="AY290" s="20">
        <v>0</v>
      </c>
      <c r="AZ290" s="20">
        <v>0</v>
      </c>
      <c r="BA290" s="20">
        <v>486</v>
      </c>
      <c r="BB290" s="20">
        <v>0</v>
      </c>
      <c r="BC290" s="20">
        <v>4289</v>
      </c>
      <c r="BD290" s="20">
        <v>507</v>
      </c>
      <c r="BE290" s="20">
        <v>0</v>
      </c>
      <c r="BF290" s="20">
        <v>4376</v>
      </c>
      <c r="BG290" s="20">
        <v>4376</v>
      </c>
      <c r="BH290" s="20">
        <v>5140.07</v>
      </c>
      <c r="BI290" s="20">
        <v>2570.0349999999999</v>
      </c>
      <c r="BJ290" s="20">
        <v>2570.0349999999999</v>
      </c>
      <c r="BK290" s="20">
        <v>2374.12</v>
      </c>
    </row>
    <row r="291" spans="39:63" x14ac:dyDescent="0.2">
      <c r="AM291" s="20">
        <v>0</v>
      </c>
      <c r="AN291" s="20">
        <v>1506</v>
      </c>
      <c r="AO291" s="20">
        <v>1506</v>
      </c>
      <c r="AP291" s="20">
        <v>451.8</v>
      </c>
      <c r="AQ291" s="20">
        <v>527.1</v>
      </c>
      <c r="AR291" s="20">
        <v>527.1</v>
      </c>
      <c r="AS291" s="20">
        <v>15102</v>
      </c>
      <c r="AT291" s="20">
        <v>7551</v>
      </c>
      <c r="AU291" s="20">
        <v>7551</v>
      </c>
      <c r="AV291" s="20">
        <v>983</v>
      </c>
      <c r="AW291" s="20">
        <v>1413</v>
      </c>
      <c r="AX291" s="20">
        <v>7136</v>
      </c>
      <c r="AY291" s="20">
        <v>3568</v>
      </c>
      <c r="AZ291" s="20">
        <v>3568</v>
      </c>
      <c r="BA291" s="20">
        <v>0</v>
      </c>
      <c r="BB291" s="20">
        <v>0</v>
      </c>
      <c r="BC291" s="20">
        <v>7500</v>
      </c>
      <c r="BD291" s="20">
        <v>985</v>
      </c>
      <c r="BE291" s="20">
        <v>0</v>
      </c>
      <c r="BF291" s="20">
        <v>350</v>
      </c>
      <c r="BG291" s="20">
        <v>350</v>
      </c>
      <c r="BH291" s="20">
        <v>7050</v>
      </c>
      <c r="BI291" s="20">
        <v>3525</v>
      </c>
      <c r="BJ291" s="20">
        <v>3525</v>
      </c>
      <c r="BK291" s="20">
        <v>0</v>
      </c>
    </row>
    <row r="292" spans="39:63" x14ac:dyDescent="0.2">
      <c r="AM292" s="20">
        <v>0</v>
      </c>
      <c r="AN292" s="20">
        <v>3829</v>
      </c>
      <c r="AO292" s="20">
        <v>3829</v>
      </c>
      <c r="AP292" s="20">
        <v>1148.7</v>
      </c>
      <c r="AQ292" s="20">
        <v>1340.1499999999999</v>
      </c>
      <c r="AR292" s="20">
        <v>1340.1499999999999</v>
      </c>
      <c r="AS292" s="20">
        <v>1756</v>
      </c>
      <c r="AT292" s="20">
        <v>878</v>
      </c>
      <c r="AU292" s="20">
        <v>878</v>
      </c>
      <c r="AV292" s="20">
        <v>734.7</v>
      </c>
      <c r="AW292" s="20">
        <v>6466.3</v>
      </c>
      <c r="AX292" s="20">
        <v>0</v>
      </c>
      <c r="AY292" s="20">
        <v>0</v>
      </c>
      <c r="AZ292" s="20">
        <v>0</v>
      </c>
      <c r="BA292" s="20">
        <v>0</v>
      </c>
      <c r="BB292" s="20">
        <v>0</v>
      </c>
      <c r="BC292" s="20">
        <v>1052</v>
      </c>
      <c r="BD292" s="20">
        <v>843</v>
      </c>
      <c r="BE292" s="20">
        <v>0</v>
      </c>
      <c r="BF292" s="20">
        <v>1816</v>
      </c>
      <c r="BG292" s="20">
        <v>1816</v>
      </c>
      <c r="BH292" s="20">
        <v>5456</v>
      </c>
      <c r="BI292" s="20">
        <v>2728</v>
      </c>
      <c r="BJ292" s="20">
        <v>2728</v>
      </c>
      <c r="BK292" s="20">
        <v>35</v>
      </c>
    </row>
    <row r="293" spans="39:63" x14ac:dyDescent="0.2">
      <c r="AM293" s="20">
        <v>0</v>
      </c>
      <c r="AN293" s="20">
        <v>3427.5549999999998</v>
      </c>
      <c r="AO293" s="20">
        <v>3427.5549999999998</v>
      </c>
      <c r="AP293" s="20">
        <v>1028.2665</v>
      </c>
      <c r="AQ293" s="20">
        <v>1199.6442499999998</v>
      </c>
      <c r="AR293" s="20">
        <v>1199.6442499999998</v>
      </c>
      <c r="AS293" s="20">
        <v>428</v>
      </c>
      <c r="AT293" s="20">
        <v>214</v>
      </c>
      <c r="AU293" s="20">
        <v>214</v>
      </c>
      <c r="AV293" s="20">
        <v>3214.8328671690797</v>
      </c>
      <c r="AW293" s="20">
        <v>3289.8256999999999</v>
      </c>
      <c r="AX293" s="20">
        <v>3216.5</v>
      </c>
      <c r="AY293" s="20">
        <v>1608.25</v>
      </c>
      <c r="AZ293" s="20">
        <v>1608.25</v>
      </c>
      <c r="BA293" s="20">
        <v>1300</v>
      </c>
      <c r="BB293" s="20">
        <v>0</v>
      </c>
      <c r="BC293" s="20">
        <v>0</v>
      </c>
      <c r="BD293" s="20">
        <v>180</v>
      </c>
      <c r="BE293" s="20">
        <v>0</v>
      </c>
      <c r="BF293" s="20">
        <v>1480</v>
      </c>
      <c r="BG293" s="20">
        <v>1480</v>
      </c>
      <c r="BH293" s="20">
        <v>3200</v>
      </c>
      <c r="BI293" s="20">
        <v>1600</v>
      </c>
      <c r="BJ293" s="20">
        <v>1600</v>
      </c>
      <c r="BK293" s="20">
        <v>0</v>
      </c>
    </row>
    <row r="294" spans="39:63" x14ac:dyDescent="0.2">
      <c r="AM294" s="20">
        <v>0</v>
      </c>
      <c r="AN294" s="20">
        <v>140</v>
      </c>
      <c r="AO294" s="20">
        <v>140</v>
      </c>
      <c r="AP294" s="20">
        <v>42</v>
      </c>
      <c r="AQ294" s="20">
        <v>49</v>
      </c>
      <c r="AR294" s="20">
        <v>49</v>
      </c>
      <c r="AS294" s="20">
        <v>0</v>
      </c>
      <c r="AT294" s="20">
        <v>0</v>
      </c>
      <c r="AU294" s="20">
        <v>0</v>
      </c>
      <c r="AV294" s="20">
        <v>2025</v>
      </c>
      <c r="AW294" s="20">
        <v>1063</v>
      </c>
      <c r="AX294" s="20">
        <v>4864</v>
      </c>
      <c r="AY294" s="20">
        <v>2432</v>
      </c>
      <c r="AZ294" s="20">
        <v>2432</v>
      </c>
      <c r="BA294" s="20">
        <v>0</v>
      </c>
      <c r="BB294" s="20">
        <v>0</v>
      </c>
      <c r="BC294" s="20">
        <v>0</v>
      </c>
      <c r="BD294" s="20">
        <v>24</v>
      </c>
      <c r="BE294" s="20">
        <v>0</v>
      </c>
      <c r="BF294" s="20">
        <v>10</v>
      </c>
      <c r="BG294" s="20">
        <v>10</v>
      </c>
      <c r="BH294" s="20">
        <v>1068</v>
      </c>
      <c r="BI294" s="20">
        <v>534</v>
      </c>
      <c r="BJ294" s="20">
        <v>534</v>
      </c>
      <c r="BK294" s="20">
        <v>0</v>
      </c>
    </row>
    <row r="295" spans="39:63" x14ac:dyDescent="0.2">
      <c r="AM295" s="20">
        <v>0</v>
      </c>
      <c r="AN295" s="20">
        <v>479</v>
      </c>
      <c r="AO295" s="20">
        <v>479</v>
      </c>
      <c r="AP295" s="20">
        <v>143.69999999999999</v>
      </c>
      <c r="AQ295" s="20">
        <v>167.64999999999998</v>
      </c>
      <c r="AR295" s="20">
        <v>167.64999999999998</v>
      </c>
      <c r="AS295" s="20">
        <v>50</v>
      </c>
      <c r="AT295" s="20">
        <v>25</v>
      </c>
      <c r="AU295" s="20">
        <v>25</v>
      </c>
      <c r="AV295" s="20">
        <v>1197</v>
      </c>
      <c r="AW295" s="20">
        <v>180</v>
      </c>
      <c r="AX295" s="20">
        <v>787</v>
      </c>
      <c r="AY295" s="20">
        <v>393.5</v>
      </c>
      <c r="AZ295" s="20">
        <v>393.5</v>
      </c>
      <c r="BA295" s="20">
        <v>696</v>
      </c>
      <c r="BB295" s="20">
        <v>0</v>
      </c>
      <c r="BC295" s="20">
        <v>141</v>
      </c>
      <c r="BD295" s="20">
        <v>61</v>
      </c>
      <c r="BE295" s="20">
        <v>0</v>
      </c>
      <c r="BF295" s="20">
        <v>277</v>
      </c>
      <c r="BG295" s="20">
        <v>277</v>
      </c>
      <c r="BH295" s="20">
        <v>42</v>
      </c>
      <c r="BI295" s="20">
        <v>21</v>
      </c>
      <c r="BJ295" s="20">
        <v>21</v>
      </c>
      <c r="BK295" s="20">
        <v>0</v>
      </c>
    </row>
    <row r="296" spans="39:63" x14ac:dyDescent="0.2">
      <c r="AM296" s="20">
        <v>0</v>
      </c>
      <c r="AN296" s="20">
        <v>866.79</v>
      </c>
      <c r="AO296" s="20">
        <v>866.79</v>
      </c>
      <c r="AP296" s="20">
        <v>260.03699999999998</v>
      </c>
      <c r="AQ296" s="20">
        <v>303.37649999999996</v>
      </c>
      <c r="AR296" s="20">
        <v>303.37649999999996</v>
      </c>
      <c r="AS296" s="20">
        <v>197.18</v>
      </c>
      <c r="AT296" s="20">
        <v>98.59</v>
      </c>
      <c r="AU296" s="20">
        <v>98.59</v>
      </c>
      <c r="AV296" s="20">
        <v>848</v>
      </c>
      <c r="AW296" s="20">
        <v>1708</v>
      </c>
      <c r="AX296" s="20">
        <v>240.28</v>
      </c>
      <c r="AY296" s="20">
        <v>120.14</v>
      </c>
      <c r="AZ296" s="20">
        <v>120.14</v>
      </c>
      <c r="BA296" s="20">
        <v>2761.92</v>
      </c>
      <c r="BB296" s="20">
        <v>0</v>
      </c>
      <c r="BC296" s="20">
        <v>863.60599999999999</v>
      </c>
      <c r="BD296" s="20">
        <v>364.15</v>
      </c>
      <c r="BE296" s="20">
        <v>0</v>
      </c>
      <c r="BF296" s="20">
        <v>554.5</v>
      </c>
      <c r="BG296" s="20">
        <v>554.5</v>
      </c>
      <c r="BH296" s="20">
        <v>55.26</v>
      </c>
      <c r="BI296" s="20">
        <v>27.63</v>
      </c>
      <c r="BJ296" s="20">
        <v>27.63</v>
      </c>
      <c r="BK296" s="20">
        <v>0</v>
      </c>
    </row>
    <row r="299" spans="39:63" x14ac:dyDescent="0.2">
      <c r="AM299" s="109">
        <f t="shared" ref="AM299:AM338" ca="1" si="679">AM257-E10</f>
        <v>0</v>
      </c>
      <c r="AN299" s="109">
        <f t="shared" ref="AN299:AN338" ca="1" si="680">AN257-F10</f>
        <v>0</v>
      </c>
      <c r="AO299" s="109">
        <f t="shared" ref="AO299:AO338" ca="1" si="681">AO257-G10</f>
        <v>0</v>
      </c>
      <c r="AP299" s="109">
        <f t="shared" ref="AP299:AP338" ca="1" si="682">AP257-H10</f>
        <v>0</v>
      </c>
      <c r="AQ299" s="109">
        <f t="shared" ref="AQ299:AQ338" ca="1" si="683">AQ257-I10</f>
        <v>0</v>
      </c>
      <c r="AR299" s="109">
        <f t="shared" ref="AR299:AR338" ca="1" si="684">AR257-J10</f>
        <v>0</v>
      </c>
      <c r="AS299" s="109">
        <f t="shared" ref="AS299:AS338" ca="1" si="685">AS257-K10</f>
        <v>0</v>
      </c>
      <c r="AT299" s="109">
        <f t="shared" ref="AT299:AT338" ca="1" si="686">AT257-L10</f>
        <v>0</v>
      </c>
      <c r="AU299" s="109">
        <f t="shared" ref="AU299:AU338" ca="1" si="687">AU257-M10</f>
        <v>0</v>
      </c>
      <c r="AV299" s="109">
        <f t="shared" ref="AV299:AV338" ca="1" si="688">AV257-N10</f>
        <v>0</v>
      </c>
      <c r="AW299" s="109">
        <f t="shared" ref="AW299:AW338" ca="1" si="689">AW257-O10</f>
        <v>0</v>
      </c>
      <c r="AX299" s="109">
        <f t="shared" ref="AX299:AX338" ca="1" si="690">AX257-P10</f>
        <v>0</v>
      </c>
      <c r="AY299" s="109">
        <f t="shared" ref="AY299:AY338" ca="1" si="691">AY257-Q10</f>
        <v>0</v>
      </c>
      <c r="AZ299" s="109">
        <f t="shared" ref="AZ299:AZ338" ca="1" si="692">AZ257-R10</f>
        <v>0</v>
      </c>
      <c r="BA299" s="109">
        <f t="shared" ref="BA299:BA338" ca="1" si="693">BA257-S10</f>
        <v>0</v>
      </c>
      <c r="BB299" s="109">
        <f t="shared" ref="BB299:BB338" ca="1" si="694">BB257-T10</f>
        <v>0</v>
      </c>
      <c r="BC299" s="109">
        <f t="shared" ref="BC299:BC338" ca="1" si="695">BC257-U10</f>
        <v>0</v>
      </c>
      <c r="BD299" s="109">
        <f t="shared" ref="BD299:BD338" ca="1" si="696">BD257-V10</f>
        <v>0</v>
      </c>
      <c r="BE299" s="109">
        <f t="shared" ref="BE299:BE338" ca="1" si="697">BE257-W10</f>
        <v>0</v>
      </c>
      <c r="BF299" s="109">
        <f t="shared" ref="BF299:BF338" ca="1" si="698">BF257-X10</f>
        <v>0</v>
      </c>
      <c r="BG299" s="109">
        <f t="shared" ref="BG299:BG338" ca="1" si="699">BG257-Y10</f>
        <v>0</v>
      </c>
      <c r="BH299" s="109">
        <f t="shared" ref="BH299:BH338" ca="1" si="700">BH257-Z10</f>
        <v>0</v>
      </c>
      <c r="BI299" s="109">
        <f t="shared" ref="BI299:BI338" ca="1" si="701">BI257-AA10</f>
        <v>0</v>
      </c>
      <c r="BJ299" s="109">
        <f t="shared" ref="BJ299:BJ338" ca="1" si="702">BJ257-AB10</f>
        <v>0</v>
      </c>
      <c r="BK299" s="109">
        <f t="shared" ref="BK299:BK338" ca="1" si="703">BK257-AC10</f>
        <v>0</v>
      </c>
    </row>
    <row r="300" spans="39:63" x14ac:dyDescent="0.2">
      <c r="AM300" s="109">
        <f t="shared" ca="1" si="679"/>
        <v>0</v>
      </c>
      <c r="AN300" s="109">
        <f t="shared" ca="1" si="680"/>
        <v>0</v>
      </c>
      <c r="AO300" s="109">
        <f t="shared" ca="1" si="681"/>
        <v>0</v>
      </c>
      <c r="AP300" s="109">
        <f t="shared" ca="1" si="682"/>
        <v>0</v>
      </c>
      <c r="AQ300" s="109">
        <f t="shared" ca="1" si="683"/>
        <v>0</v>
      </c>
      <c r="AR300" s="109">
        <f t="shared" ca="1" si="684"/>
        <v>0</v>
      </c>
      <c r="AS300" s="109">
        <f t="shared" ca="1" si="685"/>
        <v>0</v>
      </c>
      <c r="AT300" s="109">
        <f t="shared" ca="1" si="686"/>
        <v>0</v>
      </c>
      <c r="AU300" s="109">
        <f t="shared" ca="1" si="687"/>
        <v>0</v>
      </c>
      <c r="AV300" s="109">
        <f t="shared" ca="1" si="688"/>
        <v>0</v>
      </c>
      <c r="AW300" s="109">
        <f t="shared" ca="1" si="689"/>
        <v>0</v>
      </c>
      <c r="AX300" s="109">
        <f t="shared" ca="1" si="690"/>
        <v>0</v>
      </c>
      <c r="AY300" s="109">
        <f t="shared" ca="1" si="691"/>
        <v>0</v>
      </c>
      <c r="AZ300" s="109">
        <f t="shared" ca="1" si="692"/>
        <v>0</v>
      </c>
      <c r="BA300" s="109">
        <f t="shared" ca="1" si="693"/>
        <v>0</v>
      </c>
      <c r="BB300" s="109">
        <f t="shared" ca="1" si="694"/>
        <v>0</v>
      </c>
      <c r="BC300" s="109">
        <f t="shared" ca="1" si="695"/>
        <v>0</v>
      </c>
      <c r="BD300" s="109">
        <f t="shared" ca="1" si="696"/>
        <v>0</v>
      </c>
      <c r="BE300" s="109">
        <f t="shared" ca="1" si="697"/>
        <v>0</v>
      </c>
      <c r="BF300" s="109">
        <f t="shared" ca="1" si="698"/>
        <v>0</v>
      </c>
      <c r="BG300" s="109">
        <f t="shared" ca="1" si="699"/>
        <v>0</v>
      </c>
      <c r="BH300" s="109">
        <f t="shared" ca="1" si="700"/>
        <v>0</v>
      </c>
      <c r="BI300" s="109">
        <f t="shared" ca="1" si="701"/>
        <v>0</v>
      </c>
      <c r="BJ300" s="109">
        <f t="shared" ca="1" si="702"/>
        <v>0</v>
      </c>
      <c r="BK300" s="109">
        <f t="shared" ca="1" si="703"/>
        <v>0</v>
      </c>
    </row>
    <row r="301" spans="39:63" x14ac:dyDescent="0.2">
      <c r="AM301" s="109">
        <f t="shared" ca="1" si="679"/>
        <v>0</v>
      </c>
      <c r="AN301" s="109">
        <f t="shared" ca="1" si="680"/>
        <v>0</v>
      </c>
      <c r="AO301" s="109">
        <f t="shared" ca="1" si="681"/>
        <v>0</v>
      </c>
      <c r="AP301" s="109">
        <f t="shared" ca="1" si="682"/>
        <v>0</v>
      </c>
      <c r="AQ301" s="109">
        <f t="shared" ca="1" si="683"/>
        <v>0</v>
      </c>
      <c r="AR301" s="109">
        <f t="shared" ca="1" si="684"/>
        <v>0</v>
      </c>
      <c r="AS301" s="109">
        <f t="shared" ca="1" si="685"/>
        <v>0</v>
      </c>
      <c r="AT301" s="109">
        <f t="shared" ca="1" si="686"/>
        <v>0</v>
      </c>
      <c r="AU301" s="109">
        <f t="shared" ca="1" si="687"/>
        <v>0</v>
      </c>
      <c r="AV301" s="109">
        <f t="shared" ca="1" si="688"/>
        <v>0</v>
      </c>
      <c r="AW301" s="109">
        <f t="shared" ca="1" si="689"/>
        <v>0</v>
      </c>
      <c r="AX301" s="109">
        <f t="shared" ca="1" si="690"/>
        <v>0</v>
      </c>
      <c r="AY301" s="109">
        <f t="shared" ca="1" si="691"/>
        <v>0</v>
      </c>
      <c r="AZ301" s="109">
        <f t="shared" ca="1" si="692"/>
        <v>0</v>
      </c>
      <c r="BA301" s="109">
        <f t="shared" ca="1" si="693"/>
        <v>0</v>
      </c>
      <c r="BB301" s="109">
        <f t="shared" ca="1" si="694"/>
        <v>0</v>
      </c>
      <c r="BC301" s="109">
        <f t="shared" ca="1" si="695"/>
        <v>0</v>
      </c>
      <c r="BD301" s="109">
        <f t="shared" ca="1" si="696"/>
        <v>0</v>
      </c>
      <c r="BE301" s="109">
        <f t="shared" ca="1" si="697"/>
        <v>0</v>
      </c>
      <c r="BF301" s="109">
        <f t="shared" ca="1" si="698"/>
        <v>0</v>
      </c>
      <c r="BG301" s="109">
        <f t="shared" ca="1" si="699"/>
        <v>0</v>
      </c>
      <c r="BH301" s="109">
        <f t="shared" ca="1" si="700"/>
        <v>0</v>
      </c>
      <c r="BI301" s="109">
        <f t="shared" ca="1" si="701"/>
        <v>0</v>
      </c>
      <c r="BJ301" s="109">
        <f t="shared" ca="1" si="702"/>
        <v>0</v>
      </c>
      <c r="BK301" s="109">
        <f t="shared" ca="1" si="703"/>
        <v>0</v>
      </c>
    </row>
    <row r="302" spans="39:63" x14ac:dyDescent="0.2">
      <c r="AM302" s="109">
        <f t="shared" ca="1" si="679"/>
        <v>0</v>
      </c>
      <c r="AN302" s="109">
        <f t="shared" ca="1" si="680"/>
        <v>0</v>
      </c>
      <c r="AO302" s="109">
        <f t="shared" ca="1" si="681"/>
        <v>0</v>
      </c>
      <c r="AP302" s="109">
        <f t="shared" ca="1" si="682"/>
        <v>0</v>
      </c>
      <c r="AQ302" s="109">
        <f t="shared" ca="1" si="683"/>
        <v>0</v>
      </c>
      <c r="AR302" s="109">
        <f t="shared" ca="1" si="684"/>
        <v>0</v>
      </c>
      <c r="AS302" s="109">
        <f t="shared" ca="1" si="685"/>
        <v>0</v>
      </c>
      <c r="AT302" s="109">
        <f t="shared" ca="1" si="686"/>
        <v>0</v>
      </c>
      <c r="AU302" s="109">
        <f t="shared" ca="1" si="687"/>
        <v>0</v>
      </c>
      <c r="AV302" s="109">
        <f t="shared" ca="1" si="688"/>
        <v>0</v>
      </c>
      <c r="AW302" s="109">
        <f t="shared" ca="1" si="689"/>
        <v>0</v>
      </c>
      <c r="AX302" s="109">
        <f t="shared" ca="1" si="690"/>
        <v>0</v>
      </c>
      <c r="AY302" s="109">
        <f t="shared" ca="1" si="691"/>
        <v>0</v>
      </c>
      <c r="AZ302" s="109">
        <f t="shared" ca="1" si="692"/>
        <v>0</v>
      </c>
      <c r="BA302" s="109">
        <f t="shared" ca="1" si="693"/>
        <v>0</v>
      </c>
      <c r="BB302" s="109">
        <f t="shared" ca="1" si="694"/>
        <v>0</v>
      </c>
      <c r="BC302" s="109">
        <f t="shared" ca="1" si="695"/>
        <v>0</v>
      </c>
      <c r="BD302" s="109">
        <f t="shared" ca="1" si="696"/>
        <v>0</v>
      </c>
      <c r="BE302" s="109">
        <f t="shared" ca="1" si="697"/>
        <v>0</v>
      </c>
      <c r="BF302" s="109">
        <f t="shared" ca="1" si="698"/>
        <v>0</v>
      </c>
      <c r="BG302" s="109">
        <f t="shared" ca="1" si="699"/>
        <v>0</v>
      </c>
      <c r="BH302" s="109">
        <f t="shared" ca="1" si="700"/>
        <v>0</v>
      </c>
      <c r="BI302" s="109">
        <f t="shared" ca="1" si="701"/>
        <v>0</v>
      </c>
      <c r="BJ302" s="109">
        <f t="shared" ca="1" si="702"/>
        <v>0</v>
      </c>
      <c r="BK302" s="109">
        <f t="shared" ca="1" si="703"/>
        <v>0</v>
      </c>
    </row>
    <row r="303" spans="39:63" x14ac:dyDescent="0.2">
      <c r="AM303" s="109">
        <f t="shared" ca="1" si="679"/>
        <v>0</v>
      </c>
      <c r="AN303" s="109">
        <f t="shared" ca="1" si="680"/>
        <v>0</v>
      </c>
      <c r="AO303" s="109">
        <f t="shared" ca="1" si="681"/>
        <v>0</v>
      </c>
      <c r="AP303" s="109">
        <f t="shared" ca="1" si="682"/>
        <v>0</v>
      </c>
      <c r="AQ303" s="109">
        <f t="shared" ca="1" si="683"/>
        <v>0</v>
      </c>
      <c r="AR303" s="109">
        <f t="shared" ca="1" si="684"/>
        <v>0</v>
      </c>
      <c r="AS303" s="109">
        <f t="shared" ca="1" si="685"/>
        <v>0</v>
      </c>
      <c r="AT303" s="109">
        <f t="shared" ca="1" si="686"/>
        <v>0</v>
      </c>
      <c r="AU303" s="109">
        <f t="shared" ca="1" si="687"/>
        <v>0</v>
      </c>
      <c r="AV303" s="109">
        <f t="shared" ca="1" si="688"/>
        <v>0</v>
      </c>
      <c r="AW303" s="109">
        <f t="shared" ca="1" si="689"/>
        <v>0</v>
      </c>
      <c r="AX303" s="109">
        <f t="shared" ca="1" si="690"/>
        <v>0</v>
      </c>
      <c r="AY303" s="109">
        <f t="shared" ca="1" si="691"/>
        <v>0</v>
      </c>
      <c r="AZ303" s="109">
        <f t="shared" ca="1" si="692"/>
        <v>0</v>
      </c>
      <c r="BA303" s="109">
        <f t="shared" ca="1" si="693"/>
        <v>0</v>
      </c>
      <c r="BB303" s="109">
        <f t="shared" ca="1" si="694"/>
        <v>0</v>
      </c>
      <c r="BC303" s="109">
        <f t="shared" ca="1" si="695"/>
        <v>0</v>
      </c>
      <c r="BD303" s="109">
        <f t="shared" ca="1" si="696"/>
        <v>0</v>
      </c>
      <c r="BE303" s="109">
        <f t="shared" ca="1" si="697"/>
        <v>0</v>
      </c>
      <c r="BF303" s="109">
        <f t="shared" ca="1" si="698"/>
        <v>0</v>
      </c>
      <c r="BG303" s="109">
        <f t="shared" ca="1" si="699"/>
        <v>0</v>
      </c>
      <c r="BH303" s="109">
        <f t="shared" ca="1" si="700"/>
        <v>0</v>
      </c>
      <c r="BI303" s="109">
        <f t="shared" ca="1" si="701"/>
        <v>0</v>
      </c>
      <c r="BJ303" s="109">
        <f t="shared" ca="1" si="702"/>
        <v>0</v>
      </c>
      <c r="BK303" s="109">
        <f t="shared" ca="1" si="703"/>
        <v>0</v>
      </c>
    </row>
    <row r="304" spans="39:63" x14ac:dyDescent="0.2">
      <c r="AM304" s="109">
        <f t="shared" ca="1" si="679"/>
        <v>0</v>
      </c>
      <c r="AN304" s="109">
        <f t="shared" ca="1" si="680"/>
        <v>0</v>
      </c>
      <c r="AO304" s="109">
        <f t="shared" ca="1" si="681"/>
        <v>0</v>
      </c>
      <c r="AP304" s="109">
        <f t="shared" ca="1" si="682"/>
        <v>0</v>
      </c>
      <c r="AQ304" s="109">
        <f t="shared" ca="1" si="683"/>
        <v>0</v>
      </c>
      <c r="AR304" s="109">
        <f t="shared" ca="1" si="684"/>
        <v>0</v>
      </c>
      <c r="AS304" s="109">
        <f t="shared" ca="1" si="685"/>
        <v>0</v>
      </c>
      <c r="AT304" s="109">
        <f t="shared" ca="1" si="686"/>
        <v>0</v>
      </c>
      <c r="AU304" s="109">
        <f t="shared" ca="1" si="687"/>
        <v>0</v>
      </c>
      <c r="AV304" s="109">
        <f t="shared" ca="1" si="688"/>
        <v>0</v>
      </c>
      <c r="AW304" s="109">
        <f t="shared" ca="1" si="689"/>
        <v>0</v>
      </c>
      <c r="AX304" s="109">
        <f t="shared" ca="1" si="690"/>
        <v>0</v>
      </c>
      <c r="AY304" s="109">
        <f t="shared" ca="1" si="691"/>
        <v>0</v>
      </c>
      <c r="AZ304" s="109">
        <f t="shared" ca="1" si="692"/>
        <v>0</v>
      </c>
      <c r="BA304" s="109">
        <f t="shared" ca="1" si="693"/>
        <v>0</v>
      </c>
      <c r="BB304" s="109">
        <f t="shared" ca="1" si="694"/>
        <v>0</v>
      </c>
      <c r="BC304" s="109">
        <f t="shared" ca="1" si="695"/>
        <v>0</v>
      </c>
      <c r="BD304" s="109">
        <f t="shared" ca="1" si="696"/>
        <v>0</v>
      </c>
      <c r="BE304" s="109">
        <f t="shared" ca="1" si="697"/>
        <v>0</v>
      </c>
      <c r="BF304" s="109">
        <f t="shared" ca="1" si="698"/>
        <v>0</v>
      </c>
      <c r="BG304" s="109">
        <f t="shared" ca="1" si="699"/>
        <v>0</v>
      </c>
      <c r="BH304" s="109">
        <f t="shared" ca="1" si="700"/>
        <v>0</v>
      </c>
      <c r="BI304" s="109">
        <f t="shared" ca="1" si="701"/>
        <v>0</v>
      </c>
      <c r="BJ304" s="109">
        <f t="shared" ca="1" si="702"/>
        <v>0</v>
      </c>
      <c r="BK304" s="109">
        <f t="shared" ca="1" si="703"/>
        <v>0</v>
      </c>
    </row>
    <row r="305" spans="39:63" x14ac:dyDescent="0.2">
      <c r="AM305" s="109">
        <f t="shared" ca="1" si="679"/>
        <v>0</v>
      </c>
      <c r="AN305" s="109">
        <f t="shared" ca="1" si="680"/>
        <v>0</v>
      </c>
      <c r="AO305" s="109">
        <f t="shared" ca="1" si="681"/>
        <v>0</v>
      </c>
      <c r="AP305" s="109">
        <f t="shared" ca="1" si="682"/>
        <v>0</v>
      </c>
      <c r="AQ305" s="109">
        <f t="shared" ca="1" si="683"/>
        <v>0</v>
      </c>
      <c r="AR305" s="109">
        <f t="shared" ca="1" si="684"/>
        <v>0</v>
      </c>
      <c r="AS305" s="109">
        <f t="shared" ca="1" si="685"/>
        <v>0</v>
      </c>
      <c r="AT305" s="109">
        <f t="shared" ca="1" si="686"/>
        <v>0</v>
      </c>
      <c r="AU305" s="109">
        <f t="shared" ca="1" si="687"/>
        <v>0</v>
      </c>
      <c r="AV305" s="109">
        <f t="shared" ca="1" si="688"/>
        <v>0</v>
      </c>
      <c r="AW305" s="109">
        <f t="shared" ca="1" si="689"/>
        <v>0</v>
      </c>
      <c r="AX305" s="109">
        <f t="shared" ca="1" si="690"/>
        <v>0</v>
      </c>
      <c r="AY305" s="109">
        <f t="shared" ca="1" si="691"/>
        <v>0</v>
      </c>
      <c r="AZ305" s="109">
        <f t="shared" ca="1" si="692"/>
        <v>0</v>
      </c>
      <c r="BA305" s="109">
        <f t="shared" ca="1" si="693"/>
        <v>0</v>
      </c>
      <c r="BB305" s="109">
        <f t="shared" ca="1" si="694"/>
        <v>0</v>
      </c>
      <c r="BC305" s="109">
        <f t="shared" ca="1" si="695"/>
        <v>0</v>
      </c>
      <c r="BD305" s="109">
        <f t="shared" ca="1" si="696"/>
        <v>0</v>
      </c>
      <c r="BE305" s="109">
        <f t="shared" ca="1" si="697"/>
        <v>0</v>
      </c>
      <c r="BF305" s="109">
        <f t="shared" ca="1" si="698"/>
        <v>0</v>
      </c>
      <c r="BG305" s="109">
        <f t="shared" ca="1" si="699"/>
        <v>0</v>
      </c>
      <c r="BH305" s="109">
        <f t="shared" ca="1" si="700"/>
        <v>0</v>
      </c>
      <c r="BI305" s="109">
        <f t="shared" ca="1" si="701"/>
        <v>0</v>
      </c>
      <c r="BJ305" s="109">
        <f t="shared" ca="1" si="702"/>
        <v>0</v>
      </c>
      <c r="BK305" s="109">
        <f t="shared" ca="1" si="703"/>
        <v>0</v>
      </c>
    </row>
    <row r="306" spans="39:63" x14ac:dyDescent="0.2">
      <c r="AM306" s="109">
        <f t="shared" ca="1" si="679"/>
        <v>0</v>
      </c>
      <c r="AN306" s="109">
        <f t="shared" ca="1" si="680"/>
        <v>0</v>
      </c>
      <c r="AO306" s="109">
        <f t="shared" ca="1" si="681"/>
        <v>0</v>
      </c>
      <c r="AP306" s="109">
        <f t="shared" ca="1" si="682"/>
        <v>0</v>
      </c>
      <c r="AQ306" s="109">
        <f t="shared" ca="1" si="683"/>
        <v>0</v>
      </c>
      <c r="AR306" s="109">
        <f t="shared" ca="1" si="684"/>
        <v>0</v>
      </c>
      <c r="AS306" s="109">
        <f t="shared" ca="1" si="685"/>
        <v>0</v>
      </c>
      <c r="AT306" s="109">
        <f t="shared" ca="1" si="686"/>
        <v>0</v>
      </c>
      <c r="AU306" s="109">
        <f t="shared" ca="1" si="687"/>
        <v>0</v>
      </c>
      <c r="AV306" s="109">
        <f t="shared" ca="1" si="688"/>
        <v>0</v>
      </c>
      <c r="AW306" s="109">
        <f t="shared" ca="1" si="689"/>
        <v>0</v>
      </c>
      <c r="AX306" s="109">
        <f t="shared" ca="1" si="690"/>
        <v>0</v>
      </c>
      <c r="AY306" s="109">
        <f t="shared" ca="1" si="691"/>
        <v>0</v>
      </c>
      <c r="AZ306" s="109">
        <f t="shared" ca="1" si="692"/>
        <v>0</v>
      </c>
      <c r="BA306" s="109">
        <f t="shared" ca="1" si="693"/>
        <v>0</v>
      </c>
      <c r="BB306" s="109">
        <f t="shared" ca="1" si="694"/>
        <v>0</v>
      </c>
      <c r="BC306" s="109">
        <f t="shared" ca="1" si="695"/>
        <v>0</v>
      </c>
      <c r="BD306" s="109">
        <f t="shared" ca="1" si="696"/>
        <v>0</v>
      </c>
      <c r="BE306" s="109">
        <f t="shared" ca="1" si="697"/>
        <v>0</v>
      </c>
      <c r="BF306" s="109">
        <f t="shared" ca="1" si="698"/>
        <v>0</v>
      </c>
      <c r="BG306" s="109">
        <f t="shared" ca="1" si="699"/>
        <v>0</v>
      </c>
      <c r="BH306" s="109">
        <f t="shared" ca="1" si="700"/>
        <v>0</v>
      </c>
      <c r="BI306" s="109">
        <f t="shared" ca="1" si="701"/>
        <v>0</v>
      </c>
      <c r="BJ306" s="109">
        <f t="shared" ca="1" si="702"/>
        <v>0</v>
      </c>
      <c r="BK306" s="109">
        <f t="shared" ca="1" si="703"/>
        <v>0</v>
      </c>
    </row>
    <row r="307" spans="39:63" x14ac:dyDescent="0.2">
      <c r="AM307" s="109">
        <f t="shared" ca="1" si="679"/>
        <v>0</v>
      </c>
      <c r="AN307" s="109">
        <f t="shared" ca="1" si="680"/>
        <v>0</v>
      </c>
      <c r="AO307" s="109">
        <f t="shared" ca="1" si="681"/>
        <v>0</v>
      </c>
      <c r="AP307" s="109">
        <f t="shared" ca="1" si="682"/>
        <v>0</v>
      </c>
      <c r="AQ307" s="109">
        <f t="shared" ca="1" si="683"/>
        <v>0</v>
      </c>
      <c r="AR307" s="109">
        <f t="shared" ca="1" si="684"/>
        <v>0</v>
      </c>
      <c r="AS307" s="109">
        <f t="shared" ca="1" si="685"/>
        <v>0</v>
      </c>
      <c r="AT307" s="109">
        <f t="shared" ca="1" si="686"/>
        <v>0</v>
      </c>
      <c r="AU307" s="109">
        <f t="shared" ca="1" si="687"/>
        <v>0</v>
      </c>
      <c r="AV307" s="109">
        <f t="shared" ca="1" si="688"/>
        <v>0</v>
      </c>
      <c r="AW307" s="109">
        <f t="shared" ca="1" si="689"/>
        <v>0</v>
      </c>
      <c r="AX307" s="109">
        <f t="shared" ca="1" si="690"/>
        <v>0</v>
      </c>
      <c r="AY307" s="109">
        <f t="shared" ca="1" si="691"/>
        <v>0</v>
      </c>
      <c r="AZ307" s="109">
        <f t="shared" ca="1" si="692"/>
        <v>0</v>
      </c>
      <c r="BA307" s="109">
        <f t="shared" ca="1" si="693"/>
        <v>0</v>
      </c>
      <c r="BB307" s="109">
        <f t="shared" ca="1" si="694"/>
        <v>0</v>
      </c>
      <c r="BC307" s="109">
        <f t="shared" ca="1" si="695"/>
        <v>0</v>
      </c>
      <c r="BD307" s="109">
        <f t="shared" ca="1" si="696"/>
        <v>0</v>
      </c>
      <c r="BE307" s="109">
        <f t="shared" ca="1" si="697"/>
        <v>0</v>
      </c>
      <c r="BF307" s="109">
        <f t="shared" ca="1" si="698"/>
        <v>0</v>
      </c>
      <c r="BG307" s="109">
        <f t="shared" ca="1" si="699"/>
        <v>0</v>
      </c>
      <c r="BH307" s="109">
        <f t="shared" ca="1" si="700"/>
        <v>0</v>
      </c>
      <c r="BI307" s="109">
        <f t="shared" ca="1" si="701"/>
        <v>0</v>
      </c>
      <c r="BJ307" s="109">
        <f t="shared" ca="1" si="702"/>
        <v>0</v>
      </c>
      <c r="BK307" s="109">
        <f t="shared" ca="1" si="703"/>
        <v>0</v>
      </c>
    </row>
    <row r="308" spans="39:63" x14ac:dyDescent="0.2">
      <c r="AM308" s="109">
        <f t="shared" ca="1" si="679"/>
        <v>0</v>
      </c>
      <c r="AN308" s="109">
        <f t="shared" ca="1" si="680"/>
        <v>0</v>
      </c>
      <c r="AO308" s="109">
        <f t="shared" ca="1" si="681"/>
        <v>0</v>
      </c>
      <c r="AP308" s="109">
        <f t="shared" ca="1" si="682"/>
        <v>0</v>
      </c>
      <c r="AQ308" s="109">
        <f t="shared" ca="1" si="683"/>
        <v>0</v>
      </c>
      <c r="AR308" s="109">
        <f t="shared" ca="1" si="684"/>
        <v>0</v>
      </c>
      <c r="AS308" s="109">
        <f t="shared" ca="1" si="685"/>
        <v>0</v>
      </c>
      <c r="AT308" s="109">
        <f t="shared" ca="1" si="686"/>
        <v>0</v>
      </c>
      <c r="AU308" s="109">
        <f t="shared" ca="1" si="687"/>
        <v>0</v>
      </c>
      <c r="AV308" s="109">
        <f t="shared" ca="1" si="688"/>
        <v>0</v>
      </c>
      <c r="AW308" s="109">
        <f t="shared" ca="1" si="689"/>
        <v>0</v>
      </c>
      <c r="AX308" s="109">
        <f t="shared" ca="1" si="690"/>
        <v>0</v>
      </c>
      <c r="AY308" s="109">
        <f t="shared" ca="1" si="691"/>
        <v>0</v>
      </c>
      <c r="AZ308" s="109">
        <f t="shared" ca="1" si="692"/>
        <v>0</v>
      </c>
      <c r="BA308" s="109">
        <f t="shared" ca="1" si="693"/>
        <v>0</v>
      </c>
      <c r="BB308" s="109">
        <f t="shared" ca="1" si="694"/>
        <v>0</v>
      </c>
      <c r="BC308" s="109">
        <f t="shared" ca="1" si="695"/>
        <v>0</v>
      </c>
      <c r="BD308" s="109">
        <f t="shared" ca="1" si="696"/>
        <v>0</v>
      </c>
      <c r="BE308" s="109">
        <f t="shared" ca="1" si="697"/>
        <v>0</v>
      </c>
      <c r="BF308" s="109">
        <f t="shared" ca="1" si="698"/>
        <v>0</v>
      </c>
      <c r="BG308" s="109">
        <f t="shared" ca="1" si="699"/>
        <v>0</v>
      </c>
      <c r="BH308" s="109">
        <f t="shared" ca="1" si="700"/>
        <v>0</v>
      </c>
      <c r="BI308" s="109">
        <f t="shared" ca="1" si="701"/>
        <v>0</v>
      </c>
      <c r="BJ308" s="109">
        <f t="shared" ca="1" si="702"/>
        <v>0</v>
      </c>
      <c r="BK308" s="109">
        <f t="shared" ca="1" si="703"/>
        <v>0</v>
      </c>
    </row>
    <row r="309" spans="39:63" x14ac:dyDescent="0.2">
      <c r="AM309" s="109">
        <f t="shared" ca="1" si="679"/>
        <v>0</v>
      </c>
      <c r="AN309" s="109">
        <f t="shared" ca="1" si="680"/>
        <v>0</v>
      </c>
      <c r="AO309" s="109">
        <f t="shared" ca="1" si="681"/>
        <v>0</v>
      </c>
      <c r="AP309" s="109">
        <f t="shared" ca="1" si="682"/>
        <v>0</v>
      </c>
      <c r="AQ309" s="109">
        <f t="shared" ca="1" si="683"/>
        <v>0</v>
      </c>
      <c r="AR309" s="109">
        <f t="shared" ca="1" si="684"/>
        <v>0</v>
      </c>
      <c r="AS309" s="109">
        <f t="shared" ca="1" si="685"/>
        <v>0</v>
      </c>
      <c r="AT309" s="109">
        <f t="shared" ca="1" si="686"/>
        <v>0</v>
      </c>
      <c r="AU309" s="109">
        <f t="shared" ca="1" si="687"/>
        <v>0</v>
      </c>
      <c r="AV309" s="109">
        <f t="shared" ca="1" si="688"/>
        <v>0</v>
      </c>
      <c r="AW309" s="109">
        <f t="shared" ca="1" si="689"/>
        <v>0</v>
      </c>
      <c r="AX309" s="109">
        <f t="shared" ca="1" si="690"/>
        <v>0</v>
      </c>
      <c r="AY309" s="109">
        <f t="shared" ca="1" si="691"/>
        <v>0</v>
      </c>
      <c r="AZ309" s="109">
        <f t="shared" ca="1" si="692"/>
        <v>0</v>
      </c>
      <c r="BA309" s="109">
        <f t="shared" ca="1" si="693"/>
        <v>0</v>
      </c>
      <c r="BB309" s="109">
        <f t="shared" ca="1" si="694"/>
        <v>0</v>
      </c>
      <c r="BC309" s="109">
        <f t="shared" ca="1" si="695"/>
        <v>0</v>
      </c>
      <c r="BD309" s="109">
        <f t="shared" ca="1" si="696"/>
        <v>0</v>
      </c>
      <c r="BE309" s="109">
        <f t="shared" ca="1" si="697"/>
        <v>0</v>
      </c>
      <c r="BF309" s="109">
        <f t="shared" ca="1" si="698"/>
        <v>0</v>
      </c>
      <c r="BG309" s="109">
        <f t="shared" ca="1" si="699"/>
        <v>0</v>
      </c>
      <c r="BH309" s="109">
        <f t="shared" ca="1" si="700"/>
        <v>0</v>
      </c>
      <c r="BI309" s="109">
        <f t="shared" ca="1" si="701"/>
        <v>0</v>
      </c>
      <c r="BJ309" s="109">
        <f t="shared" ca="1" si="702"/>
        <v>0</v>
      </c>
      <c r="BK309" s="109">
        <f t="shared" ca="1" si="703"/>
        <v>0</v>
      </c>
    </row>
    <row r="310" spans="39:63" x14ac:dyDescent="0.2">
      <c r="AM310" s="109">
        <f t="shared" ca="1" si="679"/>
        <v>0</v>
      </c>
      <c r="AN310" s="109">
        <f t="shared" ca="1" si="680"/>
        <v>0</v>
      </c>
      <c r="AO310" s="109">
        <f t="shared" ca="1" si="681"/>
        <v>0</v>
      </c>
      <c r="AP310" s="109">
        <f t="shared" ca="1" si="682"/>
        <v>0</v>
      </c>
      <c r="AQ310" s="109">
        <f t="shared" ca="1" si="683"/>
        <v>0</v>
      </c>
      <c r="AR310" s="109">
        <f t="shared" ca="1" si="684"/>
        <v>0</v>
      </c>
      <c r="AS310" s="109">
        <f t="shared" ca="1" si="685"/>
        <v>0</v>
      </c>
      <c r="AT310" s="109">
        <f t="shared" ca="1" si="686"/>
        <v>0</v>
      </c>
      <c r="AU310" s="109">
        <f t="shared" ca="1" si="687"/>
        <v>0</v>
      </c>
      <c r="AV310" s="109">
        <f t="shared" ca="1" si="688"/>
        <v>0</v>
      </c>
      <c r="AW310" s="109">
        <f t="shared" ca="1" si="689"/>
        <v>0</v>
      </c>
      <c r="AX310" s="109">
        <f t="shared" ca="1" si="690"/>
        <v>0</v>
      </c>
      <c r="AY310" s="109">
        <f t="shared" ca="1" si="691"/>
        <v>0</v>
      </c>
      <c r="AZ310" s="109">
        <f t="shared" ca="1" si="692"/>
        <v>0</v>
      </c>
      <c r="BA310" s="109">
        <f t="shared" ca="1" si="693"/>
        <v>0</v>
      </c>
      <c r="BB310" s="109">
        <f t="shared" ca="1" si="694"/>
        <v>0</v>
      </c>
      <c r="BC310" s="109">
        <f t="shared" ca="1" si="695"/>
        <v>0</v>
      </c>
      <c r="BD310" s="109">
        <f t="shared" ca="1" si="696"/>
        <v>0</v>
      </c>
      <c r="BE310" s="109">
        <f t="shared" ca="1" si="697"/>
        <v>0</v>
      </c>
      <c r="BF310" s="109">
        <f t="shared" ca="1" si="698"/>
        <v>0</v>
      </c>
      <c r="BG310" s="109">
        <f t="shared" ca="1" si="699"/>
        <v>0</v>
      </c>
      <c r="BH310" s="109">
        <f t="shared" ca="1" si="700"/>
        <v>0</v>
      </c>
      <c r="BI310" s="109">
        <f t="shared" ca="1" si="701"/>
        <v>0</v>
      </c>
      <c r="BJ310" s="109">
        <f t="shared" ca="1" si="702"/>
        <v>0</v>
      </c>
      <c r="BK310" s="109">
        <f t="shared" ca="1" si="703"/>
        <v>0</v>
      </c>
    </row>
    <row r="311" spans="39:63" x14ac:dyDescent="0.2">
      <c r="AM311" s="109">
        <f t="shared" ca="1" si="679"/>
        <v>0</v>
      </c>
      <c r="AN311" s="109">
        <f t="shared" ca="1" si="680"/>
        <v>0</v>
      </c>
      <c r="AO311" s="109">
        <f t="shared" ca="1" si="681"/>
        <v>0</v>
      </c>
      <c r="AP311" s="109">
        <f t="shared" ca="1" si="682"/>
        <v>0</v>
      </c>
      <c r="AQ311" s="109">
        <f t="shared" ca="1" si="683"/>
        <v>0</v>
      </c>
      <c r="AR311" s="109">
        <f t="shared" ca="1" si="684"/>
        <v>0</v>
      </c>
      <c r="AS311" s="109">
        <f t="shared" ca="1" si="685"/>
        <v>0</v>
      </c>
      <c r="AT311" s="109">
        <f t="shared" ca="1" si="686"/>
        <v>0</v>
      </c>
      <c r="AU311" s="109">
        <f t="shared" ca="1" si="687"/>
        <v>0</v>
      </c>
      <c r="AV311" s="109">
        <f t="shared" ca="1" si="688"/>
        <v>0</v>
      </c>
      <c r="AW311" s="109">
        <f t="shared" ca="1" si="689"/>
        <v>0</v>
      </c>
      <c r="AX311" s="109">
        <f t="shared" ca="1" si="690"/>
        <v>0</v>
      </c>
      <c r="AY311" s="109">
        <f t="shared" ca="1" si="691"/>
        <v>0</v>
      </c>
      <c r="AZ311" s="109">
        <f t="shared" ca="1" si="692"/>
        <v>0</v>
      </c>
      <c r="BA311" s="109">
        <f t="shared" ca="1" si="693"/>
        <v>0</v>
      </c>
      <c r="BB311" s="109">
        <f t="shared" ca="1" si="694"/>
        <v>0</v>
      </c>
      <c r="BC311" s="109">
        <f t="shared" ca="1" si="695"/>
        <v>0</v>
      </c>
      <c r="BD311" s="109">
        <f t="shared" ca="1" si="696"/>
        <v>0</v>
      </c>
      <c r="BE311" s="109">
        <f t="shared" ca="1" si="697"/>
        <v>0</v>
      </c>
      <c r="BF311" s="109">
        <f t="shared" ca="1" si="698"/>
        <v>0</v>
      </c>
      <c r="BG311" s="109">
        <f t="shared" ca="1" si="699"/>
        <v>0</v>
      </c>
      <c r="BH311" s="109">
        <f t="shared" ca="1" si="700"/>
        <v>0</v>
      </c>
      <c r="BI311" s="109">
        <f t="shared" ca="1" si="701"/>
        <v>0</v>
      </c>
      <c r="BJ311" s="109">
        <f t="shared" ca="1" si="702"/>
        <v>0</v>
      </c>
      <c r="BK311" s="109">
        <f t="shared" ca="1" si="703"/>
        <v>0</v>
      </c>
    </row>
    <row r="312" spans="39:63" x14ac:dyDescent="0.2">
      <c r="AM312" s="109">
        <f t="shared" ca="1" si="679"/>
        <v>0</v>
      </c>
      <c r="AN312" s="109">
        <f t="shared" ca="1" si="680"/>
        <v>0</v>
      </c>
      <c r="AO312" s="109">
        <f t="shared" ca="1" si="681"/>
        <v>0</v>
      </c>
      <c r="AP312" s="109">
        <f t="shared" ca="1" si="682"/>
        <v>0</v>
      </c>
      <c r="AQ312" s="109">
        <f t="shared" ca="1" si="683"/>
        <v>0</v>
      </c>
      <c r="AR312" s="109">
        <f t="shared" ca="1" si="684"/>
        <v>0</v>
      </c>
      <c r="AS312" s="109">
        <f t="shared" ca="1" si="685"/>
        <v>0</v>
      </c>
      <c r="AT312" s="109">
        <f t="shared" ca="1" si="686"/>
        <v>0</v>
      </c>
      <c r="AU312" s="109">
        <f t="shared" ca="1" si="687"/>
        <v>0</v>
      </c>
      <c r="AV312" s="109">
        <f t="shared" ca="1" si="688"/>
        <v>0</v>
      </c>
      <c r="AW312" s="109">
        <f t="shared" ca="1" si="689"/>
        <v>0</v>
      </c>
      <c r="AX312" s="109">
        <f t="shared" ca="1" si="690"/>
        <v>0</v>
      </c>
      <c r="AY312" s="109">
        <f t="shared" ca="1" si="691"/>
        <v>0</v>
      </c>
      <c r="AZ312" s="109">
        <f t="shared" ca="1" si="692"/>
        <v>0</v>
      </c>
      <c r="BA312" s="109">
        <f t="shared" ca="1" si="693"/>
        <v>0</v>
      </c>
      <c r="BB312" s="109">
        <f t="shared" ca="1" si="694"/>
        <v>0</v>
      </c>
      <c r="BC312" s="109">
        <f t="shared" ca="1" si="695"/>
        <v>0</v>
      </c>
      <c r="BD312" s="109">
        <f t="shared" ca="1" si="696"/>
        <v>0</v>
      </c>
      <c r="BE312" s="109">
        <f t="shared" ca="1" si="697"/>
        <v>0</v>
      </c>
      <c r="BF312" s="109">
        <f t="shared" ca="1" si="698"/>
        <v>0</v>
      </c>
      <c r="BG312" s="109">
        <f t="shared" ca="1" si="699"/>
        <v>0</v>
      </c>
      <c r="BH312" s="109">
        <f t="shared" ca="1" si="700"/>
        <v>0</v>
      </c>
      <c r="BI312" s="109">
        <f t="shared" ca="1" si="701"/>
        <v>0</v>
      </c>
      <c r="BJ312" s="109">
        <f t="shared" ca="1" si="702"/>
        <v>0</v>
      </c>
      <c r="BK312" s="109">
        <f t="shared" ca="1" si="703"/>
        <v>0</v>
      </c>
    </row>
    <row r="313" spans="39:63" x14ac:dyDescent="0.2">
      <c r="AM313" s="109">
        <f t="shared" ca="1" si="679"/>
        <v>0</v>
      </c>
      <c r="AN313" s="109">
        <f t="shared" ca="1" si="680"/>
        <v>0</v>
      </c>
      <c r="AO313" s="109">
        <f t="shared" ca="1" si="681"/>
        <v>0</v>
      </c>
      <c r="AP313" s="109">
        <f t="shared" ca="1" si="682"/>
        <v>0</v>
      </c>
      <c r="AQ313" s="109">
        <f t="shared" ca="1" si="683"/>
        <v>0</v>
      </c>
      <c r="AR313" s="109">
        <f t="shared" ca="1" si="684"/>
        <v>0</v>
      </c>
      <c r="AS313" s="109">
        <f t="shared" ca="1" si="685"/>
        <v>0</v>
      </c>
      <c r="AT313" s="109">
        <f t="shared" ca="1" si="686"/>
        <v>0</v>
      </c>
      <c r="AU313" s="109">
        <f t="shared" ca="1" si="687"/>
        <v>0</v>
      </c>
      <c r="AV313" s="109">
        <f t="shared" ca="1" si="688"/>
        <v>0</v>
      </c>
      <c r="AW313" s="109">
        <f t="shared" ca="1" si="689"/>
        <v>0</v>
      </c>
      <c r="AX313" s="109">
        <f t="shared" ca="1" si="690"/>
        <v>0</v>
      </c>
      <c r="AY313" s="109">
        <f t="shared" ca="1" si="691"/>
        <v>0</v>
      </c>
      <c r="AZ313" s="109">
        <f t="shared" ca="1" si="692"/>
        <v>0</v>
      </c>
      <c r="BA313" s="109">
        <f t="shared" ca="1" si="693"/>
        <v>0</v>
      </c>
      <c r="BB313" s="109">
        <f t="shared" ca="1" si="694"/>
        <v>0</v>
      </c>
      <c r="BC313" s="109">
        <f t="shared" ca="1" si="695"/>
        <v>0</v>
      </c>
      <c r="BD313" s="109">
        <f t="shared" ca="1" si="696"/>
        <v>0</v>
      </c>
      <c r="BE313" s="109">
        <f t="shared" ca="1" si="697"/>
        <v>0</v>
      </c>
      <c r="BF313" s="109">
        <f t="shared" ca="1" si="698"/>
        <v>0</v>
      </c>
      <c r="BG313" s="109">
        <f t="shared" ca="1" si="699"/>
        <v>0</v>
      </c>
      <c r="BH313" s="109">
        <f t="shared" ca="1" si="700"/>
        <v>0</v>
      </c>
      <c r="BI313" s="109">
        <f t="shared" ca="1" si="701"/>
        <v>0</v>
      </c>
      <c r="BJ313" s="109">
        <f t="shared" ca="1" si="702"/>
        <v>0</v>
      </c>
      <c r="BK313" s="109">
        <f t="shared" ca="1" si="703"/>
        <v>0</v>
      </c>
    </row>
    <row r="314" spans="39:63" x14ac:dyDescent="0.2">
      <c r="AM314" s="109">
        <f t="shared" ca="1" si="679"/>
        <v>0</v>
      </c>
      <c r="AN314" s="109">
        <f t="shared" ca="1" si="680"/>
        <v>0</v>
      </c>
      <c r="AO314" s="109">
        <f t="shared" ca="1" si="681"/>
        <v>0</v>
      </c>
      <c r="AP314" s="109">
        <f t="shared" ca="1" si="682"/>
        <v>0</v>
      </c>
      <c r="AQ314" s="109">
        <f t="shared" ca="1" si="683"/>
        <v>0</v>
      </c>
      <c r="AR314" s="109">
        <f t="shared" ca="1" si="684"/>
        <v>0</v>
      </c>
      <c r="AS314" s="109">
        <f t="shared" ca="1" si="685"/>
        <v>0</v>
      </c>
      <c r="AT314" s="109">
        <f t="shared" ca="1" si="686"/>
        <v>0</v>
      </c>
      <c r="AU314" s="109">
        <f t="shared" ca="1" si="687"/>
        <v>0</v>
      </c>
      <c r="AV314" s="109">
        <f t="shared" ca="1" si="688"/>
        <v>0</v>
      </c>
      <c r="AW314" s="109">
        <f t="shared" ca="1" si="689"/>
        <v>0</v>
      </c>
      <c r="AX314" s="109">
        <f t="shared" ca="1" si="690"/>
        <v>0</v>
      </c>
      <c r="AY314" s="109">
        <f t="shared" ca="1" si="691"/>
        <v>0</v>
      </c>
      <c r="AZ314" s="109">
        <f t="shared" ca="1" si="692"/>
        <v>0</v>
      </c>
      <c r="BA314" s="109">
        <f t="shared" ca="1" si="693"/>
        <v>0</v>
      </c>
      <c r="BB314" s="109">
        <f t="shared" ca="1" si="694"/>
        <v>0</v>
      </c>
      <c r="BC314" s="109">
        <f t="shared" ca="1" si="695"/>
        <v>0</v>
      </c>
      <c r="BD314" s="109">
        <f t="shared" ca="1" si="696"/>
        <v>0</v>
      </c>
      <c r="BE314" s="109">
        <f t="shared" ca="1" si="697"/>
        <v>0</v>
      </c>
      <c r="BF314" s="109">
        <f t="shared" ca="1" si="698"/>
        <v>0</v>
      </c>
      <c r="BG314" s="109">
        <f t="shared" ca="1" si="699"/>
        <v>0</v>
      </c>
      <c r="BH314" s="109">
        <f t="shared" ca="1" si="700"/>
        <v>0</v>
      </c>
      <c r="BI314" s="109">
        <f t="shared" ca="1" si="701"/>
        <v>0</v>
      </c>
      <c r="BJ314" s="109">
        <f t="shared" ca="1" si="702"/>
        <v>0</v>
      </c>
      <c r="BK314" s="109">
        <f t="shared" ca="1" si="703"/>
        <v>0</v>
      </c>
    </row>
    <row r="315" spans="39:63" x14ac:dyDescent="0.2">
      <c r="AM315" s="109">
        <f t="shared" ca="1" si="679"/>
        <v>0</v>
      </c>
      <c r="AN315" s="109">
        <f t="shared" ca="1" si="680"/>
        <v>0</v>
      </c>
      <c r="AO315" s="109">
        <f t="shared" ca="1" si="681"/>
        <v>0</v>
      </c>
      <c r="AP315" s="109">
        <f t="shared" ca="1" si="682"/>
        <v>0</v>
      </c>
      <c r="AQ315" s="109">
        <f t="shared" ca="1" si="683"/>
        <v>0</v>
      </c>
      <c r="AR315" s="109">
        <f t="shared" ca="1" si="684"/>
        <v>0</v>
      </c>
      <c r="AS315" s="109">
        <f t="shared" ca="1" si="685"/>
        <v>0</v>
      </c>
      <c r="AT315" s="109">
        <f t="shared" ca="1" si="686"/>
        <v>0</v>
      </c>
      <c r="AU315" s="109">
        <f t="shared" ca="1" si="687"/>
        <v>0</v>
      </c>
      <c r="AV315" s="109">
        <f t="shared" ca="1" si="688"/>
        <v>0</v>
      </c>
      <c r="AW315" s="109">
        <f t="shared" ca="1" si="689"/>
        <v>0</v>
      </c>
      <c r="AX315" s="109">
        <f t="shared" ca="1" si="690"/>
        <v>0</v>
      </c>
      <c r="AY315" s="109">
        <f t="shared" ca="1" si="691"/>
        <v>0</v>
      </c>
      <c r="AZ315" s="109">
        <f t="shared" ca="1" si="692"/>
        <v>0</v>
      </c>
      <c r="BA315" s="109">
        <f t="shared" ca="1" si="693"/>
        <v>0</v>
      </c>
      <c r="BB315" s="109">
        <f t="shared" ca="1" si="694"/>
        <v>0</v>
      </c>
      <c r="BC315" s="109">
        <f t="shared" ca="1" si="695"/>
        <v>0</v>
      </c>
      <c r="BD315" s="109">
        <f t="shared" ca="1" si="696"/>
        <v>0</v>
      </c>
      <c r="BE315" s="109">
        <f t="shared" ca="1" si="697"/>
        <v>0</v>
      </c>
      <c r="BF315" s="109">
        <f t="shared" ca="1" si="698"/>
        <v>0</v>
      </c>
      <c r="BG315" s="109">
        <f t="shared" ca="1" si="699"/>
        <v>0</v>
      </c>
      <c r="BH315" s="109">
        <f t="shared" ca="1" si="700"/>
        <v>0</v>
      </c>
      <c r="BI315" s="109">
        <f t="shared" ca="1" si="701"/>
        <v>0</v>
      </c>
      <c r="BJ315" s="109">
        <f t="shared" ca="1" si="702"/>
        <v>0</v>
      </c>
      <c r="BK315" s="109">
        <f t="shared" ca="1" si="703"/>
        <v>0</v>
      </c>
    </row>
    <row r="316" spans="39:63" x14ac:dyDescent="0.2">
      <c r="AM316" s="109">
        <f t="shared" ca="1" si="679"/>
        <v>0</v>
      </c>
      <c r="AN316" s="109">
        <f t="shared" ca="1" si="680"/>
        <v>0</v>
      </c>
      <c r="AO316" s="109">
        <f t="shared" ca="1" si="681"/>
        <v>0</v>
      </c>
      <c r="AP316" s="109">
        <f t="shared" ca="1" si="682"/>
        <v>0</v>
      </c>
      <c r="AQ316" s="109">
        <f t="shared" ca="1" si="683"/>
        <v>0</v>
      </c>
      <c r="AR316" s="109">
        <f t="shared" ca="1" si="684"/>
        <v>0</v>
      </c>
      <c r="AS316" s="109">
        <f t="shared" ca="1" si="685"/>
        <v>0</v>
      </c>
      <c r="AT316" s="109">
        <f t="shared" ca="1" si="686"/>
        <v>0</v>
      </c>
      <c r="AU316" s="109">
        <f t="shared" ca="1" si="687"/>
        <v>0</v>
      </c>
      <c r="AV316" s="109">
        <f t="shared" ca="1" si="688"/>
        <v>0</v>
      </c>
      <c r="AW316" s="109">
        <f t="shared" ca="1" si="689"/>
        <v>0</v>
      </c>
      <c r="AX316" s="109">
        <f t="shared" ca="1" si="690"/>
        <v>0</v>
      </c>
      <c r="AY316" s="109">
        <f t="shared" ca="1" si="691"/>
        <v>0</v>
      </c>
      <c r="AZ316" s="109">
        <f t="shared" ca="1" si="692"/>
        <v>0</v>
      </c>
      <c r="BA316" s="109">
        <f t="shared" ca="1" si="693"/>
        <v>0</v>
      </c>
      <c r="BB316" s="109">
        <f t="shared" ca="1" si="694"/>
        <v>0</v>
      </c>
      <c r="BC316" s="109">
        <f t="shared" ca="1" si="695"/>
        <v>0</v>
      </c>
      <c r="BD316" s="109">
        <f t="shared" ca="1" si="696"/>
        <v>0</v>
      </c>
      <c r="BE316" s="109">
        <f t="shared" ca="1" si="697"/>
        <v>0</v>
      </c>
      <c r="BF316" s="109">
        <f t="shared" ca="1" si="698"/>
        <v>0</v>
      </c>
      <c r="BG316" s="109">
        <f t="shared" ca="1" si="699"/>
        <v>0</v>
      </c>
      <c r="BH316" s="109">
        <f t="shared" ca="1" si="700"/>
        <v>0</v>
      </c>
      <c r="BI316" s="109">
        <f t="shared" ca="1" si="701"/>
        <v>0</v>
      </c>
      <c r="BJ316" s="109">
        <f t="shared" ca="1" si="702"/>
        <v>0</v>
      </c>
      <c r="BK316" s="109">
        <f t="shared" ca="1" si="703"/>
        <v>0</v>
      </c>
    </row>
    <row r="317" spans="39:63" x14ac:dyDescent="0.2">
      <c r="AM317" s="109">
        <f t="shared" ca="1" si="679"/>
        <v>0</v>
      </c>
      <c r="AN317" s="109">
        <f t="shared" ca="1" si="680"/>
        <v>0</v>
      </c>
      <c r="AO317" s="109">
        <f t="shared" ca="1" si="681"/>
        <v>0</v>
      </c>
      <c r="AP317" s="109">
        <f t="shared" ca="1" si="682"/>
        <v>0</v>
      </c>
      <c r="AQ317" s="109">
        <f t="shared" ca="1" si="683"/>
        <v>0</v>
      </c>
      <c r="AR317" s="109">
        <f t="shared" ca="1" si="684"/>
        <v>0</v>
      </c>
      <c r="AS317" s="109">
        <f t="shared" ca="1" si="685"/>
        <v>0</v>
      </c>
      <c r="AT317" s="109">
        <f t="shared" ca="1" si="686"/>
        <v>0</v>
      </c>
      <c r="AU317" s="109">
        <f t="shared" ca="1" si="687"/>
        <v>0</v>
      </c>
      <c r="AV317" s="109">
        <f t="shared" ca="1" si="688"/>
        <v>0</v>
      </c>
      <c r="AW317" s="109">
        <f t="shared" ca="1" si="689"/>
        <v>0</v>
      </c>
      <c r="AX317" s="109">
        <f t="shared" ca="1" si="690"/>
        <v>0</v>
      </c>
      <c r="AY317" s="109">
        <f t="shared" ca="1" si="691"/>
        <v>0</v>
      </c>
      <c r="AZ317" s="109">
        <f t="shared" ca="1" si="692"/>
        <v>0</v>
      </c>
      <c r="BA317" s="109">
        <f t="shared" ca="1" si="693"/>
        <v>0</v>
      </c>
      <c r="BB317" s="109">
        <f t="shared" ca="1" si="694"/>
        <v>0</v>
      </c>
      <c r="BC317" s="109">
        <f t="shared" ca="1" si="695"/>
        <v>0</v>
      </c>
      <c r="BD317" s="109">
        <f t="shared" ca="1" si="696"/>
        <v>0</v>
      </c>
      <c r="BE317" s="109">
        <f t="shared" ca="1" si="697"/>
        <v>0</v>
      </c>
      <c r="BF317" s="109">
        <f t="shared" ca="1" si="698"/>
        <v>0</v>
      </c>
      <c r="BG317" s="109">
        <f t="shared" ca="1" si="699"/>
        <v>0</v>
      </c>
      <c r="BH317" s="109">
        <f t="shared" ca="1" si="700"/>
        <v>0</v>
      </c>
      <c r="BI317" s="109">
        <f t="shared" ca="1" si="701"/>
        <v>0</v>
      </c>
      <c r="BJ317" s="109">
        <f t="shared" ca="1" si="702"/>
        <v>0</v>
      </c>
      <c r="BK317" s="109">
        <f t="shared" ca="1" si="703"/>
        <v>0</v>
      </c>
    </row>
    <row r="318" spans="39:63" x14ac:dyDescent="0.2">
      <c r="AM318" s="109">
        <f t="shared" ca="1" si="679"/>
        <v>0</v>
      </c>
      <c r="AN318" s="109">
        <f t="shared" ca="1" si="680"/>
        <v>0</v>
      </c>
      <c r="AO318" s="109">
        <f t="shared" ca="1" si="681"/>
        <v>0</v>
      </c>
      <c r="AP318" s="109">
        <f t="shared" ca="1" si="682"/>
        <v>0</v>
      </c>
      <c r="AQ318" s="109">
        <f t="shared" ca="1" si="683"/>
        <v>0</v>
      </c>
      <c r="AR318" s="109">
        <f t="shared" ca="1" si="684"/>
        <v>0</v>
      </c>
      <c r="AS318" s="109">
        <f t="shared" ca="1" si="685"/>
        <v>0</v>
      </c>
      <c r="AT318" s="109">
        <f t="shared" ca="1" si="686"/>
        <v>0</v>
      </c>
      <c r="AU318" s="109">
        <f t="shared" ca="1" si="687"/>
        <v>0</v>
      </c>
      <c r="AV318" s="109">
        <f t="shared" ca="1" si="688"/>
        <v>0</v>
      </c>
      <c r="AW318" s="109">
        <f t="shared" ca="1" si="689"/>
        <v>0</v>
      </c>
      <c r="AX318" s="109">
        <f t="shared" ca="1" si="690"/>
        <v>0</v>
      </c>
      <c r="AY318" s="109">
        <f t="shared" ca="1" si="691"/>
        <v>0</v>
      </c>
      <c r="AZ318" s="109">
        <f t="shared" ca="1" si="692"/>
        <v>0</v>
      </c>
      <c r="BA318" s="109">
        <f t="shared" ca="1" si="693"/>
        <v>0</v>
      </c>
      <c r="BB318" s="109">
        <f t="shared" ca="1" si="694"/>
        <v>0</v>
      </c>
      <c r="BC318" s="109">
        <f t="shared" ca="1" si="695"/>
        <v>0</v>
      </c>
      <c r="BD318" s="109">
        <f t="shared" ca="1" si="696"/>
        <v>0</v>
      </c>
      <c r="BE318" s="109">
        <f t="shared" ca="1" si="697"/>
        <v>0</v>
      </c>
      <c r="BF318" s="109">
        <f t="shared" ca="1" si="698"/>
        <v>0</v>
      </c>
      <c r="BG318" s="109">
        <f t="shared" ca="1" si="699"/>
        <v>0</v>
      </c>
      <c r="BH318" s="109">
        <f t="shared" ca="1" si="700"/>
        <v>0</v>
      </c>
      <c r="BI318" s="109">
        <f t="shared" ca="1" si="701"/>
        <v>0</v>
      </c>
      <c r="BJ318" s="109">
        <f t="shared" ca="1" si="702"/>
        <v>0</v>
      </c>
      <c r="BK318" s="109">
        <f t="shared" ca="1" si="703"/>
        <v>0</v>
      </c>
    </row>
    <row r="319" spans="39:63" x14ac:dyDescent="0.2">
      <c r="AM319" s="109">
        <f t="shared" ca="1" si="679"/>
        <v>0</v>
      </c>
      <c r="AN319" s="109">
        <f t="shared" ca="1" si="680"/>
        <v>0</v>
      </c>
      <c r="AO319" s="109">
        <f t="shared" ca="1" si="681"/>
        <v>0</v>
      </c>
      <c r="AP319" s="109">
        <f t="shared" ca="1" si="682"/>
        <v>0</v>
      </c>
      <c r="AQ319" s="109">
        <f t="shared" ca="1" si="683"/>
        <v>0</v>
      </c>
      <c r="AR319" s="109">
        <f t="shared" ca="1" si="684"/>
        <v>0</v>
      </c>
      <c r="AS319" s="109">
        <f t="shared" ca="1" si="685"/>
        <v>0</v>
      </c>
      <c r="AT319" s="109">
        <f t="shared" ca="1" si="686"/>
        <v>0</v>
      </c>
      <c r="AU319" s="109">
        <f t="shared" ca="1" si="687"/>
        <v>0</v>
      </c>
      <c r="AV319" s="109">
        <f t="shared" ca="1" si="688"/>
        <v>0</v>
      </c>
      <c r="AW319" s="109">
        <f t="shared" ca="1" si="689"/>
        <v>0</v>
      </c>
      <c r="AX319" s="109">
        <f t="shared" ca="1" si="690"/>
        <v>0</v>
      </c>
      <c r="AY319" s="109">
        <f t="shared" ca="1" si="691"/>
        <v>0</v>
      </c>
      <c r="AZ319" s="109">
        <f t="shared" ca="1" si="692"/>
        <v>0</v>
      </c>
      <c r="BA319" s="109">
        <f t="shared" ca="1" si="693"/>
        <v>0</v>
      </c>
      <c r="BB319" s="109">
        <f t="shared" ca="1" si="694"/>
        <v>0</v>
      </c>
      <c r="BC319" s="109">
        <f t="shared" ca="1" si="695"/>
        <v>0</v>
      </c>
      <c r="BD319" s="109">
        <f t="shared" ca="1" si="696"/>
        <v>0</v>
      </c>
      <c r="BE319" s="109">
        <f t="shared" ca="1" si="697"/>
        <v>0</v>
      </c>
      <c r="BF319" s="109">
        <f t="shared" ca="1" si="698"/>
        <v>0</v>
      </c>
      <c r="BG319" s="109">
        <f t="shared" ca="1" si="699"/>
        <v>0</v>
      </c>
      <c r="BH319" s="109">
        <f t="shared" ca="1" si="700"/>
        <v>0</v>
      </c>
      <c r="BI319" s="109">
        <f t="shared" ca="1" si="701"/>
        <v>0</v>
      </c>
      <c r="BJ319" s="109">
        <f t="shared" ca="1" si="702"/>
        <v>0</v>
      </c>
      <c r="BK319" s="109">
        <f t="shared" ca="1" si="703"/>
        <v>0</v>
      </c>
    </row>
    <row r="320" spans="39:63" x14ac:dyDescent="0.2">
      <c r="AM320" s="109">
        <f t="shared" ca="1" si="679"/>
        <v>0</v>
      </c>
      <c r="AN320" s="109">
        <f t="shared" ca="1" si="680"/>
        <v>0</v>
      </c>
      <c r="AO320" s="109">
        <f t="shared" ca="1" si="681"/>
        <v>0</v>
      </c>
      <c r="AP320" s="109">
        <f t="shared" ca="1" si="682"/>
        <v>0</v>
      </c>
      <c r="AQ320" s="109">
        <f t="shared" ca="1" si="683"/>
        <v>0</v>
      </c>
      <c r="AR320" s="109">
        <f t="shared" ca="1" si="684"/>
        <v>0</v>
      </c>
      <c r="AS320" s="109">
        <f t="shared" ca="1" si="685"/>
        <v>0</v>
      </c>
      <c r="AT320" s="109">
        <f t="shared" ca="1" si="686"/>
        <v>0</v>
      </c>
      <c r="AU320" s="109">
        <f t="shared" ca="1" si="687"/>
        <v>0</v>
      </c>
      <c r="AV320" s="109">
        <f t="shared" ca="1" si="688"/>
        <v>0</v>
      </c>
      <c r="AW320" s="109">
        <f t="shared" ca="1" si="689"/>
        <v>0</v>
      </c>
      <c r="AX320" s="109">
        <f t="shared" ca="1" si="690"/>
        <v>0</v>
      </c>
      <c r="AY320" s="109">
        <f t="shared" ca="1" si="691"/>
        <v>0</v>
      </c>
      <c r="AZ320" s="109">
        <f t="shared" ca="1" si="692"/>
        <v>0</v>
      </c>
      <c r="BA320" s="109">
        <f t="shared" ca="1" si="693"/>
        <v>0</v>
      </c>
      <c r="BB320" s="109">
        <f t="shared" ca="1" si="694"/>
        <v>0</v>
      </c>
      <c r="BC320" s="109">
        <f t="shared" ca="1" si="695"/>
        <v>0</v>
      </c>
      <c r="BD320" s="109">
        <f t="shared" ca="1" si="696"/>
        <v>0</v>
      </c>
      <c r="BE320" s="109">
        <f t="shared" ca="1" si="697"/>
        <v>0</v>
      </c>
      <c r="BF320" s="109">
        <f t="shared" ca="1" si="698"/>
        <v>0</v>
      </c>
      <c r="BG320" s="109">
        <f t="shared" ca="1" si="699"/>
        <v>0</v>
      </c>
      <c r="BH320" s="109">
        <f t="shared" ca="1" si="700"/>
        <v>0</v>
      </c>
      <c r="BI320" s="109">
        <f t="shared" ca="1" si="701"/>
        <v>0</v>
      </c>
      <c r="BJ320" s="109">
        <f t="shared" ca="1" si="702"/>
        <v>0</v>
      </c>
      <c r="BK320" s="109">
        <f t="shared" ca="1" si="703"/>
        <v>0</v>
      </c>
    </row>
    <row r="321" spans="39:63" x14ac:dyDescent="0.2">
      <c r="AM321" s="109">
        <f t="shared" ca="1" si="679"/>
        <v>0</v>
      </c>
      <c r="AN321" s="109">
        <f t="shared" ca="1" si="680"/>
        <v>0</v>
      </c>
      <c r="AO321" s="109">
        <f t="shared" ca="1" si="681"/>
        <v>0</v>
      </c>
      <c r="AP321" s="109">
        <f t="shared" ca="1" si="682"/>
        <v>0</v>
      </c>
      <c r="AQ321" s="109">
        <f t="shared" ca="1" si="683"/>
        <v>0</v>
      </c>
      <c r="AR321" s="109">
        <f t="shared" ca="1" si="684"/>
        <v>0</v>
      </c>
      <c r="AS321" s="109">
        <f t="shared" ca="1" si="685"/>
        <v>0</v>
      </c>
      <c r="AT321" s="109">
        <f t="shared" ca="1" si="686"/>
        <v>0</v>
      </c>
      <c r="AU321" s="109">
        <f t="shared" ca="1" si="687"/>
        <v>0</v>
      </c>
      <c r="AV321" s="109">
        <f t="shared" ca="1" si="688"/>
        <v>0</v>
      </c>
      <c r="AW321" s="109">
        <f t="shared" ca="1" si="689"/>
        <v>0</v>
      </c>
      <c r="AX321" s="109">
        <f t="shared" ca="1" si="690"/>
        <v>0</v>
      </c>
      <c r="AY321" s="109">
        <f t="shared" ca="1" si="691"/>
        <v>0</v>
      </c>
      <c r="AZ321" s="109">
        <f t="shared" ca="1" si="692"/>
        <v>0</v>
      </c>
      <c r="BA321" s="109">
        <f t="shared" ca="1" si="693"/>
        <v>0</v>
      </c>
      <c r="BB321" s="109">
        <f t="shared" ca="1" si="694"/>
        <v>0</v>
      </c>
      <c r="BC321" s="109">
        <f t="shared" ca="1" si="695"/>
        <v>0</v>
      </c>
      <c r="BD321" s="109">
        <f t="shared" ca="1" si="696"/>
        <v>0</v>
      </c>
      <c r="BE321" s="109">
        <f t="shared" ca="1" si="697"/>
        <v>0</v>
      </c>
      <c r="BF321" s="109">
        <f t="shared" ca="1" si="698"/>
        <v>0</v>
      </c>
      <c r="BG321" s="109">
        <f t="shared" ca="1" si="699"/>
        <v>0</v>
      </c>
      <c r="BH321" s="109">
        <f t="shared" ca="1" si="700"/>
        <v>0</v>
      </c>
      <c r="BI321" s="109">
        <f t="shared" ca="1" si="701"/>
        <v>0</v>
      </c>
      <c r="BJ321" s="109">
        <f t="shared" ca="1" si="702"/>
        <v>0</v>
      </c>
      <c r="BK321" s="109">
        <f t="shared" ca="1" si="703"/>
        <v>0</v>
      </c>
    </row>
    <row r="322" spans="39:63" x14ac:dyDescent="0.2">
      <c r="AM322" s="109">
        <f t="shared" ca="1" si="679"/>
        <v>0</v>
      </c>
      <c r="AN322" s="109">
        <f t="shared" ca="1" si="680"/>
        <v>0</v>
      </c>
      <c r="AO322" s="109">
        <f t="shared" ca="1" si="681"/>
        <v>0</v>
      </c>
      <c r="AP322" s="109">
        <f t="shared" ca="1" si="682"/>
        <v>0</v>
      </c>
      <c r="AQ322" s="109">
        <f t="shared" ca="1" si="683"/>
        <v>0</v>
      </c>
      <c r="AR322" s="109">
        <f t="shared" ca="1" si="684"/>
        <v>0</v>
      </c>
      <c r="AS322" s="109">
        <f t="shared" ca="1" si="685"/>
        <v>0</v>
      </c>
      <c r="AT322" s="109">
        <f t="shared" ca="1" si="686"/>
        <v>0</v>
      </c>
      <c r="AU322" s="109">
        <f t="shared" ca="1" si="687"/>
        <v>0</v>
      </c>
      <c r="AV322" s="109">
        <f t="shared" ca="1" si="688"/>
        <v>0</v>
      </c>
      <c r="AW322" s="109">
        <f t="shared" ca="1" si="689"/>
        <v>0</v>
      </c>
      <c r="AX322" s="109">
        <f t="shared" ca="1" si="690"/>
        <v>0</v>
      </c>
      <c r="AY322" s="109">
        <f t="shared" ca="1" si="691"/>
        <v>0</v>
      </c>
      <c r="AZ322" s="109">
        <f t="shared" ca="1" si="692"/>
        <v>0</v>
      </c>
      <c r="BA322" s="109">
        <f t="shared" ca="1" si="693"/>
        <v>0</v>
      </c>
      <c r="BB322" s="109">
        <f t="shared" ca="1" si="694"/>
        <v>0</v>
      </c>
      <c r="BC322" s="109">
        <f t="shared" ca="1" si="695"/>
        <v>0</v>
      </c>
      <c r="BD322" s="109">
        <f t="shared" ca="1" si="696"/>
        <v>0</v>
      </c>
      <c r="BE322" s="109">
        <f t="shared" ca="1" si="697"/>
        <v>0</v>
      </c>
      <c r="BF322" s="109">
        <f t="shared" ca="1" si="698"/>
        <v>0</v>
      </c>
      <c r="BG322" s="109">
        <f t="shared" ca="1" si="699"/>
        <v>0</v>
      </c>
      <c r="BH322" s="109">
        <f t="shared" ca="1" si="700"/>
        <v>0</v>
      </c>
      <c r="BI322" s="109">
        <f t="shared" ca="1" si="701"/>
        <v>0</v>
      </c>
      <c r="BJ322" s="109">
        <f t="shared" ca="1" si="702"/>
        <v>0</v>
      </c>
      <c r="BK322" s="109">
        <f t="shared" ca="1" si="703"/>
        <v>0</v>
      </c>
    </row>
    <row r="323" spans="39:63" x14ac:dyDescent="0.2">
      <c r="AM323" s="109">
        <f t="shared" ca="1" si="679"/>
        <v>0</v>
      </c>
      <c r="AN323" s="109">
        <f t="shared" ca="1" si="680"/>
        <v>0</v>
      </c>
      <c r="AO323" s="109">
        <f t="shared" ca="1" si="681"/>
        <v>0</v>
      </c>
      <c r="AP323" s="109">
        <f t="shared" ca="1" si="682"/>
        <v>0</v>
      </c>
      <c r="AQ323" s="109">
        <f t="shared" ca="1" si="683"/>
        <v>0</v>
      </c>
      <c r="AR323" s="109">
        <f t="shared" ca="1" si="684"/>
        <v>0</v>
      </c>
      <c r="AS323" s="109">
        <f t="shared" ca="1" si="685"/>
        <v>0</v>
      </c>
      <c r="AT323" s="109">
        <f t="shared" ca="1" si="686"/>
        <v>0</v>
      </c>
      <c r="AU323" s="109">
        <f t="shared" ca="1" si="687"/>
        <v>0</v>
      </c>
      <c r="AV323" s="109">
        <f t="shared" ca="1" si="688"/>
        <v>0</v>
      </c>
      <c r="AW323" s="109">
        <f t="shared" ca="1" si="689"/>
        <v>0</v>
      </c>
      <c r="AX323" s="109">
        <f t="shared" ca="1" si="690"/>
        <v>0</v>
      </c>
      <c r="AY323" s="109">
        <f t="shared" ca="1" si="691"/>
        <v>0</v>
      </c>
      <c r="AZ323" s="109">
        <f t="shared" ca="1" si="692"/>
        <v>0</v>
      </c>
      <c r="BA323" s="109">
        <f t="shared" ca="1" si="693"/>
        <v>0</v>
      </c>
      <c r="BB323" s="109">
        <f t="shared" ca="1" si="694"/>
        <v>0</v>
      </c>
      <c r="BC323" s="109">
        <f t="shared" ca="1" si="695"/>
        <v>0</v>
      </c>
      <c r="BD323" s="109">
        <f t="shared" ca="1" si="696"/>
        <v>0</v>
      </c>
      <c r="BE323" s="109">
        <f t="shared" ca="1" si="697"/>
        <v>0</v>
      </c>
      <c r="BF323" s="109">
        <f t="shared" ca="1" si="698"/>
        <v>0</v>
      </c>
      <c r="BG323" s="109">
        <f t="shared" ca="1" si="699"/>
        <v>0</v>
      </c>
      <c r="BH323" s="109">
        <f t="shared" ca="1" si="700"/>
        <v>0</v>
      </c>
      <c r="BI323" s="109">
        <f t="shared" ca="1" si="701"/>
        <v>0</v>
      </c>
      <c r="BJ323" s="109">
        <f t="shared" ca="1" si="702"/>
        <v>0</v>
      </c>
      <c r="BK323" s="109">
        <f t="shared" ca="1" si="703"/>
        <v>0</v>
      </c>
    </row>
    <row r="324" spans="39:63" x14ac:dyDescent="0.2">
      <c r="AM324" s="109">
        <f t="shared" ca="1" si="679"/>
        <v>0</v>
      </c>
      <c r="AN324" s="109">
        <f t="shared" ca="1" si="680"/>
        <v>0</v>
      </c>
      <c r="AO324" s="109">
        <f t="shared" ca="1" si="681"/>
        <v>0</v>
      </c>
      <c r="AP324" s="109">
        <f t="shared" ca="1" si="682"/>
        <v>0</v>
      </c>
      <c r="AQ324" s="109">
        <f t="shared" ca="1" si="683"/>
        <v>0</v>
      </c>
      <c r="AR324" s="109">
        <f t="shared" ca="1" si="684"/>
        <v>0</v>
      </c>
      <c r="AS324" s="109">
        <f t="shared" ca="1" si="685"/>
        <v>0</v>
      </c>
      <c r="AT324" s="109">
        <f t="shared" ca="1" si="686"/>
        <v>0</v>
      </c>
      <c r="AU324" s="109">
        <f t="shared" ca="1" si="687"/>
        <v>0</v>
      </c>
      <c r="AV324" s="109">
        <f t="shared" ca="1" si="688"/>
        <v>0</v>
      </c>
      <c r="AW324" s="109">
        <f t="shared" ca="1" si="689"/>
        <v>0</v>
      </c>
      <c r="AX324" s="109">
        <f t="shared" ca="1" si="690"/>
        <v>0</v>
      </c>
      <c r="AY324" s="109">
        <f t="shared" ca="1" si="691"/>
        <v>0</v>
      </c>
      <c r="AZ324" s="109">
        <f t="shared" ca="1" si="692"/>
        <v>0</v>
      </c>
      <c r="BA324" s="109">
        <f t="shared" ca="1" si="693"/>
        <v>0</v>
      </c>
      <c r="BB324" s="109">
        <f t="shared" ca="1" si="694"/>
        <v>0</v>
      </c>
      <c r="BC324" s="109">
        <f t="shared" ca="1" si="695"/>
        <v>0</v>
      </c>
      <c r="BD324" s="109">
        <f t="shared" ca="1" si="696"/>
        <v>0</v>
      </c>
      <c r="BE324" s="109">
        <f t="shared" ca="1" si="697"/>
        <v>0</v>
      </c>
      <c r="BF324" s="109">
        <f t="shared" ca="1" si="698"/>
        <v>0</v>
      </c>
      <c r="BG324" s="109">
        <f t="shared" ca="1" si="699"/>
        <v>0</v>
      </c>
      <c r="BH324" s="109">
        <f t="shared" ca="1" si="700"/>
        <v>0</v>
      </c>
      <c r="BI324" s="109">
        <f t="shared" ca="1" si="701"/>
        <v>0</v>
      </c>
      <c r="BJ324" s="109">
        <f t="shared" ca="1" si="702"/>
        <v>0</v>
      </c>
      <c r="BK324" s="109">
        <f t="shared" ca="1" si="703"/>
        <v>0</v>
      </c>
    </row>
    <row r="325" spans="39:63" x14ac:dyDescent="0.2">
      <c r="AM325" s="109">
        <f t="shared" ca="1" si="679"/>
        <v>0</v>
      </c>
      <c r="AN325" s="109">
        <f t="shared" ca="1" si="680"/>
        <v>0</v>
      </c>
      <c r="AO325" s="109">
        <f t="shared" ca="1" si="681"/>
        <v>0</v>
      </c>
      <c r="AP325" s="109">
        <f t="shared" ca="1" si="682"/>
        <v>0</v>
      </c>
      <c r="AQ325" s="109">
        <f t="shared" ca="1" si="683"/>
        <v>0</v>
      </c>
      <c r="AR325" s="109">
        <f t="shared" ca="1" si="684"/>
        <v>0</v>
      </c>
      <c r="AS325" s="109">
        <f t="shared" ca="1" si="685"/>
        <v>0</v>
      </c>
      <c r="AT325" s="109">
        <f t="shared" ca="1" si="686"/>
        <v>0</v>
      </c>
      <c r="AU325" s="109">
        <f t="shared" ca="1" si="687"/>
        <v>0</v>
      </c>
      <c r="AV325" s="109">
        <f t="shared" ca="1" si="688"/>
        <v>0</v>
      </c>
      <c r="AW325" s="109">
        <f t="shared" ca="1" si="689"/>
        <v>0</v>
      </c>
      <c r="AX325" s="109">
        <f t="shared" ca="1" si="690"/>
        <v>0</v>
      </c>
      <c r="AY325" s="109">
        <f t="shared" ca="1" si="691"/>
        <v>0</v>
      </c>
      <c r="AZ325" s="109">
        <f t="shared" ca="1" si="692"/>
        <v>0</v>
      </c>
      <c r="BA325" s="109">
        <f t="shared" ca="1" si="693"/>
        <v>0</v>
      </c>
      <c r="BB325" s="109">
        <f t="shared" ca="1" si="694"/>
        <v>0</v>
      </c>
      <c r="BC325" s="109">
        <f t="shared" ca="1" si="695"/>
        <v>0</v>
      </c>
      <c r="BD325" s="109">
        <f t="shared" ca="1" si="696"/>
        <v>0</v>
      </c>
      <c r="BE325" s="109">
        <f t="shared" ca="1" si="697"/>
        <v>0</v>
      </c>
      <c r="BF325" s="109">
        <f t="shared" ca="1" si="698"/>
        <v>0</v>
      </c>
      <c r="BG325" s="109">
        <f t="shared" ca="1" si="699"/>
        <v>0</v>
      </c>
      <c r="BH325" s="109">
        <f t="shared" ca="1" si="700"/>
        <v>0</v>
      </c>
      <c r="BI325" s="109">
        <f t="shared" ca="1" si="701"/>
        <v>0</v>
      </c>
      <c r="BJ325" s="109">
        <f t="shared" ca="1" si="702"/>
        <v>0</v>
      </c>
      <c r="BK325" s="109">
        <f t="shared" ca="1" si="703"/>
        <v>0</v>
      </c>
    </row>
    <row r="326" spans="39:63" x14ac:dyDescent="0.2">
      <c r="AM326" s="109">
        <f t="shared" ca="1" si="679"/>
        <v>0</v>
      </c>
      <c r="AN326" s="109">
        <f t="shared" ca="1" si="680"/>
        <v>0</v>
      </c>
      <c r="AO326" s="109">
        <f t="shared" ca="1" si="681"/>
        <v>0</v>
      </c>
      <c r="AP326" s="109">
        <f t="shared" ca="1" si="682"/>
        <v>0</v>
      </c>
      <c r="AQ326" s="109">
        <f t="shared" ca="1" si="683"/>
        <v>0</v>
      </c>
      <c r="AR326" s="109">
        <f t="shared" ca="1" si="684"/>
        <v>0</v>
      </c>
      <c r="AS326" s="109">
        <f t="shared" ca="1" si="685"/>
        <v>0</v>
      </c>
      <c r="AT326" s="109">
        <f t="shared" ca="1" si="686"/>
        <v>0</v>
      </c>
      <c r="AU326" s="109">
        <f t="shared" ca="1" si="687"/>
        <v>0</v>
      </c>
      <c r="AV326" s="109">
        <f t="shared" ca="1" si="688"/>
        <v>0</v>
      </c>
      <c r="AW326" s="109">
        <f t="shared" ca="1" si="689"/>
        <v>0</v>
      </c>
      <c r="AX326" s="109">
        <f t="shared" ca="1" si="690"/>
        <v>0</v>
      </c>
      <c r="AY326" s="109">
        <f t="shared" ca="1" si="691"/>
        <v>0</v>
      </c>
      <c r="AZ326" s="109">
        <f t="shared" ca="1" si="692"/>
        <v>0</v>
      </c>
      <c r="BA326" s="109">
        <f t="shared" ca="1" si="693"/>
        <v>0</v>
      </c>
      <c r="BB326" s="109">
        <f t="shared" ca="1" si="694"/>
        <v>0</v>
      </c>
      <c r="BC326" s="109">
        <f t="shared" ca="1" si="695"/>
        <v>0</v>
      </c>
      <c r="BD326" s="109">
        <f t="shared" ca="1" si="696"/>
        <v>0</v>
      </c>
      <c r="BE326" s="109">
        <f t="shared" ca="1" si="697"/>
        <v>0</v>
      </c>
      <c r="BF326" s="109">
        <f t="shared" ca="1" si="698"/>
        <v>0</v>
      </c>
      <c r="BG326" s="109">
        <f t="shared" ca="1" si="699"/>
        <v>0</v>
      </c>
      <c r="BH326" s="109">
        <f t="shared" ca="1" si="700"/>
        <v>0</v>
      </c>
      <c r="BI326" s="109">
        <f t="shared" ca="1" si="701"/>
        <v>0</v>
      </c>
      <c r="BJ326" s="109">
        <f t="shared" ca="1" si="702"/>
        <v>0</v>
      </c>
      <c r="BK326" s="109">
        <f t="shared" ca="1" si="703"/>
        <v>0</v>
      </c>
    </row>
    <row r="327" spans="39:63" x14ac:dyDescent="0.2">
      <c r="AM327" s="109">
        <f t="shared" ca="1" si="679"/>
        <v>0</v>
      </c>
      <c r="AN327" s="109">
        <f t="shared" ca="1" si="680"/>
        <v>0</v>
      </c>
      <c r="AO327" s="109">
        <f t="shared" ca="1" si="681"/>
        <v>0</v>
      </c>
      <c r="AP327" s="109">
        <f t="shared" ca="1" si="682"/>
        <v>0</v>
      </c>
      <c r="AQ327" s="109">
        <f t="shared" ca="1" si="683"/>
        <v>0</v>
      </c>
      <c r="AR327" s="109">
        <f t="shared" ca="1" si="684"/>
        <v>0</v>
      </c>
      <c r="AS327" s="109">
        <f t="shared" ca="1" si="685"/>
        <v>0</v>
      </c>
      <c r="AT327" s="109">
        <f t="shared" ca="1" si="686"/>
        <v>0</v>
      </c>
      <c r="AU327" s="109">
        <f t="shared" ca="1" si="687"/>
        <v>0</v>
      </c>
      <c r="AV327" s="109">
        <f t="shared" ca="1" si="688"/>
        <v>0</v>
      </c>
      <c r="AW327" s="109">
        <f t="shared" ca="1" si="689"/>
        <v>0</v>
      </c>
      <c r="AX327" s="109">
        <f t="shared" ca="1" si="690"/>
        <v>0</v>
      </c>
      <c r="AY327" s="109">
        <f t="shared" ca="1" si="691"/>
        <v>0</v>
      </c>
      <c r="AZ327" s="109">
        <f t="shared" ca="1" si="692"/>
        <v>0</v>
      </c>
      <c r="BA327" s="109">
        <f t="shared" ca="1" si="693"/>
        <v>0</v>
      </c>
      <c r="BB327" s="109">
        <f t="shared" ca="1" si="694"/>
        <v>0</v>
      </c>
      <c r="BC327" s="109">
        <f t="shared" ca="1" si="695"/>
        <v>0</v>
      </c>
      <c r="BD327" s="109">
        <f t="shared" ca="1" si="696"/>
        <v>0</v>
      </c>
      <c r="BE327" s="109">
        <f t="shared" ca="1" si="697"/>
        <v>0</v>
      </c>
      <c r="BF327" s="109">
        <f t="shared" ca="1" si="698"/>
        <v>0</v>
      </c>
      <c r="BG327" s="109">
        <f t="shared" ca="1" si="699"/>
        <v>0</v>
      </c>
      <c r="BH327" s="109">
        <f t="shared" ca="1" si="700"/>
        <v>0</v>
      </c>
      <c r="BI327" s="109">
        <f t="shared" ca="1" si="701"/>
        <v>0</v>
      </c>
      <c r="BJ327" s="109">
        <f t="shared" ca="1" si="702"/>
        <v>0</v>
      </c>
      <c r="BK327" s="109">
        <f t="shared" ca="1" si="703"/>
        <v>0</v>
      </c>
    </row>
    <row r="328" spans="39:63" x14ac:dyDescent="0.2">
      <c r="AM328" s="109">
        <f t="shared" ca="1" si="679"/>
        <v>0</v>
      </c>
      <c r="AN328" s="109">
        <f t="shared" ca="1" si="680"/>
        <v>0</v>
      </c>
      <c r="AO328" s="109">
        <f t="shared" ca="1" si="681"/>
        <v>0</v>
      </c>
      <c r="AP328" s="109">
        <f t="shared" ca="1" si="682"/>
        <v>0</v>
      </c>
      <c r="AQ328" s="109">
        <f t="shared" ca="1" si="683"/>
        <v>0</v>
      </c>
      <c r="AR328" s="109">
        <f t="shared" ca="1" si="684"/>
        <v>0</v>
      </c>
      <c r="AS328" s="109">
        <f t="shared" ca="1" si="685"/>
        <v>0</v>
      </c>
      <c r="AT328" s="109">
        <f t="shared" ca="1" si="686"/>
        <v>0</v>
      </c>
      <c r="AU328" s="109">
        <f t="shared" ca="1" si="687"/>
        <v>0</v>
      </c>
      <c r="AV328" s="109">
        <f t="shared" ca="1" si="688"/>
        <v>0</v>
      </c>
      <c r="AW328" s="109">
        <f t="shared" ca="1" si="689"/>
        <v>0</v>
      </c>
      <c r="AX328" s="109">
        <f t="shared" ca="1" si="690"/>
        <v>0</v>
      </c>
      <c r="AY328" s="109">
        <f t="shared" ca="1" si="691"/>
        <v>0</v>
      </c>
      <c r="AZ328" s="109">
        <f t="shared" ca="1" si="692"/>
        <v>0</v>
      </c>
      <c r="BA328" s="109">
        <f t="shared" ca="1" si="693"/>
        <v>0</v>
      </c>
      <c r="BB328" s="109">
        <f t="shared" ca="1" si="694"/>
        <v>0</v>
      </c>
      <c r="BC328" s="109">
        <f t="shared" ca="1" si="695"/>
        <v>0</v>
      </c>
      <c r="BD328" s="109">
        <f t="shared" ca="1" si="696"/>
        <v>0</v>
      </c>
      <c r="BE328" s="109">
        <f t="shared" ca="1" si="697"/>
        <v>0</v>
      </c>
      <c r="BF328" s="109">
        <f t="shared" ca="1" si="698"/>
        <v>0</v>
      </c>
      <c r="BG328" s="109">
        <f t="shared" ca="1" si="699"/>
        <v>0</v>
      </c>
      <c r="BH328" s="109">
        <f t="shared" ca="1" si="700"/>
        <v>0</v>
      </c>
      <c r="BI328" s="109">
        <f t="shared" ca="1" si="701"/>
        <v>0</v>
      </c>
      <c r="BJ328" s="109">
        <f t="shared" ca="1" si="702"/>
        <v>0</v>
      </c>
      <c r="BK328" s="109">
        <f t="shared" ca="1" si="703"/>
        <v>0</v>
      </c>
    </row>
    <row r="329" spans="39:63" x14ac:dyDescent="0.2">
      <c r="AM329" s="109">
        <f t="shared" ca="1" si="679"/>
        <v>0</v>
      </c>
      <c r="AN329" s="109">
        <f t="shared" ca="1" si="680"/>
        <v>0</v>
      </c>
      <c r="AO329" s="109">
        <f t="shared" ca="1" si="681"/>
        <v>0</v>
      </c>
      <c r="AP329" s="109">
        <f t="shared" ca="1" si="682"/>
        <v>0</v>
      </c>
      <c r="AQ329" s="109">
        <f t="shared" ca="1" si="683"/>
        <v>0</v>
      </c>
      <c r="AR329" s="109">
        <f t="shared" ca="1" si="684"/>
        <v>0</v>
      </c>
      <c r="AS329" s="109">
        <f t="shared" ca="1" si="685"/>
        <v>0</v>
      </c>
      <c r="AT329" s="109">
        <f t="shared" ca="1" si="686"/>
        <v>0</v>
      </c>
      <c r="AU329" s="109">
        <f t="shared" ca="1" si="687"/>
        <v>0</v>
      </c>
      <c r="AV329" s="109">
        <f t="shared" ca="1" si="688"/>
        <v>0</v>
      </c>
      <c r="AW329" s="109">
        <f t="shared" ca="1" si="689"/>
        <v>0</v>
      </c>
      <c r="AX329" s="109">
        <f t="shared" ca="1" si="690"/>
        <v>0</v>
      </c>
      <c r="AY329" s="109">
        <f t="shared" ca="1" si="691"/>
        <v>0</v>
      </c>
      <c r="AZ329" s="109">
        <f t="shared" ca="1" si="692"/>
        <v>0</v>
      </c>
      <c r="BA329" s="109">
        <f t="shared" ca="1" si="693"/>
        <v>0</v>
      </c>
      <c r="BB329" s="109">
        <f t="shared" ca="1" si="694"/>
        <v>0</v>
      </c>
      <c r="BC329" s="109">
        <f t="shared" ca="1" si="695"/>
        <v>0</v>
      </c>
      <c r="BD329" s="109">
        <f t="shared" ca="1" si="696"/>
        <v>0</v>
      </c>
      <c r="BE329" s="109">
        <f t="shared" ca="1" si="697"/>
        <v>0</v>
      </c>
      <c r="BF329" s="109">
        <f t="shared" ca="1" si="698"/>
        <v>0</v>
      </c>
      <c r="BG329" s="109">
        <f t="shared" ca="1" si="699"/>
        <v>0</v>
      </c>
      <c r="BH329" s="109">
        <f t="shared" ca="1" si="700"/>
        <v>0</v>
      </c>
      <c r="BI329" s="109">
        <f t="shared" ca="1" si="701"/>
        <v>0</v>
      </c>
      <c r="BJ329" s="109">
        <f t="shared" ca="1" si="702"/>
        <v>0</v>
      </c>
      <c r="BK329" s="109">
        <f t="shared" ca="1" si="703"/>
        <v>0</v>
      </c>
    </row>
    <row r="330" spans="39:63" x14ac:dyDescent="0.2">
      <c r="AM330" s="109">
        <f t="shared" ca="1" si="679"/>
        <v>0</v>
      </c>
      <c r="AN330" s="109">
        <f t="shared" ca="1" si="680"/>
        <v>0</v>
      </c>
      <c r="AO330" s="109">
        <f t="shared" ca="1" si="681"/>
        <v>0</v>
      </c>
      <c r="AP330" s="109">
        <f t="shared" ca="1" si="682"/>
        <v>0</v>
      </c>
      <c r="AQ330" s="109">
        <f t="shared" ca="1" si="683"/>
        <v>0</v>
      </c>
      <c r="AR330" s="109">
        <f t="shared" ca="1" si="684"/>
        <v>0</v>
      </c>
      <c r="AS330" s="109">
        <f t="shared" ca="1" si="685"/>
        <v>0</v>
      </c>
      <c r="AT330" s="109">
        <f t="shared" ca="1" si="686"/>
        <v>0</v>
      </c>
      <c r="AU330" s="109">
        <f t="shared" ca="1" si="687"/>
        <v>0</v>
      </c>
      <c r="AV330" s="109">
        <f t="shared" ca="1" si="688"/>
        <v>0</v>
      </c>
      <c r="AW330" s="109">
        <f t="shared" ca="1" si="689"/>
        <v>0</v>
      </c>
      <c r="AX330" s="109">
        <f t="shared" ca="1" si="690"/>
        <v>0</v>
      </c>
      <c r="AY330" s="109">
        <f t="shared" ca="1" si="691"/>
        <v>0</v>
      </c>
      <c r="AZ330" s="109">
        <f t="shared" ca="1" si="692"/>
        <v>0</v>
      </c>
      <c r="BA330" s="109">
        <f t="shared" ca="1" si="693"/>
        <v>0</v>
      </c>
      <c r="BB330" s="109">
        <f t="shared" ca="1" si="694"/>
        <v>0</v>
      </c>
      <c r="BC330" s="109">
        <f t="shared" ca="1" si="695"/>
        <v>0</v>
      </c>
      <c r="BD330" s="109">
        <f t="shared" ca="1" si="696"/>
        <v>0</v>
      </c>
      <c r="BE330" s="109">
        <f t="shared" ca="1" si="697"/>
        <v>0</v>
      </c>
      <c r="BF330" s="109">
        <f t="shared" ca="1" si="698"/>
        <v>0</v>
      </c>
      <c r="BG330" s="109">
        <f t="shared" ca="1" si="699"/>
        <v>0</v>
      </c>
      <c r="BH330" s="109">
        <f t="shared" ca="1" si="700"/>
        <v>0</v>
      </c>
      <c r="BI330" s="109">
        <f t="shared" ca="1" si="701"/>
        <v>0</v>
      </c>
      <c r="BJ330" s="109">
        <f t="shared" ca="1" si="702"/>
        <v>0</v>
      </c>
      <c r="BK330" s="109">
        <f t="shared" ca="1" si="703"/>
        <v>0</v>
      </c>
    </row>
    <row r="331" spans="39:63" x14ac:dyDescent="0.2">
      <c r="AM331" s="109">
        <f t="shared" ca="1" si="679"/>
        <v>0</v>
      </c>
      <c r="AN331" s="109">
        <f t="shared" ca="1" si="680"/>
        <v>0</v>
      </c>
      <c r="AO331" s="109">
        <f t="shared" ca="1" si="681"/>
        <v>0</v>
      </c>
      <c r="AP331" s="109">
        <f t="shared" ca="1" si="682"/>
        <v>0</v>
      </c>
      <c r="AQ331" s="109">
        <f t="shared" ca="1" si="683"/>
        <v>0</v>
      </c>
      <c r="AR331" s="109">
        <f t="shared" ca="1" si="684"/>
        <v>0</v>
      </c>
      <c r="AS331" s="109">
        <f t="shared" ca="1" si="685"/>
        <v>0</v>
      </c>
      <c r="AT331" s="109">
        <f t="shared" ca="1" si="686"/>
        <v>0</v>
      </c>
      <c r="AU331" s="109">
        <f t="shared" ca="1" si="687"/>
        <v>0</v>
      </c>
      <c r="AV331" s="109">
        <f t="shared" ca="1" si="688"/>
        <v>0</v>
      </c>
      <c r="AW331" s="109">
        <f t="shared" ca="1" si="689"/>
        <v>0</v>
      </c>
      <c r="AX331" s="109">
        <f t="shared" ca="1" si="690"/>
        <v>0</v>
      </c>
      <c r="AY331" s="109">
        <f t="shared" ca="1" si="691"/>
        <v>0</v>
      </c>
      <c r="AZ331" s="109">
        <f t="shared" ca="1" si="692"/>
        <v>0</v>
      </c>
      <c r="BA331" s="109">
        <f t="shared" ca="1" si="693"/>
        <v>0</v>
      </c>
      <c r="BB331" s="109">
        <f t="shared" ca="1" si="694"/>
        <v>0</v>
      </c>
      <c r="BC331" s="109">
        <f t="shared" ca="1" si="695"/>
        <v>0</v>
      </c>
      <c r="BD331" s="109">
        <f t="shared" ca="1" si="696"/>
        <v>0</v>
      </c>
      <c r="BE331" s="109">
        <f t="shared" ca="1" si="697"/>
        <v>0</v>
      </c>
      <c r="BF331" s="109">
        <f t="shared" ca="1" si="698"/>
        <v>0</v>
      </c>
      <c r="BG331" s="109">
        <f t="shared" ca="1" si="699"/>
        <v>0</v>
      </c>
      <c r="BH331" s="109">
        <f t="shared" ca="1" si="700"/>
        <v>0</v>
      </c>
      <c r="BI331" s="109">
        <f t="shared" ca="1" si="701"/>
        <v>0</v>
      </c>
      <c r="BJ331" s="109">
        <f t="shared" ca="1" si="702"/>
        <v>0</v>
      </c>
      <c r="BK331" s="109">
        <f t="shared" ca="1" si="703"/>
        <v>0</v>
      </c>
    </row>
    <row r="332" spans="39:63" x14ac:dyDescent="0.2">
      <c r="AM332" s="109">
        <f t="shared" ca="1" si="679"/>
        <v>0</v>
      </c>
      <c r="AN332" s="109">
        <f t="shared" ca="1" si="680"/>
        <v>0</v>
      </c>
      <c r="AO332" s="109">
        <f t="shared" ca="1" si="681"/>
        <v>0</v>
      </c>
      <c r="AP332" s="109">
        <f t="shared" ca="1" si="682"/>
        <v>0</v>
      </c>
      <c r="AQ332" s="109">
        <f t="shared" ca="1" si="683"/>
        <v>0</v>
      </c>
      <c r="AR332" s="109">
        <f t="shared" ca="1" si="684"/>
        <v>0</v>
      </c>
      <c r="AS332" s="109">
        <f t="shared" ca="1" si="685"/>
        <v>0</v>
      </c>
      <c r="AT332" s="109">
        <f t="shared" ca="1" si="686"/>
        <v>0</v>
      </c>
      <c r="AU332" s="109">
        <f t="shared" ca="1" si="687"/>
        <v>0</v>
      </c>
      <c r="AV332" s="109">
        <f t="shared" ca="1" si="688"/>
        <v>0</v>
      </c>
      <c r="AW332" s="109">
        <f t="shared" ca="1" si="689"/>
        <v>0</v>
      </c>
      <c r="AX332" s="109">
        <f t="shared" ca="1" si="690"/>
        <v>0</v>
      </c>
      <c r="AY332" s="109">
        <f t="shared" ca="1" si="691"/>
        <v>0</v>
      </c>
      <c r="AZ332" s="109">
        <f t="shared" ca="1" si="692"/>
        <v>0</v>
      </c>
      <c r="BA332" s="109">
        <f t="shared" ca="1" si="693"/>
        <v>0</v>
      </c>
      <c r="BB332" s="109">
        <f t="shared" ca="1" si="694"/>
        <v>0</v>
      </c>
      <c r="BC332" s="109">
        <f t="shared" ca="1" si="695"/>
        <v>0</v>
      </c>
      <c r="BD332" s="109">
        <f t="shared" ca="1" si="696"/>
        <v>0</v>
      </c>
      <c r="BE332" s="109">
        <f t="shared" ca="1" si="697"/>
        <v>0</v>
      </c>
      <c r="BF332" s="109">
        <f t="shared" ca="1" si="698"/>
        <v>0</v>
      </c>
      <c r="BG332" s="109">
        <f t="shared" ca="1" si="699"/>
        <v>0</v>
      </c>
      <c r="BH332" s="109">
        <f t="shared" ca="1" si="700"/>
        <v>0</v>
      </c>
      <c r="BI332" s="109">
        <f t="shared" ca="1" si="701"/>
        <v>0</v>
      </c>
      <c r="BJ332" s="109">
        <f t="shared" ca="1" si="702"/>
        <v>0</v>
      </c>
      <c r="BK332" s="109">
        <f t="shared" ca="1" si="703"/>
        <v>0</v>
      </c>
    </row>
    <row r="333" spans="39:63" x14ac:dyDescent="0.2">
      <c r="AM333" s="109">
        <f t="shared" ca="1" si="679"/>
        <v>0</v>
      </c>
      <c r="AN333" s="109">
        <f t="shared" ca="1" si="680"/>
        <v>0</v>
      </c>
      <c r="AO333" s="109">
        <f t="shared" ca="1" si="681"/>
        <v>0</v>
      </c>
      <c r="AP333" s="109">
        <f t="shared" ca="1" si="682"/>
        <v>0</v>
      </c>
      <c r="AQ333" s="109">
        <f t="shared" ca="1" si="683"/>
        <v>0</v>
      </c>
      <c r="AR333" s="109">
        <f t="shared" ca="1" si="684"/>
        <v>0</v>
      </c>
      <c r="AS333" s="109">
        <f t="shared" ca="1" si="685"/>
        <v>0</v>
      </c>
      <c r="AT333" s="109">
        <f t="shared" ca="1" si="686"/>
        <v>0</v>
      </c>
      <c r="AU333" s="109">
        <f t="shared" ca="1" si="687"/>
        <v>0</v>
      </c>
      <c r="AV333" s="109">
        <f t="shared" ca="1" si="688"/>
        <v>0</v>
      </c>
      <c r="AW333" s="109">
        <f t="shared" ca="1" si="689"/>
        <v>0</v>
      </c>
      <c r="AX333" s="109">
        <f t="shared" ca="1" si="690"/>
        <v>0</v>
      </c>
      <c r="AY333" s="109">
        <f t="shared" ca="1" si="691"/>
        <v>0</v>
      </c>
      <c r="AZ333" s="109">
        <f t="shared" ca="1" si="692"/>
        <v>0</v>
      </c>
      <c r="BA333" s="109">
        <f t="shared" ca="1" si="693"/>
        <v>0</v>
      </c>
      <c r="BB333" s="109">
        <f t="shared" ca="1" si="694"/>
        <v>0</v>
      </c>
      <c r="BC333" s="109">
        <f t="shared" ca="1" si="695"/>
        <v>0</v>
      </c>
      <c r="BD333" s="109">
        <f t="shared" ca="1" si="696"/>
        <v>0</v>
      </c>
      <c r="BE333" s="109">
        <f t="shared" ca="1" si="697"/>
        <v>0</v>
      </c>
      <c r="BF333" s="109">
        <f t="shared" ca="1" si="698"/>
        <v>0</v>
      </c>
      <c r="BG333" s="109">
        <f t="shared" ca="1" si="699"/>
        <v>0</v>
      </c>
      <c r="BH333" s="109">
        <f t="shared" ca="1" si="700"/>
        <v>0</v>
      </c>
      <c r="BI333" s="109">
        <f t="shared" ca="1" si="701"/>
        <v>0</v>
      </c>
      <c r="BJ333" s="109">
        <f t="shared" ca="1" si="702"/>
        <v>0</v>
      </c>
      <c r="BK333" s="109">
        <f t="shared" ca="1" si="703"/>
        <v>0</v>
      </c>
    </row>
    <row r="334" spans="39:63" x14ac:dyDescent="0.2">
      <c r="AM334" s="109">
        <f t="shared" ca="1" si="679"/>
        <v>0</v>
      </c>
      <c r="AN334" s="109">
        <f t="shared" ca="1" si="680"/>
        <v>0</v>
      </c>
      <c r="AO334" s="109">
        <f t="shared" ca="1" si="681"/>
        <v>0</v>
      </c>
      <c r="AP334" s="109">
        <f t="shared" ca="1" si="682"/>
        <v>0</v>
      </c>
      <c r="AQ334" s="109">
        <f t="shared" ca="1" si="683"/>
        <v>0</v>
      </c>
      <c r="AR334" s="109">
        <f t="shared" ca="1" si="684"/>
        <v>0</v>
      </c>
      <c r="AS334" s="109">
        <f t="shared" ca="1" si="685"/>
        <v>0</v>
      </c>
      <c r="AT334" s="109">
        <f t="shared" ca="1" si="686"/>
        <v>0</v>
      </c>
      <c r="AU334" s="109">
        <f t="shared" ca="1" si="687"/>
        <v>0</v>
      </c>
      <c r="AV334" s="109">
        <f t="shared" ca="1" si="688"/>
        <v>0</v>
      </c>
      <c r="AW334" s="109">
        <f t="shared" ca="1" si="689"/>
        <v>0</v>
      </c>
      <c r="AX334" s="109">
        <f t="shared" ca="1" si="690"/>
        <v>0</v>
      </c>
      <c r="AY334" s="109">
        <f t="shared" ca="1" si="691"/>
        <v>0</v>
      </c>
      <c r="AZ334" s="109">
        <f t="shared" ca="1" si="692"/>
        <v>0</v>
      </c>
      <c r="BA334" s="109">
        <f t="shared" ca="1" si="693"/>
        <v>0</v>
      </c>
      <c r="BB334" s="109">
        <f t="shared" ca="1" si="694"/>
        <v>0</v>
      </c>
      <c r="BC334" s="109">
        <f t="shared" ca="1" si="695"/>
        <v>0</v>
      </c>
      <c r="BD334" s="109">
        <f t="shared" ca="1" si="696"/>
        <v>0</v>
      </c>
      <c r="BE334" s="109">
        <f t="shared" ca="1" si="697"/>
        <v>0</v>
      </c>
      <c r="BF334" s="109">
        <f t="shared" ca="1" si="698"/>
        <v>0</v>
      </c>
      <c r="BG334" s="109">
        <f t="shared" ca="1" si="699"/>
        <v>0</v>
      </c>
      <c r="BH334" s="109">
        <f t="shared" ca="1" si="700"/>
        <v>0</v>
      </c>
      <c r="BI334" s="109">
        <f t="shared" ca="1" si="701"/>
        <v>0</v>
      </c>
      <c r="BJ334" s="109">
        <f t="shared" ca="1" si="702"/>
        <v>0</v>
      </c>
      <c r="BK334" s="109">
        <f t="shared" ca="1" si="703"/>
        <v>0</v>
      </c>
    </row>
    <row r="335" spans="39:63" x14ac:dyDescent="0.2">
      <c r="AM335" s="109">
        <f t="shared" ca="1" si="679"/>
        <v>0</v>
      </c>
      <c r="AN335" s="109">
        <f t="shared" ca="1" si="680"/>
        <v>0</v>
      </c>
      <c r="AO335" s="109">
        <f t="shared" ca="1" si="681"/>
        <v>0</v>
      </c>
      <c r="AP335" s="109">
        <f t="shared" ca="1" si="682"/>
        <v>0</v>
      </c>
      <c r="AQ335" s="109">
        <f t="shared" ca="1" si="683"/>
        <v>0</v>
      </c>
      <c r="AR335" s="109">
        <f t="shared" ca="1" si="684"/>
        <v>0</v>
      </c>
      <c r="AS335" s="109">
        <f t="shared" ca="1" si="685"/>
        <v>0</v>
      </c>
      <c r="AT335" s="109">
        <f t="shared" ca="1" si="686"/>
        <v>0</v>
      </c>
      <c r="AU335" s="109">
        <f t="shared" ca="1" si="687"/>
        <v>0</v>
      </c>
      <c r="AV335" s="109">
        <f t="shared" ca="1" si="688"/>
        <v>0</v>
      </c>
      <c r="AW335" s="109">
        <f t="shared" ca="1" si="689"/>
        <v>0</v>
      </c>
      <c r="AX335" s="109">
        <f t="shared" ca="1" si="690"/>
        <v>0</v>
      </c>
      <c r="AY335" s="109">
        <f t="shared" ca="1" si="691"/>
        <v>0</v>
      </c>
      <c r="AZ335" s="109">
        <f t="shared" ca="1" si="692"/>
        <v>0</v>
      </c>
      <c r="BA335" s="109">
        <f t="shared" ca="1" si="693"/>
        <v>0</v>
      </c>
      <c r="BB335" s="109">
        <f t="shared" ca="1" si="694"/>
        <v>0</v>
      </c>
      <c r="BC335" s="109">
        <f t="shared" ca="1" si="695"/>
        <v>0</v>
      </c>
      <c r="BD335" s="109">
        <f t="shared" ca="1" si="696"/>
        <v>0</v>
      </c>
      <c r="BE335" s="109">
        <f t="shared" ca="1" si="697"/>
        <v>0</v>
      </c>
      <c r="BF335" s="109">
        <f t="shared" ca="1" si="698"/>
        <v>0</v>
      </c>
      <c r="BG335" s="109">
        <f t="shared" ca="1" si="699"/>
        <v>0</v>
      </c>
      <c r="BH335" s="109">
        <f t="shared" ca="1" si="700"/>
        <v>0</v>
      </c>
      <c r="BI335" s="109">
        <f t="shared" ca="1" si="701"/>
        <v>0</v>
      </c>
      <c r="BJ335" s="109">
        <f t="shared" ca="1" si="702"/>
        <v>0</v>
      </c>
      <c r="BK335" s="109">
        <f t="shared" ca="1" si="703"/>
        <v>0</v>
      </c>
    </row>
    <row r="336" spans="39:63" x14ac:dyDescent="0.2">
      <c r="AM336" s="109">
        <f t="shared" ca="1" si="679"/>
        <v>0</v>
      </c>
      <c r="AN336" s="109">
        <f t="shared" ca="1" si="680"/>
        <v>0</v>
      </c>
      <c r="AO336" s="109">
        <f t="shared" ca="1" si="681"/>
        <v>0</v>
      </c>
      <c r="AP336" s="109">
        <f t="shared" ca="1" si="682"/>
        <v>0</v>
      </c>
      <c r="AQ336" s="109">
        <f t="shared" ca="1" si="683"/>
        <v>0</v>
      </c>
      <c r="AR336" s="109">
        <f t="shared" ca="1" si="684"/>
        <v>0</v>
      </c>
      <c r="AS336" s="109">
        <f t="shared" ca="1" si="685"/>
        <v>0</v>
      </c>
      <c r="AT336" s="109">
        <f t="shared" ca="1" si="686"/>
        <v>0</v>
      </c>
      <c r="AU336" s="109">
        <f t="shared" ca="1" si="687"/>
        <v>0</v>
      </c>
      <c r="AV336" s="109">
        <f t="shared" ca="1" si="688"/>
        <v>0</v>
      </c>
      <c r="AW336" s="109">
        <f t="shared" ca="1" si="689"/>
        <v>0</v>
      </c>
      <c r="AX336" s="109">
        <f t="shared" ca="1" si="690"/>
        <v>0</v>
      </c>
      <c r="AY336" s="109">
        <f t="shared" ca="1" si="691"/>
        <v>0</v>
      </c>
      <c r="AZ336" s="109">
        <f t="shared" ca="1" si="692"/>
        <v>0</v>
      </c>
      <c r="BA336" s="109">
        <f t="shared" ca="1" si="693"/>
        <v>0</v>
      </c>
      <c r="BB336" s="109">
        <f t="shared" ca="1" si="694"/>
        <v>0</v>
      </c>
      <c r="BC336" s="109">
        <f t="shared" ca="1" si="695"/>
        <v>0</v>
      </c>
      <c r="BD336" s="109">
        <f t="shared" ca="1" si="696"/>
        <v>0</v>
      </c>
      <c r="BE336" s="109">
        <f t="shared" ca="1" si="697"/>
        <v>0</v>
      </c>
      <c r="BF336" s="109">
        <f t="shared" ca="1" si="698"/>
        <v>0</v>
      </c>
      <c r="BG336" s="109">
        <f t="shared" ca="1" si="699"/>
        <v>0</v>
      </c>
      <c r="BH336" s="109">
        <f t="shared" ca="1" si="700"/>
        <v>0</v>
      </c>
      <c r="BI336" s="109">
        <f t="shared" ca="1" si="701"/>
        <v>0</v>
      </c>
      <c r="BJ336" s="109">
        <f t="shared" ca="1" si="702"/>
        <v>0</v>
      </c>
      <c r="BK336" s="109">
        <f t="shared" ca="1" si="703"/>
        <v>0</v>
      </c>
    </row>
    <row r="337" spans="39:63" x14ac:dyDescent="0.2">
      <c r="AM337" s="109">
        <f t="shared" ca="1" si="679"/>
        <v>0</v>
      </c>
      <c r="AN337" s="109">
        <f t="shared" ca="1" si="680"/>
        <v>0</v>
      </c>
      <c r="AO337" s="109">
        <f t="shared" ca="1" si="681"/>
        <v>0</v>
      </c>
      <c r="AP337" s="109">
        <f t="shared" ca="1" si="682"/>
        <v>0</v>
      </c>
      <c r="AQ337" s="109">
        <f t="shared" ca="1" si="683"/>
        <v>0</v>
      </c>
      <c r="AR337" s="109">
        <f t="shared" ca="1" si="684"/>
        <v>0</v>
      </c>
      <c r="AS337" s="109">
        <f t="shared" ca="1" si="685"/>
        <v>0</v>
      </c>
      <c r="AT337" s="109">
        <f t="shared" ca="1" si="686"/>
        <v>0</v>
      </c>
      <c r="AU337" s="109">
        <f t="shared" ca="1" si="687"/>
        <v>0</v>
      </c>
      <c r="AV337" s="109">
        <f t="shared" ca="1" si="688"/>
        <v>0</v>
      </c>
      <c r="AW337" s="109">
        <f t="shared" ca="1" si="689"/>
        <v>0</v>
      </c>
      <c r="AX337" s="109">
        <f t="shared" ca="1" si="690"/>
        <v>0</v>
      </c>
      <c r="AY337" s="109">
        <f t="shared" ca="1" si="691"/>
        <v>0</v>
      </c>
      <c r="AZ337" s="109">
        <f t="shared" ca="1" si="692"/>
        <v>0</v>
      </c>
      <c r="BA337" s="109">
        <f t="shared" ca="1" si="693"/>
        <v>0</v>
      </c>
      <c r="BB337" s="109">
        <f t="shared" ca="1" si="694"/>
        <v>0</v>
      </c>
      <c r="BC337" s="109">
        <f t="shared" ca="1" si="695"/>
        <v>0</v>
      </c>
      <c r="BD337" s="109">
        <f t="shared" ca="1" si="696"/>
        <v>0</v>
      </c>
      <c r="BE337" s="109">
        <f t="shared" ca="1" si="697"/>
        <v>0</v>
      </c>
      <c r="BF337" s="109">
        <f t="shared" ca="1" si="698"/>
        <v>0</v>
      </c>
      <c r="BG337" s="109">
        <f t="shared" ca="1" si="699"/>
        <v>0</v>
      </c>
      <c r="BH337" s="109">
        <f t="shared" ca="1" si="700"/>
        <v>0</v>
      </c>
      <c r="BI337" s="109">
        <f t="shared" ca="1" si="701"/>
        <v>0</v>
      </c>
      <c r="BJ337" s="109">
        <f t="shared" ca="1" si="702"/>
        <v>0</v>
      </c>
      <c r="BK337" s="109">
        <f t="shared" ca="1" si="703"/>
        <v>0</v>
      </c>
    </row>
    <row r="338" spans="39:63" x14ac:dyDescent="0.2">
      <c r="AM338" s="109">
        <f t="shared" ca="1" si="679"/>
        <v>0</v>
      </c>
      <c r="AN338" s="109">
        <f t="shared" ca="1" si="680"/>
        <v>0</v>
      </c>
      <c r="AO338" s="109">
        <f t="shared" ca="1" si="681"/>
        <v>0</v>
      </c>
      <c r="AP338" s="109">
        <f t="shared" ca="1" si="682"/>
        <v>0</v>
      </c>
      <c r="AQ338" s="109">
        <f t="shared" ca="1" si="683"/>
        <v>0</v>
      </c>
      <c r="AR338" s="109">
        <f t="shared" ca="1" si="684"/>
        <v>0</v>
      </c>
      <c r="AS338" s="109">
        <f t="shared" ca="1" si="685"/>
        <v>0</v>
      </c>
      <c r="AT338" s="109">
        <f t="shared" ca="1" si="686"/>
        <v>0</v>
      </c>
      <c r="AU338" s="109">
        <f t="shared" ca="1" si="687"/>
        <v>0</v>
      </c>
      <c r="AV338" s="109">
        <f t="shared" ca="1" si="688"/>
        <v>0</v>
      </c>
      <c r="AW338" s="109">
        <f t="shared" ca="1" si="689"/>
        <v>0</v>
      </c>
      <c r="AX338" s="109">
        <f t="shared" ca="1" si="690"/>
        <v>0</v>
      </c>
      <c r="AY338" s="109">
        <f t="shared" ca="1" si="691"/>
        <v>0</v>
      </c>
      <c r="AZ338" s="109">
        <f t="shared" ca="1" si="692"/>
        <v>0</v>
      </c>
      <c r="BA338" s="109">
        <f t="shared" ca="1" si="693"/>
        <v>0</v>
      </c>
      <c r="BB338" s="109">
        <f t="shared" ca="1" si="694"/>
        <v>0</v>
      </c>
      <c r="BC338" s="109">
        <f t="shared" ca="1" si="695"/>
        <v>0</v>
      </c>
      <c r="BD338" s="109">
        <f t="shared" ca="1" si="696"/>
        <v>0</v>
      </c>
      <c r="BE338" s="109">
        <f t="shared" ca="1" si="697"/>
        <v>0</v>
      </c>
      <c r="BF338" s="109">
        <f t="shared" ca="1" si="698"/>
        <v>0</v>
      </c>
      <c r="BG338" s="109">
        <f t="shared" ca="1" si="699"/>
        <v>0</v>
      </c>
      <c r="BH338" s="109">
        <f t="shared" ca="1" si="700"/>
        <v>0</v>
      </c>
      <c r="BI338" s="109">
        <f t="shared" ca="1" si="701"/>
        <v>0</v>
      </c>
      <c r="BJ338" s="109">
        <f t="shared" ca="1" si="702"/>
        <v>0</v>
      </c>
      <c r="BK338" s="109">
        <f t="shared" ca="1" si="703"/>
        <v>0</v>
      </c>
    </row>
    <row r="339" spans="39:63" x14ac:dyDescent="0.2">
      <c r="AM339" s="109"/>
      <c r="AN339" s="109"/>
      <c r="AO339" s="109"/>
      <c r="AP339" s="109"/>
      <c r="AQ339" s="109"/>
      <c r="AR339" s="109"/>
      <c r="AS339" s="109"/>
      <c r="AT339" s="109"/>
      <c r="AU339" s="109"/>
      <c r="AV339" s="109"/>
      <c r="AW339" s="109"/>
      <c r="AX339" s="109"/>
      <c r="AY339" s="109"/>
      <c r="AZ339" s="109"/>
      <c r="BA339" s="109"/>
      <c r="BB339" s="109"/>
      <c r="BC339" s="109"/>
      <c r="BD339" s="109"/>
      <c r="BE339" s="109"/>
      <c r="BF339" s="109"/>
      <c r="BG339" s="109"/>
      <c r="BH339" s="109"/>
      <c r="BI339" s="109"/>
      <c r="BJ339" s="109"/>
      <c r="BK339" s="109"/>
    </row>
    <row r="340" spans="39:63" x14ac:dyDescent="0.2">
      <c r="AM340" s="109"/>
      <c r="AN340" s="109"/>
      <c r="AO340" s="109"/>
      <c r="AP340" s="109"/>
      <c r="AQ340" s="109"/>
      <c r="AR340" s="109"/>
      <c r="AS340" s="109"/>
      <c r="AT340" s="109"/>
      <c r="AU340" s="109"/>
      <c r="AV340" s="109"/>
      <c r="AW340" s="109"/>
      <c r="AX340" s="109"/>
      <c r="AY340" s="109"/>
      <c r="AZ340" s="109"/>
      <c r="BA340" s="109"/>
      <c r="BB340" s="109"/>
      <c r="BC340" s="109"/>
      <c r="BD340" s="109"/>
      <c r="BE340" s="109"/>
      <c r="BF340" s="109"/>
      <c r="BG340" s="109"/>
      <c r="BH340" s="109"/>
      <c r="BI340" s="109"/>
      <c r="BJ340" s="109"/>
      <c r="BK340" s="109"/>
    </row>
    <row r="341" spans="39:63" x14ac:dyDescent="0.2">
      <c r="AM341" s="109"/>
      <c r="AN341" s="109"/>
      <c r="AO341" s="109"/>
      <c r="AP341" s="109"/>
      <c r="AQ341" s="109"/>
      <c r="AR341" s="109"/>
      <c r="AS341" s="109"/>
      <c r="AT341" s="109"/>
      <c r="AU341" s="109"/>
      <c r="AV341" s="109"/>
      <c r="AW341" s="109"/>
      <c r="AX341" s="109"/>
      <c r="AY341" s="109"/>
      <c r="AZ341" s="109"/>
      <c r="BA341" s="109"/>
      <c r="BB341" s="109"/>
      <c r="BC341" s="109"/>
      <c r="BD341" s="109"/>
      <c r="BE341" s="109"/>
      <c r="BF341" s="109"/>
      <c r="BG341" s="109"/>
      <c r="BH341" s="109"/>
      <c r="BI341" s="109"/>
      <c r="BJ341" s="109"/>
      <c r="BK341" s="109"/>
    </row>
    <row r="342" spans="39:63" x14ac:dyDescent="0.2">
      <c r="AM342" s="109"/>
      <c r="AN342" s="109"/>
      <c r="AO342" s="109"/>
      <c r="AP342" s="109"/>
      <c r="AQ342" s="109"/>
      <c r="AR342" s="109"/>
      <c r="AS342" s="109"/>
      <c r="AT342" s="109"/>
      <c r="AU342" s="109"/>
      <c r="AV342" s="109"/>
      <c r="AW342" s="109"/>
      <c r="AX342" s="109"/>
      <c r="AY342" s="109"/>
      <c r="AZ342" s="109"/>
      <c r="BA342" s="109"/>
      <c r="BB342" s="109"/>
      <c r="BC342" s="109"/>
      <c r="BD342" s="109"/>
      <c r="BE342" s="109"/>
      <c r="BF342" s="109"/>
      <c r="BG342" s="109"/>
      <c r="BH342" s="109"/>
      <c r="BI342" s="109"/>
      <c r="BJ342" s="109"/>
      <c r="BK342" s="109"/>
    </row>
  </sheetData>
  <mergeCells count="18">
    <mergeCell ref="A1:AC1"/>
    <mergeCell ref="A2:AC2"/>
    <mergeCell ref="BM4:CK4"/>
    <mergeCell ref="BM53:CK53"/>
    <mergeCell ref="BM86:CE86"/>
    <mergeCell ref="AI4:BG4"/>
    <mergeCell ref="AI53:BG53"/>
    <mergeCell ref="AI86:BA86"/>
    <mergeCell ref="AI5:BG5"/>
    <mergeCell ref="E4:AC4"/>
    <mergeCell ref="E53:AC53"/>
    <mergeCell ref="E86:W86"/>
    <mergeCell ref="E5:AC5"/>
    <mergeCell ref="CQ4:DO4"/>
    <mergeCell ref="CQ53:DO53"/>
    <mergeCell ref="CQ86:DI86"/>
    <mergeCell ref="BM5:CK5"/>
    <mergeCell ref="CQ5:DO5"/>
  </mergeCells>
  <pageMargins left="0.7" right="0.7" top="0.78740157499999996" bottom="0.78740157499999996"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476"/>
  <sheetViews>
    <sheetView tabSelected="1" zoomScaleNormal="100" workbookViewId="0">
      <pane ySplit="1" topLeftCell="A2" activePane="bottomLeft" state="frozen"/>
      <selection activeCell="O46" sqref="O46"/>
      <selection pane="bottomLeft" activeCell="R1" sqref="R1"/>
    </sheetView>
  </sheetViews>
  <sheetFormatPr baseColWidth="10" defaultRowHeight="12" x14ac:dyDescent="0.2"/>
  <cols>
    <col min="1" max="1" width="4.1640625" bestFit="1" customWidth="1"/>
    <col min="2" max="2" width="29.6640625" bestFit="1" customWidth="1"/>
    <col min="3" max="3" width="3.6640625" bestFit="1" customWidth="1"/>
    <col min="4" max="4" width="9.1640625" bestFit="1" customWidth="1"/>
    <col min="5" max="5" width="10.1640625" bestFit="1" customWidth="1"/>
    <col min="6" max="6" width="4.1640625" style="37" bestFit="1" customWidth="1"/>
    <col min="7" max="8" width="12.1640625" bestFit="1" customWidth="1"/>
    <col min="9" max="9" width="10.1640625" bestFit="1" customWidth="1"/>
    <col min="10" max="10" width="11.1640625" style="83" bestFit="1" customWidth="1"/>
    <col min="11" max="11" width="4.1640625" style="37" bestFit="1" customWidth="1"/>
    <col min="12" max="13" width="12.1640625" bestFit="1" customWidth="1"/>
    <col min="14" max="14" width="10.1640625" bestFit="1" customWidth="1"/>
    <col min="15" max="15" width="11.1640625" style="83" bestFit="1" customWidth="1"/>
    <col min="16" max="16" width="4.1640625" style="37" bestFit="1" customWidth="1"/>
    <col min="17" max="18" width="12.1640625" bestFit="1" customWidth="1"/>
    <col min="19" max="19" width="10.1640625" bestFit="1" customWidth="1"/>
    <col min="20" max="20" width="11.1640625" style="83" bestFit="1" customWidth="1"/>
    <col min="21" max="21" width="4.1640625" style="37" bestFit="1" customWidth="1"/>
    <col min="22" max="22" width="12.83203125" customWidth="1"/>
    <col min="23" max="23" width="12.1640625" bestFit="1" customWidth="1"/>
    <col min="24" max="24" width="10.1640625" bestFit="1" customWidth="1"/>
    <col min="25" max="25" width="11.1640625" style="83" bestFit="1" customWidth="1"/>
  </cols>
  <sheetData>
    <row r="1" spans="1:25" s="93" customFormat="1" ht="81.75" x14ac:dyDescent="0.2">
      <c r="A1" s="170" t="s">
        <v>163</v>
      </c>
      <c r="B1" s="170" t="s">
        <v>168</v>
      </c>
      <c r="C1" s="170" t="s">
        <v>172</v>
      </c>
      <c r="D1" s="170" t="s">
        <v>165</v>
      </c>
      <c r="E1" s="170" t="s">
        <v>166</v>
      </c>
      <c r="F1" s="189" t="s">
        <v>450</v>
      </c>
      <c r="G1" s="170" t="s">
        <v>454</v>
      </c>
      <c r="H1" s="170" t="s">
        <v>455</v>
      </c>
      <c r="I1" s="170" t="s">
        <v>173</v>
      </c>
      <c r="J1" s="170" t="s">
        <v>283</v>
      </c>
      <c r="K1" s="189" t="s">
        <v>451</v>
      </c>
      <c r="L1" s="170" t="s">
        <v>456</v>
      </c>
      <c r="M1" s="170" t="s">
        <v>461</v>
      </c>
      <c r="N1" s="170" t="s">
        <v>174</v>
      </c>
      <c r="O1" s="170" t="s">
        <v>284</v>
      </c>
      <c r="P1" s="189" t="s">
        <v>452</v>
      </c>
      <c r="Q1" s="170" t="s">
        <v>457</v>
      </c>
      <c r="R1" s="170" t="s">
        <v>458</v>
      </c>
      <c r="S1" s="170" t="s">
        <v>175</v>
      </c>
      <c r="T1" s="170" t="s">
        <v>285</v>
      </c>
      <c r="U1" s="189" t="s">
        <v>453</v>
      </c>
      <c r="V1" s="170" t="s">
        <v>459</v>
      </c>
      <c r="W1" s="170" t="s">
        <v>460</v>
      </c>
      <c r="X1" s="170" t="s">
        <v>176</v>
      </c>
      <c r="Y1" s="170" t="s">
        <v>286</v>
      </c>
    </row>
    <row r="2" spans="1:25" x14ac:dyDescent="0.2">
      <c r="A2">
        <v>1</v>
      </c>
      <c r="B2" t="str">
        <f t="shared" ref="B2:B65" ca="1" si="0">OFFSET(KW_BEZ,TRUNC((ROW()-ROW(B$2))/COLUMNS(KW_BEZ)),MOD(ROW()-ROW(B$2),COLUMNS(KW_BEZ)),1,1)</f>
        <v>ALB_Biomassekraftwerk</v>
      </c>
      <c r="C2">
        <f t="shared" ref="C2:C65" ca="1" si="1">OFFSET(KW_FK_KWTYP,TRUNC((ROW()-ROW(C$2))/COLUMNS(KW_FK_KWTYP)),MOD(ROW()-ROW(C$2),COLUMNS(KW_FK_KWTYP)),1,1)</f>
        <v>1</v>
      </c>
      <c r="D2">
        <f t="shared" ref="D2:D65" ca="1" si="2">OFFSET(KW_LONG,TRUNC((ROW()-ROW(D$2))/COLUMNS(KW_LONG)),MOD(ROW()-ROW(D$2),COLUMNS(KW_LONG)),1,1)</f>
        <v>19.600000000000001</v>
      </c>
      <c r="E2">
        <f t="shared" ref="E2:E65" ca="1" si="3">OFFSET(KW_LAT,TRUNC((ROW()-ROW(E$2))/COLUMNS(KW_LAT)),MOD(ROW()-ROW(E$2),COLUMNS(KW_LAT)),1,1)</f>
        <v>41.1</v>
      </c>
      <c r="F2" s="37">
        <f>$A2</f>
        <v>1</v>
      </c>
      <c r="G2">
        <f t="shared" ref="G2:G65" ca="1" si="4">OFFSET(P_INST_1,TRUNC((ROW()-ROW(G$2))/COLUMNS(P_INST_1)),MOD(ROW()-ROW(G$2),COLUMNS(P_INST_1)),1,1)</f>
        <v>0</v>
      </c>
      <c r="H2">
        <f ca="1">G2*10^6</f>
        <v>0</v>
      </c>
      <c r="I2" s="35">
        <f ca="1">compile!$E$5</f>
        <v>43831</v>
      </c>
      <c r="J2" s="83">
        <f ca="1">(I2-DATE(1970,1,1))*86400</f>
        <v>1577836800</v>
      </c>
      <c r="K2" s="37">
        <f t="shared" ref="K2:K65" si="5">$A2</f>
        <v>1</v>
      </c>
      <c r="L2">
        <f t="shared" ref="L2:L65" ca="1" si="6">OFFSET(P_INST_2,TRUNC((ROW()-ROW(L$2))/COLUMNS(P_INST_2)),MOD(ROW()-ROW(L$2),COLUMNS(P_INST_2)),1,1)</f>
        <v>0</v>
      </c>
      <c r="M2">
        <f ca="1">L2*10^6</f>
        <v>0</v>
      </c>
      <c r="N2" s="35">
        <f ca="1">compile!$AI$5</f>
        <v>45658</v>
      </c>
      <c r="O2" s="83">
        <f ca="1">(N2-DATE(1970,1,1))*86400</f>
        <v>1735689600</v>
      </c>
      <c r="P2" s="37">
        <f t="shared" ref="P2:P65" si="7">$A2</f>
        <v>1</v>
      </c>
      <c r="Q2">
        <f t="shared" ref="Q2:Q65" ca="1" si="8">OFFSET(P_INST_3,TRUNC((ROW()-ROW(Q$2))/COLUMNS(P_INST_3)),MOD(ROW()-ROW(Q$2),COLUMNS(P_INST_3)),1,1)</f>
        <v>0</v>
      </c>
      <c r="R2">
        <f ca="1">Q2*10^6</f>
        <v>0</v>
      </c>
      <c r="S2" s="35">
        <f ca="1">compile!$BM$5</f>
        <v>47484</v>
      </c>
      <c r="T2" s="83">
        <f ca="1">(S2-DATE(1970,1,1))*86400</f>
        <v>1893456000</v>
      </c>
      <c r="U2" s="37">
        <f t="shared" ref="U2:U65" si="9">$A2</f>
        <v>1</v>
      </c>
      <c r="V2">
        <f t="shared" ref="V2:V65" ca="1" si="10">OFFSET(P_INST_4,TRUNC((ROW()-ROW(V$2))/COLUMNS(P_INST_4)),MOD(ROW()-ROW(V$2),COLUMNS(P_INST_4)),1,1)</f>
        <v>0</v>
      </c>
      <c r="W2">
        <f ca="1">V2*10^6</f>
        <v>0</v>
      </c>
      <c r="X2" s="35">
        <f ca="1">compile!$CQ$5</f>
        <v>51136</v>
      </c>
      <c r="Y2" s="83">
        <f ca="1">(X2-DATE(1970,1,1))*86400</f>
        <v>2208988800</v>
      </c>
    </row>
    <row r="3" spans="1:25" x14ac:dyDescent="0.2">
      <c r="A3">
        <v>2</v>
      </c>
      <c r="B3" t="str">
        <f t="shared" ca="1" si="0"/>
        <v>ALB_GT absicherung</v>
      </c>
      <c r="C3">
        <f t="shared" ca="1" si="1"/>
        <v>4</v>
      </c>
      <c r="D3">
        <f t="shared" ca="1" si="2"/>
        <v>20</v>
      </c>
      <c r="E3">
        <f t="shared" ca="1" si="3"/>
        <v>40.299999999999997</v>
      </c>
      <c r="F3" s="37">
        <f t="shared" ref="F3:F65" si="11">$A3</f>
        <v>2</v>
      </c>
      <c r="G3">
        <f t="shared" ca="1" si="4"/>
        <v>100</v>
      </c>
      <c r="H3">
        <f t="shared" ref="H3:H66" ca="1" si="12">G3*10^6</f>
        <v>100000000</v>
      </c>
      <c r="I3" s="35">
        <f ca="1">compile!$E$5</f>
        <v>43831</v>
      </c>
      <c r="J3" s="83">
        <f t="shared" ref="J3:J66" ca="1" si="13">(I3-DATE(1970,1,1))*86400</f>
        <v>1577836800</v>
      </c>
      <c r="K3" s="37">
        <f t="shared" si="5"/>
        <v>2</v>
      </c>
      <c r="L3">
        <f t="shared" ca="1" si="6"/>
        <v>100</v>
      </c>
      <c r="M3">
        <f t="shared" ref="M3:M66" ca="1" si="14">L3*10^6</f>
        <v>100000000</v>
      </c>
      <c r="N3" s="35">
        <f ca="1">compile!$AI$5</f>
        <v>45658</v>
      </c>
      <c r="O3" s="83">
        <f t="shared" ref="O3:O66" ca="1" si="15">(N3-DATE(1970,1,1))*86400</f>
        <v>1735689600</v>
      </c>
      <c r="P3" s="37">
        <f t="shared" si="7"/>
        <v>2</v>
      </c>
      <c r="Q3">
        <f t="shared" ca="1" si="8"/>
        <v>100</v>
      </c>
      <c r="R3">
        <f t="shared" ref="R3:R66" ca="1" si="16">Q3*10^6</f>
        <v>100000000</v>
      </c>
      <c r="S3" s="35">
        <f ca="1">compile!$BM$5</f>
        <v>47484</v>
      </c>
      <c r="T3" s="83">
        <f t="shared" ref="T3:T66" ca="1" si="17">(S3-DATE(1970,1,1))*86400</f>
        <v>1893456000</v>
      </c>
      <c r="U3" s="37">
        <f t="shared" si="9"/>
        <v>2</v>
      </c>
      <c r="V3">
        <f t="shared" ca="1" si="10"/>
        <v>100</v>
      </c>
      <c r="W3">
        <f t="shared" ref="W3:W66" ca="1" si="18">V3*10^6</f>
        <v>100000000</v>
      </c>
      <c r="X3" s="35">
        <f ca="1">compile!$CQ$5</f>
        <v>51136</v>
      </c>
      <c r="Y3" s="83">
        <f t="shared" ref="Y3:Y66" ca="1" si="19">(X3-DATE(1970,1,1))*86400</f>
        <v>2208988800</v>
      </c>
    </row>
    <row r="4" spans="1:25" x14ac:dyDescent="0.2">
      <c r="A4">
        <v>3</v>
      </c>
      <c r="B4" t="str">
        <f t="shared" ca="1" si="0"/>
        <v>ALB_GT peak</v>
      </c>
      <c r="C4">
        <f t="shared" ca="1" si="1"/>
        <v>5</v>
      </c>
      <c r="D4">
        <f t="shared" ca="1" si="2"/>
        <v>20</v>
      </c>
      <c r="E4">
        <f t="shared" ca="1" si="3"/>
        <v>40.299999999999997</v>
      </c>
      <c r="F4" s="37">
        <f t="shared" si="11"/>
        <v>3</v>
      </c>
      <c r="G4">
        <f t="shared" ca="1" si="4"/>
        <v>30</v>
      </c>
      <c r="H4">
        <f t="shared" ca="1" si="12"/>
        <v>30000000</v>
      </c>
      <c r="I4" s="35">
        <f ca="1">compile!$E$5</f>
        <v>43831</v>
      </c>
      <c r="J4" s="83">
        <f t="shared" ca="1" si="13"/>
        <v>1577836800</v>
      </c>
      <c r="K4" s="37">
        <f t="shared" si="5"/>
        <v>3</v>
      </c>
      <c r="L4">
        <f t="shared" ca="1" si="6"/>
        <v>30</v>
      </c>
      <c r="M4">
        <f t="shared" ca="1" si="14"/>
        <v>30000000</v>
      </c>
      <c r="N4" s="35">
        <f ca="1">compile!$AI$5</f>
        <v>45658</v>
      </c>
      <c r="O4" s="83">
        <f t="shared" ca="1" si="15"/>
        <v>1735689600</v>
      </c>
      <c r="P4" s="37">
        <f t="shared" si="7"/>
        <v>3</v>
      </c>
      <c r="Q4">
        <f t="shared" ca="1" si="8"/>
        <v>30</v>
      </c>
      <c r="R4">
        <f t="shared" ca="1" si="16"/>
        <v>30000000</v>
      </c>
      <c r="S4" s="35">
        <f ca="1">compile!$BM$5</f>
        <v>47484</v>
      </c>
      <c r="T4" s="83">
        <f t="shared" ca="1" si="17"/>
        <v>1893456000</v>
      </c>
      <c r="U4" s="37">
        <f t="shared" si="9"/>
        <v>3</v>
      </c>
      <c r="V4">
        <f t="shared" ca="1" si="10"/>
        <v>30</v>
      </c>
      <c r="W4">
        <f t="shared" ca="1" si="18"/>
        <v>30000000</v>
      </c>
      <c r="X4" s="35">
        <f ca="1">compile!$CQ$5</f>
        <v>51136</v>
      </c>
      <c r="Y4" s="83">
        <f t="shared" ca="1" si="19"/>
        <v>2208988800</v>
      </c>
    </row>
    <row r="5" spans="1:25" x14ac:dyDescent="0.2">
      <c r="A5">
        <v>4</v>
      </c>
      <c r="B5" t="str">
        <f t="shared" ca="1" si="0"/>
        <v>ALB_GKKW alt</v>
      </c>
      <c r="C5">
        <f t="shared" ca="1" si="1"/>
        <v>6</v>
      </c>
      <c r="D5">
        <f t="shared" ca="1" si="2"/>
        <v>20.2</v>
      </c>
      <c r="E5">
        <f t="shared" ca="1" si="3"/>
        <v>41.5</v>
      </c>
      <c r="F5" s="37">
        <f t="shared" si="11"/>
        <v>4</v>
      </c>
      <c r="G5">
        <f t="shared" ca="1" si="4"/>
        <v>35</v>
      </c>
      <c r="H5">
        <f t="shared" ca="1" si="12"/>
        <v>35000000</v>
      </c>
      <c r="I5" s="35">
        <f ca="1">compile!$E$5</f>
        <v>43831</v>
      </c>
      <c r="J5" s="83">
        <f t="shared" ca="1" si="13"/>
        <v>1577836800</v>
      </c>
      <c r="K5" s="37">
        <f t="shared" si="5"/>
        <v>4</v>
      </c>
      <c r="L5">
        <f t="shared" ca="1" si="6"/>
        <v>35</v>
      </c>
      <c r="M5">
        <f t="shared" ca="1" si="14"/>
        <v>35000000</v>
      </c>
      <c r="N5" s="35">
        <f ca="1">compile!$AI$5</f>
        <v>45658</v>
      </c>
      <c r="O5" s="83">
        <f t="shared" ca="1" si="15"/>
        <v>1735689600</v>
      </c>
      <c r="P5" s="37">
        <f t="shared" si="7"/>
        <v>4</v>
      </c>
      <c r="Q5">
        <f t="shared" ca="1" si="8"/>
        <v>35</v>
      </c>
      <c r="R5">
        <f t="shared" ca="1" si="16"/>
        <v>35000000</v>
      </c>
      <c r="S5" s="35">
        <f ca="1">compile!$BM$5</f>
        <v>47484</v>
      </c>
      <c r="T5" s="83">
        <f t="shared" ca="1" si="17"/>
        <v>1893456000</v>
      </c>
      <c r="U5" s="37">
        <f t="shared" si="9"/>
        <v>4</v>
      </c>
      <c r="V5">
        <f t="shared" ca="1" si="10"/>
        <v>35</v>
      </c>
      <c r="W5">
        <f t="shared" ca="1" si="18"/>
        <v>35000000</v>
      </c>
      <c r="X5" s="35">
        <f ca="1">compile!$CQ$5</f>
        <v>51136</v>
      </c>
      <c r="Y5" s="83">
        <f t="shared" ca="1" si="19"/>
        <v>2208988800</v>
      </c>
    </row>
    <row r="6" spans="1:25" x14ac:dyDescent="0.2">
      <c r="A6">
        <v>5</v>
      </c>
      <c r="B6" t="str">
        <f t="shared" ca="1" si="0"/>
        <v>ALB_GKKW neu</v>
      </c>
      <c r="C6">
        <f t="shared" ca="1" si="1"/>
        <v>7</v>
      </c>
      <c r="D6">
        <f t="shared" ca="1" si="2"/>
        <v>20.2</v>
      </c>
      <c r="E6">
        <f t="shared" ca="1" si="3"/>
        <v>41.5</v>
      </c>
      <c r="F6" s="37">
        <f t="shared" si="11"/>
        <v>5</v>
      </c>
      <c r="G6">
        <f t="shared" ca="1" si="4"/>
        <v>35</v>
      </c>
      <c r="H6">
        <f t="shared" ca="1" si="12"/>
        <v>35000000</v>
      </c>
      <c r="I6" s="35">
        <f ca="1">compile!$E$5</f>
        <v>43831</v>
      </c>
      <c r="J6" s="83">
        <f t="shared" ca="1" si="13"/>
        <v>1577836800</v>
      </c>
      <c r="K6" s="37">
        <f t="shared" si="5"/>
        <v>5</v>
      </c>
      <c r="L6">
        <f t="shared" ca="1" si="6"/>
        <v>35</v>
      </c>
      <c r="M6">
        <f t="shared" ca="1" si="14"/>
        <v>35000000</v>
      </c>
      <c r="N6" s="35">
        <f ca="1">compile!$AI$5</f>
        <v>45658</v>
      </c>
      <c r="O6" s="83">
        <f t="shared" ca="1" si="15"/>
        <v>1735689600</v>
      </c>
      <c r="P6" s="37">
        <f t="shared" si="7"/>
        <v>5</v>
      </c>
      <c r="Q6">
        <f t="shared" ca="1" si="8"/>
        <v>35</v>
      </c>
      <c r="R6">
        <f t="shared" ca="1" si="16"/>
        <v>35000000</v>
      </c>
      <c r="S6" s="35">
        <f ca="1">compile!$BM$5</f>
        <v>47484</v>
      </c>
      <c r="T6" s="83">
        <f t="shared" ca="1" si="17"/>
        <v>1893456000</v>
      </c>
      <c r="U6" s="37">
        <f t="shared" si="9"/>
        <v>5</v>
      </c>
      <c r="V6">
        <f t="shared" ca="1" si="10"/>
        <v>35</v>
      </c>
      <c r="W6">
        <f t="shared" ca="1" si="18"/>
        <v>35000000</v>
      </c>
      <c r="X6" s="35">
        <f ca="1">compile!$CQ$5</f>
        <v>51136</v>
      </c>
      <c r="Y6" s="83">
        <f t="shared" ca="1" si="19"/>
        <v>2208988800</v>
      </c>
    </row>
    <row r="7" spans="1:25" x14ac:dyDescent="0.2">
      <c r="A7">
        <v>6</v>
      </c>
      <c r="B7" t="str">
        <f t="shared" ca="1" si="0"/>
        <v>ALB_Steinkohlekraftwerk alt</v>
      </c>
      <c r="C7">
        <f t="shared" ca="1" si="1"/>
        <v>12</v>
      </c>
      <c r="D7">
        <f t="shared" ca="1" si="2"/>
        <v>19.8</v>
      </c>
      <c r="E7">
        <f t="shared" ca="1" si="3"/>
        <v>40.799999999999997</v>
      </c>
      <c r="F7" s="37">
        <f t="shared" si="11"/>
        <v>6</v>
      </c>
      <c r="G7">
        <f t="shared" ca="1" si="4"/>
        <v>0</v>
      </c>
      <c r="H7">
        <f t="shared" ca="1" si="12"/>
        <v>0</v>
      </c>
      <c r="I7" s="35">
        <f ca="1">compile!$E$5</f>
        <v>43831</v>
      </c>
      <c r="J7" s="83">
        <f t="shared" ca="1" si="13"/>
        <v>1577836800</v>
      </c>
      <c r="K7" s="37">
        <f t="shared" si="5"/>
        <v>6</v>
      </c>
      <c r="L7">
        <f t="shared" ca="1" si="6"/>
        <v>0</v>
      </c>
      <c r="M7">
        <f t="shared" ca="1" si="14"/>
        <v>0</v>
      </c>
      <c r="N7" s="35">
        <f ca="1">compile!$AI$5</f>
        <v>45658</v>
      </c>
      <c r="O7" s="83">
        <f t="shared" ca="1" si="15"/>
        <v>1735689600</v>
      </c>
      <c r="P7" s="37">
        <f t="shared" si="7"/>
        <v>6</v>
      </c>
      <c r="Q7">
        <f t="shared" ca="1" si="8"/>
        <v>0</v>
      </c>
      <c r="R7">
        <f t="shared" ca="1" si="16"/>
        <v>0</v>
      </c>
      <c r="S7" s="35">
        <f ca="1">compile!$BM$5</f>
        <v>47484</v>
      </c>
      <c r="T7" s="83">
        <f t="shared" ca="1" si="17"/>
        <v>1893456000</v>
      </c>
      <c r="U7" s="37">
        <f t="shared" si="9"/>
        <v>6</v>
      </c>
      <c r="V7">
        <f t="shared" ca="1" si="10"/>
        <v>0</v>
      </c>
      <c r="W7">
        <f t="shared" ca="1" si="18"/>
        <v>0</v>
      </c>
      <c r="X7" s="35">
        <f ca="1">compile!$CQ$5</f>
        <v>51136</v>
      </c>
      <c r="Y7" s="83">
        <f t="shared" ca="1" si="19"/>
        <v>2208988800</v>
      </c>
    </row>
    <row r="8" spans="1:25" x14ac:dyDescent="0.2">
      <c r="A8">
        <v>7</v>
      </c>
      <c r="B8" t="str">
        <f t="shared" ca="1" si="0"/>
        <v>ALB_Steinkohlekraftwerk neu</v>
      </c>
      <c r="C8">
        <f t="shared" ca="1" si="1"/>
        <v>13</v>
      </c>
      <c r="D8">
        <f t="shared" ca="1" si="2"/>
        <v>19.8</v>
      </c>
      <c r="E8">
        <f t="shared" ca="1" si="3"/>
        <v>40.799999999999997</v>
      </c>
      <c r="F8" s="37">
        <f t="shared" si="11"/>
        <v>7</v>
      </c>
      <c r="G8">
        <f t="shared" ca="1" si="4"/>
        <v>0</v>
      </c>
      <c r="H8">
        <f t="shared" ca="1" si="12"/>
        <v>0</v>
      </c>
      <c r="I8" s="35">
        <f ca="1">compile!$E$5</f>
        <v>43831</v>
      </c>
      <c r="J8" s="83">
        <f t="shared" ca="1" si="13"/>
        <v>1577836800</v>
      </c>
      <c r="K8" s="37">
        <f t="shared" si="5"/>
        <v>7</v>
      </c>
      <c r="L8">
        <f t="shared" ca="1" si="6"/>
        <v>0</v>
      </c>
      <c r="M8">
        <f t="shared" ca="1" si="14"/>
        <v>0</v>
      </c>
      <c r="N8" s="35">
        <f ca="1">compile!$AI$5</f>
        <v>45658</v>
      </c>
      <c r="O8" s="83">
        <f t="shared" ca="1" si="15"/>
        <v>1735689600</v>
      </c>
      <c r="P8" s="37">
        <f t="shared" si="7"/>
        <v>7</v>
      </c>
      <c r="Q8">
        <f t="shared" ca="1" si="8"/>
        <v>0</v>
      </c>
      <c r="R8">
        <f t="shared" ca="1" si="16"/>
        <v>0</v>
      </c>
      <c r="S8" s="35">
        <f ca="1">compile!$BM$5</f>
        <v>47484</v>
      </c>
      <c r="T8" s="83">
        <f t="shared" ca="1" si="17"/>
        <v>1893456000</v>
      </c>
      <c r="U8" s="37">
        <f t="shared" si="9"/>
        <v>7</v>
      </c>
      <c r="V8">
        <f t="shared" ca="1" si="10"/>
        <v>0</v>
      </c>
      <c r="W8">
        <f t="shared" ca="1" si="18"/>
        <v>0</v>
      </c>
      <c r="X8" s="35">
        <f ca="1">compile!$CQ$5</f>
        <v>51136</v>
      </c>
      <c r="Y8" s="83">
        <f t="shared" ca="1" si="19"/>
        <v>2208988800</v>
      </c>
    </row>
    <row r="9" spans="1:25" x14ac:dyDescent="0.2">
      <c r="A9">
        <v>8</v>
      </c>
      <c r="B9" t="str">
        <f t="shared" ca="1" si="0"/>
        <v>ALB_Laufwasserkraftwerk</v>
      </c>
      <c r="C9">
        <f t="shared" ca="1" si="1"/>
        <v>9</v>
      </c>
      <c r="D9">
        <f t="shared" ca="1" si="2"/>
        <v>20</v>
      </c>
      <c r="E9">
        <f t="shared" ca="1" si="3"/>
        <v>41.1</v>
      </c>
      <c r="F9" s="37">
        <f t="shared" si="11"/>
        <v>8</v>
      </c>
      <c r="G9">
        <f t="shared" ca="1" si="4"/>
        <v>393.56299999999999</v>
      </c>
      <c r="H9">
        <f t="shared" ca="1" si="12"/>
        <v>393563000</v>
      </c>
      <c r="I9" s="35">
        <f ca="1">compile!$E$5</f>
        <v>43831</v>
      </c>
      <c r="J9" s="83">
        <f t="shared" ca="1" si="13"/>
        <v>1577836800</v>
      </c>
      <c r="K9" s="37">
        <f t="shared" si="5"/>
        <v>8</v>
      </c>
      <c r="L9">
        <f t="shared" ca="1" si="6"/>
        <v>393.56299999999999</v>
      </c>
      <c r="M9">
        <f t="shared" ca="1" si="14"/>
        <v>393563000</v>
      </c>
      <c r="N9" s="35">
        <f ca="1">compile!$AI$5</f>
        <v>45658</v>
      </c>
      <c r="O9" s="83">
        <f t="shared" ca="1" si="15"/>
        <v>1735689600</v>
      </c>
      <c r="P9" s="37">
        <f t="shared" si="7"/>
        <v>8</v>
      </c>
      <c r="Q9">
        <f t="shared" ca="1" si="8"/>
        <v>393.56299999999999</v>
      </c>
      <c r="R9">
        <f t="shared" ca="1" si="16"/>
        <v>393563000</v>
      </c>
      <c r="S9" s="35">
        <f ca="1">compile!$BM$5</f>
        <v>47484</v>
      </c>
      <c r="T9" s="83">
        <f t="shared" ca="1" si="17"/>
        <v>1893456000</v>
      </c>
      <c r="U9" s="37">
        <f t="shared" si="9"/>
        <v>8</v>
      </c>
      <c r="V9">
        <f t="shared" ca="1" si="10"/>
        <v>393.56299999999999</v>
      </c>
      <c r="W9">
        <f t="shared" ca="1" si="18"/>
        <v>393563000</v>
      </c>
      <c r="X9" s="35">
        <f ca="1">compile!$CQ$5</f>
        <v>51136</v>
      </c>
      <c r="Y9" s="83">
        <f t="shared" ca="1" si="19"/>
        <v>2208988800</v>
      </c>
    </row>
    <row r="10" spans="1:25" x14ac:dyDescent="0.2">
      <c r="A10">
        <v>9</v>
      </c>
      <c r="B10" t="str">
        <f t="shared" ca="1" si="0"/>
        <v>ALB_Speicherwasserkraftwerk</v>
      </c>
      <c r="C10">
        <f t="shared" ca="1" si="1"/>
        <v>11</v>
      </c>
      <c r="D10">
        <f t="shared" ca="1" si="2"/>
        <v>20</v>
      </c>
      <c r="E10">
        <f t="shared" ca="1" si="3"/>
        <v>42.3</v>
      </c>
      <c r="F10" s="37">
        <f t="shared" si="11"/>
        <v>9</v>
      </c>
      <c r="G10">
        <f t="shared" ca="1" si="4"/>
        <v>1818</v>
      </c>
      <c r="H10">
        <f t="shared" ca="1" si="12"/>
        <v>1818000000</v>
      </c>
      <c r="I10" s="35">
        <f ca="1">compile!$E$5</f>
        <v>43831</v>
      </c>
      <c r="J10" s="83">
        <f t="shared" ca="1" si="13"/>
        <v>1577836800</v>
      </c>
      <c r="K10" s="37">
        <f t="shared" si="5"/>
        <v>9</v>
      </c>
      <c r="L10">
        <f t="shared" ca="1" si="6"/>
        <v>1818</v>
      </c>
      <c r="M10">
        <f t="shared" ca="1" si="14"/>
        <v>1818000000</v>
      </c>
      <c r="N10" s="35">
        <f ca="1">compile!$AI$5</f>
        <v>45658</v>
      </c>
      <c r="O10" s="83">
        <f t="shared" ca="1" si="15"/>
        <v>1735689600</v>
      </c>
      <c r="P10" s="37">
        <f t="shared" si="7"/>
        <v>9</v>
      </c>
      <c r="Q10">
        <f t="shared" ca="1" si="8"/>
        <v>1818</v>
      </c>
      <c r="R10">
        <f t="shared" ca="1" si="16"/>
        <v>1818000000</v>
      </c>
      <c r="S10" s="35">
        <f ca="1">compile!$BM$5</f>
        <v>47484</v>
      </c>
      <c r="T10" s="83">
        <f t="shared" ca="1" si="17"/>
        <v>1893456000</v>
      </c>
      <c r="U10" s="37">
        <f t="shared" si="9"/>
        <v>9</v>
      </c>
      <c r="V10">
        <f t="shared" ca="1" si="10"/>
        <v>1818</v>
      </c>
      <c r="W10">
        <f t="shared" ca="1" si="18"/>
        <v>1818000000</v>
      </c>
      <c r="X10" s="35">
        <f ca="1">compile!$CQ$5</f>
        <v>51136</v>
      </c>
      <c r="Y10" s="83">
        <f t="shared" ca="1" si="19"/>
        <v>2208988800</v>
      </c>
    </row>
    <row r="11" spans="1:25" x14ac:dyDescent="0.2">
      <c r="A11">
        <v>10</v>
      </c>
      <c r="B11" t="str">
        <f t="shared" ca="1" si="0"/>
        <v>ALB_Braunkohlekraftwerk alt</v>
      </c>
      <c r="C11">
        <f t="shared" ca="1" si="1"/>
        <v>2</v>
      </c>
      <c r="D11">
        <f t="shared" ca="1" si="2"/>
        <v>19.7</v>
      </c>
      <c r="E11">
        <f t="shared" ca="1" si="3"/>
        <v>40.5</v>
      </c>
      <c r="F11" s="37">
        <f t="shared" si="11"/>
        <v>10</v>
      </c>
      <c r="G11">
        <f t="shared" ca="1" si="4"/>
        <v>0</v>
      </c>
      <c r="H11">
        <f t="shared" ca="1" si="12"/>
        <v>0</v>
      </c>
      <c r="I11" s="35">
        <f ca="1">compile!$E$5</f>
        <v>43831</v>
      </c>
      <c r="J11" s="83">
        <f t="shared" ca="1" si="13"/>
        <v>1577836800</v>
      </c>
      <c r="K11" s="37">
        <f t="shared" si="5"/>
        <v>10</v>
      </c>
      <c r="L11">
        <f t="shared" ca="1" si="6"/>
        <v>0</v>
      </c>
      <c r="M11">
        <f t="shared" ca="1" si="14"/>
        <v>0</v>
      </c>
      <c r="N11" s="35">
        <f ca="1">compile!$AI$5</f>
        <v>45658</v>
      </c>
      <c r="O11" s="83">
        <f t="shared" ca="1" si="15"/>
        <v>1735689600</v>
      </c>
      <c r="P11" s="37">
        <f t="shared" si="7"/>
        <v>10</v>
      </c>
      <c r="Q11">
        <f t="shared" ca="1" si="8"/>
        <v>0</v>
      </c>
      <c r="R11">
        <f t="shared" ca="1" si="16"/>
        <v>0</v>
      </c>
      <c r="S11" s="35">
        <f ca="1">compile!$BM$5</f>
        <v>47484</v>
      </c>
      <c r="T11" s="83">
        <f t="shared" ca="1" si="17"/>
        <v>1893456000</v>
      </c>
      <c r="U11" s="37">
        <f t="shared" si="9"/>
        <v>10</v>
      </c>
      <c r="V11">
        <f t="shared" ca="1" si="10"/>
        <v>0</v>
      </c>
      <c r="W11">
        <f t="shared" ca="1" si="18"/>
        <v>0</v>
      </c>
      <c r="X11" s="35">
        <f ca="1">compile!$CQ$5</f>
        <v>51136</v>
      </c>
      <c r="Y11" s="83">
        <f t="shared" ca="1" si="19"/>
        <v>2208988800</v>
      </c>
    </row>
    <row r="12" spans="1:25" x14ac:dyDescent="0.2">
      <c r="A12">
        <v>11</v>
      </c>
      <c r="B12" t="str">
        <f t="shared" ca="1" si="0"/>
        <v>ALB_Braunkohlekraftwerk neu</v>
      </c>
      <c r="C12">
        <f t="shared" ca="1" si="1"/>
        <v>3</v>
      </c>
      <c r="D12">
        <f t="shared" ca="1" si="2"/>
        <v>19.7</v>
      </c>
      <c r="E12">
        <f t="shared" ca="1" si="3"/>
        <v>40.5</v>
      </c>
      <c r="F12" s="37">
        <f t="shared" si="11"/>
        <v>11</v>
      </c>
      <c r="G12">
        <f t="shared" ca="1" si="4"/>
        <v>0</v>
      </c>
      <c r="H12">
        <f t="shared" ca="1" si="12"/>
        <v>0</v>
      </c>
      <c r="I12" s="35">
        <f ca="1">compile!$E$5</f>
        <v>43831</v>
      </c>
      <c r="J12" s="83">
        <f t="shared" ca="1" si="13"/>
        <v>1577836800</v>
      </c>
      <c r="K12" s="37">
        <f t="shared" si="5"/>
        <v>11</v>
      </c>
      <c r="L12">
        <f t="shared" ca="1" si="6"/>
        <v>0</v>
      </c>
      <c r="M12">
        <f t="shared" ca="1" si="14"/>
        <v>0</v>
      </c>
      <c r="N12" s="35">
        <f ca="1">compile!$AI$5</f>
        <v>45658</v>
      </c>
      <c r="O12" s="83">
        <f t="shared" ca="1" si="15"/>
        <v>1735689600</v>
      </c>
      <c r="P12" s="37">
        <f t="shared" si="7"/>
        <v>11</v>
      </c>
      <c r="Q12">
        <f t="shared" ca="1" si="8"/>
        <v>0</v>
      </c>
      <c r="R12">
        <f t="shared" ca="1" si="16"/>
        <v>0</v>
      </c>
      <c r="S12" s="35">
        <f ca="1">compile!$BM$5</f>
        <v>47484</v>
      </c>
      <c r="T12" s="83">
        <f t="shared" ca="1" si="17"/>
        <v>1893456000</v>
      </c>
      <c r="U12" s="37">
        <f t="shared" si="9"/>
        <v>11</v>
      </c>
      <c r="V12">
        <f t="shared" ca="1" si="10"/>
        <v>0</v>
      </c>
      <c r="W12">
        <f t="shared" ca="1" si="18"/>
        <v>0</v>
      </c>
      <c r="X12" s="35">
        <f ca="1">compile!$CQ$5</f>
        <v>51136</v>
      </c>
      <c r="Y12" s="83">
        <f t="shared" ca="1" si="19"/>
        <v>2208988800</v>
      </c>
    </row>
    <row r="13" spans="1:25" x14ac:dyDescent="0.2">
      <c r="A13">
        <v>12</v>
      </c>
      <c r="B13" t="str">
        <f t="shared" ca="1" si="0"/>
        <v>ALB_Kernkraftwerk</v>
      </c>
      <c r="C13">
        <f t="shared" ca="1" si="1"/>
        <v>8</v>
      </c>
      <c r="D13">
        <f t="shared" ca="1" si="2"/>
        <v>19.899999999999999</v>
      </c>
      <c r="E13">
        <f t="shared" ca="1" si="3"/>
        <v>41.1</v>
      </c>
      <c r="F13" s="37">
        <f t="shared" si="11"/>
        <v>12</v>
      </c>
      <c r="G13">
        <f t="shared" ca="1" si="4"/>
        <v>0</v>
      </c>
      <c r="H13">
        <f t="shared" ca="1" si="12"/>
        <v>0</v>
      </c>
      <c r="I13" s="35">
        <f ca="1">compile!$E$5</f>
        <v>43831</v>
      </c>
      <c r="J13" s="83">
        <f t="shared" ca="1" si="13"/>
        <v>1577836800</v>
      </c>
      <c r="K13" s="37">
        <f t="shared" si="5"/>
        <v>12</v>
      </c>
      <c r="L13">
        <f t="shared" ca="1" si="6"/>
        <v>0</v>
      </c>
      <c r="M13">
        <f t="shared" ca="1" si="14"/>
        <v>0</v>
      </c>
      <c r="N13" s="35">
        <f ca="1">compile!$AI$5</f>
        <v>45658</v>
      </c>
      <c r="O13" s="83">
        <f t="shared" ca="1" si="15"/>
        <v>1735689600</v>
      </c>
      <c r="P13" s="37">
        <f t="shared" si="7"/>
        <v>12</v>
      </c>
      <c r="Q13">
        <f t="shared" ca="1" si="8"/>
        <v>0</v>
      </c>
      <c r="R13">
        <f t="shared" ca="1" si="16"/>
        <v>0</v>
      </c>
      <c r="S13" s="35">
        <f ca="1">compile!$BM$5</f>
        <v>47484</v>
      </c>
      <c r="T13" s="83">
        <f t="shared" ca="1" si="17"/>
        <v>1893456000</v>
      </c>
      <c r="U13" s="37">
        <f t="shared" si="9"/>
        <v>12</v>
      </c>
      <c r="V13">
        <f t="shared" ca="1" si="10"/>
        <v>0</v>
      </c>
      <c r="W13">
        <f t="shared" ca="1" si="18"/>
        <v>0</v>
      </c>
      <c r="X13" s="35">
        <f ca="1">compile!$CQ$5</f>
        <v>51136</v>
      </c>
      <c r="Y13" s="83">
        <f t="shared" ca="1" si="19"/>
        <v>2208988800</v>
      </c>
    </row>
    <row r="14" spans="1:25" x14ac:dyDescent="0.2">
      <c r="A14">
        <v>13</v>
      </c>
      <c r="B14" t="str">
        <f t="shared" ca="1" si="0"/>
        <v>ALB_Oelkraftwerk</v>
      </c>
      <c r="C14">
        <f t="shared" ca="1" si="1"/>
        <v>17</v>
      </c>
      <c r="D14">
        <f t="shared" ca="1" si="2"/>
        <v>19.899999999999999</v>
      </c>
      <c r="E14">
        <f t="shared" ca="1" si="3"/>
        <v>40.700000000000003</v>
      </c>
      <c r="F14" s="37">
        <f t="shared" si="11"/>
        <v>13</v>
      </c>
      <c r="G14">
        <f t="shared" ca="1" si="4"/>
        <v>0</v>
      </c>
      <c r="H14">
        <f t="shared" ca="1" si="12"/>
        <v>0</v>
      </c>
      <c r="I14" s="35">
        <f ca="1">compile!$E$5</f>
        <v>43831</v>
      </c>
      <c r="J14" s="83">
        <f t="shared" ca="1" si="13"/>
        <v>1577836800</v>
      </c>
      <c r="K14" s="37">
        <f t="shared" si="5"/>
        <v>13</v>
      </c>
      <c r="L14">
        <f t="shared" ca="1" si="6"/>
        <v>0</v>
      </c>
      <c r="M14">
        <f t="shared" ca="1" si="14"/>
        <v>0</v>
      </c>
      <c r="N14" s="35">
        <f ca="1">compile!$AI$5</f>
        <v>45658</v>
      </c>
      <c r="O14" s="83">
        <f t="shared" ca="1" si="15"/>
        <v>1735689600</v>
      </c>
      <c r="P14" s="37">
        <f t="shared" si="7"/>
        <v>13</v>
      </c>
      <c r="Q14">
        <f t="shared" ca="1" si="8"/>
        <v>0</v>
      </c>
      <c r="R14">
        <f t="shared" ca="1" si="16"/>
        <v>0</v>
      </c>
      <c r="S14" s="35">
        <f ca="1">compile!$BM$5</f>
        <v>47484</v>
      </c>
      <c r="T14" s="83">
        <f t="shared" ca="1" si="17"/>
        <v>1893456000</v>
      </c>
      <c r="U14" s="37">
        <f t="shared" si="9"/>
        <v>13</v>
      </c>
      <c r="V14">
        <f t="shared" ca="1" si="10"/>
        <v>0</v>
      </c>
      <c r="W14">
        <f t="shared" ca="1" si="18"/>
        <v>0</v>
      </c>
      <c r="X14" s="35">
        <f ca="1">compile!$CQ$5</f>
        <v>51136</v>
      </c>
      <c r="Y14" s="83">
        <f t="shared" ca="1" si="19"/>
        <v>2208988800</v>
      </c>
    </row>
    <row r="15" spans="1:25" x14ac:dyDescent="0.2">
      <c r="A15">
        <v>14</v>
      </c>
      <c r="B15" t="str">
        <f t="shared" ca="1" si="0"/>
        <v>ALB_Weitere non-RES</v>
      </c>
      <c r="C15">
        <f t="shared" ca="1" si="1"/>
        <v>19</v>
      </c>
      <c r="D15">
        <f t="shared" ca="1" si="2"/>
        <v>20</v>
      </c>
      <c r="E15">
        <f t="shared" ca="1" si="3"/>
        <v>41.1</v>
      </c>
      <c r="F15" s="37">
        <f t="shared" si="11"/>
        <v>14</v>
      </c>
      <c r="G15">
        <f t="shared" ca="1" si="4"/>
        <v>0</v>
      </c>
      <c r="H15">
        <f t="shared" ca="1" si="12"/>
        <v>0</v>
      </c>
      <c r="I15" s="35">
        <f ca="1">compile!$E$5</f>
        <v>43831</v>
      </c>
      <c r="J15" s="83">
        <f t="shared" ca="1" si="13"/>
        <v>1577836800</v>
      </c>
      <c r="K15" s="37">
        <f t="shared" si="5"/>
        <v>14</v>
      </c>
      <c r="L15">
        <f t="shared" ca="1" si="6"/>
        <v>0</v>
      </c>
      <c r="M15">
        <f t="shared" ca="1" si="14"/>
        <v>0</v>
      </c>
      <c r="N15" s="35">
        <f ca="1">compile!$AI$5</f>
        <v>45658</v>
      </c>
      <c r="O15" s="83">
        <f t="shared" ca="1" si="15"/>
        <v>1735689600</v>
      </c>
      <c r="P15" s="37">
        <f t="shared" si="7"/>
        <v>14</v>
      </c>
      <c r="Q15">
        <f t="shared" ca="1" si="8"/>
        <v>0</v>
      </c>
      <c r="R15">
        <f t="shared" ca="1" si="16"/>
        <v>0</v>
      </c>
      <c r="S15" s="35">
        <f ca="1">compile!$BM$5</f>
        <v>47484</v>
      </c>
      <c r="T15" s="83">
        <f t="shared" ca="1" si="17"/>
        <v>1893456000</v>
      </c>
      <c r="U15" s="37">
        <f t="shared" si="9"/>
        <v>14</v>
      </c>
      <c r="V15">
        <f t="shared" ca="1" si="10"/>
        <v>0</v>
      </c>
      <c r="W15">
        <f t="shared" ca="1" si="18"/>
        <v>0</v>
      </c>
      <c r="X15" s="35">
        <f ca="1">compile!$CQ$5</f>
        <v>51136</v>
      </c>
      <c r="Y15" s="83">
        <f t="shared" ca="1" si="19"/>
        <v>2208988800</v>
      </c>
    </row>
    <row r="16" spans="1:25" x14ac:dyDescent="0.2">
      <c r="A16">
        <v>15</v>
      </c>
      <c r="B16" t="str">
        <f t="shared" ca="1" si="0"/>
        <v>ALB_Weitere RES</v>
      </c>
      <c r="C16">
        <f t="shared" ca="1" si="1"/>
        <v>18</v>
      </c>
      <c r="D16">
        <f t="shared" ca="1" si="2"/>
        <v>20</v>
      </c>
      <c r="E16">
        <f t="shared" ca="1" si="3"/>
        <v>41.1</v>
      </c>
      <c r="F16" s="37">
        <f t="shared" si="11"/>
        <v>15</v>
      </c>
      <c r="G16">
        <f t="shared" ca="1" si="4"/>
        <v>0</v>
      </c>
      <c r="H16">
        <f t="shared" ca="1" si="12"/>
        <v>0</v>
      </c>
      <c r="I16" s="35">
        <f ca="1">compile!$E$5</f>
        <v>43831</v>
      </c>
      <c r="J16" s="83">
        <f t="shared" ca="1" si="13"/>
        <v>1577836800</v>
      </c>
      <c r="K16" s="37">
        <f t="shared" si="5"/>
        <v>15</v>
      </c>
      <c r="L16">
        <f t="shared" ca="1" si="6"/>
        <v>0</v>
      </c>
      <c r="M16">
        <f t="shared" ca="1" si="14"/>
        <v>0</v>
      </c>
      <c r="N16" s="35">
        <f ca="1">compile!$AI$5</f>
        <v>45658</v>
      </c>
      <c r="O16" s="83">
        <f t="shared" ca="1" si="15"/>
        <v>1735689600</v>
      </c>
      <c r="P16" s="37">
        <f t="shared" si="7"/>
        <v>15</v>
      </c>
      <c r="Q16">
        <f t="shared" ca="1" si="8"/>
        <v>0</v>
      </c>
      <c r="R16">
        <f t="shared" ca="1" si="16"/>
        <v>0</v>
      </c>
      <c r="S16" s="35">
        <f ca="1">compile!$BM$5</f>
        <v>47484</v>
      </c>
      <c r="T16" s="83">
        <f t="shared" ca="1" si="17"/>
        <v>1893456000</v>
      </c>
      <c r="U16" s="37">
        <f t="shared" si="9"/>
        <v>15</v>
      </c>
      <c r="V16">
        <f t="shared" ca="1" si="10"/>
        <v>0</v>
      </c>
      <c r="W16">
        <f t="shared" ca="1" si="18"/>
        <v>0</v>
      </c>
      <c r="X16" s="35">
        <f ca="1">compile!$CQ$5</f>
        <v>51136</v>
      </c>
      <c r="Y16" s="83">
        <f t="shared" ca="1" si="19"/>
        <v>2208988800</v>
      </c>
    </row>
    <row r="17" spans="1:25" x14ac:dyDescent="0.2">
      <c r="A17">
        <v>16</v>
      </c>
      <c r="B17" t="str">
        <f t="shared" ca="1" si="0"/>
        <v>ALB_PV</v>
      </c>
      <c r="C17">
        <f t="shared" ca="1" si="1"/>
        <v>10</v>
      </c>
      <c r="D17">
        <f t="shared" ca="1" si="2"/>
        <v>20.2</v>
      </c>
      <c r="E17">
        <f t="shared" ca="1" si="3"/>
        <v>40.299999999999997</v>
      </c>
      <c r="F17" s="37">
        <f t="shared" si="11"/>
        <v>16</v>
      </c>
      <c r="G17">
        <f t="shared" ca="1" si="4"/>
        <v>0</v>
      </c>
      <c r="H17">
        <f t="shared" ca="1" si="12"/>
        <v>0</v>
      </c>
      <c r="I17" s="35">
        <f ca="1">compile!$E$5</f>
        <v>43831</v>
      </c>
      <c r="J17" s="83">
        <f t="shared" ca="1" si="13"/>
        <v>1577836800</v>
      </c>
      <c r="K17" s="37">
        <f t="shared" si="5"/>
        <v>16</v>
      </c>
      <c r="L17">
        <f t="shared" ca="1" si="6"/>
        <v>0</v>
      </c>
      <c r="M17">
        <f t="shared" ca="1" si="14"/>
        <v>0</v>
      </c>
      <c r="N17" s="35">
        <f ca="1">compile!$AI$5</f>
        <v>45658</v>
      </c>
      <c r="O17" s="83">
        <f t="shared" ca="1" si="15"/>
        <v>1735689600</v>
      </c>
      <c r="P17" s="37">
        <f t="shared" si="7"/>
        <v>16</v>
      </c>
      <c r="Q17">
        <f t="shared" ca="1" si="8"/>
        <v>0</v>
      </c>
      <c r="R17">
        <f t="shared" ca="1" si="16"/>
        <v>0</v>
      </c>
      <c r="S17" s="35">
        <f ca="1">compile!$BM$5</f>
        <v>47484</v>
      </c>
      <c r="T17" s="83">
        <f t="shared" ca="1" si="17"/>
        <v>1893456000</v>
      </c>
      <c r="U17" s="37">
        <f t="shared" si="9"/>
        <v>16</v>
      </c>
      <c r="V17">
        <f t="shared" ca="1" si="10"/>
        <v>0</v>
      </c>
      <c r="W17">
        <f t="shared" ca="1" si="18"/>
        <v>0</v>
      </c>
      <c r="X17" s="35">
        <f ca="1">compile!$CQ$5</f>
        <v>51136</v>
      </c>
      <c r="Y17" s="83">
        <f t="shared" ca="1" si="19"/>
        <v>2208988800</v>
      </c>
    </row>
    <row r="18" spans="1:25" x14ac:dyDescent="0.2">
      <c r="A18">
        <v>17</v>
      </c>
      <c r="B18" t="str">
        <f t="shared" ca="1" si="0"/>
        <v>ALB_Wind onshore stark</v>
      </c>
      <c r="C18">
        <f t="shared" ca="1" si="1"/>
        <v>16</v>
      </c>
      <c r="D18">
        <f t="shared" ca="1" si="2"/>
        <v>19.5</v>
      </c>
      <c r="E18">
        <f t="shared" ca="1" si="3"/>
        <v>41</v>
      </c>
      <c r="F18" s="37">
        <f t="shared" si="11"/>
        <v>17</v>
      </c>
      <c r="G18">
        <f t="shared" ca="1" si="4"/>
        <v>0</v>
      </c>
      <c r="H18">
        <f t="shared" ca="1" si="12"/>
        <v>0</v>
      </c>
      <c r="I18" s="35">
        <f ca="1">compile!$E$5</f>
        <v>43831</v>
      </c>
      <c r="J18" s="83">
        <f t="shared" ca="1" si="13"/>
        <v>1577836800</v>
      </c>
      <c r="K18" s="37">
        <f t="shared" si="5"/>
        <v>17</v>
      </c>
      <c r="L18">
        <f t="shared" ca="1" si="6"/>
        <v>0</v>
      </c>
      <c r="M18">
        <f t="shared" ca="1" si="14"/>
        <v>0</v>
      </c>
      <c r="N18" s="35">
        <f ca="1">compile!$AI$5</f>
        <v>45658</v>
      </c>
      <c r="O18" s="83">
        <f t="shared" ca="1" si="15"/>
        <v>1735689600</v>
      </c>
      <c r="P18" s="37">
        <f t="shared" si="7"/>
        <v>17</v>
      </c>
      <c r="Q18">
        <f t="shared" ca="1" si="8"/>
        <v>0</v>
      </c>
      <c r="R18">
        <f t="shared" ca="1" si="16"/>
        <v>0</v>
      </c>
      <c r="S18" s="35">
        <f ca="1">compile!$BM$5</f>
        <v>47484</v>
      </c>
      <c r="T18" s="83">
        <f t="shared" ca="1" si="17"/>
        <v>1893456000</v>
      </c>
      <c r="U18" s="37">
        <f t="shared" si="9"/>
        <v>17</v>
      </c>
      <c r="V18">
        <f t="shared" ca="1" si="10"/>
        <v>0</v>
      </c>
      <c r="W18">
        <f t="shared" ca="1" si="18"/>
        <v>0</v>
      </c>
      <c r="X18" s="35">
        <f ca="1">compile!$CQ$5</f>
        <v>51136</v>
      </c>
      <c r="Y18" s="83">
        <f t="shared" ca="1" si="19"/>
        <v>2208988800</v>
      </c>
    </row>
    <row r="19" spans="1:25" x14ac:dyDescent="0.2">
      <c r="A19">
        <v>18</v>
      </c>
      <c r="B19" t="str">
        <f t="shared" ca="1" si="0"/>
        <v>ALB_Wind onshore schwach</v>
      </c>
      <c r="C19">
        <f t="shared" ca="1" si="1"/>
        <v>15</v>
      </c>
      <c r="D19">
        <f t="shared" ca="1" si="2"/>
        <v>19.5</v>
      </c>
      <c r="E19">
        <f t="shared" ca="1" si="3"/>
        <v>41</v>
      </c>
      <c r="F19" s="37">
        <f t="shared" si="11"/>
        <v>18</v>
      </c>
      <c r="G19">
        <f t="shared" ca="1" si="4"/>
        <v>0</v>
      </c>
      <c r="H19">
        <f t="shared" ca="1" si="12"/>
        <v>0</v>
      </c>
      <c r="I19" s="35">
        <f ca="1">compile!$E$5</f>
        <v>43831</v>
      </c>
      <c r="J19" s="83">
        <f t="shared" ca="1" si="13"/>
        <v>1577836800</v>
      </c>
      <c r="K19" s="37">
        <f t="shared" si="5"/>
        <v>18</v>
      </c>
      <c r="L19">
        <f t="shared" ca="1" si="6"/>
        <v>0</v>
      </c>
      <c r="M19">
        <f t="shared" ca="1" si="14"/>
        <v>0</v>
      </c>
      <c r="N19" s="35">
        <f ca="1">compile!$AI$5</f>
        <v>45658</v>
      </c>
      <c r="O19" s="83">
        <f t="shared" ca="1" si="15"/>
        <v>1735689600</v>
      </c>
      <c r="P19" s="37">
        <f t="shared" si="7"/>
        <v>18</v>
      </c>
      <c r="Q19">
        <f t="shared" ca="1" si="8"/>
        <v>0</v>
      </c>
      <c r="R19">
        <f t="shared" ca="1" si="16"/>
        <v>0</v>
      </c>
      <c r="S19" s="35">
        <f ca="1">compile!$BM$5</f>
        <v>47484</v>
      </c>
      <c r="T19" s="83">
        <f t="shared" ca="1" si="17"/>
        <v>1893456000</v>
      </c>
      <c r="U19" s="37">
        <f t="shared" si="9"/>
        <v>18</v>
      </c>
      <c r="V19">
        <f t="shared" ca="1" si="10"/>
        <v>0</v>
      </c>
      <c r="W19">
        <f t="shared" ca="1" si="18"/>
        <v>0</v>
      </c>
      <c r="X19" s="35">
        <f ca="1">compile!$CQ$5</f>
        <v>51136</v>
      </c>
      <c r="Y19" s="83">
        <f t="shared" ca="1" si="19"/>
        <v>2208988800</v>
      </c>
    </row>
    <row r="20" spans="1:25" x14ac:dyDescent="0.2">
      <c r="A20">
        <v>19</v>
      </c>
      <c r="B20" t="str">
        <f t="shared" ca="1" si="0"/>
        <v>ALB_Wind offshore</v>
      </c>
      <c r="C20">
        <f t="shared" ca="1" si="1"/>
        <v>14</v>
      </c>
      <c r="D20">
        <f t="shared" ca="1" si="2"/>
        <v>19.3</v>
      </c>
      <c r="E20">
        <f t="shared" ca="1" si="3"/>
        <v>39.9</v>
      </c>
      <c r="F20" s="37">
        <f t="shared" si="11"/>
        <v>19</v>
      </c>
      <c r="G20">
        <f t="shared" ca="1" si="4"/>
        <v>0</v>
      </c>
      <c r="H20">
        <f t="shared" ca="1" si="12"/>
        <v>0</v>
      </c>
      <c r="I20" s="35">
        <f ca="1">compile!$E$5</f>
        <v>43831</v>
      </c>
      <c r="J20" s="83">
        <f t="shared" ca="1" si="13"/>
        <v>1577836800</v>
      </c>
      <c r="K20" s="37">
        <f t="shared" si="5"/>
        <v>19</v>
      </c>
      <c r="L20">
        <f t="shared" ca="1" si="6"/>
        <v>0</v>
      </c>
      <c r="M20">
        <f t="shared" ca="1" si="14"/>
        <v>0</v>
      </c>
      <c r="N20" s="35">
        <f ca="1">compile!$AI$5</f>
        <v>45658</v>
      </c>
      <c r="O20" s="83">
        <f t="shared" ca="1" si="15"/>
        <v>1735689600</v>
      </c>
      <c r="P20" s="37">
        <f t="shared" si="7"/>
        <v>19</v>
      </c>
      <c r="Q20">
        <f t="shared" ca="1" si="8"/>
        <v>0</v>
      </c>
      <c r="R20">
        <f t="shared" ca="1" si="16"/>
        <v>0</v>
      </c>
      <c r="S20" s="35">
        <f ca="1">compile!$BM$5</f>
        <v>47484</v>
      </c>
      <c r="T20" s="83">
        <f t="shared" ca="1" si="17"/>
        <v>1893456000</v>
      </c>
      <c r="U20" s="37">
        <f t="shared" si="9"/>
        <v>19</v>
      </c>
      <c r="V20">
        <f t="shared" ca="1" si="10"/>
        <v>0</v>
      </c>
      <c r="W20">
        <f t="shared" ca="1" si="18"/>
        <v>0</v>
      </c>
      <c r="X20" s="35">
        <f ca="1">compile!$CQ$5</f>
        <v>51136</v>
      </c>
      <c r="Y20" s="83">
        <f t="shared" ca="1" si="19"/>
        <v>2208988800</v>
      </c>
    </row>
    <row r="21" spans="1:25" x14ac:dyDescent="0.2">
      <c r="A21">
        <v>20</v>
      </c>
      <c r="B21" t="str">
        <f t="shared" ca="1" si="0"/>
        <v>AUT_Biomassekraftwerk</v>
      </c>
      <c r="C21">
        <f t="shared" ca="1" si="1"/>
        <v>1</v>
      </c>
      <c r="D21">
        <f t="shared" ca="1" si="2"/>
        <v>10.199999999999999</v>
      </c>
      <c r="E21">
        <f t="shared" ca="1" si="3"/>
        <v>47.1</v>
      </c>
      <c r="F21" s="37">
        <f t="shared" si="11"/>
        <v>20</v>
      </c>
      <c r="G21">
        <f t="shared" ca="1" si="4"/>
        <v>0</v>
      </c>
      <c r="H21">
        <f t="shared" ca="1" si="12"/>
        <v>0</v>
      </c>
      <c r="I21" s="35">
        <f ca="1">compile!$E$5</f>
        <v>43831</v>
      </c>
      <c r="J21" s="83">
        <f t="shared" ca="1" si="13"/>
        <v>1577836800</v>
      </c>
      <c r="K21" s="37">
        <f t="shared" si="5"/>
        <v>20</v>
      </c>
      <c r="L21">
        <f t="shared" ca="1" si="6"/>
        <v>0</v>
      </c>
      <c r="M21">
        <f t="shared" ca="1" si="14"/>
        <v>0</v>
      </c>
      <c r="N21" s="35">
        <f ca="1">compile!$AI$5</f>
        <v>45658</v>
      </c>
      <c r="O21" s="83">
        <f t="shared" ca="1" si="15"/>
        <v>1735689600</v>
      </c>
      <c r="P21" s="37">
        <f t="shared" si="7"/>
        <v>20</v>
      </c>
      <c r="Q21">
        <f t="shared" ca="1" si="8"/>
        <v>0</v>
      </c>
      <c r="R21">
        <f t="shared" ca="1" si="16"/>
        <v>0</v>
      </c>
      <c r="S21" s="35">
        <f ca="1">compile!$BM$5</f>
        <v>47484</v>
      </c>
      <c r="T21" s="83">
        <f t="shared" ca="1" si="17"/>
        <v>1893456000</v>
      </c>
      <c r="U21" s="37">
        <f t="shared" si="9"/>
        <v>20</v>
      </c>
      <c r="V21">
        <f t="shared" ca="1" si="10"/>
        <v>0</v>
      </c>
      <c r="W21">
        <f t="shared" ca="1" si="18"/>
        <v>0</v>
      </c>
      <c r="X21" s="35">
        <f ca="1">compile!$CQ$5</f>
        <v>51136</v>
      </c>
      <c r="Y21" s="83">
        <f t="shared" ca="1" si="19"/>
        <v>2208988800</v>
      </c>
    </row>
    <row r="22" spans="1:25" x14ac:dyDescent="0.2">
      <c r="A22">
        <v>21</v>
      </c>
      <c r="B22" t="str">
        <f t="shared" ca="1" si="0"/>
        <v>AUT_GT absicherung</v>
      </c>
      <c r="C22">
        <f t="shared" ca="1" si="1"/>
        <v>4</v>
      </c>
      <c r="D22">
        <f t="shared" ca="1" si="2"/>
        <v>14.4</v>
      </c>
      <c r="E22">
        <f t="shared" ca="1" si="3"/>
        <v>48.2</v>
      </c>
      <c r="F22" s="37">
        <f t="shared" si="11"/>
        <v>21</v>
      </c>
      <c r="G22">
        <f t="shared" ca="1" si="4"/>
        <v>4820</v>
      </c>
      <c r="H22">
        <f t="shared" ca="1" si="12"/>
        <v>4820000000</v>
      </c>
      <c r="I22" s="35">
        <f ca="1">compile!$E$5</f>
        <v>43831</v>
      </c>
      <c r="J22" s="83">
        <f t="shared" ca="1" si="13"/>
        <v>1577836800</v>
      </c>
      <c r="K22" s="37">
        <f t="shared" si="5"/>
        <v>21</v>
      </c>
      <c r="L22">
        <f t="shared" ca="1" si="6"/>
        <v>4820</v>
      </c>
      <c r="M22">
        <f t="shared" ca="1" si="14"/>
        <v>4820000000</v>
      </c>
      <c r="N22" s="35">
        <f ca="1">compile!$AI$5</f>
        <v>45658</v>
      </c>
      <c r="O22" s="83">
        <f t="shared" ca="1" si="15"/>
        <v>1735689600</v>
      </c>
      <c r="P22" s="37">
        <f t="shared" si="7"/>
        <v>21</v>
      </c>
      <c r="Q22">
        <f t="shared" ca="1" si="8"/>
        <v>4820</v>
      </c>
      <c r="R22">
        <f t="shared" ca="1" si="16"/>
        <v>4820000000</v>
      </c>
      <c r="S22" s="35">
        <f ca="1">compile!$BM$5</f>
        <v>47484</v>
      </c>
      <c r="T22" s="83">
        <f t="shared" ca="1" si="17"/>
        <v>1893456000</v>
      </c>
      <c r="U22" s="37">
        <f t="shared" si="9"/>
        <v>21</v>
      </c>
      <c r="V22">
        <f t="shared" ca="1" si="10"/>
        <v>4820</v>
      </c>
      <c r="W22">
        <f t="shared" ca="1" si="18"/>
        <v>4820000000</v>
      </c>
      <c r="X22" s="35">
        <f ca="1">compile!$CQ$5</f>
        <v>51136</v>
      </c>
      <c r="Y22" s="83">
        <f t="shared" ca="1" si="19"/>
        <v>2208988800</v>
      </c>
    </row>
    <row r="23" spans="1:25" x14ac:dyDescent="0.2">
      <c r="A23">
        <v>22</v>
      </c>
      <c r="B23" t="str">
        <f t="shared" ca="1" si="0"/>
        <v>AUT_GT peak</v>
      </c>
      <c r="C23">
        <f t="shared" ca="1" si="1"/>
        <v>5</v>
      </c>
      <c r="D23">
        <f t="shared" ca="1" si="2"/>
        <v>14.4</v>
      </c>
      <c r="E23">
        <f t="shared" ca="1" si="3"/>
        <v>48.2</v>
      </c>
      <c r="F23" s="37">
        <f t="shared" si="11"/>
        <v>22</v>
      </c>
      <c r="G23">
        <f t="shared" ca="1" si="4"/>
        <v>1446</v>
      </c>
      <c r="H23">
        <f t="shared" ca="1" si="12"/>
        <v>1446000000</v>
      </c>
      <c r="I23" s="35">
        <f ca="1">compile!$E$5</f>
        <v>43831</v>
      </c>
      <c r="J23" s="83">
        <f t="shared" ca="1" si="13"/>
        <v>1577836800</v>
      </c>
      <c r="K23" s="37">
        <f t="shared" si="5"/>
        <v>22</v>
      </c>
      <c r="L23">
        <f t="shared" ca="1" si="6"/>
        <v>1446</v>
      </c>
      <c r="M23">
        <f t="shared" ca="1" si="14"/>
        <v>1446000000</v>
      </c>
      <c r="N23" s="35">
        <f ca="1">compile!$AI$5</f>
        <v>45658</v>
      </c>
      <c r="O23" s="83">
        <f t="shared" ca="1" si="15"/>
        <v>1735689600</v>
      </c>
      <c r="P23" s="37">
        <f t="shared" si="7"/>
        <v>22</v>
      </c>
      <c r="Q23">
        <f t="shared" ca="1" si="8"/>
        <v>1446</v>
      </c>
      <c r="R23">
        <f t="shared" ca="1" si="16"/>
        <v>1446000000</v>
      </c>
      <c r="S23" s="35">
        <f ca="1">compile!$BM$5</f>
        <v>47484</v>
      </c>
      <c r="T23" s="83">
        <f t="shared" ca="1" si="17"/>
        <v>1893456000</v>
      </c>
      <c r="U23" s="37">
        <f t="shared" si="9"/>
        <v>22</v>
      </c>
      <c r="V23">
        <f t="shared" ca="1" si="10"/>
        <v>1446</v>
      </c>
      <c r="W23">
        <f t="shared" ca="1" si="18"/>
        <v>1446000000</v>
      </c>
      <c r="X23" s="35">
        <f ca="1">compile!$CQ$5</f>
        <v>51136</v>
      </c>
      <c r="Y23" s="83">
        <f t="shared" ca="1" si="19"/>
        <v>2208988800</v>
      </c>
    </row>
    <row r="24" spans="1:25" x14ac:dyDescent="0.2">
      <c r="A24">
        <v>23</v>
      </c>
      <c r="B24" t="str">
        <f t="shared" ca="1" si="0"/>
        <v>AUT_GKKW alt</v>
      </c>
      <c r="C24">
        <f t="shared" ca="1" si="1"/>
        <v>6</v>
      </c>
      <c r="D24">
        <f t="shared" ca="1" si="2"/>
        <v>15.3</v>
      </c>
      <c r="E24">
        <f t="shared" ca="1" si="3"/>
        <v>47</v>
      </c>
      <c r="F24" s="37">
        <f t="shared" si="11"/>
        <v>23</v>
      </c>
      <c r="G24">
        <f t="shared" ca="1" si="4"/>
        <v>1687</v>
      </c>
      <c r="H24">
        <f t="shared" ca="1" si="12"/>
        <v>1687000000</v>
      </c>
      <c r="I24" s="35">
        <f ca="1">compile!$E$5</f>
        <v>43831</v>
      </c>
      <c r="J24" s="83">
        <f t="shared" ca="1" si="13"/>
        <v>1577836800</v>
      </c>
      <c r="K24" s="37">
        <f t="shared" si="5"/>
        <v>23</v>
      </c>
      <c r="L24">
        <f t="shared" ca="1" si="6"/>
        <v>1687</v>
      </c>
      <c r="M24">
        <f t="shared" ca="1" si="14"/>
        <v>1687000000</v>
      </c>
      <c r="N24" s="35">
        <f ca="1">compile!$AI$5</f>
        <v>45658</v>
      </c>
      <c r="O24" s="83">
        <f t="shared" ca="1" si="15"/>
        <v>1735689600</v>
      </c>
      <c r="P24" s="37">
        <f t="shared" si="7"/>
        <v>23</v>
      </c>
      <c r="Q24">
        <f t="shared" ca="1" si="8"/>
        <v>1687</v>
      </c>
      <c r="R24">
        <f t="shared" ca="1" si="16"/>
        <v>1687000000</v>
      </c>
      <c r="S24" s="35">
        <f ca="1">compile!$BM$5</f>
        <v>47484</v>
      </c>
      <c r="T24" s="83">
        <f t="shared" ca="1" si="17"/>
        <v>1893456000</v>
      </c>
      <c r="U24" s="37">
        <f t="shared" si="9"/>
        <v>23</v>
      </c>
      <c r="V24">
        <f t="shared" ca="1" si="10"/>
        <v>1687</v>
      </c>
      <c r="W24">
        <f t="shared" ca="1" si="18"/>
        <v>1687000000</v>
      </c>
      <c r="X24" s="35">
        <f ca="1">compile!$CQ$5</f>
        <v>51136</v>
      </c>
      <c r="Y24" s="83">
        <f t="shared" ca="1" si="19"/>
        <v>2208988800</v>
      </c>
    </row>
    <row r="25" spans="1:25" x14ac:dyDescent="0.2">
      <c r="A25">
        <v>24</v>
      </c>
      <c r="B25" t="str">
        <f t="shared" ca="1" si="0"/>
        <v>AUT_GKKW neu</v>
      </c>
      <c r="C25">
        <f t="shared" ca="1" si="1"/>
        <v>7</v>
      </c>
      <c r="D25">
        <f t="shared" ca="1" si="2"/>
        <v>15.3</v>
      </c>
      <c r="E25">
        <f t="shared" ca="1" si="3"/>
        <v>47</v>
      </c>
      <c r="F25" s="37">
        <f t="shared" si="11"/>
        <v>24</v>
      </c>
      <c r="G25">
        <f t="shared" ca="1" si="4"/>
        <v>1687</v>
      </c>
      <c r="H25">
        <f t="shared" ca="1" si="12"/>
        <v>1687000000</v>
      </c>
      <c r="I25" s="35">
        <f ca="1">compile!$E$5</f>
        <v>43831</v>
      </c>
      <c r="J25" s="83">
        <f t="shared" ca="1" si="13"/>
        <v>1577836800</v>
      </c>
      <c r="K25" s="37">
        <f t="shared" si="5"/>
        <v>24</v>
      </c>
      <c r="L25">
        <f t="shared" ca="1" si="6"/>
        <v>1687</v>
      </c>
      <c r="M25">
        <f t="shared" ca="1" si="14"/>
        <v>1687000000</v>
      </c>
      <c r="N25" s="35">
        <f ca="1">compile!$AI$5</f>
        <v>45658</v>
      </c>
      <c r="O25" s="83">
        <f t="shared" ca="1" si="15"/>
        <v>1735689600</v>
      </c>
      <c r="P25" s="37">
        <f t="shared" si="7"/>
        <v>24</v>
      </c>
      <c r="Q25">
        <f t="shared" ca="1" si="8"/>
        <v>1687</v>
      </c>
      <c r="R25">
        <f t="shared" ca="1" si="16"/>
        <v>1687000000</v>
      </c>
      <c r="S25" s="35">
        <f ca="1">compile!$BM$5</f>
        <v>47484</v>
      </c>
      <c r="T25" s="83">
        <f t="shared" ca="1" si="17"/>
        <v>1893456000</v>
      </c>
      <c r="U25" s="37">
        <f t="shared" si="9"/>
        <v>24</v>
      </c>
      <c r="V25">
        <f t="shared" ca="1" si="10"/>
        <v>1687</v>
      </c>
      <c r="W25">
        <f t="shared" ca="1" si="18"/>
        <v>1687000000</v>
      </c>
      <c r="X25" s="35">
        <f ca="1">compile!$CQ$5</f>
        <v>51136</v>
      </c>
      <c r="Y25" s="83">
        <f t="shared" ca="1" si="19"/>
        <v>2208988800</v>
      </c>
    </row>
    <row r="26" spans="1:25" x14ac:dyDescent="0.2">
      <c r="A26">
        <v>25</v>
      </c>
      <c r="B26" t="str">
        <f t="shared" ca="1" si="0"/>
        <v>AUT_Steinkohlekraftwerk alt</v>
      </c>
      <c r="C26">
        <f t="shared" ca="1" si="1"/>
        <v>12</v>
      </c>
      <c r="D26">
        <f t="shared" ca="1" si="2"/>
        <v>16.399999999999999</v>
      </c>
      <c r="E26">
        <f t="shared" ca="1" si="3"/>
        <v>47.5</v>
      </c>
      <c r="F26" s="37">
        <f t="shared" si="11"/>
        <v>25</v>
      </c>
      <c r="G26">
        <f t="shared" ca="1" si="4"/>
        <v>299</v>
      </c>
      <c r="H26">
        <f t="shared" ca="1" si="12"/>
        <v>299000000</v>
      </c>
      <c r="I26" s="35">
        <f ca="1">compile!$E$5</f>
        <v>43831</v>
      </c>
      <c r="J26" s="83">
        <f t="shared" ca="1" si="13"/>
        <v>1577836800</v>
      </c>
      <c r="K26" s="37">
        <f t="shared" si="5"/>
        <v>25</v>
      </c>
      <c r="L26">
        <f t="shared" ca="1" si="6"/>
        <v>299</v>
      </c>
      <c r="M26">
        <f t="shared" ca="1" si="14"/>
        <v>299000000</v>
      </c>
      <c r="N26" s="35">
        <f ca="1">compile!$AI$5</f>
        <v>45658</v>
      </c>
      <c r="O26" s="83">
        <f t="shared" ca="1" si="15"/>
        <v>1735689600</v>
      </c>
      <c r="P26" s="37">
        <f t="shared" si="7"/>
        <v>25</v>
      </c>
      <c r="Q26">
        <f t="shared" ca="1" si="8"/>
        <v>299</v>
      </c>
      <c r="R26">
        <f t="shared" ca="1" si="16"/>
        <v>299000000</v>
      </c>
      <c r="S26" s="35">
        <f ca="1">compile!$BM$5</f>
        <v>47484</v>
      </c>
      <c r="T26" s="83">
        <f t="shared" ca="1" si="17"/>
        <v>1893456000</v>
      </c>
      <c r="U26" s="37">
        <f t="shared" si="9"/>
        <v>25</v>
      </c>
      <c r="V26">
        <f t="shared" ca="1" si="10"/>
        <v>299</v>
      </c>
      <c r="W26">
        <f t="shared" ca="1" si="18"/>
        <v>299000000</v>
      </c>
      <c r="X26" s="35">
        <f ca="1">compile!$CQ$5</f>
        <v>51136</v>
      </c>
      <c r="Y26" s="83">
        <f t="shared" ca="1" si="19"/>
        <v>2208988800</v>
      </c>
    </row>
    <row r="27" spans="1:25" x14ac:dyDescent="0.2">
      <c r="A27">
        <v>26</v>
      </c>
      <c r="B27" t="str">
        <f t="shared" ca="1" si="0"/>
        <v>AUT_Steinkohlekraftwerk neu</v>
      </c>
      <c r="C27">
        <f t="shared" ca="1" si="1"/>
        <v>13</v>
      </c>
      <c r="D27">
        <f t="shared" ca="1" si="2"/>
        <v>16.399999999999999</v>
      </c>
      <c r="E27">
        <f t="shared" ca="1" si="3"/>
        <v>47.5</v>
      </c>
      <c r="F27" s="37">
        <f t="shared" si="11"/>
        <v>26</v>
      </c>
      <c r="G27">
        <f t="shared" ca="1" si="4"/>
        <v>299</v>
      </c>
      <c r="H27">
        <f t="shared" ca="1" si="12"/>
        <v>299000000</v>
      </c>
      <c r="I27" s="35">
        <f ca="1">compile!$E$5</f>
        <v>43831</v>
      </c>
      <c r="J27" s="83">
        <f t="shared" ca="1" si="13"/>
        <v>1577836800</v>
      </c>
      <c r="K27" s="37">
        <f t="shared" si="5"/>
        <v>26</v>
      </c>
      <c r="L27">
        <f t="shared" ca="1" si="6"/>
        <v>299</v>
      </c>
      <c r="M27">
        <f t="shared" ca="1" si="14"/>
        <v>299000000</v>
      </c>
      <c r="N27" s="35">
        <f ca="1">compile!$AI$5</f>
        <v>45658</v>
      </c>
      <c r="O27" s="83">
        <f t="shared" ca="1" si="15"/>
        <v>1735689600</v>
      </c>
      <c r="P27" s="37">
        <f t="shared" si="7"/>
        <v>26</v>
      </c>
      <c r="Q27">
        <f t="shared" ca="1" si="8"/>
        <v>299</v>
      </c>
      <c r="R27">
        <f t="shared" ca="1" si="16"/>
        <v>299000000</v>
      </c>
      <c r="S27" s="35">
        <f ca="1">compile!$BM$5</f>
        <v>47484</v>
      </c>
      <c r="T27" s="83">
        <f t="shared" ca="1" si="17"/>
        <v>1893456000</v>
      </c>
      <c r="U27" s="37">
        <f t="shared" si="9"/>
        <v>26</v>
      </c>
      <c r="V27">
        <f t="shared" ca="1" si="10"/>
        <v>299</v>
      </c>
      <c r="W27">
        <f t="shared" ca="1" si="18"/>
        <v>299000000</v>
      </c>
      <c r="X27" s="35">
        <f ca="1">compile!$CQ$5</f>
        <v>51136</v>
      </c>
      <c r="Y27" s="83">
        <f t="shared" ca="1" si="19"/>
        <v>2208988800</v>
      </c>
    </row>
    <row r="28" spans="1:25" x14ac:dyDescent="0.2">
      <c r="A28">
        <v>27</v>
      </c>
      <c r="B28" t="str">
        <f t="shared" ca="1" si="0"/>
        <v>AUT_Laufwasserkraftwerk</v>
      </c>
      <c r="C28">
        <f t="shared" ca="1" si="1"/>
        <v>9</v>
      </c>
      <c r="D28">
        <f t="shared" ca="1" si="2"/>
        <v>16.600000000000001</v>
      </c>
      <c r="E28">
        <f t="shared" ca="1" si="3"/>
        <v>48.2</v>
      </c>
      <c r="F28" s="37">
        <f t="shared" si="11"/>
        <v>27</v>
      </c>
      <c r="G28">
        <f t="shared" ca="1" si="4"/>
        <v>4509</v>
      </c>
      <c r="H28">
        <f t="shared" ca="1" si="12"/>
        <v>4509000000</v>
      </c>
      <c r="I28" s="35">
        <f ca="1">compile!$E$5</f>
        <v>43831</v>
      </c>
      <c r="J28" s="83">
        <f t="shared" ca="1" si="13"/>
        <v>1577836800</v>
      </c>
      <c r="K28" s="37">
        <f t="shared" si="5"/>
        <v>27</v>
      </c>
      <c r="L28">
        <f t="shared" ca="1" si="6"/>
        <v>4509</v>
      </c>
      <c r="M28">
        <f t="shared" ca="1" si="14"/>
        <v>4509000000</v>
      </c>
      <c r="N28" s="35">
        <f ca="1">compile!$AI$5</f>
        <v>45658</v>
      </c>
      <c r="O28" s="83">
        <f t="shared" ca="1" si="15"/>
        <v>1735689600</v>
      </c>
      <c r="P28" s="37">
        <f t="shared" si="7"/>
        <v>27</v>
      </c>
      <c r="Q28">
        <f t="shared" ca="1" si="8"/>
        <v>4509</v>
      </c>
      <c r="R28">
        <f t="shared" ca="1" si="16"/>
        <v>4509000000</v>
      </c>
      <c r="S28" s="35">
        <f ca="1">compile!$BM$5</f>
        <v>47484</v>
      </c>
      <c r="T28" s="83">
        <f t="shared" ca="1" si="17"/>
        <v>1893456000</v>
      </c>
      <c r="U28" s="37">
        <f t="shared" si="9"/>
        <v>27</v>
      </c>
      <c r="V28">
        <f t="shared" ca="1" si="10"/>
        <v>4509</v>
      </c>
      <c r="W28">
        <f t="shared" ca="1" si="18"/>
        <v>4509000000</v>
      </c>
      <c r="X28" s="35">
        <f ca="1">compile!$CQ$5</f>
        <v>51136</v>
      </c>
      <c r="Y28" s="83">
        <f t="shared" ca="1" si="19"/>
        <v>2208988800</v>
      </c>
    </row>
    <row r="29" spans="1:25" x14ac:dyDescent="0.2">
      <c r="A29">
        <v>28</v>
      </c>
      <c r="B29" t="str">
        <f t="shared" ca="1" si="0"/>
        <v>AUT_Speicherwasserkraftwerk</v>
      </c>
      <c r="C29">
        <f t="shared" ca="1" si="1"/>
        <v>11</v>
      </c>
      <c r="D29">
        <f t="shared" ca="1" si="2"/>
        <v>12.8</v>
      </c>
      <c r="E29">
        <f t="shared" ca="1" si="3"/>
        <v>47</v>
      </c>
      <c r="F29" s="37">
        <f t="shared" si="11"/>
        <v>28</v>
      </c>
      <c r="G29">
        <f t="shared" ca="1" si="4"/>
        <v>9989</v>
      </c>
      <c r="H29">
        <f t="shared" ca="1" si="12"/>
        <v>9989000000</v>
      </c>
      <c r="I29" s="35">
        <f ca="1">compile!$E$5</f>
        <v>43831</v>
      </c>
      <c r="J29" s="83">
        <f t="shared" ca="1" si="13"/>
        <v>1577836800</v>
      </c>
      <c r="K29" s="37">
        <f t="shared" si="5"/>
        <v>28</v>
      </c>
      <c r="L29">
        <f t="shared" ca="1" si="6"/>
        <v>9989</v>
      </c>
      <c r="M29">
        <f t="shared" ca="1" si="14"/>
        <v>9989000000</v>
      </c>
      <c r="N29" s="35">
        <f ca="1">compile!$AI$5</f>
        <v>45658</v>
      </c>
      <c r="O29" s="83">
        <f t="shared" ca="1" si="15"/>
        <v>1735689600</v>
      </c>
      <c r="P29" s="37">
        <f t="shared" si="7"/>
        <v>28</v>
      </c>
      <c r="Q29">
        <f t="shared" ca="1" si="8"/>
        <v>9989</v>
      </c>
      <c r="R29">
        <f t="shared" ca="1" si="16"/>
        <v>9989000000</v>
      </c>
      <c r="S29" s="35">
        <f ca="1">compile!$BM$5</f>
        <v>47484</v>
      </c>
      <c r="T29" s="83">
        <f t="shared" ca="1" si="17"/>
        <v>1893456000</v>
      </c>
      <c r="U29" s="37">
        <f t="shared" si="9"/>
        <v>28</v>
      </c>
      <c r="V29">
        <f t="shared" ca="1" si="10"/>
        <v>9989</v>
      </c>
      <c r="W29">
        <f t="shared" ca="1" si="18"/>
        <v>9989000000</v>
      </c>
      <c r="X29" s="35">
        <f ca="1">compile!$CQ$5</f>
        <v>51136</v>
      </c>
      <c r="Y29" s="83">
        <f t="shared" ca="1" si="19"/>
        <v>2208988800</v>
      </c>
    </row>
    <row r="30" spans="1:25" x14ac:dyDescent="0.2">
      <c r="A30">
        <v>29</v>
      </c>
      <c r="B30" t="str">
        <f t="shared" ca="1" si="0"/>
        <v>AUT_Braunkohlekraftwerk alt</v>
      </c>
      <c r="C30">
        <f t="shared" ca="1" si="1"/>
        <v>2</v>
      </c>
      <c r="D30">
        <f t="shared" ca="1" si="2"/>
        <v>15.1</v>
      </c>
      <c r="E30">
        <f t="shared" ca="1" si="3"/>
        <v>48.8</v>
      </c>
      <c r="F30" s="37">
        <f t="shared" si="11"/>
        <v>29</v>
      </c>
      <c r="G30">
        <f t="shared" ca="1" si="4"/>
        <v>0</v>
      </c>
      <c r="H30">
        <f t="shared" ca="1" si="12"/>
        <v>0</v>
      </c>
      <c r="I30" s="35">
        <f ca="1">compile!$E$5</f>
        <v>43831</v>
      </c>
      <c r="J30" s="83">
        <f t="shared" ca="1" si="13"/>
        <v>1577836800</v>
      </c>
      <c r="K30" s="37">
        <f t="shared" si="5"/>
        <v>29</v>
      </c>
      <c r="L30">
        <f t="shared" ca="1" si="6"/>
        <v>0</v>
      </c>
      <c r="M30">
        <f t="shared" ca="1" si="14"/>
        <v>0</v>
      </c>
      <c r="N30" s="35">
        <f ca="1">compile!$AI$5</f>
        <v>45658</v>
      </c>
      <c r="O30" s="83">
        <f t="shared" ca="1" si="15"/>
        <v>1735689600</v>
      </c>
      <c r="P30" s="37">
        <f t="shared" si="7"/>
        <v>29</v>
      </c>
      <c r="Q30">
        <f t="shared" ca="1" si="8"/>
        <v>0</v>
      </c>
      <c r="R30">
        <f t="shared" ca="1" si="16"/>
        <v>0</v>
      </c>
      <c r="S30" s="35">
        <f ca="1">compile!$BM$5</f>
        <v>47484</v>
      </c>
      <c r="T30" s="83">
        <f t="shared" ca="1" si="17"/>
        <v>1893456000</v>
      </c>
      <c r="U30" s="37">
        <f t="shared" si="9"/>
        <v>29</v>
      </c>
      <c r="V30">
        <f t="shared" ca="1" si="10"/>
        <v>0</v>
      </c>
      <c r="W30">
        <f t="shared" ca="1" si="18"/>
        <v>0</v>
      </c>
      <c r="X30" s="35">
        <f ca="1">compile!$CQ$5</f>
        <v>51136</v>
      </c>
      <c r="Y30" s="83">
        <f t="shared" ca="1" si="19"/>
        <v>2208988800</v>
      </c>
    </row>
    <row r="31" spans="1:25" x14ac:dyDescent="0.2">
      <c r="A31">
        <v>30</v>
      </c>
      <c r="B31" t="str">
        <f t="shared" ca="1" si="0"/>
        <v>AUT_Braunkohlekraftwerk neu</v>
      </c>
      <c r="C31">
        <f t="shared" ca="1" si="1"/>
        <v>3</v>
      </c>
      <c r="D31">
        <f t="shared" ca="1" si="2"/>
        <v>15.1</v>
      </c>
      <c r="E31">
        <f t="shared" ca="1" si="3"/>
        <v>48.8</v>
      </c>
      <c r="F31" s="37">
        <f t="shared" si="11"/>
        <v>30</v>
      </c>
      <c r="G31">
        <f t="shared" ca="1" si="4"/>
        <v>0</v>
      </c>
      <c r="H31">
        <f t="shared" ca="1" si="12"/>
        <v>0</v>
      </c>
      <c r="I31" s="35">
        <f ca="1">compile!$E$5</f>
        <v>43831</v>
      </c>
      <c r="J31" s="83">
        <f t="shared" ca="1" si="13"/>
        <v>1577836800</v>
      </c>
      <c r="K31" s="37">
        <f t="shared" si="5"/>
        <v>30</v>
      </c>
      <c r="L31">
        <f t="shared" ca="1" si="6"/>
        <v>0</v>
      </c>
      <c r="M31">
        <f t="shared" ca="1" si="14"/>
        <v>0</v>
      </c>
      <c r="N31" s="35">
        <f ca="1">compile!$AI$5</f>
        <v>45658</v>
      </c>
      <c r="O31" s="83">
        <f t="shared" ca="1" si="15"/>
        <v>1735689600</v>
      </c>
      <c r="P31" s="37">
        <f t="shared" si="7"/>
        <v>30</v>
      </c>
      <c r="Q31">
        <f t="shared" ca="1" si="8"/>
        <v>0</v>
      </c>
      <c r="R31">
        <f t="shared" ca="1" si="16"/>
        <v>0</v>
      </c>
      <c r="S31" s="35">
        <f ca="1">compile!$BM$5</f>
        <v>47484</v>
      </c>
      <c r="T31" s="83">
        <f t="shared" ca="1" si="17"/>
        <v>1893456000</v>
      </c>
      <c r="U31" s="37">
        <f t="shared" si="9"/>
        <v>30</v>
      </c>
      <c r="V31">
        <f t="shared" ca="1" si="10"/>
        <v>0</v>
      </c>
      <c r="W31">
        <f t="shared" ca="1" si="18"/>
        <v>0</v>
      </c>
      <c r="X31" s="35">
        <f ca="1">compile!$CQ$5</f>
        <v>51136</v>
      </c>
      <c r="Y31" s="83">
        <f t="shared" ca="1" si="19"/>
        <v>2208988800</v>
      </c>
    </row>
    <row r="32" spans="1:25" x14ac:dyDescent="0.2">
      <c r="A32">
        <v>31</v>
      </c>
      <c r="B32" t="str">
        <f t="shared" ca="1" si="0"/>
        <v>AUT_Kernkraftwerk</v>
      </c>
      <c r="C32">
        <f t="shared" ca="1" si="1"/>
        <v>8</v>
      </c>
      <c r="D32">
        <f t="shared" ca="1" si="2"/>
        <v>14.3</v>
      </c>
      <c r="E32">
        <f t="shared" ca="1" si="3"/>
        <v>48.2</v>
      </c>
      <c r="F32" s="37">
        <f t="shared" si="11"/>
        <v>31</v>
      </c>
      <c r="G32">
        <f t="shared" ca="1" si="4"/>
        <v>0</v>
      </c>
      <c r="H32">
        <f t="shared" ca="1" si="12"/>
        <v>0</v>
      </c>
      <c r="I32" s="35">
        <f ca="1">compile!$E$5</f>
        <v>43831</v>
      </c>
      <c r="J32" s="83">
        <f t="shared" ca="1" si="13"/>
        <v>1577836800</v>
      </c>
      <c r="K32" s="37">
        <f t="shared" si="5"/>
        <v>31</v>
      </c>
      <c r="L32">
        <f t="shared" ca="1" si="6"/>
        <v>0</v>
      </c>
      <c r="M32">
        <f t="shared" ca="1" si="14"/>
        <v>0</v>
      </c>
      <c r="N32" s="35">
        <f ca="1">compile!$AI$5</f>
        <v>45658</v>
      </c>
      <c r="O32" s="83">
        <f t="shared" ca="1" si="15"/>
        <v>1735689600</v>
      </c>
      <c r="P32" s="37">
        <f t="shared" si="7"/>
        <v>31</v>
      </c>
      <c r="Q32">
        <f t="shared" ca="1" si="8"/>
        <v>0</v>
      </c>
      <c r="R32">
        <f t="shared" ca="1" si="16"/>
        <v>0</v>
      </c>
      <c r="S32" s="35">
        <f ca="1">compile!$BM$5</f>
        <v>47484</v>
      </c>
      <c r="T32" s="83">
        <f t="shared" ca="1" si="17"/>
        <v>1893456000</v>
      </c>
      <c r="U32" s="37">
        <f t="shared" si="9"/>
        <v>31</v>
      </c>
      <c r="V32">
        <f t="shared" ca="1" si="10"/>
        <v>0</v>
      </c>
      <c r="W32">
        <f t="shared" ca="1" si="18"/>
        <v>0</v>
      </c>
      <c r="X32" s="35">
        <f ca="1">compile!$CQ$5</f>
        <v>51136</v>
      </c>
      <c r="Y32" s="83">
        <f t="shared" ca="1" si="19"/>
        <v>2208988800</v>
      </c>
    </row>
    <row r="33" spans="1:25" x14ac:dyDescent="0.2">
      <c r="A33">
        <v>32</v>
      </c>
      <c r="B33" t="str">
        <f t="shared" ca="1" si="0"/>
        <v>AUT_Oelkraftwerk</v>
      </c>
      <c r="C33">
        <f t="shared" ca="1" si="1"/>
        <v>17</v>
      </c>
      <c r="D33">
        <f t="shared" ca="1" si="2"/>
        <v>14.3</v>
      </c>
      <c r="E33">
        <f t="shared" ca="1" si="3"/>
        <v>48.2</v>
      </c>
      <c r="F33" s="37">
        <f t="shared" si="11"/>
        <v>32</v>
      </c>
      <c r="G33">
        <f t="shared" ca="1" si="4"/>
        <v>174</v>
      </c>
      <c r="H33">
        <f t="shared" ca="1" si="12"/>
        <v>174000000</v>
      </c>
      <c r="I33" s="35">
        <f ca="1">compile!$E$5</f>
        <v>43831</v>
      </c>
      <c r="J33" s="83">
        <f t="shared" ca="1" si="13"/>
        <v>1577836800</v>
      </c>
      <c r="K33" s="37">
        <f t="shared" si="5"/>
        <v>32</v>
      </c>
      <c r="L33">
        <f t="shared" ca="1" si="6"/>
        <v>174</v>
      </c>
      <c r="M33">
        <f t="shared" ca="1" si="14"/>
        <v>174000000</v>
      </c>
      <c r="N33" s="35">
        <f ca="1">compile!$AI$5</f>
        <v>45658</v>
      </c>
      <c r="O33" s="83">
        <f t="shared" ca="1" si="15"/>
        <v>1735689600</v>
      </c>
      <c r="P33" s="37">
        <f t="shared" si="7"/>
        <v>32</v>
      </c>
      <c r="Q33">
        <f t="shared" ca="1" si="8"/>
        <v>174</v>
      </c>
      <c r="R33">
        <f t="shared" ca="1" si="16"/>
        <v>174000000</v>
      </c>
      <c r="S33" s="35">
        <f ca="1">compile!$BM$5</f>
        <v>47484</v>
      </c>
      <c r="T33" s="83">
        <f t="shared" ca="1" si="17"/>
        <v>1893456000</v>
      </c>
      <c r="U33" s="37">
        <f t="shared" si="9"/>
        <v>32</v>
      </c>
      <c r="V33">
        <f t="shared" ca="1" si="10"/>
        <v>174</v>
      </c>
      <c r="W33">
        <f t="shared" ca="1" si="18"/>
        <v>174000000</v>
      </c>
      <c r="X33" s="35">
        <f ca="1">compile!$CQ$5</f>
        <v>51136</v>
      </c>
      <c r="Y33" s="83">
        <f t="shared" ca="1" si="19"/>
        <v>2208988800</v>
      </c>
    </row>
    <row r="34" spans="1:25" x14ac:dyDescent="0.2">
      <c r="A34">
        <v>33</v>
      </c>
      <c r="B34" t="str">
        <f t="shared" ca="1" si="0"/>
        <v>AUT_Weitere non-RES</v>
      </c>
      <c r="C34">
        <f t="shared" ca="1" si="1"/>
        <v>19</v>
      </c>
      <c r="D34">
        <f t="shared" ca="1" si="2"/>
        <v>14.1</v>
      </c>
      <c r="E34">
        <f t="shared" ca="1" si="3"/>
        <v>47.6</v>
      </c>
      <c r="F34" s="37">
        <f t="shared" si="11"/>
        <v>33</v>
      </c>
      <c r="G34">
        <f t="shared" ca="1" si="4"/>
        <v>984</v>
      </c>
      <c r="H34">
        <f t="shared" ca="1" si="12"/>
        <v>984000000</v>
      </c>
      <c r="I34" s="35">
        <f ca="1">compile!$E$5</f>
        <v>43831</v>
      </c>
      <c r="J34" s="83">
        <f t="shared" ca="1" si="13"/>
        <v>1577836800</v>
      </c>
      <c r="K34" s="37">
        <f t="shared" si="5"/>
        <v>33</v>
      </c>
      <c r="L34">
        <f t="shared" ca="1" si="6"/>
        <v>984</v>
      </c>
      <c r="M34">
        <f t="shared" ca="1" si="14"/>
        <v>984000000</v>
      </c>
      <c r="N34" s="35">
        <f ca="1">compile!$AI$5</f>
        <v>45658</v>
      </c>
      <c r="O34" s="83">
        <f t="shared" ca="1" si="15"/>
        <v>1735689600</v>
      </c>
      <c r="P34" s="37">
        <f t="shared" si="7"/>
        <v>33</v>
      </c>
      <c r="Q34">
        <f t="shared" ca="1" si="8"/>
        <v>984</v>
      </c>
      <c r="R34">
        <f t="shared" ca="1" si="16"/>
        <v>984000000</v>
      </c>
      <c r="S34" s="35">
        <f ca="1">compile!$BM$5</f>
        <v>47484</v>
      </c>
      <c r="T34" s="83">
        <f t="shared" ca="1" si="17"/>
        <v>1893456000</v>
      </c>
      <c r="U34" s="37">
        <f t="shared" si="9"/>
        <v>33</v>
      </c>
      <c r="V34">
        <f t="shared" ca="1" si="10"/>
        <v>984</v>
      </c>
      <c r="W34">
        <f t="shared" ca="1" si="18"/>
        <v>984000000</v>
      </c>
      <c r="X34" s="35">
        <f ca="1">compile!$CQ$5</f>
        <v>51136</v>
      </c>
      <c r="Y34" s="83">
        <f t="shared" ca="1" si="19"/>
        <v>2208988800</v>
      </c>
    </row>
    <row r="35" spans="1:25" x14ac:dyDescent="0.2">
      <c r="A35">
        <v>34</v>
      </c>
      <c r="B35" t="str">
        <f t="shared" ca="1" si="0"/>
        <v>AUT_Weitere RES</v>
      </c>
      <c r="C35">
        <f t="shared" ca="1" si="1"/>
        <v>18</v>
      </c>
      <c r="D35">
        <f t="shared" ca="1" si="2"/>
        <v>14.1</v>
      </c>
      <c r="E35">
        <f t="shared" ca="1" si="3"/>
        <v>47.6</v>
      </c>
      <c r="F35" s="37">
        <f t="shared" si="11"/>
        <v>34</v>
      </c>
      <c r="G35">
        <f t="shared" ca="1" si="4"/>
        <v>620</v>
      </c>
      <c r="H35">
        <f t="shared" ca="1" si="12"/>
        <v>620000000</v>
      </c>
      <c r="I35" s="35">
        <f ca="1">compile!$E$5</f>
        <v>43831</v>
      </c>
      <c r="J35" s="83">
        <f t="shared" ca="1" si="13"/>
        <v>1577836800</v>
      </c>
      <c r="K35" s="37">
        <f t="shared" si="5"/>
        <v>34</v>
      </c>
      <c r="L35">
        <f t="shared" ca="1" si="6"/>
        <v>620</v>
      </c>
      <c r="M35">
        <f t="shared" ca="1" si="14"/>
        <v>620000000</v>
      </c>
      <c r="N35" s="35">
        <f ca="1">compile!$AI$5</f>
        <v>45658</v>
      </c>
      <c r="O35" s="83">
        <f t="shared" ca="1" si="15"/>
        <v>1735689600</v>
      </c>
      <c r="P35" s="37">
        <f t="shared" si="7"/>
        <v>34</v>
      </c>
      <c r="Q35">
        <f t="shared" ca="1" si="8"/>
        <v>620</v>
      </c>
      <c r="R35">
        <f t="shared" ca="1" si="16"/>
        <v>620000000</v>
      </c>
      <c r="S35" s="35">
        <f ca="1">compile!$BM$5</f>
        <v>47484</v>
      </c>
      <c r="T35" s="83">
        <f t="shared" ca="1" si="17"/>
        <v>1893456000</v>
      </c>
      <c r="U35" s="37">
        <f t="shared" si="9"/>
        <v>34</v>
      </c>
      <c r="V35">
        <f t="shared" ca="1" si="10"/>
        <v>620</v>
      </c>
      <c r="W35">
        <f t="shared" ca="1" si="18"/>
        <v>620000000</v>
      </c>
      <c r="X35" s="35">
        <f ca="1">compile!$CQ$5</f>
        <v>51136</v>
      </c>
      <c r="Y35" s="83">
        <f t="shared" ca="1" si="19"/>
        <v>2208988800</v>
      </c>
    </row>
    <row r="36" spans="1:25" x14ac:dyDescent="0.2">
      <c r="A36">
        <v>35</v>
      </c>
      <c r="B36" t="str">
        <f t="shared" ca="1" si="0"/>
        <v>AUT_PV</v>
      </c>
      <c r="C36">
        <f t="shared" ca="1" si="1"/>
        <v>10</v>
      </c>
      <c r="D36">
        <f t="shared" ca="1" si="2"/>
        <v>15.6</v>
      </c>
      <c r="E36">
        <f t="shared" ca="1" si="3"/>
        <v>46.9</v>
      </c>
      <c r="F36" s="37">
        <f t="shared" si="11"/>
        <v>35</v>
      </c>
      <c r="G36">
        <f t="shared" ca="1" si="4"/>
        <v>2000</v>
      </c>
      <c r="H36">
        <f t="shared" ca="1" si="12"/>
        <v>2000000000</v>
      </c>
      <c r="I36" s="35">
        <f ca="1">compile!$E$5</f>
        <v>43831</v>
      </c>
      <c r="J36" s="83">
        <f t="shared" ca="1" si="13"/>
        <v>1577836800</v>
      </c>
      <c r="K36" s="37">
        <f t="shared" si="5"/>
        <v>35</v>
      </c>
      <c r="L36">
        <f t="shared" ca="1" si="6"/>
        <v>2000</v>
      </c>
      <c r="M36">
        <f t="shared" ca="1" si="14"/>
        <v>2000000000</v>
      </c>
      <c r="N36" s="35">
        <f ca="1">compile!$AI$5</f>
        <v>45658</v>
      </c>
      <c r="O36" s="83">
        <f t="shared" ca="1" si="15"/>
        <v>1735689600</v>
      </c>
      <c r="P36" s="37">
        <f t="shared" si="7"/>
        <v>35</v>
      </c>
      <c r="Q36">
        <f t="shared" ca="1" si="8"/>
        <v>2000</v>
      </c>
      <c r="R36">
        <f t="shared" ca="1" si="16"/>
        <v>2000000000</v>
      </c>
      <c r="S36" s="35">
        <f ca="1">compile!$BM$5</f>
        <v>47484</v>
      </c>
      <c r="T36" s="83">
        <f t="shared" ca="1" si="17"/>
        <v>1893456000</v>
      </c>
      <c r="U36" s="37">
        <f t="shared" si="9"/>
        <v>35</v>
      </c>
      <c r="V36">
        <f t="shared" ca="1" si="10"/>
        <v>2000</v>
      </c>
      <c r="W36">
        <f t="shared" ca="1" si="18"/>
        <v>2000000000</v>
      </c>
      <c r="X36" s="35">
        <f ca="1">compile!$CQ$5</f>
        <v>51136</v>
      </c>
      <c r="Y36" s="83">
        <f t="shared" ca="1" si="19"/>
        <v>2208988800</v>
      </c>
    </row>
    <row r="37" spans="1:25" x14ac:dyDescent="0.2">
      <c r="A37">
        <v>36</v>
      </c>
      <c r="B37" t="str">
        <f t="shared" ca="1" si="0"/>
        <v>AUT_Wind onshore stark</v>
      </c>
      <c r="C37">
        <f t="shared" ca="1" si="1"/>
        <v>16</v>
      </c>
      <c r="D37">
        <f t="shared" ca="1" si="2"/>
        <v>15.8</v>
      </c>
      <c r="E37">
        <f t="shared" ca="1" si="3"/>
        <v>48.4</v>
      </c>
      <c r="F37" s="37">
        <f t="shared" si="11"/>
        <v>36</v>
      </c>
      <c r="G37">
        <f t="shared" ca="1" si="4"/>
        <v>1940</v>
      </c>
      <c r="H37">
        <f t="shared" ca="1" si="12"/>
        <v>1940000000</v>
      </c>
      <c r="I37" s="35">
        <f ca="1">compile!$E$5</f>
        <v>43831</v>
      </c>
      <c r="J37" s="83">
        <f t="shared" ca="1" si="13"/>
        <v>1577836800</v>
      </c>
      <c r="K37" s="37">
        <f t="shared" si="5"/>
        <v>36</v>
      </c>
      <c r="L37">
        <f t="shared" ca="1" si="6"/>
        <v>1940</v>
      </c>
      <c r="M37">
        <f t="shared" ca="1" si="14"/>
        <v>1940000000</v>
      </c>
      <c r="N37" s="35">
        <f ca="1">compile!$AI$5</f>
        <v>45658</v>
      </c>
      <c r="O37" s="83">
        <f t="shared" ca="1" si="15"/>
        <v>1735689600</v>
      </c>
      <c r="P37" s="37">
        <f t="shared" si="7"/>
        <v>36</v>
      </c>
      <c r="Q37">
        <f t="shared" ca="1" si="8"/>
        <v>1940</v>
      </c>
      <c r="R37">
        <f t="shared" ca="1" si="16"/>
        <v>1940000000</v>
      </c>
      <c r="S37" s="35">
        <f ca="1">compile!$BM$5</f>
        <v>47484</v>
      </c>
      <c r="T37" s="83">
        <f t="shared" ca="1" si="17"/>
        <v>1893456000</v>
      </c>
      <c r="U37" s="37">
        <f t="shared" si="9"/>
        <v>36</v>
      </c>
      <c r="V37">
        <f t="shared" ca="1" si="10"/>
        <v>1940</v>
      </c>
      <c r="W37">
        <f t="shared" ca="1" si="18"/>
        <v>1940000000</v>
      </c>
      <c r="X37" s="35">
        <f ca="1">compile!$CQ$5</f>
        <v>51136</v>
      </c>
      <c r="Y37" s="83">
        <f t="shared" ca="1" si="19"/>
        <v>2208988800</v>
      </c>
    </row>
    <row r="38" spans="1:25" x14ac:dyDescent="0.2">
      <c r="A38">
        <v>37</v>
      </c>
      <c r="B38" t="str">
        <f t="shared" ca="1" si="0"/>
        <v>AUT_Wind onshore schwach</v>
      </c>
      <c r="C38">
        <f t="shared" ca="1" si="1"/>
        <v>15</v>
      </c>
      <c r="D38">
        <f t="shared" ca="1" si="2"/>
        <v>15.8</v>
      </c>
      <c r="E38">
        <f t="shared" ca="1" si="3"/>
        <v>48.4</v>
      </c>
      <c r="F38" s="37">
        <f t="shared" si="11"/>
        <v>37</v>
      </c>
      <c r="G38">
        <f t="shared" ca="1" si="4"/>
        <v>1940</v>
      </c>
      <c r="H38">
        <f t="shared" ca="1" si="12"/>
        <v>1940000000</v>
      </c>
      <c r="I38" s="35">
        <f ca="1">compile!$E$5</f>
        <v>43831</v>
      </c>
      <c r="J38" s="83">
        <f t="shared" ca="1" si="13"/>
        <v>1577836800</v>
      </c>
      <c r="K38" s="37">
        <f t="shared" si="5"/>
        <v>37</v>
      </c>
      <c r="L38">
        <f t="shared" ca="1" si="6"/>
        <v>1940</v>
      </c>
      <c r="M38">
        <f t="shared" ca="1" si="14"/>
        <v>1940000000</v>
      </c>
      <c r="N38" s="35">
        <f ca="1">compile!$AI$5</f>
        <v>45658</v>
      </c>
      <c r="O38" s="83">
        <f t="shared" ca="1" si="15"/>
        <v>1735689600</v>
      </c>
      <c r="P38" s="37">
        <f t="shared" si="7"/>
        <v>37</v>
      </c>
      <c r="Q38">
        <f t="shared" ca="1" si="8"/>
        <v>1940</v>
      </c>
      <c r="R38">
        <f t="shared" ca="1" si="16"/>
        <v>1940000000</v>
      </c>
      <c r="S38" s="35">
        <f ca="1">compile!$BM$5</f>
        <v>47484</v>
      </c>
      <c r="T38" s="83">
        <f t="shared" ca="1" si="17"/>
        <v>1893456000</v>
      </c>
      <c r="U38" s="37">
        <f t="shared" si="9"/>
        <v>37</v>
      </c>
      <c r="V38">
        <f t="shared" ca="1" si="10"/>
        <v>1940</v>
      </c>
      <c r="W38">
        <f t="shared" ca="1" si="18"/>
        <v>1940000000</v>
      </c>
      <c r="X38" s="35">
        <f ca="1">compile!$CQ$5</f>
        <v>51136</v>
      </c>
      <c r="Y38" s="83">
        <f t="shared" ca="1" si="19"/>
        <v>2208988800</v>
      </c>
    </row>
    <row r="39" spans="1:25" x14ac:dyDescent="0.2">
      <c r="A39">
        <v>38</v>
      </c>
      <c r="B39" t="str">
        <f t="shared" ca="1" si="0"/>
        <v>AUT_Wind offshore</v>
      </c>
      <c r="C39">
        <f t="shared" ca="1" si="1"/>
        <v>14</v>
      </c>
      <c r="D39">
        <f t="shared" ca="1" si="2"/>
        <v>14.1</v>
      </c>
      <c r="E39">
        <f t="shared" ca="1" si="3"/>
        <v>47.6</v>
      </c>
      <c r="F39" s="37">
        <f t="shared" si="11"/>
        <v>38</v>
      </c>
      <c r="G39">
        <f t="shared" ca="1" si="4"/>
        <v>0</v>
      </c>
      <c r="H39">
        <f t="shared" ca="1" si="12"/>
        <v>0</v>
      </c>
      <c r="I39" s="35">
        <f ca="1">compile!$E$5</f>
        <v>43831</v>
      </c>
      <c r="J39" s="83">
        <f t="shared" ca="1" si="13"/>
        <v>1577836800</v>
      </c>
      <c r="K39" s="37">
        <f t="shared" si="5"/>
        <v>38</v>
      </c>
      <c r="L39">
        <f t="shared" ca="1" si="6"/>
        <v>0</v>
      </c>
      <c r="M39">
        <f t="shared" ca="1" si="14"/>
        <v>0</v>
      </c>
      <c r="N39" s="35">
        <f ca="1">compile!$AI$5</f>
        <v>45658</v>
      </c>
      <c r="O39" s="83">
        <f t="shared" ca="1" si="15"/>
        <v>1735689600</v>
      </c>
      <c r="P39" s="37">
        <f t="shared" si="7"/>
        <v>38</v>
      </c>
      <c r="Q39">
        <f t="shared" ca="1" si="8"/>
        <v>0</v>
      </c>
      <c r="R39">
        <f t="shared" ca="1" si="16"/>
        <v>0</v>
      </c>
      <c r="S39" s="35">
        <f ca="1">compile!$BM$5</f>
        <v>47484</v>
      </c>
      <c r="T39" s="83">
        <f t="shared" ca="1" si="17"/>
        <v>1893456000</v>
      </c>
      <c r="U39" s="37">
        <f t="shared" si="9"/>
        <v>38</v>
      </c>
      <c r="V39">
        <f t="shared" ca="1" si="10"/>
        <v>0</v>
      </c>
      <c r="W39">
        <f t="shared" ca="1" si="18"/>
        <v>0</v>
      </c>
      <c r="X39" s="35">
        <f ca="1">compile!$CQ$5</f>
        <v>51136</v>
      </c>
      <c r="Y39" s="83">
        <f t="shared" ca="1" si="19"/>
        <v>2208988800</v>
      </c>
    </row>
    <row r="40" spans="1:25" x14ac:dyDescent="0.2">
      <c r="A40">
        <v>39</v>
      </c>
      <c r="B40" t="str">
        <f t="shared" ca="1" si="0"/>
        <v>BIH_Biomassekraftwerk</v>
      </c>
      <c r="C40">
        <f t="shared" ca="1" si="1"/>
        <v>1</v>
      </c>
      <c r="D40">
        <f t="shared" ca="1" si="2"/>
        <v>16.399999999999999</v>
      </c>
      <c r="E40">
        <f t="shared" ca="1" si="3"/>
        <v>44.6</v>
      </c>
      <c r="F40" s="37">
        <f t="shared" si="11"/>
        <v>39</v>
      </c>
      <c r="G40">
        <f t="shared" ca="1" si="4"/>
        <v>0</v>
      </c>
      <c r="H40">
        <f t="shared" ca="1" si="12"/>
        <v>0</v>
      </c>
      <c r="I40" s="35">
        <f ca="1">compile!$E$5</f>
        <v>43831</v>
      </c>
      <c r="J40" s="83">
        <f t="shared" ca="1" si="13"/>
        <v>1577836800</v>
      </c>
      <c r="K40" s="37">
        <f t="shared" si="5"/>
        <v>39</v>
      </c>
      <c r="L40">
        <f t="shared" ca="1" si="6"/>
        <v>0</v>
      </c>
      <c r="M40">
        <f t="shared" ca="1" si="14"/>
        <v>0</v>
      </c>
      <c r="N40" s="35">
        <f ca="1">compile!$AI$5</f>
        <v>45658</v>
      </c>
      <c r="O40" s="83">
        <f t="shared" ca="1" si="15"/>
        <v>1735689600</v>
      </c>
      <c r="P40" s="37">
        <f t="shared" si="7"/>
        <v>39</v>
      </c>
      <c r="Q40">
        <f t="shared" ca="1" si="8"/>
        <v>0</v>
      </c>
      <c r="R40">
        <f t="shared" ca="1" si="16"/>
        <v>0</v>
      </c>
      <c r="S40" s="35">
        <f ca="1">compile!$BM$5</f>
        <v>47484</v>
      </c>
      <c r="T40" s="83">
        <f t="shared" ca="1" si="17"/>
        <v>1893456000</v>
      </c>
      <c r="U40" s="37">
        <f t="shared" si="9"/>
        <v>39</v>
      </c>
      <c r="V40">
        <f t="shared" ca="1" si="10"/>
        <v>0</v>
      </c>
      <c r="W40">
        <f t="shared" ca="1" si="18"/>
        <v>0</v>
      </c>
      <c r="X40" s="35">
        <f ca="1">compile!$CQ$5</f>
        <v>51136</v>
      </c>
      <c r="Y40" s="83">
        <f t="shared" ca="1" si="19"/>
        <v>2208988800</v>
      </c>
    </row>
    <row r="41" spans="1:25" x14ac:dyDescent="0.2">
      <c r="A41">
        <v>40</v>
      </c>
      <c r="B41" t="str">
        <f t="shared" ca="1" si="0"/>
        <v>BIH_GT absicherung</v>
      </c>
      <c r="C41">
        <f t="shared" ca="1" si="1"/>
        <v>4</v>
      </c>
      <c r="D41">
        <f t="shared" ca="1" si="2"/>
        <v>18.899999999999999</v>
      </c>
      <c r="E41">
        <f t="shared" ca="1" si="3"/>
        <v>44.5</v>
      </c>
      <c r="F41" s="37">
        <f t="shared" si="11"/>
        <v>40</v>
      </c>
      <c r="G41">
        <f t="shared" ca="1" si="4"/>
        <v>0</v>
      </c>
      <c r="H41">
        <f t="shared" ca="1" si="12"/>
        <v>0</v>
      </c>
      <c r="I41" s="35">
        <f ca="1">compile!$E$5</f>
        <v>43831</v>
      </c>
      <c r="J41" s="83">
        <f t="shared" ca="1" si="13"/>
        <v>1577836800</v>
      </c>
      <c r="K41" s="37">
        <f t="shared" si="5"/>
        <v>40</v>
      </c>
      <c r="L41">
        <f t="shared" ca="1" si="6"/>
        <v>0</v>
      </c>
      <c r="M41">
        <f t="shared" ca="1" si="14"/>
        <v>0</v>
      </c>
      <c r="N41" s="35">
        <f ca="1">compile!$AI$5</f>
        <v>45658</v>
      </c>
      <c r="O41" s="83">
        <f t="shared" ca="1" si="15"/>
        <v>1735689600</v>
      </c>
      <c r="P41" s="37">
        <f t="shared" si="7"/>
        <v>40</v>
      </c>
      <c r="Q41">
        <f t="shared" ca="1" si="8"/>
        <v>0</v>
      </c>
      <c r="R41">
        <f t="shared" ca="1" si="16"/>
        <v>0</v>
      </c>
      <c r="S41" s="35">
        <f ca="1">compile!$BM$5</f>
        <v>47484</v>
      </c>
      <c r="T41" s="83">
        <f t="shared" ca="1" si="17"/>
        <v>1893456000</v>
      </c>
      <c r="U41" s="37">
        <f t="shared" si="9"/>
        <v>40</v>
      </c>
      <c r="V41">
        <f t="shared" ca="1" si="10"/>
        <v>0</v>
      </c>
      <c r="W41">
        <f t="shared" ca="1" si="18"/>
        <v>0</v>
      </c>
      <c r="X41" s="35">
        <f ca="1">compile!$CQ$5</f>
        <v>51136</v>
      </c>
      <c r="Y41" s="83">
        <f t="shared" ca="1" si="19"/>
        <v>2208988800</v>
      </c>
    </row>
    <row r="42" spans="1:25" x14ac:dyDescent="0.2">
      <c r="A42">
        <v>41</v>
      </c>
      <c r="B42" t="str">
        <f t="shared" ca="1" si="0"/>
        <v>BIH_GT peak</v>
      </c>
      <c r="C42">
        <f t="shared" ca="1" si="1"/>
        <v>5</v>
      </c>
      <c r="D42">
        <f t="shared" ca="1" si="2"/>
        <v>18.899999999999999</v>
      </c>
      <c r="E42">
        <f t="shared" ca="1" si="3"/>
        <v>44.5</v>
      </c>
      <c r="F42" s="37">
        <f t="shared" si="11"/>
        <v>41</v>
      </c>
      <c r="G42">
        <f t="shared" ca="1" si="4"/>
        <v>0</v>
      </c>
      <c r="H42">
        <f t="shared" ca="1" si="12"/>
        <v>0</v>
      </c>
      <c r="I42" s="35">
        <f ca="1">compile!$E$5</f>
        <v>43831</v>
      </c>
      <c r="J42" s="83">
        <f t="shared" ca="1" si="13"/>
        <v>1577836800</v>
      </c>
      <c r="K42" s="37">
        <f t="shared" si="5"/>
        <v>41</v>
      </c>
      <c r="L42">
        <f t="shared" ca="1" si="6"/>
        <v>0</v>
      </c>
      <c r="M42">
        <f t="shared" ca="1" si="14"/>
        <v>0</v>
      </c>
      <c r="N42" s="35">
        <f ca="1">compile!$AI$5</f>
        <v>45658</v>
      </c>
      <c r="O42" s="83">
        <f t="shared" ca="1" si="15"/>
        <v>1735689600</v>
      </c>
      <c r="P42" s="37">
        <f t="shared" si="7"/>
        <v>41</v>
      </c>
      <c r="Q42">
        <f t="shared" ca="1" si="8"/>
        <v>0</v>
      </c>
      <c r="R42">
        <f t="shared" ca="1" si="16"/>
        <v>0</v>
      </c>
      <c r="S42" s="35">
        <f ca="1">compile!$BM$5</f>
        <v>47484</v>
      </c>
      <c r="T42" s="83">
        <f t="shared" ca="1" si="17"/>
        <v>1893456000</v>
      </c>
      <c r="U42" s="37">
        <f t="shared" si="9"/>
        <v>41</v>
      </c>
      <c r="V42">
        <f t="shared" ca="1" si="10"/>
        <v>0</v>
      </c>
      <c r="W42">
        <f t="shared" ca="1" si="18"/>
        <v>0</v>
      </c>
      <c r="X42" s="35">
        <f ca="1">compile!$CQ$5</f>
        <v>51136</v>
      </c>
      <c r="Y42" s="83">
        <f t="shared" ca="1" si="19"/>
        <v>2208988800</v>
      </c>
    </row>
    <row r="43" spans="1:25" x14ac:dyDescent="0.2">
      <c r="A43">
        <v>42</v>
      </c>
      <c r="B43" t="str">
        <f t="shared" ca="1" si="0"/>
        <v>BIH_GKKW alt</v>
      </c>
      <c r="C43">
        <f t="shared" ca="1" si="1"/>
        <v>6</v>
      </c>
      <c r="D43">
        <f t="shared" ca="1" si="2"/>
        <v>18.600000000000001</v>
      </c>
      <c r="E43">
        <f t="shared" ca="1" si="3"/>
        <v>43.7</v>
      </c>
      <c r="F43" s="37">
        <f t="shared" si="11"/>
        <v>42</v>
      </c>
      <c r="G43">
        <f t="shared" ca="1" si="4"/>
        <v>0</v>
      </c>
      <c r="H43">
        <f t="shared" ca="1" si="12"/>
        <v>0</v>
      </c>
      <c r="I43" s="35">
        <f ca="1">compile!$E$5</f>
        <v>43831</v>
      </c>
      <c r="J43" s="83">
        <f t="shared" ca="1" si="13"/>
        <v>1577836800</v>
      </c>
      <c r="K43" s="37">
        <f t="shared" si="5"/>
        <v>42</v>
      </c>
      <c r="L43">
        <f t="shared" ca="1" si="6"/>
        <v>0</v>
      </c>
      <c r="M43">
        <f t="shared" ca="1" si="14"/>
        <v>0</v>
      </c>
      <c r="N43" s="35">
        <f ca="1">compile!$AI$5</f>
        <v>45658</v>
      </c>
      <c r="O43" s="83">
        <f t="shared" ca="1" si="15"/>
        <v>1735689600</v>
      </c>
      <c r="P43" s="37">
        <f t="shared" si="7"/>
        <v>42</v>
      </c>
      <c r="Q43">
        <f t="shared" ca="1" si="8"/>
        <v>0</v>
      </c>
      <c r="R43">
        <f t="shared" ca="1" si="16"/>
        <v>0</v>
      </c>
      <c r="S43" s="35">
        <f ca="1">compile!$BM$5</f>
        <v>47484</v>
      </c>
      <c r="T43" s="83">
        <f t="shared" ca="1" si="17"/>
        <v>1893456000</v>
      </c>
      <c r="U43" s="37">
        <f t="shared" si="9"/>
        <v>42</v>
      </c>
      <c r="V43">
        <f t="shared" ca="1" si="10"/>
        <v>0</v>
      </c>
      <c r="W43">
        <f t="shared" ca="1" si="18"/>
        <v>0</v>
      </c>
      <c r="X43" s="35">
        <f ca="1">compile!$CQ$5</f>
        <v>51136</v>
      </c>
      <c r="Y43" s="83">
        <f t="shared" ca="1" si="19"/>
        <v>2208988800</v>
      </c>
    </row>
    <row r="44" spans="1:25" x14ac:dyDescent="0.2">
      <c r="A44">
        <v>43</v>
      </c>
      <c r="B44" t="str">
        <f t="shared" ca="1" si="0"/>
        <v>BIH_GKKW neu</v>
      </c>
      <c r="C44">
        <f t="shared" ca="1" si="1"/>
        <v>7</v>
      </c>
      <c r="D44">
        <f t="shared" ca="1" si="2"/>
        <v>18.600000000000001</v>
      </c>
      <c r="E44">
        <f t="shared" ca="1" si="3"/>
        <v>43.7</v>
      </c>
      <c r="F44" s="37">
        <f t="shared" si="11"/>
        <v>43</v>
      </c>
      <c r="G44">
        <f t="shared" ca="1" si="4"/>
        <v>0</v>
      </c>
      <c r="H44">
        <f t="shared" ca="1" si="12"/>
        <v>0</v>
      </c>
      <c r="I44" s="35">
        <f ca="1">compile!$E$5</f>
        <v>43831</v>
      </c>
      <c r="J44" s="83">
        <f t="shared" ca="1" si="13"/>
        <v>1577836800</v>
      </c>
      <c r="K44" s="37">
        <f t="shared" si="5"/>
        <v>43</v>
      </c>
      <c r="L44">
        <f t="shared" ca="1" si="6"/>
        <v>0</v>
      </c>
      <c r="M44">
        <f t="shared" ca="1" si="14"/>
        <v>0</v>
      </c>
      <c r="N44" s="35">
        <f ca="1">compile!$AI$5</f>
        <v>45658</v>
      </c>
      <c r="O44" s="83">
        <f t="shared" ca="1" si="15"/>
        <v>1735689600</v>
      </c>
      <c r="P44" s="37">
        <f t="shared" si="7"/>
        <v>43</v>
      </c>
      <c r="Q44">
        <f t="shared" ca="1" si="8"/>
        <v>0</v>
      </c>
      <c r="R44">
        <f t="shared" ca="1" si="16"/>
        <v>0</v>
      </c>
      <c r="S44" s="35">
        <f ca="1">compile!$BM$5</f>
        <v>47484</v>
      </c>
      <c r="T44" s="83">
        <f t="shared" ca="1" si="17"/>
        <v>1893456000</v>
      </c>
      <c r="U44" s="37">
        <f t="shared" si="9"/>
        <v>43</v>
      </c>
      <c r="V44">
        <f t="shared" ca="1" si="10"/>
        <v>0</v>
      </c>
      <c r="W44">
        <f t="shared" ca="1" si="18"/>
        <v>0</v>
      </c>
      <c r="X44" s="35">
        <f ca="1">compile!$CQ$5</f>
        <v>51136</v>
      </c>
      <c r="Y44" s="83">
        <f t="shared" ca="1" si="19"/>
        <v>2208988800</v>
      </c>
    </row>
    <row r="45" spans="1:25" x14ac:dyDescent="0.2">
      <c r="A45">
        <v>44</v>
      </c>
      <c r="B45" t="str">
        <f t="shared" ca="1" si="0"/>
        <v>BIH_Steinkohlekraftwerk alt</v>
      </c>
      <c r="C45">
        <f t="shared" ca="1" si="1"/>
        <v>12</v>
      </c>
      <c r="D45">
        <f t="shared" ca="1" si="2"/>
        <v>17.100000000000001</v>
      </c>
      <c r="E45">
        <f t="shared" ca="1" si="3"/>
        <v>44.5</v>
      </c>
      <c r="F45" s="37">
        <f t="shared" si="11"/>
        <v>44</v>
      </c>
      <c r="G45">
        <f t="shared" ca="1" si="4"/>
        <v>0</v>
      </c>
      <c r="H45">
        <f t="shared" ca="1" si="12"/>
        <v>0</v>
      </c>
      <c r="I45" s="35">
        <f ca="1">compile!$E$5</f>
        <v>43831</v>
      </c>
      <c r="J45" s="83">
        <f t="shared" ca="1" si="13"/>
        <v>1577836800</v>
      </c>
      <c r="K45" s="37">
        <f t="shared" si="5"/>
        <v>44</v>
      </c>
      <c r="L45">
        <f t="shared" ca="1" si="6"/>
        <v>0</v>
      </c>
      <c r="M45">
        <f t="shared" ca="1" si="14"/>
        <v>0</v>
      </c>
      <c r="N45" s="35">
        <f ca="1">compile!$AI$5</f>
        <v>45658</v>
      </c>
      <c r="O45" s="83">
        <f t="shared" ca="1" si="15"/>
        <v>1735689600</v>
      </c>
      <c r="P45" s="37">
        <f t="shared" si="7"/>
        <v>44</v>
      </c>
      <c r="Q45">
        <f t="shared" ca="1" si="8"/>
        <v>0</v>
      </c>
      <c r="R45">
        <f t="shared" ca="1" si="16"/>
        <v>0</v>
      </c>
      <c r="S45" s="35">
        <f ca="1">compile!$BM$5</f>
        <v>47484</v>
      </c>
      <c r="T45" s="83">
        <f t="shared" ca="1" si="17"/>
        <v>1893456000</v>
      </c>
      <c r="U45" s="37">
        <f t="shared" si="9"/>
        <v>44</v>
      </c>
      <c r="V45">
        <f t="shared" ca="1" si="10"/>
        <v>0</v>
      </c>
      <c r="W45">
        <f t="shared" ca="1" si="18"/>
        <v>0</v>
      </c>
      <c r="X45" s="35">
        <f ca="1">compile!$CQ$5</f>
        <v>51136</v>
      </c>
      <c r="Y45" s="83">
        <f t="shared" ca="1" si="19"/>
        <v>2208988800</v>
      </c>
    </row>
    <row r="46" spans="1:25" x14ac:dyDescent="0.2">
      <c r="A46">
        <v>45</v>
      </c>
      <c r="B46" t="str">
        <f t="shared" ca="1" si="0"/>
        <v>BIH_Steinkohlekraftwerk neu</v>
      </c>
      <c r="C46">
        <f t="shared" ca="1" si="1"/>
        <v>13</v>
      </c>
      <c r="D46">
        <f t="shared" ca="1" si="2"/>
        <v>17.100000000000001</v>
      </c>
      <c r="E46">
        <f t="shared" ca="1" si="3"/>
        <v>44.5</v>
      </c>
      <c r="F46" s="37">
        <f t="shared" si="11"/>
        <v>45</v>
      </c>
      <c r="G46">
        <f t="shared" ca="1" si="4"/>
        <v>0</v>
      </c>
      <c r="H46">
        <f t="shared" ca="1" si="12"/>
        <v>0</v>
      </c>
      <c r="I46" s="35">
        <f ca="1">compile!$E$5</f>
        <v>43831</v>
      </c>
      <c r="J46" s="83">
        <f t="shared" ca="1" si="13"/>
        <v>1577836800</v>
      </c>
      <c r="K46" s="37">
        <f t="shared" si="5"/>
        <v>45</v>
      </c>
      <c r="L46">
        <f t="shared" ca="1" si="6"/>
        <v>0</v>
      </c>
      <c r="M46">
        <f t="shared" ca="1" si="14"/>
        <v>0</v>
      </c>
      <c r="N46" s="35">
        <f ca="1">compile!$AI$5</f>
        <v>45658</v>
      </c>
      <c r="O46" s="83">
        <f t="shared" ca="1" si="15"/>
        <v>1735689600</v>
      </c>
      <c r="P46" s="37">
        <f t="shared" si="7"/>
        <v>45</v>
      </c>
      <c r="Q46">
        <f t="shared" ca="1" si="8"/>
        <v>0</v>
      </c>
      <c r="R46">
        <f t="shared" ca="1" si="16"/>
        <v>0</v>
      </c>
      <c r="S46" s="35">
        <f ca="1">compile!$BM$5</f>
        <v>47484</v>
      </c>
      <c r="T46" s="83">
        <f t="shared" ca="1" si="17"/>
        <v>1893456000</v>
      </c>
      <c r="U46" s="37">
        <f t="shared" si="9"/>
        <v>45</v>
      </c>
      <c r="V46">
        <f t="shared" ca="1" si="10"/>
        <v>0</v>
      </c>
      <c r="W46">
        <f t="shared" ca="1" si="18"/>
        <v>0</v>
      </c>
      <c r="X46" s="35">
        <f ca="1">compile!$CQ$5</f>
        <v>51136</v>
      </c>
      <c r="Y46" s="83">
        <f t="shared" ca="1" si="19"/>
        <v>2208988800</v>
      </c>
    </row>
    <row r="47" spans="1:25" x14ac:dyDescent="0.2">
      <c r="A47">
        <v>46</v>
      </c>
      <c r="B47" t="str">
        <f t="shared" ca="1" si="0"/>
        <v>BIH_Laufwasserkraftwerk</v>
      </c>
      <c r="C47">
        <f t="shared" ca="1" si="1"/>
        <v>9</v>
      </c>
      <c r="D47">
        <f t="shared" ca="1" si="2"/>
        <v>17.5</v>
      </c>
      <c r="E47">
        <f t="shared" ca="1" si="3"/>
        <v>43.5</v>
      </c>
      <c r="F47" s="37">
        <f t="shared" si="11"/>
        <v>46</v>
      </c>
      <c r="G47">
        <f t="shared" ca="1" si="4"/>
        <v>1079</v>
      </c>
      <c r="H47">
        <f t="shared" ca="1" si="12"/>
        <v>1079000000</v>
      </c>
      <c r="I47" s="35">
        <f ca="1">compile!$E$5</f>
        <v>43831</v>
      </c>
      <c r="J47" s="83">
        <f t="shared" ca="1" si="13"/>
        <v>1577836800</v>
      </c>
      <c r="K47" s="37">
        <f t="shared" si="5"/>
        <v>46</v>
      </c>
      <c r="L47">
        <f t="shared" ca="1" si="6"/>
        <v>1079</v>
      </c>
      <c r="M47">
        <f t="shared" ca="1" si="14"/>
        <v>1079000000</v>
      </c>
      <c r="N47" s="35">
        <f ca="1">compile!$AI$5</f>
        <v>45658</v>
      </c>
      <c r="O47" s="83">
        <f t="shared" ca="1" si="15"/>
        <v>1735689600</v>
      </c>
      <c r="P47" s="37">
        <f t="shared" si="7"/>
        <v>46</v>
      </c>
      <c r="Q47">
        <f t="shared" ca="1" si="8"/>
        <v>1079</v>
      </c>
      <c r="R47">
        <f t="shared" ca="1" si="16"/>
        <v>1079000000</v>
      </c>
      <c r="S47" s="35">
        <f ca="1">compile!$BM$5</f>
        <v>47484</v>
      </c>
      <c r="T47" s="83">
        <f t="shared" ca="1" si="17"/>
        <v>1893456000</v>
      </c>
      <c r="U47" s="37">
        <f t="shared" si="9"/>
        <v>46</v>
      </c>
      <c r="V47">
        <f t="shared" ca="1" si="10"/>
        <v>1079</v>
      </c>
      <c r="W47">
        <f t="shared" ca="1" si="18"/>
        <v>1079000000</v>
      </c>
      <c r="X47" s="35">
        <f ca="1">compile!$CQ$5</f>
        <v>51136</v>
      </c>
      <c r="Y47" s="83">
        <f t="shared" ca="1" si="19"/>
        <v>2208988800</v>
      </c>
    </row>
    <row r="48" spans="1:25" x14ac:dyDescent="0.2">
      <c r="A48">
        <v>47</v>
      </c>
      <c r="B48" t="str">
        <f t="shared" ca="1" si="0"/>
        <v>BIH_Speicherwasserkraftwerk</v>
      </c>
      <c r="C48">
        <f t="shared" ca="1" si="1"/>
        <v>11</v>
      </c>
      <c r="D48">
        <f t="shared" ca="1" si="2"/>
        <v>18.100000000000001</v>
      </c>
      <c r="E48">
        <f t="shared" ca="1" si="3"/>
        <v>43.8</v>
      </c>
      <c r="F48" s="37">
        <f t="shared" si="11"/>
        <v>47</v>
      </c>
      <c r="G48">
        <f t="shared" ca="1" si="4"/>
        <v>961</v>
      </c>
      <c r="H48">
        <f t="shared" ca="1" si="12"/>
        <v>961000000</v>
      </c>
      <c r="I48" s="35">
        <f ca="1">compile!$E$5</f>
        <v>43831</v>
      </c>
      <c r="J48" s="83">
        <f t="shared" ca="1" si="13"/>
        <v>1577836800</v>
      </c>
      <c r="K48" s="37">
        <f t="shared" si="5"/>
        <v>47</v>
      </c>
      <c r="L48">
        <f t="shared" ca="1" si="6"/>
        <v>961</v>
      </c>
      <c r="M48">
        <f t="shared" ca="1" si="14"/>
        <v>961000000</v>
      </c>
      <c r="N48" s="35">
        <f ca="1">compile!$AI$5</f>
        <v>45658</v>
      </c>
      <c r="O48" s="83">
        <f t="shared" ca="1" si="15"/>
        <v>1735689600</v>
      </c>
      <c r="P48" s="37">
        <f t="shared" si="7"/>
        <v>47</v>
      </c>
      <c r="Q48">
        <f t="shared" ca="1" si="8"/>
        <v>961</v>
      </c>
      <c r="R48">
        <f t="shared" ca="1" si="16"/>
        <v>961000000</v>
      </c>
      <c r="S48" s="35">
        <f ca="1">compile!$BM$5</f>
        <v>47484</v>
      </c>
      <c r="T48" s="83">
        <f t="shared" ca="1" si="17"/>
        <v>1893456000</v>
      </c>
      <c r="U48" s="37">
        <f t="shared" si="9"/>
        <v>47</v>
      </c>
      <c r="V48">
        <f t="shared" ca="1" si="10"/>
        <v>961</v>
      </c>
      <c r="W48">
        <f t="shared" ca="1" si="18"/>
        <v>961000000</v>
      </c>
      <c r="X48" s="35">
        <f ca="1">compile!$CQ$5</f>
        <v>51136</v>
      </c>
      <c r="Y48" s="83">
        <f t="shared" ca="1" si="19"/>
        <v>2208988800</v>
      </c>
    </row>
    <row r="49" spans="1:25" x14ac:dyDescent="0.2">
      <c r="A49">
        <v>48</v>
      </c>
      <c r="B49" t="str">
        <f t="shared" ca="1" si="0"/>
        <v>BIH_Braunkohlekraftwerk alt</v>
      </c>
      <c r="C49">
        <f t="shared" ca="1" si="1"/>
        <v>2</v>
      </c>
      <c r="D49">
        <f t="shared" ca="1" si="2"/>
        <v>16.600000000000001</v>
      </c>
      <c r="E49">
        <f t="shared" ca="1" si="3"/>
        <v>44.7</v>
      </c>
      <c r="F49" s="37">
        <f t="shared" si="11"/>
        <v>48</v>
      </c>
      <c r="G49">
        <f t="shared" ca="1" si="4"/>
        <v>1161.5</v>
      </c>
      <c r="H49">
        <f t="shared" ca="1" si="12"/>
        <v>1161500000</v>
      </c>
      <c r="I49" s="35">
        <f ca="1">compile!$E$5</f>
        <v>43831</v>
      </c>
      <c r="J49" s="83">
        <f t="shared" ca="1" si="13"/>
        <v>1577836800</v>
      </c>
      <c r="K49" s="37">
        <f t="shared" si="5"/>
        <v>48</v>
      </c>
      <c r="L49">
        <f t="shared" ca="1" si="6"/>
        <v>1161.5</v>
      </c>
      <c r="M49">
        <f t="shared" ca="1" si="14"/>
        <v>1161500000</v>
      </c>
      <c r="N49" s="35">
        <f ca="1">compile!$AI$5</f>
        <v>45658</v>
      </c>
      <c r="O49" s="83">
        <f t="shared" ca="1" si="15"/>
        <v>1735689600</v>
      </c>
      <c r="P49" s="37">
        <f t="shared" si="7"/>
        <v>48</v>
      </c>
      <c r="Q49">
        <f t="shared" ca="1" si="8"/>
        <v>1161.5</v>
      </c>
      <c r="R49">
        <f t="shared" ca="1" si="16"/>
        <v>1161500000</v>
      </c>
      <c r="S49" s="35">
        <f ca="1">compile!$BM$5</f>
        <v>47484</v>
      </c>
      <c r="T49" s="83">
        <f t="shared" ca="1" si="17"/>
        <v>1893456000</v>
      </c>
      <c r="U49" s="37">
        <f t="shared" si="9"/>
        <v>48</v>
      </c>
      <c r="V49">
        <f t="shared" ca="1" si="10"/>
        <v>1161.5</v>
      </c>
      <c r="W49">
        <f t="shared" ca="1" si="18"/>
        <v>1161500000</v>
      </c>
      <c r="X49" s="35">
        <f ca="1">compile!$CQ$5</f>
        <v>51136</v>
      </c>
      <c r="Y49" s="83">
        <f t="shared" ca="1" si="19"/>
        <v>2208988800</v>
      </c>
    </row>
    <row r="50" spans="1:25" x14ac:dyDescent="0.2">
      <c r="A50">
        <v>49</v>
      </c>
      <c r="B50" t="str">
        <f t="shared" ca="1" si="0"/>
        <v>BIH_Braunkohlekraftwerk neu</v>
      </c>
      <c r="C50">
        <f t="shared" ca="1" si="1"/>
        <v>3</v>
      </c>
      <c r="D50">
        <f t="shared" ca="1" si="2"/>
        <v>16.600000000000001</v>
      </c>
      <c r="E50">
        <f t="shared" ca="1" si="3"/>
        <v>44.7</v>
      </c>
      <c r="F50" s="37">
        <f t="shared" si="11"/>
        <v>49</v>
      </c>
      <c r="G50">
        <f t="shared" ca="1" si="4"/>
        <v>1161.5</v>
      </c>
      <c r="H50">
        <f t="shared" ca="1" si="12"/>
        <v>1161500000</v>
      </c>
      <c r="I50" s="35">
        <f ca="1">compile!$E$5</f>
        <v>43831</v>
      </c>
      <c r="J50" s="83">
        <f t="shared" ca="1" si="13"/>
        <v>1577836800</v>
      </c>
      <c r="K50" s="37">
        <f t="shared" si="5"/>
        <v>49</v>
      </c>
      <c r="L50">
        <f t="shared" ca="1" si="6"/>
        <v>1161.5</v>
      </c>
      <c r="M50">
        <f t="shared" ca="1" si="14"/>
        <v>1161500000</v>
      </c>
      <c r="N50" s="35">
        <f ca="1">compile!$AI$5</f>
        <v>45658</v>
      </c>
      <c r="O50" s="83">
        <f t="shared" ca="1" si="15"/>
        <v>1735689600</v>
      </c>
      <c r="P50" s="37">
        <f t="shared" si="7"/>
        <v>49</v>
      </c>
      <c r="Q50">
        <f t="shared" ca="1" si="8"/>
        <v>1161.5</v>
      </c>
      <c r="R50">
        <f t="shared" ca="1" si="16"/>
        <v>1161500000</v>
      </c>
      <c r="S50" s="35">
        <f ca="1">compile!$BM$5</f>
        <v>47484</v>
      </c>
      <c r="T50" s="83">
        <f t="shared" ca="1" si="17"/>
        <v>1893456000</v>
      </c>
      <c r="U50" s="37">
        <f t="shared" si="9"/>
        <v>49</v>
      </c>
      <c r="V50">
        <f t="shared" ca="1" si="10"/>
        <v>1161.5</v>
      </c>
      <c r="W50">
        <f t="shared" ca="1" si="18"/>
        <v>1161500000</v>
      </c>
      <c r="X50" s="35">
        <f ca="1">compile!$CQ$5</f>
        <v>51136</v>
      </c>
      <c r="Y50" s="83">
        <f t="shared" ca="1" si="19"/>
        <v>2208988800</v>
      </c>
    </row>
    <row r="51" spans="1:25" x14ac:dyDescent="0.2">
      <c r="A51">
        <v>50</v>
      </c>
      <c r="B51" t="str">
        <f t="shared" ca="1" si="0"/>
        <v>BIH_Kernkraftwerk</v>
      </c>
      <c r="C51">
        <f t="shared" ca="1" si="1"/>
        <v>8</v>
      </c>
      <c r="D51">
        <f t="shared" ca="1" si="2"/>
        <v>17.5</v>
      </c>
      <c r="E51">
        <f t="shared" ca="1" si="3"/>
        <v>43.7</v>
      </c>
      <c r="F51" s="37">
        <f t="shared" si="11"/>
        <v>50</v>
      </c>
      <c r="G51">
        <f t="shared" ca="1" si="4"/>
        <v>0</v>
      </c>
      <c r="H51">
        <f t="shared" ca="1" si="12"/>
        <v>0</v>
      </c>
      <c r="I51" s="35">
        <f ca="1">compile!$E$5</f>
        <v>43831</v>
      </c>
      <c r="J51" s="83">
        <f t="shared" ca="1" si="13"/>
        <v>1577836800</v>
      </c>
      <c r="K51" s="37">
        <f t="shared" si="5"/>
        <v>50</v>
      </c>
      <c r="L51">
        <f t="shared" ca="1" si="6"/>
        <v>0</v>
      </c>
      <c r="M51">
        <f t="shared" ca="1" si="14"/>
        <v>0</v>
      </c>
      <c r="N51" s="35">
        <f ca="1">compile!$AI$5</f>
        <v>45658</v>
      </c>
      <c r="O51" s="83">
        <f t="shared" ca="1" si="15"/>
        <v>1735689600</v>
      </c>
      <c r="P51" s="37">
        <f t="shared" si="7"/>
        <v>50</v>
      </c>
      <c r="Q51">
        <f t="shared" ca="1" si="8"/>
        <v>0</v>
      </c>
      <c r="R51">
        <f t="shared" ca="1" si="16"/>
        <v>0</v>
      </c>
      <c r="S51" s="35">
        <f ca="1">compile!$BM$5</f>
        <v>47484</v>
      </c>
      <c r="T51" s="83">
        <f t="shared" ca="1" si="17"/>
        <v>1893456000</v>
      </c>
      <c r="U51" s="37">
        <f t="shared" si="9"/>
        <v>50</v>
      </c>
      <c r="V51">
        <f t="shared" ca="1" si="10"/>
        <v>0</v>
      </c>
      <c r="W51">
        <f t="shared" ca="1" si="18"/>
        <v>0</v>
      </c>
      <c r="X51" s="35">
        <f ca="1">compile!$CQ$5</f>
        <v>51136</v>
      </c>
      <c r="Y51" s="83">
        <f t="shared" ca="1" si="19"/>
        <v>2208988800</v>
      </c>
    </row>
    <row r="52" spans="1:25" x14ac:dyDescent="0.2">
      <c r="A52">
        <v>51</v>
      </c>
      <c r="B52" t="str">
        <f t="shared" ca="1" si="0"/>
        <v>BIH_Oelkraftwerk</v>
      </c>
      <c r="C52">
        <f t="shared" ca="1" si="1"/>
        <v>17</v>
      </c>
      <c r="D52">
        <f t="shared" ca="1" si="2"/>
        <v>17.5</v>
      </c>
      <c r="E52">
        <f t="shared" ca="1" si="3"/>
        <v>43.7</v>
      </c>
      <c r="F52" s="37">
        <f t="shared" si="11"/>
        <v>51</v>
      </c>
      <c r="G52">
        <f t="shared" ca="1" si="4"/>
        <v>0</v>
      </c>
      <c r="H52">
        <f t="shared" ca="1" si="12"/>
        <v>0</v>
      </c>
      <c r="I52" s="35">
        <f ca="1">compile!$E$5</f>
        <v>43831</v>
      </c>
      <c r="J52" s="83">
        <f t="shared" ca="1" si="13"/>
        <v>1577836800</v>
      </c>
      <c r="K52" s="37">
        <f t="shared" si="5"/>
        <v>51</v>
      </c>
      <c r="L52">
        <f t="shared" ca="1" si="6"/>
        <v>0</v>
      </c>
      <c r="M52">
        <f t="shared" ca="1" si="14"/>
        <v>0</v>
      </c>
      <c r="N52" s="35">
        <f ca="1">compile!$AI$5</f>
        <v>45658</v>
      </c>
      <c r="O52" s="83">
        <f t="shared" ca="1" si="15"/>
        <v>1735689600</v>
      </c>
      <c r="P52" s="37">
        <f t="shared" si="7"/>
        <v>51</v>
      </c>
      <c r="Q52">
        <f t="shared" ca="1" si="8"/>
        <v>0</v>
      </c>
      <c r="R52">
        <f t="shared" ca="1" si="16"/>
        <v>0</v>
      </c>
      <c r="S52" s="35">
        <f ca="1">compile!$BM$5</f>
        <v>47484</v>
      </c>
      <c r="T52" s="83">
        <f t="shared" ca="1" si="17"/>
        <v>1893456000</v>
      </c>
      <c r="U52" s="37">
        <f t="shared" si="9"/>
        <v>51</v>
      </c>
      <c r="V52">
        <f t="shared" ca="1" si="10"/>
        <v>0</v>
      </c>
      <c r="W52">
        <f t="shared" ca="1" si="18"/>
        <v>0</v>
      </c>
      <c r="X52" s="35">
        <f ca="1">compile!$CQ$5</f>
        <v>51136</v>
      </c>
      <c r="Y52" s="83">
        <f t="shared" ca="1" si="19"/>
        <v>2208988800</v>
      </c>
    </row>
    <row r="53" spans="1:25" x14ac:dyDescent="0.2">
      <c r="A53">
        <v>52</v>
      </c>
      <c r="B53" t="str">
        <f t="shared" ca="1" si="0"/>
        <v>BIH_Weitere non-RES</v>
      </c>
      <c r="C53">
        <f t="shared" ca="1" si="1"/>
        <v>19</v>
      </c>
      <c r="D53">
        <f t="shared" ca="1" si="2"/>
        <v>17.8</v>
      </c>
      <c r="E53">
        <f t="shared" ca="1" si="3"/>
        <v>44.2</v>
      </c>
      <c r="F53" s="37">
        <f t="shared" si="11"/>
        <v>52</v>
      </c>
      <c r="G53">
        <f t="shared" ca="1" si="4"/>
        <v>0</v>
      </c>
      <c r="H53">
        <f t="shared" ca="1" si="12"/>
        <v>0</v>
      </c>
      <c r="I53" s="35">
        <f ca="1">compile!$E$5</f>
        <v>43831</v>
      </c>
      <c r="J53" s="83">
        <f t="shared" ca="1" si="13"/>
        <v>1577836800</v>
      </c>
      <c r="K53" s="37">
        <f t="shared" si="5"/>
        <v>52</v>
      </c>
      <c r="L53">
        <f t="shared" ca="1" si="6"/>
        <v>0</v>
      </c>
      <c r="M53">
        <f t="shared" ca="1" si="14"/>
        <v>0</v>
      </c>
      <c r="N53" s="35">
        <f ca="1">compile!$AI$5</f>
        <v>45658</v>
      </c>
      <c r="O53" s="83">
        <f t="shared" ca="1" si="15"/>
        <v>1735689600</v>
      </c>
      <c r="P53" s="37">
        <f t="shared" si="7"/>
        <v>52</v>
      </c>
      <c r="Q53">
        <f t="shared" ca="1" si="8"/>
        <v>0</v>
      </c>
      <c r="R53">
        <f t="shared" ca="1" si="16"/>
        <v>0</v>
      </c>
      <c r="S53" s="35">
        <f ca="1">compile!$BM$5</f>
        <v>47484</v>
      </c>
      <c r="T53" s="83">
        <f t="shared" ca="1" si="17"/>
        <v>1893456000</v>
      </c>
      <c r="U53" s="37">
        <f t="shared" si="9"/>
        <v>52</v>
      </c>
      <c r="V53">
        <f t="shared" ca="1" si="10"/>
        <v>0</v>
      </c>
      <c r="W53">
        <f t="shared" ca="1" si="18"/>
        <v>0</v>
      </c>
      <c r="X53" s="35">
        <f ca="1">compile!$CQ$5</f>
        <v>51136</v>
      </c>
      <c r="Y53" s="83">
        <f t="shared" ca="1" si="19"/>
        <v>2208988800</v>
      </c>
    </row>
    <row r="54" spans="1:25" x14ac:dyDescent="0.2">
      <c r="A54">
        <v>53</v>
      </c>
      <c r="B54" t="str">
        <f t="shared" ca="1" si="0"/>
        <v>BIH_Weitere RES</v>
      </c>
      <c r="C54">
        <f t="shared" ca="1" si="1"/>
        <v>18</v>
      </c>
      <c r="D54">
        <f t="shared" ca="1" si="2"/>
        <v>17.8</v>
      </c>
      <c r="E54">
        <f t="shared" ca="1" si="3"/>
        <v>44.2</v>
      </c>
      <c r="F54" s="37">
        <f t="shared" si="11"/>
        <v>53</v>
      </c>
      <c r="G54">
        <f t="shared" ca="1" si="4"/>
        <v>0</v>
      </c>
      <c r="H54">
        <f t="shared" ca="1" si="12"/>
        <v>0</v>
      </c>
      <c r="I54" s="35">
        <f ca="1">compile!$E$5</f>
        <v>43831</v>
      </c>
      <c r="J54" s="83">
        <f t="shared" ca="1" si="13"/>
        <v>1577836800</v>
      </c>
      <c r="K54" s="37">
        <f t="shared" si="5"/>
        <v>53</v>
      </c>
      <c r="L54">
        <f t="shared" ca="1" si="6"/>
        <v>0</v>
      </c>
      <c r="M54">
        <f t="shared" ca="1" si="14"/>
        <v>0</v>
      </c>
      <c r="N54" s="35">
        <f ca="1">compile!$AI$5</f>
        <v>45658</v>
      </c>
      <c r="O54" s="83">
        <f t="shared" ca="1" si="15"/>
        <v>1735689600</v>
      </c>
      <c r="P54" s="37">
        <f t="shared" si="7"/>
        <v>53</v>
      </c>
      <c r="Q54">
        <f t="shared" ca="1" si="8"/>
        <v>0</v>
      </c>
      <c r="R54">
        <f t="shared" ca="1" si="16"/>
        <v>0</v>
      </c>
      <c r="S54" s="35">
        <f ca="1">compile!$BM$5</f>
        <v>47484</v>
      </c>
      <c r="T54" s="83">
        <f t="shared" ca="1" si="17"/>
        <v>1893456000</v>
      </c>
      <c r="U54" s="37">
        <f t="shared" si="9"/>
        <v>53</v>
      </c>
      <c r="V54">
        <f t="shared" ca="1" si="10"/>
        <v>0</v>
      </c>
      <c r="W54">
        <f t="shared" ca="1" si="18"/>
        <v>0</v>
      </c>
      <c r="X54" s="35">
        <f ca="1">compile!$CQ$5</f>
        <v>51136</v>
      </c>
      <c r="Y54" s="83">
        <f t="shared" ca="1" si="19"/>
        <v>2208988800</v>
      </c>
    </row>
    <row r="55" spans="1:25" x14ac:dyDescent="0.2">
      <c r="A55">
        <v>54</v>
      </c>
      <c r="B55" t="str">
        <f t="shared" ca="1" si="0"/>
        <v>BIH_PV</v>
      </c>
      <c r="C55">
        <f t="shared" ca="1" si="1"/>
        <v>10</v>
      </c>
      <c r="D55">
        <f t="shared" ca="1" si="2"/>
        <v>18.2</v>
      </c>
      <c r="E55">
        <f t="shared" ca="1" si="3"/>
        <v>42.9</v>
      </c>
      <c r="F55" s="37">
        <f t="shared" si="11"/>
        <v>54</v>
      </c>
      <c r="G55">
        <f t="shared" ca="1" si="4"/>
        <v>0</v>
      </c>
      <c r="H55">
        <f t="shared" ca="1" si="12"/>
        <v>0</v>
      </c>
      <c r="I55" s="35">
        <f ca="1">compile!$E$5</f>
        <v>43831</v>
      </c>
      <c r="J55" s="83">
        <f t="shared" ca="1" si="13"/>
        <v>1577836800</v>
      </c>
      <c r="K55" s="37">
        <f t="shared" si="5"/>
        <v>54</v>
      </c>
      <c r="L55">
        <f t="shared" ca="1" si="6"/>
        <v>0</v>
      </c>
      <c r="M55">
        <f t="shared" ca="1" si="14"/>
        <v>0</v>
      </c>
      <c r="N55" s="35">
        <f ca="1">compile!$AI$5</f>
        <v>45658</v>
      </c>
      <c r="O55" s="83">
        <f t="shared" ca="1" si="15"/>
        <v>1735689600</v>
      </c>
      <c r="P55" s="37">
        <f t="shared" si="7"/>
        <v>54</v>
      </c>
      <c r="Q55">
        <f t="shared" ca="1" si="8"/>
        <v>0</v>
      </c>
      <c r="R55">
        <f t="shared" ca="1" si="16"/>
        <v>0</v>
      </c>
      <c r="S55" s="35">
        <f ca="1">compile!$BM$5</f>
        <v>47484</v>
      </c>
      <c r="T55" s="83">
        <f t="shared" ca="1" si="17"/>
        <v>1893456000</v>
      </c>
      <c r="U55" s="37">
        <f t="shared" si="9"/>
        <v>54</v>
      </c>
      <c r="V55">
        <f t="shared" ca="1" si="10"/>
        <v>0</v>
      </c>
      <c r="W55">
        <f t="shared" ca="1" si="18"/>
        <v>0</v>
      </c>
      <c r="X55" s="35">
        <f ca="1">compile!$CQ$5</f>
        <v>51136</v>
      </c>
      <c r="Y55" s="83">
        <f t="shared" ca="1" si="19"/>
        <v>2208988800</v>
      </c>
    </row>
    <row r="56" spans="1:25" x14ac:dyDescent="0.2">
      <c r="A56">
        <v>55</v>
      </c>
      <c r="B56" t="str">
        <f t="shared" ca="1" si="0"/>
        <v>BIH_Wind onshore stark</v>
      </c>
      <c r="C56">
        <f t="shared" ca="1" si="1"/>
        <v>16</v>
      </c>
      <c r="D56">
        <f t="shared" ca="1" si="2"/>
        <v>17.100000000000001</v>
      </c>
      <c r="E56">
        <f t="shared" ca="1" si="3"/>
        <v>44.2</v>
      </c>
      <c r="F56" s="37">
        <f t="shared" si="11"/>
        <v>55</v>
      </c>
      <c r="G56">
        <f t="shared" ca="1" si="4"/>
        <v>50</v>
      </c>
      <c r="H56">
        <f t="shared" ca="1" si="12"/>
        <v>50000000</v>
      </c>
      <c r="I56" s="35">
        <f ca="1">compile!$E$5</f>
        <v>43831</v>
      </c>
      <c r="J56" s="83">
        <f t="shared" ca="1" si="13"/>
        <v>1577836800</v>
      </c>
      <c r="K56" s="37">
        <f t="shared" si="5"/>
        <v>55</v>
      </c>
      <c r="L56">
        <f t="shared" ca="1" si="6"/>
        <v>50</v>
      </c>
      <c r="M56">
        <f t="shared" ca="1" si="14"/>
        <v>50000000</v>
      </c>
      <c r="N56" s="35">
        <f ca="1">compile!$AI$5</f>
        <v>45658</v>
      </c>
      <c r="O56" s="83">
        <f t="shared" ca="1" si="15"/>
        <v>1735689600</v>
      </c>
      <c r="P56" s="37">
        <f t="shared" si="7"/>
        <v>55</v>
      </c>
      <c r="Q56">
        <f t="shared" ca="1" si="8"/>
        <v>50</v>
      </c>
      <c r="R56">
        <f t="shared" ca="1" si="16"/>
        <v>50000000</v>
      </c>
      <c r="S56" s="35">
        <f ca="1">compile!$BM$5</f>
        <v>47484</v>
      </c>
      <c r="T56" s="83">
        <f t="shared" ca="1" si="17"/>
        <v>1893456000</v>
      </c>
      <c r="U56" s="37">
        <f t="shared" si="9"/>
        <v>55</v>
      </c>
      <c r="V56">
        <f t="shared" ca="1" si="10"/>
        <v>50</v>
      </c>
      <c r="W56">
        <f t="shared" ca="1" si="18"/>
        <v>50000000</v>
      </c>
      <c r="X56" s="35">
        <f ca="1">compile!$CQ$5</f>
        <v>51136</v>
      </c>
      <c r="Y56" s="83">
        <f t="shared" ca="1" si="19"/>
        <v>2208988800</v>
      </c>
    </row>
    <row r="57" spans="1:25" x14ac:dyDescent="0.2">
      <c r="A57">
        <v>56</v>
      </c>
      <c r="B57" t="str">
        <f t="shared" ca="1" si="0"/>
        <v>BIH_Wind onshore schwach</v>
      </c>
      <c r="C57">
        <f t="shared" ca="1" si="1"/>
        <v>15</v>
      </c>
      <c r="D57">
        <f t="shared" ca="1" si="2"/>
        <v>17.100000000000001</v>
      </c>
      <c r="E57">
        <f t="shared" ca="1" si="3"/>
        <v>44.2</v>
      </c>
      <c r="F57" s="37">
        <f t="shared" si="11"/>
        <v>56</v>
      </c>
      <c r="G57">
        <f t="shared" ca="1" si="4"/>
        <v>50</v>
      </c>
      <c r="H57">
        <f t="shared" ca="1" si="12"/>
        <v>50000000</v>
      </c>
      <c r="I57" s="35">
        <f ca="1">compile!$E$5</f>
        <v>43831</v>
      </c>
      <c r="J57" s="83">
        <f t="shared" ca="1" si="13"/>
        <v>1577836800</v>
      </c>
      <c r="K57" s="37">
        <f t="shared" si="5"/>
        <v>56</v>
      </c>
      <c r="L57">
        <f t="shared" ca="1" si="6"/>
        <v>50</v>
      </c>
      <c r="M57">
        <f t="shared" ca="1" si="14"/>
        <v>50000000</v>
      </c>
      <c r="N57" s="35">
        <f ca="1">compile!$AI$5</f>
        <v>45658</v>
      </c>
      <c r="O57" s="83">
        <f t="shared" ca="1" si="15"/>
        <v>1735689600</v>
      </c>
      <c r="P57" s="37">
        <f t="shared" si="7"/>
        <v>56</v>
      </c>
      <c r="Q57">
        <f t="shared" ca="1" si="8"/>
        <v>50</v>
      </c>
      <c r="R57">
        <f t="shared" ca="1" si="16"/>
        <v>50000000</v>
      </c>
      <c r="S57" s="35">
        <f ca="1">compile!$BM$5</f>
        <v>47484</v>
      </c>
      <c r="T57" s="83">
        <f t="shared" ca="1" si="17"/>
        <v>1893456000</v>
      </c>
      <c r="U57" s="37">
        <f t="shared" si="9"/>
        <v>56</v>
      </c>
      <c r="V57">
        <f t="shared" ca="1" si="10"/>
        <v>50</v>
      </c>
      <c r="W57">
        <f t="shared" ca="1" si="18"/>
        <v>50000000</v>
      </c>
      <c r="X57" s="35">
        <f ca="1">compile!$CQ$5</f>
        <v>51136</v>
      </c>
      <c r="Y57" s="83">
        <f t="shared" ca="1" si="19"/>
        <v>2208988800</v>
      </c>
    </row>
    <row r="58" spans="1:25" x14ac:dyDescent="0.2">
      <c r="A58">
        <v>57</v>
      </c>
      <c r="B58" t="str">
        <f t="shared" ca="1" si="0"/>
        <v>BIH_Wind offshore</v>
      </c>
      <c r="C58">
        <f t="shared" ca="1" si="1"/>
        <v>14</v>
      </c>
      <c r="D58">
        <f t="shared" ca="1" si="2"/>
        <v>17.2</v>
      </c>
      <c r="E58">
        <f t="shared" ca="1" si="3"/>
        <v>42.7</v>
      </c>
      <c r="F58" s="37">
        <f t="shared" si="11"/>
        <v>57</v>
      </c>
      <c r="G58">
        <f t="shared" ca="1" si="4"/>
        <v>0</v>
      </c>
      <c r="H58">
        <f t="shared" ca="1" si="12"/>
        <v>0</v>
      </c>
      <c r="I58" s="35">
        <f ca="1">compile!$E$5</f>
        <v>43831</v>
      </c>
      <c r="J58" s="83">
        <f t="shared" ca="1" si="13"/>
        <v>1577836800</v>
      </c>
      <c r="K58" s="37">
        <f t="shared" si="5"/>
        <v>57</v>
      </c>
      <c r="L58">
        <f t="shared" ca="1" si="6"/>
        <v>0</v>
      </c>
      <c r="M58">
        <f t="shared" ca="1" si="14"/>
        <v>0</v>
      </c>
      <c r="N58" s="35">
        <f ca="1">compile!$AI$5</f>
        <v>45658</v>
      </c>
      <c r="O58" s="83">
        <f t="shared" ca="1" si="15"/>
        <v>1735689600</v>
      </c>
      <c r="P58" s="37">
        <f t="shared" si="7"/>
        <v>57</v>
      </c>
      <c r="Q58">
        <f t="shared" ca="1" si="8"/>
        <v>0</v>
      </c>
      <c r="R58">
        <f t="shared" ca="1" si="16"/>
        <v>0</v>
      </c>
      <c r="S58" s="35">
        <f ca="1">compile!$BM$5</f>
        <v>47484</v>
      </c>
      <c r="T58" s="83">
        <f t="shared" ca="1" si="17"/>
        <v>1893456000</v>
      </c>
      <c r="U58" s="37">
        <f t="shared" si="9"/>
        <v>57</v>
      </c>
      <c r="V58">
        <f t="shared" ca="1" si="10"/>
        <v>0</v>
      </c>
      <c r="W58">
        <f t="shared" ca="1" si="18"/>
        <v>0</v>
      </c>
      <c r="X58" s="35">
        <f ca="1">compile!$CQ$5</f>
        <v>51136</v>
      </c>
      <c r="Y58" s="83">
        <f t="shared" ca="1" si="19"/>
        <v>2208988800</v>
      </c>
    </row>
    <row r="59" spans="1:25" x14ac:dyDescent="0.2">
      <c r="A59">
        <v>58</v>
      </c>
      <c r="B59" t="str">
        <f t="shared" ca="1" si="0"/>
        <v>BEL_Biomassekraftwerk</v>
      </c>
      <c r="C59">
        <f t="shared" ca="1" si="1"/>
        <v>1</v>
      </c>
      <c r="D59">
        <f t="shared" ca="1" si="2"/>
        <v>4.9000000000000004</v>
      </c>
      <c r="E59">
        <f t="shared" ca="1" si="3"/>
        <v>51</v>
      </c>
      <c r="F59" s="37">
        <f t="shared" si="11"/>
        <v>58</v>
      </c>
      <c r="G59">
        <f t="shared" ca="1" si="4"/>
        <v>648.6</v>
      </c>
      <c r="H59">
        <f t="shared" ca="1" si="12"/>
        <v>648600000</v>
      </c>
      <c r="I59" s="35">
        <f ca="1">compile!$E$5</f>
        <v>43831</v>
      </c>
      <c r="J59" s="83">
        <f t="shared" ca="1" si="13"/>
        <v>1577836800</v>
      </c>
      <c r="K59" s="37">
        <f t="shared" si="5"/>
        <v>58</v>
      </c>
      <c r="L59">
        <f t="shared" ca="1" si="6"/>
        <v>648.6</v>
      </c>
      <c r="M59">
        <f t="shared" ca="1" si="14"/>
        <v>648600000</v>
      </c>
      <c r="N59" s="35">
        <f ca="1">compile!$AI$5</f>
        <v>45658</v>
      </c>
      <c r="O59" s="83">
        <f t="shared" ca="1" si="15"/>
        <v>1735689600</v>
      </c>
      <c r="P59" s="37">
        <f t="shared" si="7"/>
        <v>58</v>
      </c>
      <c r="Q59">
        <f t="shared" ca="1" si="8"/>
        <v>648.6</v>
      </c>
      <c r="R59">
        <f t="shared" ca="1" si="16"/>
        <v>648600000</v>
      </c>
      <c r="S59" s="35">
        <f ca="1">compile!$BM$5</f>
        <v>47484</v>
      </c>
      <c r="T59" s="83">
        <f t="shared" ca="1" si="17"/>
        <v>1893456000</v>
      </c>
      <c r="U59" s="37">
        <f t="shared" si="9"/>
        <v>58</v>
      </c>
      <c r="V59">
        <f t="shared" ca="1" si="10"/>
        <v>648.6</v>
      </c>
      <c r="W59">
        <f t="shared" ca="1" si="18"/>
        <v>648600000</v>
      </c>
      <c r="X59" s="35">
        <f ca="1">compile!$CQ$5</f>
        <v>51136</v>
      </c>
      <c r="Y59" s="83">
        <f t="shared" ca="1" si="19"/>
        <v>2208988800</v>
      </c>
    </row>
    <row r="60" spans="1:25" x14ac:dyDescent="0.2">
      <c r="A60">
        <v>59</v>
      </c>
      <c r="B60" t="str">
        <f t="shared" ca="1" si="0"/>
        <v>BEL_GT absicherung</v>
      </c>
      <c r="C60">
        <f t="shared" ca="1" si="1"/>
        <v>4</v>
      </c>
      <c r="D60">
        <f t="shared" ca="1" si="2"/>
        <v>5.4</v>
      </c>
      <c r="E60">
        <f t="shared" ca="1" si="3"/>
        <v>50.5</v>
      </c>
      <c r="F60" s="37">
        <f t="shared" si="11"/>
        <v>59</v>
      </c>
      <c r="G60">
        <f t="shared" ca="1" si="4"/>
        <v>4285</v>
      </c>
      <c r="H60">
        <f t="shared" ca="1" si="12"/>
        <v>4285000000</v>
      </c>
      <c r="I60" s="35">
        <f ca="1">compile!$E$5</f>
        <v>43831</v>
      </c>
      <c r="J60" s="83">
        <f t="shared" ca="1" si="13"/>
        <v>1577836800</v>
      </c>
      <c r="K60" s="37">
        <f t="shared" si="5"/>
        <v>59</v>
      </c>
      <c r="L60">
        <f t="shared" ca="1" si="6"/>
        <v>4285</v>
      </c>
      <c r="M60">
        <f t="shared" ca="1" si="14"/>
        <v>4285000000</v>
      </c>
      <c r="N60" s="35">
        <f ca="1">compile!$AI$5</f>
        <v>45658</v>
      </c>
      <c r="O60" s="83">
        <f t="shared" ca="1" si="15"/>
        <v>1735689600</v>
      </c>
      <c r="P60" s="37">
        <f t="shared" si="7"/>
        <v>59</v>
      </c>
      <c r="Q60">
        <f t="shared" ca="1" si="8"/>
        <v>4285</v>
      </c>
      <c r="R60">
        <f t="shared" ca="1" si="16"/>
        <v>4285000000</v>
      </c>
      <c r="S60" s="35">
        <f ca="1">compile!$BM$5</f>
        <v>47484</v>
      </c>
      <c r="T60" s="83">
        <f t="shared" ca="1" si="17"/>
        <v>1893456000</v>
      </c>
      <c r="U60" s="37">
        <f t="shared" si="9"/>
        <v>59</v>
      </c>
      <c r="V60">
        <f t="shared" ca="1" si="10"/>
        <v>4285</v>
      </c>
      <c r="W60">
        <f t="shared" ca="1" si="18"/>
        <v>4285000000</v>
      </c>
      <c r="X60" s="35">
        <f ca="1">compile!$CQ$5</f>
        <v>51136</v>
      </c>
      <c r="Y60" s="83">
        <f t="shared" ca="1" si="19"/>
        <v>2208988800</v>
      </c>
    </row>
    <row r="61" spans="1:25" x14ac:dyDescent="0.2">
      <c r="A61">
        <v>60</v>
      </c>
      <c r="B61" t="str">
        <f t="shared" ca="1" si="0"/>
        <v>BEL_GT peak</v>
      </c>
      <c r="C61">
        <f t="shared" ca="1" si="1"/>
        <v>5</v>
      </c>
      <c r="D61">
        <f t="shared" ca="1" si="2"/>
        <v>5.4</v>
      </c>
      <c r="E61">
        <f t="shared" ca="1" si="3"/>
        <v>50.5</v>
      </c>
      <c r="F61" s="37">
        <f t="shared" si="11"/>
        <v>60</v>
      </c>
      <c r="G61">
        <f t="shared" ca="1" si="4"/>
        <v>1285.5</v>
      </c>
      <c r="H61">
        <f t="shared" ca="1" si="12"/>
        <v>1285500000</v>
      </c>
      <c r="I61" s="35">
        <f ca="1">compile!$E$5</f>
        <v>43831</v>
      </c>
      <c r="J61" s="83">
        <f t="shared" ca="1" si="13"/>
        <v>1577836800</v>
      </c>
      <c r="K61" s="37">
        <f t="shared" si="5"/>
        <v>60</v>
      </c>
      <c r="L61">
        <f t="shared" ca="1" si="6"/>
        <v>1285.5</v>
      </c>
      <c r="M61">
        <f t="shared" ca="1" si="14"/>
        <v>1285500000</v>
      </c>
      <c r="N61" s="35">
        <f ca="1">compile!$AI$5</f>
        <v>45658</v>
      </c>
      <c r="O61" s="83">
        <f t="shared" ca="1" si="15"/>
        <v>1735689600</v>
      </c>
      <c r="P61" s="37">
        <f t="shared" si="7"/>
        <v>60</v>
      </c>
      <c r="Q61">
        <f t="shared" ca="1" si="8"/>
        <v>1285.5</v>
      </c>
      <c r="R61">
        <f t="shared" ca="1" si="16"/>
        <v>1285500000</v>
      </c>
      <c r="S61" s="35">
        <f ca="1">compile!$BM$5</f>
        <v>47484</v>
      </c>
      <c r="T61" s="83">
        <f t="shared" ca="1" si="17"/>
        <v>1893456000</v>
      </c>
      <c r="U61" s="37">
        <f t="shared" si="9"/>
        <v>60</v>
      </c>
      <c r="V61">
        <f t="shared" ca="1" si="10"/>
        <v>1285.5</v>
      </c>
      <c r="W61">
        <f t="shared" ca="1" si="18"/>
        <v>1285500000</v>
      </c>
      <c r="X61" s="35">
        <f ca="1">compile!$CQ$5</f>
        <v>51136</v>
      </c>
      <c r="Y61" s="83">
        <f t="shared" ca="1" si="19"/>
        <v>2208988800</v>
      </c>
    </row>
    <row r="62" spans="1:25" x14ac:dyDescent="0.2">
      <c r="A62">
        <v>61</v>
      </c>
      <c r="B62" t="str">
        <f t="shared" ca="1" si="0"/>
        <v>BEL_GKKW alt</v>
      </c>
      <c r="C62">
        <f t="shared" ca="1" si="1"/>
        <v>6</v>
      </c>
      <c r="D62">
        <f t="shared" ca="1" si="2"/>
        <v>4</v>
      </c>
      <c r="E62">
        <f t="shared" ca="1" si="3"/>
        <v>50.7</v>
      </c>
      <c r="F62" s="37">
        <f t="shared" si="11"/>
        <v>61</v>
      </c>
      <c r="G62">
        <f t="shared" ca="1" si="4"/>
        <v>1499.75</v>
      </c>
      <c r="H62">
        <f t="shared" ca="1" si="12"/>
        <v>1499750000</v>
      </c>
      <c r="I62" s="35">
        <f ca="1">compile!$E$5</f>
        <v>43831</v>
      </c>
      <c r="J62" s="83">
        <f t="shared" ca="1" si="13"/>
        <v>1577836800</v>
      </c>
      <c r="K62" s="37">
        <f t="shared" si="5"/>
        <v>61</v>
      </c>
      <c r="L62">
        <f t="shared" ca="1" si="6"/>
        <v>1499.75</v>
      </c>
      <c r="M62">
        <f t="shared" ca="1" si="14"/>
        <v>1499750000</v>
      </c>
      <c r="N62" s="35">
        <f ca="1">compile!$AI$5</f>
        <v>45658</v>
      </c>
      <c r="O62" s="83">
        <f t="shared" ca="1" si="15"/>
        <v>1735689600</v>
      </c>
      <c r="P62" s="37">
        <f t="shared" si="7"/>
        <v>61</v>
      </c>
      <c r="Q62">
        <f t="shared" ca="1" si="8"/>
        <v>1499.75</v>
      </c>
      <c r="R62">
        <f t="shared" ca="1" si="16"/>
        <v>1499750000</v>
      </c>
      <c r="S62" s="35">
        <f ca="1">compile!$BM$5</f>
        <v>47484</v>
      </c>
      <c r="T62" s="83">
        <f t="shared" ca="1" si="17"/>
        <v>1893456000</v>
      </c>
      <c r="U62" s="37">
        <f t="shared" si="9"/>
        <v>61</v>
      </c>
      <c r="V62">
        <f t="shared" ca="1" si="10"/>
        <v>1499.75</v>
      </c>
      <c r="W62">
        <f t="shared" ca="1" si="18"/>
        <v>1499750000</v>
      </c>
      <c r="X62" s="35">
        <f ca="1">compile!$CQ$5</f>
        <v>51136</v>
      </c>
      <c r="Y62" s="83">
        <f t="shared" ca="1" si="19"/>
        <v>2208988800</v>
      </c>
    </row>
    <row r="63" spans="1:25" x14ac:dyDescent="0.2">
      <c r="A63">
        <v>62</v>
      </c>
      <c r="B63" t="str">
        <f t="shared" ca="1" si="0"/>
        <v>BEL_GKKW neu</v>
      </c>
      <c r="C63">
        <f t="shared" ca="1" si="1"/>
        <v>7</v>
      </c>
      <c r="D63">
        <f t="shared" ca="1" si="2"/>
        <v>4</v>
      </c>
      <c r="E63">
        <f t="shared" ca="1" si="3"/>
        <v>50.7</v>
      </c>
      <c r="F63" s="37">
        <f t="shared" si="11"/>
        <v>62</v>
      </c>
      <c r="G63">
        <f t="shared" ca="1" si="4"/>
        <v>1499.75</v>
      </c>
      <c r="H63">
        <f t="shared" ca="1" si="12"/>
        <v>1499750000</v>
      </c>
      <c r="I63" s="35">
        <f ca="1">compile!$E$5</f>
        <v>43831</v>
      </c>
      <c r="J63" s="83">
        <f t="shared" ca="1" si="13"/>
        <v>1577836800</v>
      </c>
      <c r="K63" s="37">
        <f t="shared" si="5"/>
        <v>62</v>
      </c>
      <c r="L63">
        <f t="shared" ca="1" si="6"/>
        <v>1499.75</v>
      </c>
      <c r="M63">
        <f t="shared" ca="1" si="14"/>
        <v>1499750000</v>
      </c>
      <c r="N63" s="35">
        <f ca="1">compile!$AI$5</f>
        <v>45658</v>
      </c>
      <c r="O63" s="83">
        <f t="shared" ca="1" si="15"/>
        <v>1735689600</v>
      </c>
      <c r="P63" s="37">
        <f t="shared" si="7"/>
        <v>62</v>
      </c>
      <c r="Q63">
        <f t="shared" ca="1" si="8"/>
        <v>1499.75</v>
      </c>
      <c r="R63">
        <f t="shared" ca="1" si="16"/>
        <v>1499750000</v>
      </c>
      <c r="S63" s="35">
        <f ca="1">compile!$BM$5</f>
        <v>47484</v>
      </c>
      <c r="T63" s="83">
        <f t="shared" ca="1" si="17"/>
        <v>1893456000</v>
      </c>
      <c r="U63" s="37">
        <f t="shared" si="9"/>
        <v>62</v>
      </c>
      <c r="V63">
        <f t="shared" ca="1" si="10"/>
        <v>1499.75</v>
      </c>
      <c r="W63">
        <f t="shared" ca="1" si="18"/>
        <v>1499750000</v>
      </c>
      <c r="X63" s="35">
        <f ca="1">compile!$CQ$5</f>
        <v>51136</v>
      </c>
      <c r="Y63" s="83">
        <f t="shared" ca="1" si="19"/>
        <v>2208988800</v>
      </c>
    </row>
    <row r="64" spans="1:25" x14ac:dyDescent="0.2">
      <c r="A64">
        <v>63</v>
      </c>
      <c r="B64" t="str">
        <f t="shared" ca="1" si="0"/>
        <v>BEL_Steinkohlekraftwerk alt</v>
      </c>
      <c r="C64">
        <f t="shared" ca="1" si="1"/>
        <v>12</v>
      </c>
      <c r="D64">
        <f t="shared" ca="1" si="2"/>
        <v>6</v>
      </c>
      <c r="E64">
        <f t="shared" ca="1" si="3"/>
        <v>50.6</v>
      </c>
      <c r="F64" s="37">
        <f t="shared" si="11"/>
        <v>63</v>
      </c>
      <c r="G64">
        <f t="shared" ca="1" si="4"/>
        <v>0</v>
      </c>
      <c r="H64">
        <f t="shared" ca="1" si="12"/>
        <v>0</v>
      </c>
      <c r="I64" s="35">
        <f ca="1">compile!$E$5</f>
        <v>43831</v>
      </c>
      <c r="J64" s="83">
        <f t="shared" ca="1" si="13"/>
        <v>1577836800</v>
      </c>
      <c r="K64" s="37">
        <f t="shared" si="5"/>
        <v>63</v>
      </c>
      <c r="L64">
        <f t="shared" ca="1" si="6"/>
        <v>0</v>
      </c>
      <c r="M64">
        <f t="shared" ca="1" si="14"/>
        <v>0</v>
      </c>
      <c r="N64" s="35">
        <f ca="1">compile!$AI$5</f>
        <v>45658</v>
      </c>
      <c r="O64" s="83">
        <f t="shared" ca="1" si="15"/>
        <v>1735689600</v>
      </c>
      <c r="P64" s="37">
        <f t="shared" si="7"/>
        <v>63</v>
      </c>
      <c r="Q64">
        <f t="shared" ca="1" si="8"/>
        <v>0</v>
      </c>
      <c r="R64">
        <f t="shared" ca="1" si="16"/>
        <v>0</v>
      </c>
      <c r="S64" s="35">
        <f ca="1">compile!$BM$5</f>
        <v>47484</v>
      </c>
      <c r="T64" s="83">
        <f t="shared" ca="1" si="17"/>
        <v>1893456000</v>
      </c>
      <c r="U64" s="37">
        <f t="shared" si="9"/>
        <v>63</v>
      </c>
      <c r="V64">
        <f t="shared" ca="1" si="10"/>
        <v>0</v>
      </c>
      <c r="W64">
        <f t="shared" ca="1" si="18"/>
        <v>0</v>
      </c>
      <c r="X64" s="35">
        <f ca="1">compile!$CQ$5</f>
        <v>51136</v>
      </c>
      <c r="Y64" s="83">
        <f t="shared" ca="1" si="19"/>
        <v>2208988800</v>
      </c>
    </row>
    <row r="65" spans="1:25" x14ac:dyDescent="0.2">
      <c r="A65">
        <v>64</v>
      </c>
      <c r="B65" t="str">
        <f t="shared" ca="1" si="0"/>
        <v>BEL_Steinkohlekraftwerk neu</v>
      </c>
      <c r="C65">
        <f t="shared" ca="1" si="1"/>
        <v>13</v>
      </c>
      <c r="D65">
        <f t="shared" ca="1" si="2"/>
        <v>6</v>
      </c>
      <c r="E65">
        <f t="shared" ca="1" si="3"/>
        <v>50.6</v>
      </c>
      <c r="F65" s="37">
        <f t="shared" si="11"/>
        <v>64</v>
      </c>
      <c r="G65">
        <f t="shared" ca="1" si="4"/>
        <v>0</v>
      </c>
      <c r="H65">
        <f t="shared" ca="1" si="12"/>
        <v>0</v>
      </c>
      <c r="I65" s="35">
        <f ca="1">compile!$E$5</f>
        <v>43831</v>
      </c>
      <c r="J65" s="83">
        <f t="shared" ca="1" si="13"/>
        <v>1577836800</v>
      </c>
      <c r="K65" s="37">
        <f t="shared" si="5"/>
        <v>64</v>
      </c>
      <c r="L65">
        <f t="shared" ca="1" si="6"/>
        <v>0</v>
      </c>
      <c r="M65">
        <f t="shared" ca="1" si="14"/>
        <v>0</v>
      </c>
      <c r="N65" s="35">
        <f ca="1">compile!$AI$5</f>
        <v>45658</v>
      </c>
      <c r="O65" s="83">
        <f t="shared" ca="1" si="15"/>
        <v>1735689600</v>
      </c>
      <c r="P65" s="37">
        <f t="shared" si="7"/>
        <v>64</v>
      </c>
      <c r="Q65">
        <f t="shared" ca="1" si="8"/>
        <v>0</v>
      </c>
      <c r="R65">
        <f t="shared" ca="1" si="16"/>
        <v>0</v>
      </c>
      <c r="S65" s="35">
        <f ca="1">compile!$BM$5</f>
        <v>47484</v>
      </c>
      <c r="T65" s="83">
        <f t="shared" ca="1" si="17"/>
        <v>1893456000</v>
      </c>
      <c r="U65" s="37">
        <f t="shared" si="9"/>
        <v>64</v>
      </c>
      <c r="V65">
        <f t="shared" ca="1" si="10"/>
        <v>0</v>
      </c>
      <c r="W65">
        <f t="shared" ca="1" si="18"/>
        <v>0</v>
      </c>
      <c r="X65" s="35">
        <f ca="1">compile!$CQ$5</f>
        <v>51136</v>
      </c>
      <c r="Y65" s="83">
        <f t="shared" ca="1" si="19"/>
        <v>2208988800</v>
      </c>
    </row>
    <row r="66" spans="1:25" x14ac:dyDescent="0.2">
      <c r="A66">
        <v>65</v>
      </c>
      <c r="B66" t="str">
        <f t="shared" ref="B66:B129" ca="1" si="20">OFFSET(KW_BEZ,TRUNC((ROW()-ROW(B$2))/COLUMNS(KW_BEZ)),MOD(ROW()-ROW(B$2),COLUMNS(KW_BEZ)),1,1)</f>
        <v>BEL_Laufwasserkraftwerk</v>
      </c>
      <c r="C66">
        <f t="shared" ref="C66:C129" ca="1" si="21">OFFSET(KW_FK_KWTYP,TRUNC((ROW()-ROW(C$2))/COLUMNS(KW_FK_KWTYP)),MOD(ROW()-ROW(C$2),COLUMNS(KW_FK_KWTYP)),1,1)</f>
        <v>9</v>
      </c>
      <c r="D66">
        <f t="shared" ref="D66:D129" ca="1" si="22">OFFSET(KW_LONG,TRUNC((ROW()-ROW(D$2))/COLUMNS(KW_LONG)),MOD(ROW()-ROW(D$2),COLUMNS(KW_LONG)),1,1)</f>
        <v>4.8</v>
      </c>
      <c r="E66">
        <f t="shared" ref="E66:E129" ca="1" si="23">OFFSET(KW_LAT,TRUNC((ROW()-ROW(E$2))/COLUMNS(KW_LAT)),MOD(ROW()-ROW(E$2),COLUMNS(KW_LAT)),1,1)</f>
        <v>51.2</v>
      </c>
      <c r="F66" s="37">
        <f t="shared" ref="F66:F129" si="24">$A66</f>
        <v>65</v>
      </c>
      <c r="G66">
        <f t="shared" ref="G66:G129" ca="1" si="25">OFFSET(P_INST_1,TRUNC((ROW()-ROW(G$2))/COLUMNS(P_INST_1)),MOD(ROW()-ROW(G$2),COLUMNS(P_INST_1)),1,1)</f>
        <v>117</v>
      </c>
      <c r="H66">
        <f t="shared" ca="1" si="12"/>
        <v>117000000</v>
      </c>
      <c r="I66" s="35">
        <f ca="1">compile!$E$5</f>
        <v>43831</v>
      </c>
      <c r="J66" s="83">
        <f t="shared" ca="1" si="13"/>
        <v>1577836800</v>
      </c>
      <c r="K66" s="37">
        <f t="shared" ref="K66:K129" si="26">$A66</f>
        <v>65</v>
      </c>
      <c r="L66">
        <f t="shared" ref="L66:L129" ca="1" si="27">OFFSET(P_INST_2,TRUNC((ROW()-ROW(L$2))/COLUMNS(P_INST_2)),MOD(ROW()-ROW(L$2),COLUMNS(P_INST_2)),1,1)</f>
        <v>117</v>
      </c>
      <c r="M66">
        <f t="shared" ca="1" si="14"/>
        <v>117000000</v>
      </c>
      <c r="N66" s="35">
        <f ca="1">compile!$AI$5</f>
        <v>45658</v>
      </c>
      <c r="O66" s="83">
        <f t="shared" ca="1" si="15"/>
        <v>1735689600</v>
      </c>
      <c r="P66" s="37">
        <f t="shared" ref="P66:P129" si="28">$A66</f>
        <v>65</v>
      </c>
      <c r="Q66">
        <f t="shared" ref="Q66:Q129" ca="1" si="29">OFFSET(P_INST_3,TRUNC((ROW()-ROW(Q$2))/COLUMNS(P_INST_3)),MOD(ROW()-ROW(Q$2),COLUMNS(P_INST_3)),1,1)</f>
        <v>117</v>
      </c>
      <c r="R66">
        <f t="shared" ca="1" si="16"/>
        <v>117000000</v>
      </c>
      <c r="S66" s="35">
        <f ca="1">compile!$BM$5</f>
        <v>47484</v>
      </c>
      <c r="T66" s="83">
        <f t="shared" ca="1" si="17"/>
        <v>1893456000</v>
      </c>
      <c r="U66" s="37">
        <f t="shared" ref="U66:U129" si="30">$A66</f>
        <v>65</v>
      </c>
      <c r="V66">
        <f t="shared" ref="V66:V129" ca="1" si="31">OFFSET(P_INST_4,TRUNC((ROW()-ROW(V$2))/COLUMNS(P_INST_4)),MOD(ROW()-ROW(V$2),COLUMNS(P_INST_4)),1,1)</f>
        <v>117</v>
      </c>
      <c r="W66">
        <f t="shared" ca="1" si="18"/>
        <v>117000000</v>
      </c>
      <c r="X66" s="35">
        <f ca="1">compile!$CQ$5</f>
        <v>51136</v>
      </c>
      <c r="Y66" s="83">
        <f t="shared" ca="1" si="19"/>
        <v>2208988800</v>
      </c>
    </row>
    <row r="67" spans="1:25" x14ac:dyDescent="0.2">
      <c r="A67">
        <v>66</v>
      </c>
      <c r="B67" t="str">
        <f t="shared" ca="1" si="20"/>
        <v>BEL_Speicherwasserkraftwerk</v>
      </c>
      <c r="C67">
        <f t="shared" ca="1" si="21"/>
        <v>11</v>
      </c>
      <c r="D67">
        <f t="shared" ca="1" si="22"/>
        <v>5.3</v>
      </c>
      <c r="E67">
        <f t="shared" ca="1" si="23"/>
        <v>50.1</v>
      </c>
      <c r="F67" s="37">
        <f t="shared" si="24"/>
        <v>66</v>
      </c>
      <c r="G67">
        <f t="shared" ca="1" si="25"/>
        <v>1308</v>
      </c>
      <c r="H67">
        <f t="shared" ref="H67:H130" ca="1" si="32">G67*10^6</f>
        <v>1308000000</v>
      </c>
      <c r="I67" s="35">
        <f ca="1">compile!$E$5</f>
        <v>43831</v>
      </c>
      <c r="J67" s="83">
        <f t="shared" ref="J67:J130" ca="1" si="33">(I67-DATE(1970,1,1))*86400</f>
        <v>1577836800</v>
      </c>
      <c r="K67" s="37">
        <f t="shared" si="26"/>
        <v>66</v>
      </c>
      <c r="L67">
        <f t="shared" ca="1" si="27"/>
        <v>1308</v>
      </c>
      <c r="M67">
        <f t="shared" ref="M67:M130" ca="1" si="34">L67*10^6</f>
        <v>1308000000</v>
      </c>
      <c r="N67" s="35">
        <f ca="1">compile!$AI$5</f>
        <v>45658</v>
      </c>
      <c r="O67" s="83">
        <f t="shared" ref="O67:O130" ca="1" si="35">(N67-DATE(1970,1,1))*86400</f>
        <v>1735689600</v>
      </c>
      <c r="P67" s="37">
        <f t="shared" si="28"/>
        <v>66</v>
      </c>
      <c r="Q67">
        <f t="shared" ca="1" si="29"/>
        <v>1308</v>
      </c>
      <c r="R67">
        <f t="shared" ref="R67:R130" ca="1" si="36">Q67*10^6</f>
        <v>1308000000</v>
      </c>
      <c r="S67" s="35">
        <f ca="1">compile!$BM$5</f>
        <v>47484</v>
      </c>
      <c r="T67" s="83">
        <f t="shared" ref="T67:T130" ca="1" si="37">(S67-DATE(1970,1,1))*86400</f>
        <v>1893456000</v>
      </c>
      <c r="U67" s="37">
        <f t="shared" si="30"/>
        <v>66</v>
      </c>
      <c r="V67">
        <f t="shared" ca="1" si="31"/>
        <v>1308</v>
      </c>
      <c r="W67">
        <f t="shared" ref="W67:W130" ca="1" si="38">V67*10^6</f>
        <v>1308000000</v>
      </c>
      <c r="X67" s="35">
        <f ca="1">compile!$CQ$5</f>
        <v>51136</v>
      </c>
      <c r="Y67" s="83">
        <f t="shared" ref="Y67:Y130" ca="1" si="39">(X67-DATE(1970,1,1))*86400</f>
        <v>2208988800</v>
      </c>
    </row>
    <row r="68" spans="1:25" x14ac:dyDescent="0.2">
      <c r="A68">
        <v>67</v>
      </c>
      <c r="B68" t="str">
        <f t="shared" ca="1" si="20"/>
        <v>BEL_Braunkohlekraftwerk alt</v>
      </c>
      <c r="C68">
        <f t="shared" ca="1" si="21"/>
        <v>2</v>
      </c>
      <c r="D68">
        <f t="shared" ca="1" si="22"/>
        <v>5.5</v>
      </c>
      <c r="E68">
        <f t="shared" ca="1" si="23"/>
        <v>51.1</v>
      </c>
      <c r="F68" s="37">
        <f t="shared" si="24"/>
        <v>67</v>
      </c>
      <c r="G68">
        <f t="shared" ca="1" si="25"/>
        <v>0</v>
      </c>
      <c r="H68">
        <f t="shared" ca="1" si="32"/>
        <v>0</v>
      </c>
      <c r="I68" s="35">
        <f ca="1">compile!$E$5</f>
        <v>43831</v>
      </c>
      <c r="J68" s="83">
        <f t="shared" ca="1" si="33"/>
        <v>1577836800</v>
      </c>
      <c r="K68" s="37">
        <f t="shared" si="26"/>
        <v>67</v>
      </c>
      <c r="L68">
        <f t="shared" ca="1" si="27"/>
        <v>0</v>
      </c>
      <c r="M68">
        <f t="shared" ca="1" si="34"/>
        <v>0</v>
      </c>
      <c r="N68" s="35">
        <f ca="1">compile!$AI$5</f>
        <v>45658</v>
      </c>
      <c r="O68" s="83">
        <f t="shared" ca="1" si="35"/>
        <v>1735689600</v>
      </c>
      <c r="P68" s="37">
        <f t="shared" si="28"/>
        <v>67</v>
      </c>
      <c r="Q68">
        <f t="shared" ca="1" si="29"/>
        <v>0</v>
      </c>
      <c r="R68">
        <f t="shared" ca="1" si="36"/>
        <v>0</v>
      </c>
      <c r="S68" s="35">
        <f ca="1">compile!$BM$5</f>
        <v>47484</v>
      </c>
      <c r="T68" s="83">
        <f t="shared" ca="1" si="37"/>
        <v>1893456000</v>
      </c>
      <c r="U68" s="37">
        <f t="shared" si="30"/>
        <v>67</v>
      </c>
      <c r="V68">
        <f t="shared" ca="1" si="31"/>
        <v>0</v>
      </c>
      <c r="W68">
        <f t="shared" ca="1" si="38"/>
        <v>0</v>
      </c>
      <c r="X68" s="35">
        <f ca="1">compile!$CQ$5</f>
        <v>51136</v>
      </c>
      <c r="Y68" s="83">
        <f t="shared" ca="1" si="39"/>
        <v>2208988800</v>
      </c>
    </row>
    <row r="69" spans="1:25" x14ac:dyDescent="0.2">
      <c r="A69">
        <v>68</v>
      </c>
      <c r="B69" t="str">
        <f t="shared" ca="1" si="20"/>
        <v>BEL_Braunkohlekraftwerk neu</v>
      </c>
      <c r="C69">
        <f t="shared" ca="1" si="21"/>
        <v>3</v>
      </c>
      <c r="D69">
        <f t="shared" ca="1" si="22"/>
        <v>5.5</v>
      </c>
      <c r="E69">
        <f t="shared" ca="1" si="23"/>
        <v>51.1</v>
      </c>
      <c r="F69" s="37">
        <f t="shared" si="24"/>
        <v>68</v>
      </c>
      <c r="G69">
        <f t="shared" ca="1" si="25"/>
        <v>0</v>
      </c>
      <c r="H69">
        <f t="shared" ca="1" si="32"/>
        <v>0</v>
      </c>
      <c r="I69" s="35">
        <f ca="1">compile!$E$5</f>
        <v>43831</v>
      </c>
      <c r="J69" s="83">
        <f t="shared" ca="1" si="33"/>
        <v>1577836800</v>
      </c>
      <c r="K69" s="37">
        <f t="shared" si="26"/>
        <v>68</v>
      </c>
      <c r="L69">
        <f t="shared" ca="1" si="27"/>
        <v>0</v>
      </c>
      <c r="M69">
        <f t="shared" ca="1" si="34"/>
        <v>0</v>
      </c>
      <c r="N69" s="35">
        <f ca="1">compile!$AI$5</f>
        <v>45658</v>
      </c>
      <c r="O69" s="83">
        <f t="shared" ca="1" si="35"/>
        <v>1735689600</v>
      </c>
      <c r="P69" s="37">
        <f t="shared" si="28"/>
        <v>68</v>
      </c>
      <c r="Q69">
        <f t="shared" ca="1" si="29"/>
        <v>0</v>
      </c>
      <c r="R69">
        <f t="shared" ca="1" si="36"/>
        <v>0</v>
      </c>
      <c r="S69" s="35">
        <f ca="1">compile!$BM$5</f>
        <v>47484</v>
      </c>
      <c r="T69" s="83">
        <f t="shared" ca="1" si="37"/>
        <v>1893456000</v>
      </c>
      <c r="U69" s="37">
        <f t="shared" si="30"/>
        <v>68</v>
      </c>
      <c r="V69">
        <f t="shared" ca="1" si="31"/>
        <v>0</v>
      </c>
      <c r="W69">
        <f t="shared" ca="1" si="38"/>
        <v>0</v>
      </c>
      <c r="X69" s="35">
        <f ca="1">compile!$CQ$5</f>
        <v>51136</v>
      </c>
      <c r="Y69" s="83">
        <f t="shared" ca="1" si="39"/>
        <v>2208988800</v>
      </c>
    </row>
    <row r="70" spans="1:25" x14ac:dyDescent="0.2">
      <c r="A70">
        <v>69</v>
      </c>
      <c r="B70" t="str">
        <f t="shared" ca="1" si="20"/>
        <v>BEL_Kernkraftwerk</v>
      </c>
      <c r="C70">
        <f t="shared" ca="1" si="21"/>
        <v>8</v>
      </c>
      <c r="D70">
        <f t="shared" ca="1" si="22"/>
        <v>3.7</v>
      </c>
      <c r="E70">
        <f t="shared" ca="1" si="23"/>
        <v>51</v>
      </c>
      <c r="F70" s="37">
        <f t="shared" si="24"/>
        <v>69</v>
      </c>
      <c r="G70">
        <f t="shared" ca="1" si="25"/>
        <v>5919</v>
      </c>
      <c r="H70">
        <f t="shared" ca="1" si="32"/>
        <v>5919000000</v>
      </c>
      <c r="I70" s="35">
        <f ca="1">compile!$E$5</f>
        <v>43831</v>
      </c>
      <c r="J70" s="83">
        <f t="shared" ca="1" si="33"/>
        <v>1577836800</v>
      </c>
      <c r="K70" s="37">
        <f t="shared" si="26"/>
        <v>69</v>
      </c>
      <c r="L70">
        <f t="shared" ca="1" si="27"/>
        <v>5919</v>
      </c>
      <c r="M70">
        <f t="shared" ca="1" si="34"/>
        <v>5919000000</v>
      </c>
      <c r="N70" s="35">
        <f ca="1">compile!$AI$5</f>
        <v>45658</v>
      </c>
      <c r="O70" s="83">
        <f t="shared" ca="1" si="35"/>
        <v>1735689600</v>
      </c>
      <c r="P70" s="37">
        <f t="shared" si="28"/>
        <v>69</v>
      </c>
      <c r="Q70">
        <f t="shared" ca="1" si="29"/>
        <v>5919</v>
      </c>
      <c r="R70">
        <f t="shared" ca="1" si="36"/>
        <v>5919000000</v>
      </c>
      <c r="S70" s="35">
        <f ca="1">compile!$BM$5</f>
        <v>47484</v>
      </c>
      <c r="T70" s="83">
        <f t="shared" ca="1" si="37"/>
        <v>1893456000</v>
      </c>
      <c r="U70" s="37">
        <f t="shared" si="30"/>
        <v>69</v>
      </c>
      <c r="V70">
        <f t="shared" ca="1" si="31"/>
        <v>5919</v>
      </c>
      <c r="W70">
        <f t="shared" ca="1" si="38"/>
        <v>5919000000</v>
      </c>
      <c r="X70" s="35">
        <f ca="1">compile!$CQ$5</f>
        <v>51136</v>
      </c>
      <c r="Y70" s="83">
        <f t="shared" ca="1" si="39"/>
        <v>2208988800</v>
      </c>
    </row>
    <row r="71" spans="1:25" x14ac:dyDescent="0.2">
      <c r="A71">
        <v>70</v>
      </c>
      <c r="B71" t="str">
        <f t="shared" ca="1" si="20"/>
        <v>BEL_Oelkraftwerk</v>
      </c>
      <c r="C71">
        <f t="shared" ca="1" si="21"/>
        <v>17</v>
      </c>
      <c r="D71">
        <f t="shared" ca="1" si="22"/>
        <v>4.5999999999999996</v>
      </c>
      <c r="E71">
        <f t="shared" ca="1" si="23"/>
        <v>50.6</v>
      </c>
      <c r="F71" s="37">
        <f t="shared" si="24"/>
        <v>70</v>
      </c>
      <c r="G71">
        <f t="shared" ca="1" si="25"/>
        <v>0</v>
      </c>
      <c r="H71">
        <f t="shared" ca="1" si="32"/>
        <v>0</v>
      </c>
      <c r="I71" s="35">
        <f ca="1">compile!$E$5</f>
        <v>43831</v>
      </c>
      <c r="J71" s="83">
        <f t="shared" ca="1" si="33"/>
        <v>1577836800</v>
      </c>
      <c r="K71" s="37">
        <f t="shared" si="26"/>
        <v>70</v>
      </c>
      <c r="L71">
        <f t="shared" ca="1" si="27"/>
        <v>0</v>
      </c>
      <c r="M71">
        <f t="shared" ca="1" si="34"/>
        <v>0</v>
      </c>
      <c r="N71" s="35">
        <f ca="1">compile!$AI$5</f>
        <v>45658</v>
      </c>
      <c r="O71" s="83">
        <f t="shared" ca="1" si="35"/>
        <v>1735689600</v>
      </c>
      <c r="P71" s="37">
        <f t="shared" si="28"/>
        <v>70</v>
      </c>
      <c r="Q71">
        <f t="shared" ca="1" si="29"/>
        <v>0</v>
      </c>
      <c r="R71">
        <f t="shared" ca="1" si="36"/>
        <v>0</v>
      </c>
      <c r="S71" s="35">
        <f ca="1">compile!$BM$5</f>
        <v>47484</v>
      </c>
      <c r="T71" s="83">
        <f t="shared" ca="1" si="37"/>
        <v>1893456000</v>
      </c>
      <c r="U71" s="37">
        <f t="shared" si="30"/>
        <v>70</v>
      </c>
      <c r="V71">
        <f t="shared" ca="1" si="31"/>
        <v>0</v>
      </c>
      <c r="W71">
        <f t="shared" ca="1" si="38"/>
        <v>0</v>
      </c>
      <c r="X71" s="35">
        <f ca="1">compile!$CQ$5</f>
        <v>51136</v>
      </c>
      <c r="Y71" s="83">
        <f t="shared" ca="1" si="39"/>
        <v>2208988800</v>
      </c>
    </row>
    <row r="72" spans="1:25" x14ac:dyDescent="0.2">
      <c r="A72">
        <v>71</v>
      </c>
      <c r="B72" t="str">
        <f t="shared" ca="1" si="20"/>
        <v>BEL_Weitere non-RES</v>
      </c>
      <c r="C72">
        <f t="shared" ca="1" si="21"/>
        <v>19</v>
      </c>
      <c r="D72">
        <f t="shared" ca="1" si="22"/>
        <v>4.5999999999999996</v>
      </c>
      <c r="E72">
        <f t="shared" ca="1" si="23"/>
        <v>50.6</v>
      </c>
      <c r="F72" s="37">
        <f t="shared" si="24"/>
        <v>71</v>
      </c>
      <c r="G72">
        <f t="shared" ca="1" si="25"/>
        <v>1157</v>
      </c>
      <c r="H72">
        <f t="shared" ca="1" si="32"/>
        <v>1157000000</v>
      </c>
      <c r="I72" s="35">
        <f ca="1">compile!$E$5</f>
        <v>43831</v>
      </c>
      <c r="J72" s="83">
        <f t="shared" ca="1" si="33"/>
        <v>1577836800</v>
      </c>
      <c r="K72" s="37">
        <f t="shared" si="26"/>
        <v>71</v>
      </c>
      <c r="L72">
        <f t="shared" ca="1" si="27"/>
        <v>1157</v>
      </c>
      <c r="M72">
        <f t="shared" ca="1" si="34"/>
        <v>1157000000</v>
      </c>
      <c r="N72" s="35">
        <f ca="1">compile!$AI$5</f>
        <v>45658</v>
      </c>
      <c r="O72" s="83">
        <f t="shared" ca="1" si="35"/>
        <v>1735689600</v>
      </c>
      <c r="P72" s="37">
        <f t="shared" si="28"/>
        <v>71</v>
      </c>
      <c r="Q72">
        <f t="shared" ca="1" si="29"/>
        <v>1157</v>
      </c>
      <c r="R72">
        <f t="shared" ca="1" si="36"/>
        <v>1157000000</v>
      </c>
      <c r="S72" s="35">
        <f ca="1">compile!$BM$5</f>
        <v>47484</v>
      </c>
      <c r="T72" s="83">
        <f t="shared" ca="1" si="37"/>
        <v>1893456000</v>
      </c>
      <c r="U72" s="37">
        <f t="shared" si="30"/>
        <v>71</v>
      </c>
      <c r="V72">
        <f t="shared" ca="1" si="31"/>
        <v>1157</v>
      </c>
      <c r="W72">
        <f t="shared" ca="1" si="38"/>
        <v>1157000000</v>
      </c>
      <c r="X72" s="35">
        <f ca="1">compile!$CQ$5</f>
        <v>51136</v>
      </c>
      <c r="Y72" s="83">
        <f t="shared" ca="1" si="39"/>
        <v>2208988800</v>
      </c>
    </row>
    <row r="73" spans="1:25" x14ac:dyDescent="0.2">
      <c r="A73">
        <v>72</v>
      </c>
      <c r="B73" t="str">
        <f t="shared" ca="1" si="20"/>
        <v>BEL_Weitere RES</v>
      </c>
      <c r="C73">
        <f t="shared" ca="1" si="21"/>
        <v>18</v>
      </c>
      <c r="D73">
        <f t="shared" ca="1" si="22"/>
        <v>4.5999999999999996</v>
      </c>
      <c r="E73">
        <f t="shared" ca="1" si="23"/>
        <v>50.6</v>
      </c>
      <c r="F73" s="37">
        <f t="shared" si="24"/>
        <v>72</v>
      </c>
      <c r="G73">
        <f t="shared" ca="1" si="25"/>
        <v>658</v>
      </c>
      <c r="H73">
        <f t="shared" ca="1" si="32"/>
        <v>658000000</v>
      </c>
      <c r="I73" s="35">
        <f ca="1">compile!$E$5</f>
        <v>43831</v>
      </c>
      <c r="J73" s="83">
        <f t="shared" ca="1" si="33"/>
        <v>1577836800</v>
      </c>
      <c r="K73" s="37">
        <f t="shared" si="26"/>
        <v>72</v>
      </c>
      <c r="L73">
        <f t="shared" ca="1" si="27"/>
        <v>658</v>
      </c>
      <c r="M73">
        <f t="shared" ca="1" si="34"/>
        <v>658000000</v>
      </c>
      <c r="N73" s="35">
        <f ca="1">compile!$AI$5</f>
        <v>45658</v>
      </c>
      <c r="O73" s="83">
        <f t="shared" ca="1" si="35"/>
        <v>1735689600</v>
      </c>
      <c r="P73" s="37">
        <f t="shared" si="28"/>
        <v>72</v>
      </c>
      <c r="Q73">
        <f t="shared" ca="1" si="29"/>
        <v>658</v>
      </c>
      <c r="R73">
        <f t="shared" ca="1" si="36"/>
        <v>658000000</v>
      </c>
      <c r="S73" s="35">
        <f ca="1">compile!$BM$5</f>
        <v>47484</v>
      </c>
      <c r="T73" s="83">
        <f t="shared" ca="1" si="37"/>
        <v>1893456000</v>
      </c>
      <c r="U73" s="37">
        <f t="shared" si="30"/>
        <v>72</v>
      </c>
      <c r="V73">
        <f t="shared" ca="1" si="31"/>
        <v>658</v>
      </c>
      <c r="W73">
        <f t="shared" ca="1" si="38"/>
        <v>658000000</v>
      </c>
      <c r="X73" s="35">
        <f ca="1">compile!$CQ$5</f>
        <v>51136</v>
      </c>
      <c r="Y73" s="83">
        <f t="shared" ca="1" si="39"/>
        <v>2208988800</v>
      </c>
    </row>
    <row r="74" spans="1:25" x14ac:dyDescent="0.2">
      <c r="A74">
        <v>73</v>
      </c>
      <c r="B74" t="str">
        <f t="shared" ca="1" si="20"/>
        <v>BEL_PV</v>
      </c>
      <c r="C74">
        <f t="shared" ca="1" si="21"/>
        <v>10</v>
      </c>
      <c r="D74">
        <f t="shared" ca="1" si="22"/>
        <v>5.0999999999999996</v>
      </c>
      <c r="E74">
        <f t="shared" ca="1" si="23"/>
        <v>50.7</v>
      </c>
      <c r="F74" s="37">
        <f t="shared" si="24"/>
        <v>73</v>
      </c>
      <c r="G74">
        <f t="shared" ca="1" si="25"/>
        <v>4044.25</v>
      </c>
      <c r="H74">
        <f t="shared" ca="1" si="32"/>
        <v>4044250000</v>
      </c>
      <c r="I74" s="35">
        <f ca="1">compile!$E$5</f>
        <v>43831</v>
      </c>
      <c r="J74" s="83">
        <f t="shared" ca="1" si="33"/>
        <v>1577836800</v>
      </c>
      <c r="K74" s="37">
        <f t="shared" si="26"/>
        <v>73</v>
      </c>
      <c r="L74">
        <f t="shared" ca="1" si="27"/>
        <v>4044.25</v>
      </c>
      <c r="M74">
        <f t="shared" ca="1" si="34"/>
        <v>4044250000</v>
      </c>
      <c r="N74" s="35">
        <f ca="1">compile!$AI$5</f>
        <v>45658</v>
      </c>
      <c r="O74" s="83">
        <f t="shared" ca="1" si="35"/>
        <v>1735689600</v>
      </c>
      <c r="P74" s="37">
        <f t="shared" si="28"/>
        <v>73</v>
      </c>
      <c r="Q74">
        <f t="shared" ca="1" si="29"/>
        <v>4044.25</v>
      </c>
      <c r="R74">
        <f t="shared" ca="1" si="36"/>
        <v>4044250000</v>
      </c>
      <c r="S74" s="35">
        <f ca="1">compile!$BM$5</f>
        <v>47484</v>
      </c>
      <c r="T74" s="83">
        <f t="shared" ca="1" si="37"/>
        <v>1893456000</v>
      </c>
      <c r="U74" s="37">
        <f t="shared" si="30"/>
        <v>73</v>
      </c>
      <c r="V74">
        <f t="shared" ca="1" si="31"/>
        <v>4044.25</v>
      </c>
      <c r="W74">
        <f t="shared" ca="1" si="38"/>
        <v>4044250000</v>
      </c>
      <c r="X74" s="35">
        <f ca="1">compile!$CQ$5</f>
        <v>51136</v>
      </c>
      <c r="Y74" s="83">
        <f t="shared" ca="1" si="39"/>
        <v>2208988800</v>
      </c>
    </row>
    <row r="75" spans="1:25" x14ac:dyDescent="0.2">
      <c r="A75">
        <v>74</v>
      </c>
      <c r="B75" t="str">
        <f t="shared" ca="1" si="20"/>
        <v>BEL_Wind onshore stark</v>
      </c>
      <c r="C75">
        <f t="shared" ca="1" si="21"/>
        <v>16</v>
      </c>
      <c r="D75">
        <f t="shared" ca="1" si="22"/>
        <v>3</v>
      </c>
      <c r="E75">
        <f t="shared" ca="1" si="23"/>
        <v>51.1</v>
      </c>
      <c r="F75" s="37">
        <f t="shared" si="24"/>
        <v>74</v>
      </c>
      <c r="G75">
        <f t="shared" ca="1" si="25"/>
        <v>1206.5</v>
      </c>
      <c r="H75">
        <f t="shared" ca="1" si="32"/>
        <v>1206500000</v>
      </c>
      <c r="I75" s="35">
        <f ca="1">compile!$E$5</f>
        <v>43831</v>
      </c>
      <c r="J75" s="83">
        <f t="shared" ca="1" si="33"/>
        <v>1577836800</v>
      </c>
      <c r="K75" s="37">
        <f t="shared" si="26"/>
        <v>74</v>
      </c>
      <c r="L75">
        <f t="shared" ca="1" si="27"/>
        <v>1206.5</v>
      </c>
      <c r="M75">
        <f t="shared" ca="1" si="34"/>
        <v>1206500000</v>
      </c>
      <c r="N75" s="35">
        <f ca="1">compile!$AI$5</f>
        <v>45658</v>
      </c>
      <c r="O75" s="83">
        <f t="shared" ca="1" si="35"/>
        <v>1735689600</v>
      </c>
      <c r="P75" s="37">
        <f t="shared" si="28"/>
        <v>74</v>
      </c>
      <c r="Q75">
        <f t="shared" ca="1" si="29"/>
        <v>1206.5</v>
      </c>
      <c r="R75">
        <f t="shared" ca="1" si="36"/>
        <v>1206500000</v>
      </c>
      <c r="S75" s="35">
        <f ca="1">compile!$BM$5</f>
        <v>47484</v>
      </c>
      <c r="T75" s="83">
        <f t="shared" ca="1" si="37"/>
        <v>1893456000</v>
      </c>
      <c r="U75" s="37">
        <f t="shared" si="30"/>
        <v>74</v>
      </c>
      <c r="V75">
        <f t="shared" ca="1" si="31"/>
        <v>1206.5</v>
      </c>
      <c r="W75">
        <f t="shared" ca="1" si="38"/>
        <v>1206500000</v>
      </c>
      <c r="X75" s="35">
        <f ca="1">compile!$CQ$5</f>
        <v>51136</v>
      </c>
      <c r="Y75" s="83">
        <f t="shared" ca="1" si="39"/>
        <v>2208988800</v>
      </c>
    </row>
    <row r="76" spans="1:25" x14ac:dyDescent="0.2">
      <c r="A76">
        <v>75</v>
      </c>
      <c r="B76" t="str">
        <f t="shared" ca="1" si="20"/>
        <v>BEL_Wind onshore schwach</v>
      </c>
      <c r="C76">
        <f t="shared" ca="1" si="21"/>
        <v>15</v>
      </c>
      <c r="D76">
        <f t="shared" ca="1" si="22"/>
        <v>3</v>
      </c>
      <c r="E76">
        <f t="shared" ca="1" si="23"/>
        <v>51.1</v>
      </c>
      <c r="F76" s="37">
        <f t="shared" si="24"/>
        <v>75</v>
      </c>
      <c r="G76">
        <f t="shared" ca="1" si="25"/>
        <v>1206.5</v>
      </c>
      <c r="H76">
        <f t="shared" ca="1" si="32"/>
        <v>1206500000</v>
      </c>
      <c r="I76" s="35">
        <f ca="1">compile!$E$5</f>
        <v>43831</v>
      </c>
      <c r="J76" s="83">
        <f t="shared" ca="1" si="33"/>
        <v>1577836800</v>
      </c>
      <c r="K76" s="37">
        <f t="shared" si="26"/>
        <v>75</v>
      </c>
      <c r="L76">
        <f t="shared" ca="1" si="27"/>
        <v>1206.5</v>
      </c>
      <c r="M76">
        <f t="shared" ca="1" si="34"/>
        <v>1206500000</v>
      </c>
      <c r="N76" s="35">
        <f ca="1">compile!$AI$5</f>
        <v>45658</v>
      </c>
      <c r="O76" s="83">
        <f t="shared" ca="1" si="35"/>
        <v>1735689600</v>
      </c>
      <c r="P76" s="37">
        <f t="shared" si="28"/>
        <v>75</v>
      </c>
      <c r="Q76">
        <f t="shared" ca="1" si="29"/>
        <v>1206.5</v>
      </c>
      <c r="R76">
        <f t="shared" ca="1" si="36"/>
        <v>1206500000</v>
      </c>
      <c r="S76" s="35">
        <f ca="1">compile!$BM$5</f>
        <v>47484</v>
      </c>
      <c r="T76" s="83">
        <f t="shared" ca="1" si="37"/>
        <v>1893456000</v>
      </c>
      <c r="U76" s="37">
        <f t="shared" si="30"/>
        <v>75</v>
      </c>
      <c r="V76">
        <f t="shared" ca="1" si="31"/>
        <v>1206.5</v>
      </c>
      <c r="W76">
        <f t="shared" ca="1" si="38"/>
        <v>1206500000</v>
      </c>
      <c r="X76" s="35">
        <f ca="1">compile!$CQ$5</f>
        <v>51136</v>
      </c>
      <c r="Y76" s="83">
        <f t="shared" ca="1" si="39"/>
        <v>2208988800</v>
      </c>
    </row>
    <row r="77" spans="1:25" x14ac:dyDescent="0.2">
      <c r="A77">
        <v>76</v>
      </c>
      <c r="B77" t="str">
        <f t="shared" ca="1" si="20"/>
        <v>BEL_Wind offshore</v>
      </c>
      <c r="C77">
        <f t="shared" ca="1" si="21"/>
        <v>14</v>
      </c>
      <c r="D77">
        <f t="shared" ca="1" si="22"/>
        <v>2.8</v>
      </c>
      <c r="E77">
        <f t="shared" ca="1" si="23"/>
        <v>51.6</v>
      </c>
      <c r="F77" s="37">
        <f t="shared" si="24"/>
        <v>76</v>
      </c>
      <c r="G77">
        <f t="shared" ca="1" si="25"/>
        <v>2310</v>
      </c>
      <c r="H77">
        <f t="shared" ca="1" si="32"/>
        <v>2310000000</v>
      </c>
      <c r="I77" s="35">
        <f ca="1">compile!$E$5</f>
        <v>43831</v>
      </c>
      <c r="J77" s="83">
        <f t="shared" ca="1" si="33"/>
        <v>1577836800</v>
      </c>
      <c r="K77" s="37">
        <f t="shared" si="26"/>
        <v>76</v>
      </c>
      <c r="L77">
        <f t="shared" ca="1" si="27"/>
        <v>2310</v>
      </c>
      <c r="M77">
        <f t="shared" ca="1" si="34"/>
        <v>2310000000</v>
      </c>
      <c r="N77" s="35">
        <f ca="1">compile!$AI$5</f>
        <v>45658</v>
      </c>
      <c r="O77" s="83">
        <f t="shared" ca="1" si="35"/>
        <v>1735689600</v>
      </c>
      <c r="P77" s="37">
        <f t="shared" si="28"/>
        <v>76</v>
      </c>
      <c r="Q77">
        <f t="shared" ca="1" si="29"/>
        <v>2310</v>
      </c>
      <c r="R77">
        <f t="shared" ca="1" si="36"/>
        <v>2310000000</v>
      </c>
      <c r="S77" s="35">
        <f ca="1">compile!$BM$5</f>
        <v>47484</v>
      </c>
      <c r="T77" s="83">
        <f t="shared" ca="1" si="37"/>
        <v>1893456000</v>
      </c>
      <c r="U77" s="37">
        <f t="shared" si="30"/>
        <v>76</v>
      </c>
      <c r="V77">
        <f t="shared" ca="1" si="31"/>
        <v>2310</v>
      </c>
      <c r="W77">
        <f t="shared" ca="1" si="38"/>
        <v>2310000000</v>
      </c>
      <c r="X77" s="35">
        <f ca="1">compile!$CQ$5</f>
        <v>51136</v>
      </c>
      <c r="Y77" s="83">
        <f t="shared" ca="1" si="39"/>
        <v>2208988800</v>
      </c>
    </row>
    <row r="78" spans="1:25" x14ac:dyDescent="0.2">
      <c r="A78">
        <v>77</v>
      </c>
      <c r="B78" t="str">
        <f t="shared" ca="1" si="20"/>
        <v>BGR_Biomassekraftwerk</v>
      </c>
      <c r="C78">
        <f t="shared" ca="1" si="21"/>
        <v>1</v>
      </c>
      <c r="D78">
        <f t="shared" ca="1" si="22"/>
        <v>26.3</v>
      </c>
      <c r="E78">
        <f t="shared" ca="1" si="23"/>
        <v>42.3</v>
      </c>
      <c r="F78" s="37">
        <f t="shared" si="24"/>
        <v>77</v>
      </c>
      <c r="G78">
        <f t="shared" ca="1" si="25"/>
        <v>0</v>
      </c>
      <c r="H78">
        <f t="shared" ca="1" si="32"/>
        <v>0</v>
      </c>
      <c r="I78" s="35">
        <f ca="1">compile!$E$5</f>
        <v>43831</v>
      </c>
      <c r="J78" s="83">
        <f t="shared" ca="1" si="33"/>
        <v>1577836800</v>
      </c>
      <c r="K78" s="37">
        <f t="shared" si="26"/>
        <v>77</v>
      </c>
      <c r="L78">
        <f t="shared" ca="1" si="27"/>
        <v>0</v>
      </c>
      <c r="M78">
        <f t="shared" ca="1" si="34"/>
        <v>0</v>
      </c>
      <c r="N78" s="35">
        <f ca="1">compile!$AI$5</f>
        <v>45658</v>
      </c>
      <c r="O78" s="83">
        <f t="shared" ca="1" si="35"/>
        <v>1735689600</v>
      </c>
      <c r="P78" s="37">
        <f t="shared" si="28"/>
        <v>77</v>
      </c>
      <c r="Q78">
        <f t="shared" ca="1" si="29"/>
        <v>0</v>
      </c>
      <c r="R78">
        <f t="shared" ca="1" si="36"/>
        <v>0</v>
      </c>
      <c r="S78" s="35">
        <f ca="1">compile!$BM$5</f>
        <v>47484</v>
      </c>
      <c r="T78" s="83">
        <f t="shared" ca="1" si="37"/>
        <v>1893456000</v>
      </c>
      <c r="U78" s="37">
        <f t="shared" si="30"/>
        <v>77</v>
      </c>
      <c r="V78">
        <f t="shared" ca="1" si="31"/>
        <v>0</v>
      </c>
      <c r="W78">
        <f t="shared" ca="1" si="38"/>
        <v>0</v>
      </c>
      <c r="X78" s="35">
        <f ca="1">compile!$CQ$5</f>
        <v>51136</v>
      </c>
      <c r="Y78" s="83">
        <f t="shared" ca="1" si="39"/>
        <v>2208988800</v>
      </c>
    </row>
    <row r="79" spans="1:25" x14ac:dyDescent="0.2">
      <c r="A79">
        <v>78</v>
      </c>
      <c r="B79" t="str">
        <f t="shared" ca="1" si="20"/>
        <v>BGR_GT absicherung</v>
      </c>
      <c r="C79">
        <f t="shared" ca="1" si="21"/>
        <v>4</v>
      </c>
      <c r="D79">
        <f t="shared" ca="1" si="22"/>
        <v>24.3</v>
      </c>
      <c r="E79">
        <f t="shared" ca="1" si="23"/>
        <v>42.2</v>
      </c>
      <c r="F79" s="37">
        <f t="shared" si="24"/>
        <v>78</v>
      </c>
      <c r="G79">
        <f t="shared" ca="1" si="25"/>
        <v>12</v>
      </c>
      <c r="H79">
        <f t="shared" ca="1" si="32"/>
        <v>12000000</v>
      </c>
      <c r="I79" s="35">
        <f ca="1">compile!$E$5</f>
        <v>43831</v>
      </c>
      <c r="J79" s="83">
        <f t="shared" ca="1" si="33"/>
        <v>1577836800</v>
      </c>
      <c r="K79" s="37">
        <f t="shared" si="26"/>
        <v>78</v>
      </c>
      <c r="L79">
        <f t="shared" ca="1" si="27"/>
        <v>12</v>
      </c>
      <c r="M79">
        <f t="shared" ca="1" si="34"/>
        <v>12000000</v>
      </c>
      <c r="N79" s="35">
        <f ca="1">compile!$AI$5</f>
        <v>45658</v>
      </c>
      <c r="O79" s="83">
        <f t="shared" ca="1" si="35"/>
        <v>1735689600</v>
      </c>
      <c r="P79" s="37">
        <f t="shared" si="28"/>
        <v>78</v>
      </c>
      <c r="Q79">
        <f t="shared" ca="1" si="29"/>
        <v>12</v>
      </c>
      <c r="R79">
        <f t="shared" ca="1" si="36"/>
        <v>12000000</v>
      </c>
      <c r="S79" s="35">
        <f ca="1">compile!$BM$5</f>
        <v>47484</v>
      </c>
      <c r="T79" s="83">
        <f t="shared" ca="1" si="37"/>
        <v>1893456000</v>
      </c>
      <c r="U79" s="37">
        <f t="shared" si="30"/>
        <v>78</v>
      </c>
      <c r="V79">
        <f t="shared" ca="1" si="31"/>
        <v>12</v>
      </c>
      <c r="W79">
        <f t="shared" ca="1" si="38"/>
        <v>12000000</v>
      </c>
      <c r="X79" s="35">
        <f ca="1">compile!$CQ$5</f>
        <v>51136</v>
      </c>
      <c r="Y79" s="83">
        <f t="shared" ca="1" si="39"/>
        <v>2208988800</v>
      </c>
    </row>
    <row r="80" spans="1:25" x14ac:dyDescent="0.2">
      <c r="A80">
        <v>79</v>
      </c>
      <c r="B80" t="str">
        <f t="shared" ca="1" si="20"/>
        <v>BGR_GT peak</v>
      </c>
      <c r="C80">
        <f t="shared" ca="1" si="21"/>
        <v>5</v>
      </c>
      <c r="D80">
        <f t="shared" ca="1" si="22"/>
        <v>24.3</v>
      </c>
      <c r="E80">
        <f t="shared" ca="1" si="23"/>
        <v>42.2</v>
      </c>
      <c r="F80" s="37">
        <f t="shared" si="24"/>
        <v>79</v>
      </c>
      <c r="G80">
        <f t="shared" ca="1" si="25"/>
        <v>3.5999999999999996</v>
      </c>
      <c r="H80">
        <f t="shared" ca="1" si="32"/>
        <v>3599999.9999999995</v>
      </c>
      <c r="I80" s="35">
        <f ca="1">compile!$E$5</f>
        <v>43831</v>
      </c>
      <c r="J80" s="83">
        <f t="shared" ca="1" si="33"/>
        <v>1577836800</v>
      </c>
      <c r="K80" s="37">
        <f t="shared" si="26"/>
        <v>79</v>
      </c>
      <c r="L80">
        <f t="shared" ca="1" si="27"/>
        <v>3.5999999999999996</v>
      </c>
      <c r="M80">
        <f t="shared" ca="1" si="34"/>
        <v>3599999.9999999995</v>
      </c>
      <c r="N80" s="35">
        <f ca="1">compile!$AI$5</f>
        <v>45658</v>
      </c>
      <c r="O80" s="83">
        <f t="shared" ca="1" si="35"/>
        <v>1735689600</v>
      </c>
      <c r="P80" s="37">
        <f t="shared" si="28"/>
        <v>79</v>
      </c>
      <c r="Q80">
        <f t="shared" ca="1" si="29"/>
        <v>3.5999999999999996</v>
      </c>
      <c r="R80">
        <f t="shared" ca="1" si="36"/>
        <v>3599999.9999999995</v>
      </c>
      <c r="S80" s="35">
        <f ca="1">compile!$BM$5</f>
        <v>47484</v>
      </c>
      <c r="T80" s="83">
        <f t="shared" ca="1" si="37"/>
        <v>1893456000</v>
      </c>
      <c r="U80" s="37">
        <f t="shared" si="30"/>
        <v>79</v>
      </c>
      <c r="V80">
        <f t="shared" ca="1" si="31"/>
        <v>3.5999999999999996</v>
      </c>
      <c r="W80">
        <f t="shared" ca="1" si="38"/>
        <v>3599999.9999999995</v>
      </c>
      <c r="X80" s="35">
        <f ca="1">compile!$CQ$5</f>
        <v>51136</v>
      </c>
      <c r="Y80" s="83">
        <f t="shared" ca="1" si="39"/>
        <v>2208988800</v>
      </c>
    </row>
    <row r="81" spans="1:25" x14ac:dyDescent="0.2">
      <c r="A81">
        <v>80</v>
      </c>
      <c r="B81" t="str">
        <f t="shared" ca="1" si="20"/>
        <v>BGR_GKKW alt</v>
      </c>
      <c r="C81">
        <f t="shared" ca="1" si="21"/>
        <v>6</v>
      </c>
      <c r="D81">
        <f t="shared" ca="1" si="22"/>
        <v>25.2</v>
      </c>
      <c r="E81">
        <f t="shared" ca="1" si="23"/>
        <v>42.2</v>
      </c>
      <c r="F81" s="37">
        <f t="shared" si="24"/>
        <v>80</v>
      </c>
      <c r="G81">
        <f t="shared" ca="1" si="25"/>
        <v>4.1999999999999993</v>
      </c>
      <c r="H81">
        <f t="shared" ca="1" si="32"/>
        <v>4199999.9999999991</v>
      </c>
      <c r="I81" s="35">
        <f ca="1">compile!$E$5</f>
        <v>43831</v>
      </c>
      <c r="J81" s="83">
        <f t="shared" ca="1" si="33"/>
        <v>1577836800</v>
      </c>
      <c r="K81" s="37">
        <f t="shared" si="26"/>
        <v>80</v>
      </c>
      <c r="L81">
        <f t="shared" ca="1" si="27"/>
        <v>4.1999999999999993</v>
      </c>
      <c r="M81">
        <f t="shared" ca="1" si="34"/>
        <v>4199999.9999999991</v>
      </c>
      <c r="N81" s="35">
        <f ca="1">compile!$AI$5</f>
        <v>45658</v>
      </c>
      <c r="O81" s="83">
        <f t="shared" ca="1" si="35"/>
        <v>1735689600</v>
      </c>
      <c r="P81" s="37">
        <f t="shared" si="28"/>
        <v>80</v>
      </c>
      <c r="Q81">
        <f t="shared" ca="1" si="29"/>
        <v>4.1999999999999993</v>
      </c>
      <c r="R81">
        <f t="shared" ca="1" si="36"/>
        <v>4199999.9999999991</v>
      </c>
      <c r="S81" s="35">
        <f ca="1">compile!$BM$5</f>
        <v>47484</v>
      </c>
      <c r="T81" s="83">
        <f t="shared" ca="1" si="37"/>
        <v>1893456000</v>
      </c>
      <c r="U81" s="37">
        <f t="shared" si="30"/>
        <v>80</v>
      </c>
      <c r="V81">
        <f t="shared" ca="1" si="31"/>
        <v>4.1999999999999993</v>
      </c>
      <c r="W81">
        <f t="shared" ca="1" si="38"/>
        <v>4199999.9999999991</v>
      </c>
      <c r="X81" s="35">
        <f ca="1">compile!$CQ$5</f>
        <v>51136</v>
      </c>
      <c r="Y81" s="83">
        <f t="shared" ca="1" si="39"/>
        <v>2208988800</v>
      </c>
    </row>
    <row r="82" spans="1:25" x14ac:dyDescent="0.2">
      <c r="A82">
        <v>81</v>
      </c>
      <c r="B82" t="str">
        <f t="shared" ca="1" si="20"/>
        <v>BGR_GKKW neu</v>
      </c>
      <c r="C82">
        <f t="shared" ca="1" si="21"/>
        <v>7</v>
      </c>
      <c r="D82">
        <f t="shared" ca="1" si="22"/>
        <v>25.2</v>
      </c>
      <c r="E82">
        <f t="shared" ca="1" si="23"/>
        <v>42.2</v>
      </c>
      <c r="F82" s="37">
        <f t="shared" si="24"/>
        <v>81</v>
      </c>
      <c r="G82">
        <f t="shared" ca="1" si="25"/>
        <v>4.1999999999999993</v>
      </c>
      <c r="H82">
        <f t="shared" ca="1" si="32"/>
        <v>4199999.9999999991</v>
      </c>
      <c r="I82" s="35">
        <f ca="1">compile!$E$5</f>
        <v>43831</v>
      </c>
      <c r="J82" s="83">
        <f t="shared" ca="1" si="33"/>
        <v>1577836800</v>
      </c>
      <c r="K82" s="37">
        <f t="shared" si="26"/>
        <v>81</v>
      </c>
      <c r="L82">
        <f t="shared" ca="1" si="27"/>
        <v>4.1999999999999993</v>
      </c>
      <c r="M82">
        <f t="shared" ca="1" si="34"/>
        <v>4199999.9999999991</v>
      </c>
      <c r="N82" s="35">
        <f ca="1">compile!$AI$5</f>
        <v>45658</v>
      </c>
      <c r="O82" s="83">
        <f t="shared" ca="1" si="35"/>
        <v>1735689600</v>
      </c>
      <c r="P82" s="37">
        <f t="shared" si="28"/>
        <v>81</v>
      </c>
      <c r="Q82">
        <f t="shared" ca="1" si="29"/>
        <v>4.1999999999999993</v>
      </c>
      <c r="R82">
        <f t="shared" ca="1" si="36"/>
        <v>4199999.9999999991</v>
      </c>
      <c r="S82" s="35">
        <f ca="1">compile!$BM$5</f>
        <v>47484</v>
      </c>
      <c r="T82" s="83">
        <f t="shared" ca="1" si="37"/>
        <v>1893456000</v>
      </c>
      <c r="U82" s="37">
        <f t="shared" si="30"/>
        <v>81</v>
      </c>
      <c r="V82">
        <f t="shared" ca="1" si="31"/>
        <v>4.1999999999999993</v>
      </c>
      <c r="W82">
        <f t="shared" ca="1" si="38"/>
        <v>4199999.9999999991</v>
      </c>
      <c r="X82" s="35">
        <f ca="1">compile!$CQ$5</f>
        <v>51136</v>
      </c>
      <c r="Y82" s="83">
        <f t="shared" ca="1" si="39"/>
        <v>2208988800</v>
      </c>
    </row>
    <row r="83" spans="1:25" x14ac:dyDescent="0.2">
      <c r="A83">
        <v>82</v>
      </c>
      <c r="B83" t="str">
        <f t="shared" ca="1" si="20"/>
        <v>BGR_Steinkohlekraftwerk alt</v>
      </c>
      <c r="C83">
        <f t="shared" ca="1" si="21"/>
        <v>12</v>
      </c>
      <c r="D83">
        <f t="shared" ca="1" si="22"/>
        <v>22.9</v>
      </c>
      <c r="E83">
        <f t="shared" ca="1" si="23"/>
        <v>43</v>
      </c>
      <c r="F83" s="37">
        <f t="shared" si="24"/>
        <v>82</v>
      </c>
      <c r="G83">
        <f t="shared" ca="1" si="25"/>
        <v>84</v>
      </c>
      <c r="H83">
        <f t="shared" ca="1" si="32"/>
        <v>84000000</v>
      </c>
      <c r="I83" s="35">
        <f ca="1">compile!$E$5</f>
        <v>43831</v>
      </c>
      <c r="J83" s="83">
        <f t="shared" ca="1" si="33"/>
        <v>1577836800</v>
      </c>
      <c r="K83" s="37">
        <f t="shared" si="26"/>
        <v>82</v>
      </c>
      <c r="L83">
        <f t="shared" ca="1" si="27"/>
        <v>84</v>
      </c>
      <c r="M83">
        <f t="shared" ca="1" si="34"/>
        <v>84000000</v>
      </c>
      <c r="N83" s="35">
        <f ca="1">compile!$AI$5</f>
        <v>45658</v>
      </c>
      <c r="O83" s="83">
        <f t="shared" ca="1" si="35"/>
        <v>1735689600</v>
      </c>
      <c r="P83" s="37">
        <f t="shared" si="28"/>
        <v>82</v>
      </c>
      <c r="Q83">
        <f t="shared" ca="1" si="29"/>
        <v>84</v>
      </c>
      <c r="R83">
        <f t="shared" ca="1" si="36"/>
        <v>84000000</v>
      </c>
      <c r="S83" s="35">
        <f ca="1">compile!$BM$5</f>
        <v>47484</v>
      </c>
      <c r="T83" s="83">
        <f t="shared" ca="1" si="37"/>
        <v>1893456000</v>
      </c>
      <c r="U83" s="37">
        <f t="shared" si="30"/>
        <v>82</v>
      </c>
      <c r="V83">
        <f t="shared" ca="1" si="31"/>
        <v>84</v>
      </c>
      <c r="W83">
        <f t="shared" ca="1" si="38"/>
        <v>84000000</v>
      </c>
      <c r="X83" s="35">
        <f ca="1">compile!$CQ$5</f>
        <v>51136</v>
      </c>
      <c r="Y83" s="83">
        <f t="shared" ca="1" si="39"/>
        <v>2208988800</v>
      </c>
    </row>
    <row r="84" spans="1:25" x14ac:dyDescent="0.2">
      <c r="A84">
        <v>83</v>
      </c>
      <c r="B84" t="str">
        <f t="shared" ca="1" si="20"/>
        <v>BGR_Steinkohlekraftwerk neu</v>
      </c>
      <c r="C84">
        <f t="shared" ca="1" si="21"/>
        <v>13</v>
      </c>
      <c r="D84">
        <f t="shared" ca="1" si="22"/>
        <v>22.9</v>
      </c>
      <c r="E84">
        <f t="shared" ca="1" si="23"/>
        <v>43</v>
      </c>
      <c r="F84" s="37">
        <f t="shared" si="24"/>
        <v>83</v>
      </c>
      <c r="G84">
        <f t="shared" ca="1" si="25"/>
        <v>84</v>
      </c>
      <c r="H84">
        <f t="shared" ca="1" si="32"/>
        <v>84000000</v>
      </c>
      <c r="I84" s="35">
        <f ca="1">compile!$E$5</f>
        <v>43831</v>
      </c>
      <c r="J84" s="83">
        <f t="shared" ca="1" si="33"/>
        <v>1577836800</v>
      </c>
      <c r="K84" s="37">
        <f t="shared" si="26"/>
        <v>83</v>
      </c>
      <c r="L84">
        <f t="shared" ca="1" si="27"/>
        <v>84</v>
      </c>
      <c r="M84">
        <f t="shared" ca="1" si="34"/>
        <v>84000000</v>
      </c>
      <c r="N84" s="35">
        <f ca="1">compile!$AI$5</f>
        <v>45658</v>
      </c>
      <c r="O84" s="83">
        <f t="shared" ca="1" si="35"/>
        <v>1735689600</v>
      </c>
      <c r="P84" s="37">
        <f t="shared" si="28"/>
        <v>83</v>
      </c>
      <c r="Q84">
        <f t="shared" ca="1" si="29"/>
        <v>84</v>
      </c>
      <c r="R84">
        <f t="shared" ca="1" si="36"/>
        <v>84000000</v>
      </c>
      <c r="S84" s="35">
        <f ca="1">compile!$BM$5</f>
        <v>47484</v>
      </c>
      <c r="T84" s="83">
        <f t="shared" ca="1" si="37"/>
        <v>1893456000</v>
      </c>
      <c r="U84" s="37">
        <f t="shared" si="30"/>
        <v>83</v>
      </c>
      <c r="V84">
        <f t="shared" ca="1" si="31"/>
        <v>84</v>
      </c>
      <c r="W84">
        <f t="shared" ca="1" si="38"/>
        <v>84000000</v>
      </c>
      <c r="X84" s="35">
        <f ca="1">compile!$CQ$5</f>
        <v>51136</v>
      </c>
      <c r="Y84" s="83">
        <f t="shared" ca="1" si="39"/>
        <v>2208988800</v>
      </c>
    </row>
    <row r="85" spans="1:25" x14ac:dyDescent="0.2">
      <c r="A85">
        <v>84</v>
      </c>
      <c r="B85" t="str">
        <f t="shared" ca="1" si="20"/>
        <v>BGR_Laufwasserkraftwerk</v>
      </c>
      <c r="C85">
        <f t="shared" ca="1" si="21"/>
        <v>9</v>
      </c>
      <c r="D85">
        <f t="shared" ca="1" si="22"/>
        <v>25.8</v>
      </c>
      <c r="E85">
        <f t="shared" ca="1" si="23"/>
        <v>43.7</v>
      </c>
      <c r="F85" s="37">
        <f t="shared" si="24"/>
        <v>84</v>
      </c>
      <c r="G85">
        <f t="shared" ca="1" si="25"/>
        <v>540</v>
      </c>
      <c r="H85">
        <f t="shared" ca="1" si="32"/>
        <v>540000000</v>
      </c>
      <c r="I85" s="35">
        <f ca="1">compile!$E$5</f>
        <v>43831</v>
      </c>
      <c r="J85" s="83">
        <f t="shared" ca="1" si="33"/>
        <v>1577836800</v>
      </c>
      <c r="K85" s="37">
        <f t="shared" si="26"/>
        <v>84</v>
      </c>
      <c r="L85">
        <f t="shared" ca="1" si="27"/>
        <v>540</v>
      </c>
      <c r="M85">
        <f t="shared" ca="1" si="34"/>
        <v>540000000</v>
      </c>
      <c r="N85" s="35">
        <f ca="1">compile!$AI$5</f>
        <v>45658</v>
      </c>
      <c r="O85" s="83">
        <f t="shared" ca="1" si="35"/>
        <v>1735689600</v>
      </c>
      <c r="P85" s="37">
        <f t="shared" si="28"/>
        <v>84</v>
      </c>
      <c r="Q85">
        <f t="shared" ca="1" si="29"/>
        <v>540</v>
      </c>
      <c r="R85">
        <f t="shared" ca="1" si="36"/>
        <v>540000000</v>
      </c>
      <c r="S85" s="35">
        <f ca="1">compile!$BM$5</f>
        <v>47484</v>
      </c>
      <c r="T85" s="83">
        <f t="shared" ca="1" si="37"/>
        <v>1893456000</v>
      </c>
      <c r="U85" s="37">
        <f t="shared" si="30"/>
        <v>84</v>
      </c>
      <c r="V85">
        <f t="shared" ca="1" si="31"/>
        <v>540</v>
      </c>
      <c r="W85">
        <f t="shared" ca="1" si="38"/>
        <v>540000000</v>
      </c>
      <c r="X85" s="35">
        <f ca="1">compile!$CQ$5</f>
        <v>51136</v>
      </c>
      <c r="Y85" s="83">
        <f t="shared" ca="1" si="39"/>
        <v>2208988800</v>
      </c>
    </row>
    <row r="86" spans="1:25" x14ac:dyDescent="0.2">
      <c r="A86">
        <v>85</v>
      </c>
      <c r="B86" t="str">
        <f t="shared" ca="1" si="20"/>
        <v>BGR_Speicherwasserkraftwerk</v>
      </c>
      <c r="C86">
        <f t="shared" ca="1" si="21"/>
        <v>11</v>
      </c>
      <c r="D86">
        <f t="shared" ca="1" si="22"/>
        <v>25.3</v>
      </c>
      <c r="E86">
        <f t="shared" ca="1" si="23"/>
        <v>41.5</v>
      </c>
      <c r="F86" s="37">
        <f t="shared" si="24"/>
        <v>85</v>
      </c>
      <c r="G86">
        <f t="shared" ca="1" si="25"/>
        <v>2650</v>
      </c>
      <c r="H86">
        <f t="shared" ca="1" si="32"/>
        <v>2650000000</v>
      </c>
      <c r="I86" s="35">
        <f ca="1">compile!$E$5</f>
        <v>43831</v>
      </c>
      <c r="J86" s="83">
        <f t="shared" ca="1" si="33"/>
        <v>1577836800</v>
      </c>
      <c r="K86" s="37">
        <f t="shared" si="26"/>
        <v>85</v>
      </c>
      <c r="L86">
        <f t="shared" ca="1" si="27"/>
        <v>2650</v>
      </c>
      <c r="M86">
        <f t="shared" ca="1" si="34"/>
        <v>2650000000</v>
      </c>
      <c r="N86" s="35">
        <f ca="1">compile!$AI$5</f>
        <v>45658</v>
      </c>
      <c r="O86" s="83">
        <f t="shared" ca="1" si="35"/>
        <v>1735689600</v>
      </c>
      <c r="P86" s="37">
        <f t="shared" si="28"/>
        <v>85</v>
      </c>
      <c r="Q86">
        <f t="shared" ca="1" si="29"/>
        <v>2650</v>
      </c>
      <c r="R86">
        <f t="shared" ca="1" si="36"/>
        <v>2650000000</v>
      </c>
      <c r="S86" s="35">
        <f ca="1">compile!$BM$5</f>
        <v>47484</v>
      </c>
      <c r="T86" s="83">
        <f t="shared" ca="1" si="37"/>
        <v>1893456000</v>
      </c>
      <c r="U86" s="37">
        <f t="shared" si="30"/>
        <v>85</v>
      </c>
      <c r="V86">
        <f t="shared" ca="1" si="31"/>
        <v>2650</v>
      </c>
      <c r="W86">
        <f t="shared" ca="1" si="38"/>
        <v>2650000000</v>
      </c>
      <c r="X86" s="35">
        <f ca="1">compile!$CQ$5</f>
        <v>51136</v>
      </c>
      <c r="Y86" s="83">
        <f t="shared" ca="1" si="39"/>
        <v>2208988800</v>
      </c>
    </row>
    <row r="87" spans="1:25" x14ac:dyDescent="0.2">
      <c r="A87">
        <v>86</v>
      </c>
      <c r="B87" t="str">
        <f t="shared" ca="1" si="20"/>
        <v>BGR_Braunkohlekraftwerk alt</v>
      </c>
      <c r="C87">
        <f t="shared" ca="1" si="21"/>
        <v>2</v>
      </c>
      <c r="D87">
        <f t="shared" ca="1" si="22"/>
        <v>23.1</v>
      </c>
      <c r="E87">
        <f t="shared" ca="1" si="23"/>
        <v>43</v>
      </c>
      <c r="F87" s="37">
        <f t="shared" si="24"/>
        <v>86</v>
      </c>
      <c r="G87">
        <f t="shared" ca="1" si="25"/>
        <v>1947.5</v>
      </c>
      <c r="H87">
        <f t="shared" ca="1" si="32"/>
        <v>1947500000</v>
      </c>
      <c r="I87" s="35">
        <f ca="1">compile!$E$5</f>
        <v>43831</v>
      </c>
      <c r="J87" s="83">
        <f t="shared" ca="1" si="33"/>
        <v>1577836800</v>
      </c>
      <c r="K87" s="37">
        <f t="shared" si="26"/>
        <v>86</v>
      </c>
      <c r="L87">
        <f t="shared" ca="1" si="27"/>
        <v>1947.5</v>
      </c>
      <c r="M87">
        <f t="shared" ca="1" si="34"/>
        <v>1947500000</v>
      </c>
      <c r="N87" s="35">
        <f ca="1">compile!$AI$5</f>
        <v>45658</v>
      </c>
      <c r="O87" s="83">
        <f t="shared" ca="1" si="35"/>
        <v>1735689600</v>
      </c>
      <c r="P87" s="37">
        <f t="shared" si="28"/>
        <v>86</v>
      </c>
      <c r="Q87">
        <f t="shared" ca="1" si="29"/>
        <v>1947.5</v>
      </c>
      <c r="R87">
        <f t="shared" ca="1" si="36"/>
        <v>1947500000</v>
      </c>
      <c r="S87" s="35">
        <f ca="1">compile!$BM$5</f>
        <v>47484</v>
      </c>
      <c r="T87" s="83">
        <f t="shared" ca="1" si="37"/>
        <v>1893456000</v>
      </c>
      <c r="U87" s="37">
        <f t="shared" si="30"/>
        <v>86</v>
      </c>
      <c r="V87">
        <f t="shared" ca="1" si="31"/>
        <v>1947.5</v>
      </c>
      <c r="W87">
        <f t="shared" ca="1" si="38"/>
        <v>1947500000</v>
      </c>
      <c r="X87" s="35">
        <f ca="1">compile!$CQ$5</f>
        <v>51136</v>
      </c>
      <c r="Y87" s="83">
        <f t="shared" ca="1" si="39"/>
        <v>2208988800</v>
      </c>
    </row>
    <row r="88" spans="1:25" x14ac:dyDescent="0.2">
      <c r="A88">
        <v>87</v>
      </c>
      <c r="B88" t="str">
        <f t="shared" ca="1" si="20"/>
        <v>BGR_Braunkohlekraftwerk neu</v>
      </c>
      <c r="C88">
        <f t="shared" ca="1" si="21"/>
        <v>3</v>
      </c>
      <c r="D88">
        <f t="shared" ca="1" si="22"/>
        <v>23.1</v>
      </c>
      <c r="E88">
        <f t="shared" ca="1" si="23"/>
        <v>43</v>
      </c>
      <c r="F88" s="37">
        <f t="shared" si="24"/>
        <v>87</v>
      </c>
      <c r="G88">
        <f t="shared" ca="1" si="25"/>
        <v>1947.5</v>
      </c>
      <c r="H88">
        <f t="shared" ca="1" si="32"/>
        <v>1947500000</v>
      </c>
      <c r="I88" s="35">
        <f ca="1">compile!$E$5</f>
        <v>43831</v>
      </c>
      <c r="J88" s="83">
        <f t="shared" ca="1" si="33"/>
        <v>1577836800</v>
      </c>
      <c r="K88" s="37">
        <f t="shared" si="26"/>
        <v>87</v>
      </c>
      <c r="L88">
        <f t="shared" ca="1" si="27"/>
        <v>1947.5</v>
      </c>
      <c r="M88">
        <f t="shared" ca="1" si="34"/>
        <v>1947500000</v>
      </c>
      <c r="N88" s="35">
        <f ca="1">compile!$AI$5</f>
        <v>45658</v>
      </c>
      <c r="O88" s="83">
        <f t="shared" ca="1" si="35"/>
        <v>1735689600</v>
      </c>
      <c r="P88" s="37">
        <f t="shared" si="28"/>
        <v>87</v>
      </c>
      <c r="Q88">
        <f t="shared" ca="1" si="29"/>
        <v>1947.5</v>
      </c>
      <c r="R88">
        <f t="shared" ca="1" si="36"/>
        <v>1947500000</v>
      </c>
      <c r="S88" s="35">
        <f ca="1">compile!$BM$5</f>
        <v>47484</v>
      </c>
      <c r="T88" s="83">
        <f t="shared" ca="1" si="37"/>
        <v>1893456000</v>
      </c>
      <c r="U88" s="37">
        <f t="shared" si="30"/>
        <v>87</v>
      </c>
      <c r="V88">
        <f t="shared" ca="1" si="31"/>
        <v>1947.5</v>
      </c>
      <c r="W88">
        <f t="shared" ca="1" si="38"/>
        <v>1947500000</v>
      </c>
      <c r="X88" s="35">
        <f ca="1">compile!$CQ$5</f>
        <v>51136</v>
      </c>
      <c r="Y88" s="83">
        <f t="shared" ca="1" si="39"/>
        <v>2208988800</v>
      </c>
    </row>
    <row r="89" spans="1:25" x14ac:dyDescent="0.2">
      <c r="A89">
        <v>88</v>
      </c>
      <c r="B89" t="str">
        <f t="shared" ca="1" si="20"/>
        <v>BGR_Kernkraftwerk</v>
      </c>
      <c r="C89">
        <f t="shared" ca="1" si="21"/>
        <v>8</v>
      </c>
      <c r="D89">
        <f t="shared" ca="1" si="22"/>
        <v>23.9</v>
      </c>
      <c r="E89">
        <f t="shared" ca="1" si="23"/>
        <v>43.7</v>
      </c>
      <c r="F89" s="37">
        <f t="shared" si="24"/>
        <v>88</v>
      </c>
      <c r="G89">
        <f t="shared" ca="1" si="25"/>
        <v>2200</v>
      </c>
      <c r="H89">
        <f t="shared" ca="1" si="32"/>
        <v>2200000000</v>
      </c>
      <c r="I89" s="35">
        <f ca="1">compile!$E$5</f>
        <v>43831</v>
      </c>
      <c r="J89" s="83">
        <f t="shared" ca="1" si="33"/>
        <v>1577836800</v>
      </c>
      <c r="K89" s="37">
        <f t="shared" si="26"/>
        <v>88</v>
      </c>
      <c r="L89">
        <f t="shared" ca="1" si="27"/>
        <v>2200</v>
      </c>
      <c r="M89">
        <f t="shared" ca="1" si="34"/>
        <v>2200000000</v>
      </c>
      <c r="N89" s="35">
        <f ca="1">compile!$AI$5</f>
        <v>45658</v>
      </c>
      <c r="O89" s="83">
        <f t="shared" ca="1" si="35"/>
        <v>1735689600</v>
      </c>
      <c r="P89" s="37">
        <f t="shared" si="28"/>
        <v>88</v>
      </c>
      <c r="Q89">
        <f t="shared" ca="1" si="29"/>
        <v>2200</v>
      </c>
      <c r="R89">
        <f t="shared" ca="1" si="36"/>
        <v>2200000000</v>
      </c>
      <c r="S89" s="35">
        <f ca="1">compile!$BM$5</f>
        <v>47484</v>
      </c>
      <c r="T89" s="83">
        <f t="shared" ca="1" si="37"/>
        <v>1893456000</v>
      </c>
      <c r="U89" s="37">
        <f t="shared" si="30"/>
        <v>88</v>
      </c>
      <c r="V89">
        <f t="shared" ca="1" si="31"/>
        <v>2200</v>
      </c>
      <c r="W89">
        <f t="shared" ca="1" si="38"/>
        <v>2200000000</v>
      </c>
      <c r="X89" s="35">
        <f ca="1">compile!$CQ$5</f>
        <v>51136</v>
      </c>
      <c r="Y89" s="83">
        <f t="shared" ca="1" si="39"/>
        <v>2208988800</v>
      </c>
    </row>
    <row r="90" spans="1:25" x14ac:dyDescent="0.2">
      <c r="A90">
        <v>89</v>
      </c>
      <c r="B90" t="str">
        <f t="shared" ca="1" si="20"/>
        <v>BGR_Oelkraftwerk</v>
      </c>
      <c r="C90">
        <f t="shared" ca="1" si="21"/>
        <v>17</v>
      </c>
      <c r="D90">
        <f t="shared" ca="1" si="22"/>
        <v>25.2</v>
      </c>
      <c r="E90">
        <f t="shared" ca="1" si="23"/>
        <v>42.7</v>
      </c>
      <c r="F90" s="37">
        <f t="shared" si="24"/>
        <v>89</v>
      </c>
      <c r="G90">
        <f t="shared" ca="1" si="25"/>
        <v>0</v>
      </c>
      <c r="H90">
        <f t="shared" ca="1" si="32"/>
        <v>0</v>
      </c>
      <c r="I90" s="35">
        <f ca="1">compile!$E$5</f>
        <v>43831</v>
      </c>
      <c r="J90" s="83">
        <f t="shared" ca="1" si="33"/>
        <v>1577836800</v>
      </c>
      <c r="K90" s="37">
        <f t="shared" si="26"/>
        <v>89</v>
      </c>
      <c r="L90">
        <f t="shared" ca="1" si="27"/>
        <v>0</v>
      </c>
      <c r="M90">
        <f t="shared" ca="1" si="34"/>
        <v>0</v>
      </c>
      <c r="N90" s="35">
        <f ca="1">compile!$AI$5</f>
        <v>45658</v>
      </c>
      <c r="O90" s="83">
        <f t="shared" ca="1" si="35"/>
        <v>1735689600</v>
      </c>
      <c r="P90" s="37">
        <f t="shared" si="28"/>
        <v>89</v>
      </c>
      <c r="Q90">
        <f t="shared" ca="1" si="29"/>
        <v>0</v>
      </c>
      <c r="R90">
        <f t="shared" ca="1" si="36"/>
        <v>0</v>
      </c>
      <c r="S90" s="35">
        <f ca="1">compile!$BM$5</f>
        <v>47484</v>
      </c>
      <c r="T90" s="83">
        <f t="shared" ca="1" si="37"/>
        <v>1893456000</v>
      </c>
      <c r="U90" s="37">
        <f t="shared" si="30"/>
        <v>89</v>
      </c>
      <c r="V90">
        <f t="shared" ca="1" si="31"/>
        <v>0</v>
      </c>
      <c r="W90">
        <f t="shared" ca="1" si="38"/>
        <v>0</v>
      </c>
      <c r="X90" s="35">
        <f ca="1">compile!$CQ$5</f>
        <v>51136</v>
      </c>
      <c r="Y90" s="83">
        <f t="shared" ca="1" si="39"/>
        <v>2208988800</v>
      </c>
    </row>
    <row r="91" spans="1:25" x14ac:dyDescent="0.2">
      <c r="A91">
        <v>90</v>
      </c>
      <c r="B91" t="str">
        <f t="shared" ca="1" si="20"/>
        <v>BGR_Weitere non-RES</v>
      </c>
      <c r="C91">
        <f t="shared" ca="1" si="21"/>
        <v>19</v>
      </c>
      <c r="D91">
        <f t="shared" ca="1" si="22"/>
        <v>25.2</v>
      </c>
      <c r="E91">
        <f t="shared" ca="1" si="23"/>
        <v>42.7</v>
      </c>
      <c r="F91" s="37">
        <f t="shared" si="24"/>
        <v>90</v>
      </c>
      <c r="G91">
        <f t="shared" ca="1" si="25"/>
        <v>1314</v>
      </c>
      <c r="H91">
        <f t="shared" ca="1" si="32"/>
        <v>1314000000</v>
      </c>
      <c r="I91" s="35">
        <f ca="1">compile!$E$5</f>
        <v>43831</v>
      </c>
      <c r="J91" s="83">
        <f t="shared" ca="1" si="33"/>
        <v>1577836800</v>
      </c>
      <c r="K91" s="37">
        <f t="shared" si="26"/>
        <v>90</v>
      </c>
      <c r="L91">
        <f t="shared" ca="1" si="27"/>
        <v>1314</v>
      </c>
      <c r="M91">
        <f t="shared" ca="1" si="34"/>
        <v>1314000000</v>
      </c>
      <c r="N91" s="35">
        <f ca="1">compile!$AI$5</f>
        <v>45658</v>
      </c>
      <c r="O91" s="83">
        <f t="shared" ca="1" si="35"/>
        <v>1735689600</v>
      </c>
      <c r="P91" s="37">
        <f t="shared" si="28"/>
        <v>90</v>
      </c>
      <c r="Q91">
        <f t="shared" ca="1" si="29"/>
        <v>1314</v>
      </c>
      <c r="R91">
        <f t="shared" ca="1" si="36"/>
        <v>1314000000</v>
      </c>
      <c r="S91" s="35">
        <f ca="1">compile!$BM$5</f>
        <v>47484</v>
      </c>
      <c r="T91" s="83">
        <f t="shared" ca="1" si="37"/>
        <v>1893456000</v>
      </c>
      <c r="U91" s="37">
        <f t="shared" si="30"/>
        <v>90</v>
      </c>
      <c r="V91">
        <f t="shared" ca="1" si="31"/>
        <v>1314</v>
      </c>
      <c r="W91">
        <f t="shared" ca="1" si="38"/>
        <v>1314000000</v>
      </c>
      <c r="X91" s="35">
        <f ca="1">compile!$CQ$5</f>
        <v>51136</v>
      </c>
      <c r="Y91" s="83">
        <f t="shared" ca="1" si="39"/>
        <v>2208988800</v>
      </c>
    </row>
    <row r="92" spans="1:25" x14ac:dyDescent="0.2">
      <c r="A92">
        <v>91</v>
      </c>
      <c r="B92" t="str">
        <f t="shared" ca="1" si="20"/>
        <v>BGR_Weitere RES</v>
      </c>
      <c r="C92">
        <f t="shared" ca="1" si="21"/>
        <v>18</v>
      </c>
      <c r="D92">
        <f t="shared" ca="1" si="22"/>
        <v>25.2</v>
      </c>
      <c r="E92">
        <f t="shared" ca="1" si="23"/>
        <v>42.7</v>
      </c>
      <c r="F92" s="37">
        <f t="shared" si="24"/>
        <v>91</v>
      </c>
      <c r="G92">
        <f t="shared" ca="1" si="25"/>
        <v>90</v>
      </c>
      <c r="H92">
        <f t="shared" ca="1" si="32"/>
        <v>90000000</v>
      </c>
      <c r="I92" s="35">
        <f ca="1">compile!$E$5</f>
        <v>43831</v>
      </c>
      <c r="J92" s="83">
        <f t="shared" ca="1" si="33"/>
        <v>1577836800</v>
      </c>
      <c r="K92" s="37">
        <f t="shared" si="26"/>
        <v>91</v>
      </c>
      <c r="L92">
        <f t="shared" ca="1" si="27"/>
        <v>90</v>
      </c>
      <c r="M92">
        <f t="shared" ca="1" si="34"/>
        <v>90000000</v>
      </c>
      <c r="N92" s="35">
        <f ca="1">compile!$AI$5</f>
        <v>45658</v>
      </c>
      <c r="O92" s="83">
        <f t="shared" ca="1" si="35"/>
        <v>1735689600</v>
      </c>
      <c r="P92" s="37">
        <f t="shared" si="28"/>
        <v>91</v>
      </c>
      <c r="Q92">
        <f t="shared" ca="1" si="29"/>
        <v>90</v>
      </c>
      <c r="R92">
        <f t="shared" ca="1" si="36"/>
        <v>90000000</v>
      </c>
      <c r="S92" s="35">
        <f ca="1">compile!$BM$5</f>
        <v>47484</v>
      </c>
      <c r="T92" s="83">
        <f t="shared" ca="1" si="37"/>
        <v>1893456000</v>
      </c>
      <c r="U92" s="37">
        <f t="shared" si="30"/>
        <v>91</v>
      </c>
      <c r="V92">
        <f t="shared" ca="1" si="31"/>
        <v>90</v>
      </c>
      <c r="W92">
        <f t="shared" ca="1" si="38"/>
        <v>90000000</v>
      </c>
      <c r="X92" s="35">
        <f ca="1">compile!$CQ$5</f>
        <v>51136</v>
      </c>
      <c r="Y92" s="83">
        <f t="shared" ca="1" si="39"/>
        <v>2208988800</v>
      </c>
    </row>
    <row r="93" spans="1:25" x14ac:dyDescent="0.2">
      <c r="A93">
        <v>92</v>
      </c>
      <c r="B93" t="str">
        <f t="shared" ca="1" si="20"/>
        <v>BGR_PV</v>
      </c>
      <c r="C93">
        <f t="shared" ca="1" si="21"/>
        <v>10</v>
      </c>
      <c r="D93">
        <f t="shared" ca="1" si="22"/>
        <v>27.6</v>
      </c>
      <c r="E93">
        <f t="shared" ca="1" si="23"/>
        <v>43.2</v>
      </c>
      <c r="F93" s="37">
        <f t="shared" si="24"/>
        <v>92</v>
      </c>
      <c r="G93">
        <f t="shared" ca="1" si="25"/>
        <v>1300</v>
      </c>
      <c r="H93">
        <f t="shared" ca="1" si="32"/>
        <v>1300000000</v>
      </c>
      <c r="I93" s="35">
        <f ca="1">compile!$E$5</f>
        <v>43831</v>
      </c>
      <c r="J93" s="83">
        <f t="shared" ca="1" si="33"/>
        <v>1577836800</v>
      </c>
      <c r="K93" s="37">
        <f t="shared" si="26"/>
        <v>92</v>
      </c>
      <c r="L93">
        <f t="shared" ca="1" si="27"/>
        <v>1300</v>
      </c>
      <c r="M93">
        <f t="shared" ca="1" si="34"/>
        <v>1300000000</v>
      </c>
      <c r="N93" s="35">
        <f ca="1">compile!$AI$5</f>
        <v>45658</v>
      </c>
      <c r="O93" s="83">
        <f t="shared" ca="1" si="35"/>
        <v>1735689600</v>
      </c>
      <c r="P93" s="37">
        <f t="shared" si="28"/>
        <v>92</v>
      </c>
      <c r="Q93">
        <f t="shared" ca="1" si="29"/>
        <v>1300</v>
      </c>
      <c r="R93">
        <f t="shared" ca="1" si="36"/>
        <v>1300000000</v>
      </c>
      <c r="S93" s="35">
        <f ca="1">compile!$BM$5</f>
        <v>47484</v>
      </c>
      <c r="T93" s="83">
        <f t="shared" ca="1" si="37"/>
        <v>1893456000</v>
      </c>
      <c r="U93" s="37">
        <f t="shared" si="30"/>
        <v>92</v>
      </c>
      <c r="V93">
        <f t="shared" ca="1" si="31"/>
        <v>1300</v>
      </c>
      <c r="W93">
        <f t="shared" ca="1" si="38"/>
        <v>1300000000</v>
      </c>
      <c r="X93" s="35">
        <f ca="1">compile!$CQ$5</f>
        <v>51136</v>
      </c>
      <c r="Y93" s="83">
        <f t="shared" ca="1" si="39"/>
        <v>2208988800</v>
      </c>
    </row>
    <row r="94" spans="1:25" x14ac:dyDescent="0.2">
      <c r="A94">
        <v>93</v>
      </c>
      <c r="B94" t="str">
        <f t="shared" ca="1" si="20"/>
        <v>BGR_Wind onshore stark</v>
      </c>
      <c r="C94">
        <f t="shared" ca="1" si="21"/>
        <v>16</v>
      </c>
      <c r="D94">
        <f t="shared" ca="1" si="22"/>
        <v>26.5</v>
      </c>
      <c r="E94">
        <f t="shared" ca="1" si="23"/>
        <v>42.6</v>
      </c>
      <c r="F94" s="37">
        <f t="shared" si="24"/>
        <v>93</v>
      </c>
      <c r="G94">
        <f t="shared" ca="1" si="25"/>
        <v>450</v>
      </c>
      <c r="H94">
        <f t="shared" ca="1" si="32"/>
        <v>450000000</v>
      </c>
      <c r="I94" s="35">
        <f ca="1">compile!$E$5</f>
        <v>43831</v>
      </c>
      <c r="J94" s="83">
        <f t="shared" ca="1" si="33"/>
        <v>1577836800</v>
      </c>
      <c r="K94" s="37">
        <f t="shared" si="26"/>
        <v>93</v>
      </c>
      <c r="L94">
        <f t="shared" ca="1" si="27"/>
        <v>450</v>
      </c>
      <c r="M94">
        <f t="shared" ca="1" si="34"/>
        <v>450000000</v>
      </c>
      <c r="N94" s="35">
        <f ca="1">compile!$AI$5</f>
        <v>45658</v>
      </c>
      <c r="O94" s="83">
        <f t="shared" ca="1" si="35"/>
        <v>1735689600</v>
      </c>
      <c r="P94" s="37">
        <f t="shared" si="28"/>
        <v>93</v>
      </c>
      <c r="Q94">
        <f t="shared" ca="1" si="29"/>
        <v>450</v>
      </c>
      <c r="R94">
        <f t="shared" ca="1" si="36"/>
        <v>450000000</v>
      </c>
      <c r="S94" s="35">
        <f ca="1">compile!$BM$5</f>
        <v>47484</v>
      </c>
      <c r="T94" s="83">
        <f t="shared" ca="1" si="37"/>
        <v>1893456000</v>
      </c>
      <c r="U94" s="37">
        <f t="shared" si="30"/>
        <v>93</v>
      </c>
      <c r="V94">
        <f t="shared" ca="1" si="31"/>
        <v>450</v>
      </c>
      <c r="W94">
        <f t="shared" ca="1" si="38"/>
        <v>450000000</v>
      </c>
      <c r="X94" s="35">
        <f ca="1">compile!$CQ$5</f>
        <v>51136</v>
      </c>
      <c r="Y94" s="83">
        <f t="shared" ca="1" si="39"/>
        <v>2208988800</v>
      </c>
    </row>
    <row r="95" spans="1:25" x14ac:dyDescent="0.2">
      <c r="A95">
        <v>94</v>
      </c>
      <c r="B95" t="str">
        <f t="shared" ca="1" si="20"/>
        <v>BGR_Wind onshore schwach</v>
      </c>
      <c r="C95">
        <f t="shared" ca="1" si="21"/>
        <v>15</v>
      </c>
      <c r="D95">
        <f t="shared" ca="1" si="22"/>
        <v>26.5</v>
      </c>
      <c r="E95">
        <f t="shared" ca="1" si="23"/>
        <v>42.6</v>
      </c>
      <c r="F95" s="37">
        <f t="shared" si="24"/>
        <v>94</v>
      </c>
      <c r="G95">
        <f t="shared" ca="1" si="25"/>
        <v>450</v>
      </c>
      <c r="H95">
        <f t="shared" ca="1" si="32"/>
        <v>450000000</v>
      </c>
      <c r="I95" s="35">
        <f ca="1">compile!$E$5</f>
        <v>43831</v>
      </c>
      <c r="J95" s="83">
        <f t="shared" ca="1" si="33"/>
        <v>1577836800</v>
      </c>
      <c r="K95" s="37">
        <f t="shared" si="26"/>
        <v>94</v>
      </c>
      <c r="L95">
        <f t="shared" ca="1" si="27"/>
        <v>450</v>
      </c>
      <c r="M95">
        <f t="shared" ca="1" si="34"/>
        <v>450000000</v>
      </c>
      <c r="N95" s="35">
        <f ca="1">compile!$AI$5</f>
        <v>45658</v>
      </c>
      <c r="O95" s="83">
        <f t="shared" ca="1" si="35"/>
        <v>1735689600</v>
      </c>
      <c r="P95" s="37">
        <f t="shared" si="28"/>
        <v>94</v>
      </c>
      <c r="Q95">
        <f t="shared" ca="1" si="29"/>
        <v>450</v>
      </c>
      <c r="R95">
        <f t="shared" ca="1" si="36"/>
        <v>450000000</v>
      </c>
      <c r="S95" s="35">
        <f ca="1">compile!$BM$5</f>
        <v>47484</v>
      </c>
      <c r="T95" s="83">
        <f t="shared" ca="1" si="37"/>
        <v>1893456000</v>
      </c>
      <c r="U95" s="37">
        <f t="shared" si="30"/>
        <v>94</v>
      </c>
      <c r="V95">
        <f t="shared" ca="1" si="31"/>
        <v>450</v>
      </c>
      <c r="W95">
        <f t="shared" ca="1" si="38"/>
        <v>450000000</v>
      </c>
      <c r="X95" s="35">
        <f ca="1">compile!$CQ$5</f>
        <v>51136</v>
      </c>
      <c r="Y95" s="83">
        <f t="shared" ca="1" si="39"/>
        <v>2208988800</v>
      </c>
    </row>
    <row r="96" spans="1:25" x14ac:dyDescent="0.2">
      <c r="A96">
        <v>95</v>
      </c>
      <c r="B96" t="str">
        <f t="shared" ca="1" si="20"/>
        <v>BGR_Wind offshore</v>
      </c>
      <c r="C96">
        <f t="shared" ca="1" si="21"/>
        <v>14</v>
      </c>
      <c r="D96">
        <f t="shared" ca="1" si="22"/>
        <v>29</v>
      </c>
      <c r="E96">
        <f t="shared" ca="1" si="23"/>
        <v>42.7</v>
      </c>
      <c r="F96" s="37">
        <f t="shared" si="24"/>
        <v>95</v>
      </c>
      <c r="G96">
        <f t="shared" ca="1" si="25"/>
        <v>0</v>
      </c>
      <c r="H96">
        <f t="shared" ca="1" si="32"/>
        <v>0</v>
      </c>
      <c r="I96" s="35">
        <f ca="1">compile!$E$5</f>
        <v>43831</v>
      </c>
      <c r="J96" s="83">
        <f t="shared" ca="1" si="33"/>
        <v>1577836800</v>
      </c>
      <c r="K96" s="37">
        <f t="shared" si="26"/>
        <v>95</v>
      </c>
      <c r="L96">
        <f t="shared" ca="1" si="27"/>
        <v>0</v>
      </c>
      <c r="M96">
        <f t="shared" ca="1" si="34"/>
        <v>0</v>
      </c>
      <c r="N96" s="35">
        <f ca="1">compile!$AI$5</f>
        <v>45658</v>
      </c>
      <c r="O96" s="83">
        <f t="shared" ca="1" si="35"/>
        <v>1735689600</v>
      </c>
      <c r="P96" s="37">
        <f t="shared" si="28"/>
        <v>95</v>
      </c>
      <c r="Q96">
        <f t="shared" ca="1" si="29"/>
        <v>0</v>
      </c>
      <c r="R96">
        <f t="shared" ca="1" si="36"/>
        <v>0</v>
      </c>
      <c r="S96" s="35">
        <f ca="1">compile!$BM$5</f>
        <v>47484</v>
      </c>
      <c r="T96" s="83">
        <f t="shared" ca="1" si="37"/>
        <v>1893456000</v>
      </c>
      <c r="U96" s="37">
        <f t="shared" si="30"/>
        <v>95</v>
      </c>
      <c r="V96">
        <f t="shared" ca="1" si="31"/>
        <v>0</v>
      </c>
      <c r="W96">
        <f t="shared" ca="1" si="38"/>
        <v>0</v>
      </c>
      <c r="X96" s="35">
        <f ca="1">compile!$CQ$5</f>
        <v>51136</v>
      </c>
      <c r="Y96" s="83">
        <f t="shared" ca="1" si="39"/>
        <v>2208988800</v>
      </c>
    </row>
    <row r="97" spans="1:25" x14ac:dyDescent="0.2">
      <c r="A97">
        <v>96</v>
      </c>
      <c r="B97" t="str">
        <f t="shared" ca="1" si="20"/>
        <v>CHE_Biomassekraftwerk</v>
      </c>
      <c r="C97">
        <f t="shared" ca="1" si="21"/>
        <v>1</v>
      </c>
      <c r="D97">
        <f t="shared" ca="1" si="22"/>
        <v>7.4</v>
      </c>
      <c r="E97">
        <f t="shared" ca="1" si="23"/>
        <v>46.9</v>
      </c>
      <c r="F97" s="37">
        <f t="shared" si="24"/>
        <v>96</v>
      </c>
      <c r="G97">
        <f t="shared" ca="1" si="25"/>
        <v>0</v>
      </c>
      <c r="H97">
        <f t="shared" ca="1" si="32"/>
        <v>0</v>
      </c>
      <c r="I97" s="35">
        <f ca="1">compile!$E$5</f>
        <v>43831</v>
      </c>
      <c r="J97" s="83">
        <f t="shared" ca="1" si="33"/>
        <v>1577836800</v>
      </c>
      <c r="K97" s="37">
        <f t="shared" si="26"/>
        <v>96</v>
      </c>
      <c r="L97">
        <f t="shared" ca="1" si="27"/>
        <v>0</v>
      </c>
      <c r="M97">
        <f t="shared" ca="1" si="34"/>
        <v>0</v>
      </c>
      <c r="N97" s="35">
        <f ca="1">compile!$AI$5</f>
        <v>45658</v>
      </c>
      <c r="O97" s="83">
        <f t="shared" ca="1" si="35"/>
        <v>1735689600</v>
      </c>
      <c r="P97" s="37">
        <f t="shared" si="28"/>
        <v>96</v>
      </c>
      <c r="Q97">
        <f t="shared" ca="1" si="29"/>
        <v>0</v>
      </c>
      <c r="R97">
        <f t="shared" ca="1" si="36"/>
        <v>0</v>
      </c>
      <c r="S97" s="35">
        <f ca="1">compile!$BM$5</f>
        <v>47484</v>
      </c>
      <c r="T97" s="83">
        <f t="shared" ca="1" si="37"/>
        <v>1893456000</v>
      </c>
      <c r="U97" s="37">
        <f t="shared" si="30"/>
        <v>96</v>
      </c>
      <c r="V97">
        <f t="shared" ca="1" si="31"/>
        <v>0</v>
      </c>
      <c r="W97">
        <f t="shared" ca="1" si="38"/>
        <v>0</v>
      </c>
      <c r="X97" s="35">
        <f ca="1">compile!$CQ$5</f>
        <v>51136</v>
      </c>
      <c r="Y97" s="83">
        <f t="shared" ca="1" si="39"/>
        <v>2208988800</v>
      </c>
    </row>
    <row r="98" spans="1:25" x14ac:dyDescent="0.2">
      <c r="A98">
        <v>97</v>
      </c>
      <c r="B98" t="str">
        <f t="shared" ca="1" si="20"/>
        <v>CHE_GT absicherung</v>
      </c>
      <c r="C98">
        <f t="shared" ca="1" si="21"/>
        <v>4</v>
      </c>
      <c r="D98">
        <f t="shared" ca="1" si="22"/>
        <v>8.1999999999999993</v>
      </c>
      <c r="E98">
        <f t="shared" ca="1" si="23"/>
        <v>47.4</v>
      </c>
      <c r="F98" s="37">
        <f t="shared" si="24"/>
        <v>97</v>
      </c>
      <c r="G98">
        <f t="shared" ca="1" si="25"/>
        <v>0</v>
      </c>
      <c r="H98">
        <f t="shared" ca="1" si="32"/>
        <v>0</v>
      </c>
      <c r="I98" s="35">
        <f ca="1">compile!$E$5</f>
        <v>43831</v>
      </c>
      <c r="J98" s="83">
        <f t="shared" ca="1" si="33"/>
        <v>1577836800</v>
      </c>
      <c r="K98" s="37">
        <f t="shared" si="26"/>
        <v>97</v>
      </c>
      <c r="L98">
        <f t="shared" ca="1" si="27"/>
        <v>0</v>
      </c>
      <c r="M98">
        <f t="shared" ca="1" si="34"/>
        <v>0</v>
      </c>
      <c r="N98" s="35">
        <f ca="1">compile!$AI$5</f>
        <v>45658</v>
      </c>
      <c r="O98" s="83">
        <f t="shared" ca="1" si="35"/>
        <v>1735689600</v>
      </c>
      <c r="P98" s="37">
        <f t="shared" si="28"/>
        <v>97</v>
      </c>
      <c r="Q98">
        <f t="shared" ca="1" si="29"/>
        <v>0</v>
      </c>
      <c r="R98">
        <f t="shared" ca="1" si="36"/>
        <v>0</v>
      </c>
      <c r="S98" s="35">
        <f ca="1">compile!$BM$5</f>
        <v>47484</v>
      </c>
      <c r="T98" s="83">
        <f t="shared" ca="1" si="37"/>
        <v>1893456000</v>
      </c>
      <c r="U98" s="37">
        <f t="shared" si="30"/>
        <v>97</v>
      </c>
      <c r="V98">
        <f t="shared" ca="1" si="31"/>
        <v>0</v>
      </c>
      <c r="W98">
        <f t="shared" ca="1" si="38"/>
        <v>0</v>
      </c>
      <c r="X98" s="35">
        <f ca="1">compile!$CQ$5</f>
        <v>51136</v>
      </c>
      <c r="Y98" s="83">
        <f t="shared" ca="1" si="39"/>
        <v>2208988800</v>
      </c>
    </row>
    <row r="99" spans="1:25" x14ac:dyDescent="0.2">
      <c r="A99">
        <v>98</v>
      </c>
      <c r="B99" t="str">
        <f t="shared" ca="1" si="20"/>
        <v>CHE_GT peak</v>
      </c>
      <c r="C99">
        <f t="shared" ca="1" si="21"/>
        <v>5</v>
      </c>
      <c r="D99">
        <f t="shared" ca="1" si="22"/>
        <v>8.1999999999999993</v>
      </c>
      <c r="E99">
        <f t="shared" ca="1" si="23"/>
        <v>47.4</v>
      </c>
      <c r="F99" s="37">
        <f t="shared" si="24"/>
        <v>98</v>
      </c>
      <c r="G99">
        <f t="shared" ca="1" si="25"/>
        <v>0</v>
      </c>
      <c r="H99">
        <f t="shared" ca="1" si="32"/>
        <v>0</v>
      </c>
      <c r="I99" s="35">
        <f ca="1">compile!$E$5</f>
        <v>43831</v>
      </c>
      <c r="J99" s="83">
        <f t="shared" ca="1" si="33"/>
        <v>1577836800</v>
      </c>
      <c r="K99" s="37">
        <f t="shared" si="26"/>
        <v>98</v>
      </c>
      <c r="L99">
        <f t="shared" ca="1" si="27"/>
        <v>0</v>
      </c>
      <c r="M99">
        <f t="shared" ca="1" si="34"/>
        <v>0</v>
      </c>
      <c r="N99" s="35">
        <f ca="1">compile!$AI$5</f>
        <v>45658</v>
      </c>
      <c r="O99" s="83">
        <f t="shared" ca="1" si="35"/>
        <v>1735689600</v>
      </c>
      <c r="P99" s="37">
        <f t="shared" si="28"/>
        <v>98</v>
      </c>
      <c r="Q99">
        <f t="shared" ca="1" si="29"/>
        <v>0</v>
      </c>
      <c r="R99">
        <f t="shared" ca="1" si="36"/>
        <v>0</v>
      </c>
      <c r="S99" s="35">
        <f ca="1">compile!$BM$5</f>
        <v>47484</v>
      </c>
      <c r="T99" s="83">
        <f t="shared" ca="1" si="37"/>
        <v>1893456000</v>
      </c>
      <c r="U99" s="37">
        <f t="shared" si="30"/>
        <v>98</v>
      </c>
      <c r="V99">
        <f t="shared" ca="1" si="31"/>
        <v>0</v>
      </c>
      <c r="W99">
        <f t="shared" ca="1" si="38"/>
        <v>0</v>
      </c>
      <c r="X99" s="35">
        <f ca="1">compile!$CQ$5</f>
        <v>51136</v>
      </c>
      <c r="Y99" s="83">
        <f t="shared" ca="1" si="39"/>
        <v>2208988800</v>
      </c>
    </row>
    <row r="100" spans="1:25" x14ac:dyDescent="0.2">
      <c r="A100">
        <v>99</v>
      </c>
      <c r="B100" t="str">
        <f t="shared" ca="1" si="20"/>
        <v>CHE_GKKW alt</v>
      </c>
      <c r="C100">
        <f t="shared" ca="1" si="21"/>
        <v>6</v>
      </c>
      <c r="D100">
        <f t="shared" ca="1" si="22"/>
        <v>8.1999999999999993</v>
      </c>
      <c r="E100">
        <f t="shared" ca="1" si="23"/>
        <v>47.4</v>
      </c>
      <c r="F100" s="37">
        <f t="shared" si="24"/>
        <v>99</v>
      </c>
      <c r="G100">
        <f t="shared" ca="1" si="25"/>
        <v>0</v>
      </c>
      <c r="H100">
        <f t="shared" ca="1" si="32"/>
        <v>0</v>
      </c>
      <c r="I100" s="35">
        <f ca="1">compile!$E$5</f>
        <v>43831</v>
      </c>
      <c r="J100" s="83">
        <f t="shared" ca="1" si="33"/>
        <v>1577836800</v>
      </c>
      <c r="K100" s="37">
        <f t="shared" si="26"/>
        <v>99</v>
      </c>
      <c r="L100">
        <f t="shared" ca="1" si="27"/>
        <v>0</v>
      </c>
      <c r="M100">
        <f t="shared" ca="1" si="34"/>
        <v>0</v>
      </c>
      <c r="N100" s="35">
        <f ca="1">compile!$AI$5</f>
        <v>45658</v>
      </c>
      <c r="O100" s="83">
        <f t="shared" ca="1" si="35"/>
        <v>1735689600</v>
      </c>
      <c r="P100" s="37">
        <f t="shared" si="28"/>
        <v>99</v>
      </c>
      <c r="Q100">
        <f t="shared" ca="1" si="29"/>
        <v>0</v>
      </c>
      <c r="R100">
        <f t="shared" ca="1" si="36"/>
        <v>0</v>
      </c>
      <c r="S100" s="35">
        <f ca="1">compile!$BM$5</f>
        <v>47484</v>
      </c>
      <c r="T100" s="83">
        <f t="shared" ca="1" si="37"/>
        <v>1893456000</v>
      </c>
      <c r="U100" s="37">
        <f t="shared" si="30"/>
        <v>99</v>
      </c>
      <c r="V100">
        <f t="shared" ca="1" si="31"/>
        <v>0</v>
      </c>
      <c r="W100">
        <f t="shared" ca="1" si="38"/>
        <v>0</v>
      </c>
      <c r="X100" s="35">
        <f ca="1">compile!$CQ$5</f>
        <v>51136</v>
      </c>
      <c r="Y100" s="83">
        <f t="shared" ca="1" si="39"/>
        <v>2208988800</v>
      </c>
    </row>
    <row r="101" spans="1:25" x14ac:dyDescent="0.2">
      <c r="A101">
        <v>100</v>
      </c>
      <c r="B101" t="str">
        <f t="shared" ca="1" si="20"/>
        <v>CHE_GKKW neu</v>
      </c>
      <c r="C101">
        <f t="shared" ca="1" si="21"/>
        <v>7</v>
      </c>
      <c r="D101">
        <f t="shared" ca="1" si="22"/>
        <v>8.1999999999999993</v>
      </c>
      <c r="E101">
        <f t="shared" ca="1" si="23"/>
        <v>47.4</v>
      </c>
      <c r="F101" s="37">
        <f t="shared" si="24"/>
        <v>100</v>
      </c>
      <c r="G101">
        <f t="shared" ca="1" si="25"/>
        <v>0</v>
      </c>
      <c r="H101">
        <f t="shared" ca="1" si="32"/>
        <v>0</v>
      </c>
      <c r="I101" s="35">
        <f ca="1">compile!$E$5</f>
        <v>43831</v>
      </c>
      <c r="J101" s="83">
        <f t="shared" ca="1" si="33"/>
        <v>1577836800</v>
      </c>
      <c r="K101" s="37">
        <f t="shared" si="26"/>
        <v>100</v>
      </c>
      <c r="L101">
        <f t="shared" ca="1" si="27"/>
        <v>0</v>
      </c>
      <c r="M101">
        <f t="shared" ca="1" si="34"/>
        <v>0</v>
      </c>
      <c r="N101" s="35">
        <f ca="1">compile!$AI$5</f>
        <v>45658</v>
      </c>
      <c r="O101" s="83">
        <f t="shared" ca="1" si="35"/>
        <v>1735689600</v>
      </c>
      <c r="P101" s="37">
        <f t="shared" si="28"/>
        <v>100</v>
      </c>
      <c r="Q101">
        <f t="shared" ca="1" si="29"/>
        <v>0</v>
      </c>
      <c r="R101">
        <f t="shared" ca="1" si="36"/>
        <v>0</v>
      </c>
      <c r="S101" s="35">
        <f ca="1">compile!$BM$5</f>
        <v>47484</v>
      </c>
      <c r="T101" s="83">
        <f t="shared" ca="1" si="37"/>
        <v>1893456000</v>
      </c>
      <c r="U101" s="37">
        <f t="shared" si="30"/>
        <v>100</v>
      </c>
      <c r="V101">
        <f t="shared" ca="1" si="31"/>
        <v>0</v>
      </c>
      <c r="W101">
        <f t="shared" ca="1" si="38"/>
        <v>0</v>
      </c>
      <c r="X101" s="35">
        <f ca="1">compile!$CQ$5</f>
        <v>51136</v>
      </c>
      <c r="Y101" s="83">
        <f t="shared" ca="1" si="39"/>
        <v>2208988800</v>
      </c>
    </row>
    <row r="102" spans="1:25" x14ac:dyDescent="0.2">
      <c r="A102">
        <v>101</v>
      </c>
      <c r="B102" t="str">
        <f t="shared" ca="1" si="20"/>
        <v>CHE_Steinkohlekraftwerk alt</v>
      </c>
      <c r="C102">
        <f t="shared" ca="1" si="21"/>
        <v>12</v>
      </c>
      <c r="D102">
        <f t="shared" ca="1" si="22"/>
        <v>7.4</v>
      </c>
      <c r="E102">
        <f t="shared" ca="1" si="23"/>
        <v>46.9</v>
      </c>
      <c r="F102" s="37">
        <f t="shared" si="24"/>
        <v>101</v>
      </c>
      <c r="G102">
        <f t="shared" ca="1" si="25"/>
        <v>0</v>
      </c>
      <c r="H102">
        <f t="shared" ca="1" si="32"/>
        <v>0</v>
      </c>
      <c r="I102" s="35">
        <f ca="1">compile!$E$5</f>
        <v>43831</v>
      </c>
      <c r="J102" s="83">
        <f t="shared" ca="1" si="33"/>
        <v>1577836800</v>
      </c>
      <c r="K102" s="37">
        <f t="shared" si="26"/>
        <v>101</v>
      </c>
      <c r="L102">
        <f t="shared" ca="1" si="27"/>
        <v>0</v>
      </c>
      <c r="M102">
        <f t="shared" ca="1" si="34"/>
        <v>0</v>
      </c>
      <c r="N102" s="35">
        <f ca="1">compile!$AI$5</f>
        <v>45658</v>
      </c>
      <c r="O102" s="83">
        <f t="shared" ca="1" si="35"/>
        <v>1735689600</v>
      </c>
      <c r="P102" s="37">
        <f t="shared" si="28"/>
        <v>101</v>
      </c>
      <c r="Q102">
        <f t="shared" ca="1" si="29"/>
        <v>0</v>
      </c>
      <c r="R102">
        <f t="shared" ca="1" si="36"/>
        <v>0</v>
      </c>
      <c r="S102" s="35">
        <f ca="1">compile!$BM$5</f>
        <v>47484</v>
      </c>
      <c r="T102" s="83">
        <f t="shared" ca="1" si="37"/>
        <v>1893456000</v>
      </c>
      <c r="U102" s="37">
        <f t="shared" si="30"/>
        <v>101</v>
      </c>
      <c r="V102">
        <f t="shared" ca="1" si="31"/>
        <v>0</v>
      </c>
      <c r="W102">
        <f t="shared" ca="1" si="38"/>
        <v>0</v>
      </c>
      <c r="X102" s="35">
        <f ca="1">compile!$CQ$5</f>
        <v>51136</v>
      </c>
      <c r="Y102" s="83">
        <f t="shared" ca="1" si="39"/>
        <v>2208988800</v>
      </c>
    </row>
    <row r="103" spans="1:25" x14ac:dyDescent="0.2">
      <c r="A103">
        <v>102</v>
      </c>
      <c r="B103" t="str">
        <f t="shared" ca="1" si="20"/>
        <v>CHE_Steinkohlekraftwerk neu</v>
      </c>
      <c r="C103">
        <f t="shared" ca="1" si="21"/>
        <v>13</v>
      </c>
      <c r="D103">
        <f t="shared" ca="1" si="22"/>
        <v>7.4</v>
      </c>
      <c r="E103">
        <f t="shared" ca="1" si="23"/>
        <v>46.9</v>
      </c>
      <c r="F103" s="37">
        <f t="shared" si="24"/>
        <v>102</v>
      </c>
      <c r="G103">
        <f t="shared" ca="1" si="25"/>
        <v>0</v>
      </c>
      <c r="H103">
        <f t="shared" ca="1" si="32"/>
        <v>0</v>
      </c>
      <c r="I103" s="35">
        <f ca="1">compile!$E$5</f>
        <v>43831</v>
      </c>
      <c r="J103" s="83">
        <f t="shared" ca="1" si="33"/>
        <v>1577836800</v>
      </c>
      <c r="K103" s="37">
        <f t="shared" si="26"/>
        <v>102</v>
      </c>
      <c r="L103">
        <f t="shared" ca="1" si="27"/>
        <v>0</v>
      </c>
      <c r="M103">
        <f t="shared" ca="1" si="34"/>
        <v>0</v>
      </c>
      <c r="N103" s="35">
        <f ca="1">compile!$AI$5</f>
        <v>45658</v>
      </c>
      <c r="O103" s="83">
        <f t="shared" ca="1" si="35"/>
        <v>1735689600</v>
      </c>
      <c r="P103" s="37">
        <f t="shared" si="28"/>
        <v>102</v>
      </c>
      <c r="Q103">
        <f t="shared" ca="1" si="29"/>
        <v>0</v>
      </c>
      <c r="R103">
        <f t="shared" ca="1" si="36"/>
        <v>0</v>
      </c>
      <c r="S103" s="35">
        <f ca="1">compile!$BM$5</f>
        <v>47484</v>
      </c>
      <c r="T103" s="83">
        <f t="shared" ca="1" si="37"/>
        <v>1893456000</v>
      </c>
      <c r="U103" s="37">
        <f t="shared" si="30"/>
        <v>102</v>
      </c>
      <c r="V103">
        <f t="shared" ca="1" si="31"/>
        <v>0</v>
      </c>
      <c r="W103">
        <f t="shared" ca="1" si="38"/>
        <v>0</v>
      </c>
      <c r="X103" s="35">
        <f ca="1">compile!$CQ$5</f>
        <v>51136</v>
      </c>
      <c r="Y103" s="83">
        <f t="shared" ca="1" si="39"/>
        <v>2208988800</v>
      </c>
    </row>
    <row r="104" spans="1:25" x14ac:dyDescent="0.2">
      <c r="A104">
        <v>103</v>
      </c>
      <c r="B104" t="str">
        <f t="shared" ca="1" si="20"/>
        <v>CHE_Laufwasserkraftwerk</v>
      </c>
      <c r="C104">
        <f t="shared" ca="1" si="21"/>
        <v>9</v>
      </c>
      <c r="D104">
        <f t="shared" ca="1" si="22"/>
        <v>8.1999999999999993</v>
      </c>
      <c r="E104">
        <f t="shared" ca="1" si="23"/>
        <v>47.5</v>
      </c>
      <c r="F104" s="37">
        <f t="shared" si="24"/>
        <v>103</v>
      </c>
      <c r="G104">
        <f t="shared" ca="1" si="25"/>
        <v>4139</v>
      </c>
      <c r="H104">
        <f t="shared" ca="1" si="32"/>
        <v>4139000000</v>
      </c>
      <c r="I104" s="35">
        <f ca="1">compile!$E$5</f>
        <v>43831</v>
      </c>
      <c r="J104" s="83">
        <f t="shared" ca="1" si="33"/>
        <v>1577836800</v>
      </c>
      <c r="K104" s="37">
        <f t="shared" si="26"/>
        <v>103</v>
      </c>
      <c r="L104">
        <f t="shared" ca="1" si="27"/>
        <v>4139</v>
      </c>
      <c r="M104">
        <f t="shared" ca="1" si="34"/>
        <v>4139000000</v>
      </c>
      <c r="N104" s="35">
        <f ca="1">compile!$AI$5</f>
        <v>45658</v>
      </c>
      <c r="O104" s="83">
        <f t="shared" ca="1" si="35"/>
        <v>1735689600</v>
      </c>
      <c r="P104" s="37">
        <f t="shared" si="28"/>
        <v>103</v>
      </c>
      <c r="Q104">
        <f t="shared" ca="1" si="29"/>
        <v>4139</v>
      </c>
      <c r="R104">
        <f t="shared" ca="1" si="36"/>
        <v>4139000000</v>
      </c>
      <c r="S104" s="35">
        <f ca="1">compile!$BM$5</f>
        <v>47484</v>
      </c>
      <c r="T104" s="83">
        <f t="shared" ca="1" si="37"/>
        <v>1893456000</v>
      </c>
      <c r="U104" s="37">
        <f t="shared" si="30"/>
        <v>103</v>
      </c>
      <c r="V104">
        <f t="shared" ca="1" si="31"/>
        <v>4139</v>
      </c>
      <c r="W104">
        <f t="shared" ca="1" si="38"/>
        <v>4139000000</v>
      </c>
      <c r="X104" s="35">
        <f ca="1">compile!$CQ$5</f>
        <v>51136</v>
      </c>
      <c r="Y104" s="83">
        <f t="shared" ca="1" si="39"/>
        <v>2208988800</v>
      </c>
    </row>
    <row r="105" spans="1:25" x14ac:dyDescent="0.2">
      <c r="A105">
        <v>104</v>
      </c>
      <c r="B105" t="str">
        <f t="shared" ca="1" si="20"/>
        <v>CHE_Speicherwasserkraftwerk</v>
      </c>
      <c r="C105">
        <f t="shared" ca="1" si="21"/>
        <v>11</v>
      </c>
      <c r="D105">
        <f t="shared" ca="1" si="22"/>
        <v>8.6</v>
      </c>
      <c r="E105">
        <f t="shared" ca="1" si="23"/>
        <v>46.6</v>
      </c>
      <c r="F105" s="37">
        <f t="shared" si="24"/>
        <v>104</v>
      </c>
      <c r="G105">
        <f t="shared" ca="1" si="25"/>
        <v>13580</v>
      </c>
      <c r="H105">
        <f t="shared" ca="1" si="32"/>
        <v>13580000000</v>
      </c>
      <c r="I105" s="35">
        <f ca="1">compile!$E$5</f>
        <v>43831</v>
      </c>
      <c r="J105" s="83">
        <f t="shared" ca="1" si="33"/>
        <v>1577836800</v>
      </c>
      <c r="K105" s="37">
        <f t="shared" si="26"/>
        <v>104</v>
      </c>
      <c r="L105">
        <f t="shared" ca="1" si="27"/>
        <v>13580</v>
      </c>
      <c r="M105">
        <f t="shared" ca="1" si="34"/>
        <v>13580000000</v>
      </c>
      <c r="N105" s="35">
        <f ca="1">compile!$AI$5</f>
        <v>45658</v>
      </c>
      <c r="O105" s="83">
        <f t="shared" ca="1" si="35"/>
        <v>1735689600</v>
      </c>
      <c r="P105" s="37">
        <f t="shared" si="28"/>
        <v>104</v>
      </c>
      <c r="Q105">
        <f t="shared" ca="1" si="29"/>
        <v>13580</v>
      </c>
      <c r="R105">
        <f t="shared" ca="1" si="36"/>
        <v>13580000000</v>
      </c>
      <c r="S105" s="35">
        <f ca="1">compile!$BM$5</f>
        <v>47484</v>
      </c>
      <c r="T105" s="83">
        <f t="shared" ca="1" si="37"/>
        <v>1893456000</v>
      </c>
      <c r="U105" s="37">
        <f t="shared" si="30"/>
        <v>104</v>
      </c>
      <c r="V105">
        <f t="shared" ca="1" si="31"/>
        <v>13580</v>
      </c>
      <c r="W105">
        <f t="shared" ca="1" si="38"/>
        <v>13580000000</v>
      </c>
      <c r="X105" s="35">
        <f ca="1">compile!$CQ$5</f>
        <v>51136</v>
      </c>
      <c r="Y105" s="83">
        <f t="shared" ca="1" si="39"/>
        <v>2208988800</v>
      </c>
    </row>
    <row r="106" spans="1:25" x14ac:dyDescent="0.2">
      <c r="A106">
        <v>105</v>
      </c>
      <c r="B106" t="str">
        <f t="shared" ca="1" si="20"/>
        <v>CHE_Braunkohlekraftwerk alt</v>
      </c>
      <c r="C106">
        <f t="shared" ca="1" si="21"/>
        <v>2</v>
      </c>
      <c r="D106">
        <f t="shared" ca="1" si="22"/>
        <v>7.4</v>
      </c>
      <c r="E106">
        <f t="shared" ca="1" si="23"/>
        <v>46.9</v>
      </c>
      <c r="F106" s="37">
        <f t="shared" si="24"/>
        <v>105</v>
      </c>
      <c r="G106">
        <f t="shared" ca="1" si="25"/>
        <v>0</v>
      </c>
      <c r="H106">
        <f t="shared" ca="1" si="32"/>
        <v>0</v>
      </c>
      <c r="I106" s="35">
        <f ca="1">compile!$E$5</f>
        <v>43831</v>
      </c>
      <c r="J106" s="83">
        <f t="shared" ca="1" si="33"/>
        <v>1577836800</v>
      </c>
      <c r="K106" s="37">
        <f t="shared" si="26"/>
        <v>105</v>
      </c>
      <c r="L106">
        <f t="shared" ca="1" si="27"/>
        <v>0</v>
      </c>
      <c r="M106">
        <f t="shared" ca="1" si="34"/>
        <v>0</v>
      </c>
      <c r="N106" s="35">
        <f ca="1">compile!$AI$5</f>
        <v>45658</v>
      </c>
      <c r="O106" s="83">
        <f t="shared" ca="1" si="35"/>
        <v>1735689600</v>
      </c>
      <c r="P106" s="37">
        <f t="shared" si="28"/>
        <v>105</v>
      </c>
      <c r="Q106">
        <f t="shared" ca="1" si="29"/>
        <v>0</v>
      </c>
      <c r="R106">
        <f t="shared" ca="1" si="36"/>
        <v>0</v>
      </c>
      <c r="S106" s="35">
        <f ca="1">compile!$BM$5</f>
        <v>47484</v>
      </c>
      <c r="T106" s="83">
        <f t="shared" ca="1" si="37"/>
        <v>1893456000</v>
      </c>
      <c r="U106" s="37">
        <f t="shared" si="30"/>
        <v>105</v>
      </c>
      <c r="V106">
        <f t="shared" ca="1" si="31"/>
        <v>0</v>
      </c>
      <c r="W106">
        <f t="shared" ca="1" si="38"/>
        <v>0</v>
      </c>
      <c r="X106" s="35">
        <f ca="1">compile!$CQ$5</f>
        <v>51136</v>
      </c>
      <c r="Y106" s="83">
        <f t="shared" ca="1" si="39"/>
        <v>2208988800</v>
      </c>
    </row>
    <row r="107" spans="1:25" x14ac:dyDescent="0.2">
      <c r="A107">
        <v>106</v>
      </c>
      <c r="B107" t="str">
        <f t="shared" ca="1" si="20"/>
        <v>CHE_Braunkohlekraftwerk neu</v>
      </c>
      <c r="C107">
        <f t="shared" ca="1" si="21"/>
        <v>3</v>
      </c>
      <c r="D107">
        <f t="shared" ca="1" si="22"/>
        <v>7.4</v>
      </c>
      <c r="E107">
        <f t="shared" ca="1" si="23"/>
        <v>46.9</v>
      </c>
      <c r="F107" s="37">
        <f t="shared" si="24"/>
        <v>106</v>
      </c>
      <c r="G107">
        <f t="shared" ca="1" si="25"/>
        <v>0</v>
      </c>
      <c r="H107">
        <f t="shared" ca="1" si="32"/>
        <v>0</v>
      </c>
      <c r="I107" s="35">
        <f ca="1">compile!$E$5</f>
        <v>43831</v>
      </c>
      <c r="J107" s="83">
        <f t="shared" ca="1" si="33"/>
        <v>1577836800</v>
      </c>
      <c r="K107" s="37">
        <f t="shared" si="26"/>
        <v>106</v>
      </c>
      <c r="L107">
        <f t="shared" ca="1" si="27"/>
        <v>0</v>
      </c>
      <c r="M107">
        <f t="shared" ca="1" si="34"/>
        <v>0</v>
      </c>
      <c r="N107" s="35">
        <f ca="1">compile!$AI$5</f>
        <v>45658</v>
      </c>
      <c r="O107" s="83">
        <f t="shared" ca="1" si="35"/>
        <v>1735689600</v>
      </c>
      <c r="P107" s="37">
        <f t="shared" si="28"/>
        <v>106</v>
      </c>
      <c r="Q107">
        <f t="shared" ca="1" si="29"/>
        <v>0</v>
      </c>
      <c r="R107">
        <f t="shared" ca="1" si="36"/>
        <v>0</v>
      </c>
      <c r="S107" s="35">
        <f ca="1">compile!$BM$5</f>
        <v>47484</v>
      </c>
      <c r="T107" s="83">
        <f t="shared" ca="1" si="37"/>
        <v>1893456000</v>
      </c>
      <c r="U107" s="37">
        <f t="shared" si="30"/>
        <v>106</v>
      </c>
      <c r="V107">
        <f t="shared" ca="1" si="31"/>
        <v>0</v>
      </c>
      <c r="W107">
        <f t="shared" ca="1" si="38"/>
        <v>0</v>
      </c>
      <c r="X107" s="35">
        <f ca="1">compile!$CQ$5</f>
        <v>51136</v>
      </c>
      <c r="Y107" s="83">
        <f t="shared" ca="1" si="39"/>
        <v>2208988800</v>
      </c>
    </row>
    <row r="108" spans="1:25" x14ac:dyDescent="0.2">
      <c r="A108">
        <v>107</v>
      </c>
      <c r="B108" t="str">
        <f t="shared" ca="1" si="20"/>
        <v>CHE_Kernkraftwerk</v>
      </c>
      <c r="C108">
        <f t="shared" ca="1" si="21"/>
        <v>8</v>
      </c>
      <c r="D108">
        <f t="shared" ca="1" si="22"/>
        <v>8.1999999999999993</v>
      </c>
      <c r="E108">
        <f t="shared" ca="1" si="23"/>
        <v>47.6</v>
      </c>
      <c r="F108" s="37">
        <f t="shared" si="24"/>
        <v>107</v>
      </c>
      <c r="G108">
        <f t="shared" ca="1" si="25"/>
        <v>2905</v>
      </c>
      <c r="H108">
        <f t="shared" ca="1" si="32"/>
        <v>2905000000</v>
      </c>
      <c r="I108" s="35">
        <f ca="1">compile!$E$5</f>
        <v>43831</v>
      </c>
      <c r="J108" s="83">
        <f t="shared" ca="1" si="33"/>
        <v>1577836800</v>
      </c>
      <c r="K108" s="37">
        <f t="shared" si="26"/>
        <v>107</v>
      </c>
      <c r="L108">
        <f t="shared" ca="1" si="27"/>
        <v>2905</v>
      </c>
      <c r="M108">
        <f t="shared" ca="1" si="34"/>
        <v>2905000000</v>
      </c>
      <c r="N108" s="35">
        <f ca="1">compile!$AI$5</f>
        <v>45658</v>
      </c>
      <c r="O108" s="83">
        <f t="shared" ca="1" si="35"/>
        <v>1735689600</v>
      </c>
      <c r="P108" s="37">
        <f t="shared" si="28"/>
        <v>107</v>
      </c>
      <c r="Q108">
        <f t="shared" ca="1" si="29"/>
        <v>2905</v>
      </c>
      <c r="R108">
        <f t="shared" ca="1" si="36"/>
        <v>2905000000</v>
      </c>
      <c r="S108" s="35">
        <f ca="1">compile!$BM$5</f>
        <v>47484</v>
      </c>
      <c r="T108" s="83">
        <f t="shared" ca="1" si="37"/>
        <v>1893456000</v>
      </c>
      <c r="U108" s="37">
        <f t="shared" si="30"/>
        <v>107</v>
      </c>
      <c r="V108">
        <f t="shared" ca="1" si="31"/>
        <v>2905</v>
      </c>
      <c r="W108">
        <f t="shared" ca="1" si="38"/>
        <v>2905000000</v>
      </c>
      <c r="X108" s="35">
        <f ca="1">compile!$CQ$5</f>
        <v>51136</v>
      </c>
      <c r="Y108" s="83">
        <f t="shared" ca="1" si="39"/>
        <v>2208988800</v>
      </c>
    </row>
    <row r="109" spans="1:25" x14ac:dyDescent="0.2">
      <c r="A109">
        <v>108</v>
      </c>
      <c r="B109" t="str">
        <f t="shared" ca="1" si="20"/>
        <v>CHE_Oelkraftwerk</v>
      </c>
      <c r="C109">
        <f t="shared" ca="1" si="21"/>
        <v>17</v>
      </c>
      <c r="D109">
        <f t="shared" ca="1" si="22"/>
        <v>7.4</v>
      </c>
      <c r="E109">
        <f t="shared" ca="1" si="23"/>
        <v>46.9</v>
      </c>
      <c r="F109" s="37">
        <f t="shared" si="24"/>
        <v>108</v>
      </c>
      <c r="G109">
        <f t="shared" ca="1" si="25"/>
        <v>0</v>
      </c>
      <c r="H109">
        <f t="shared" ca="1" si="32"/>
        <v>0</v>
      </c>
      <c r="I109" s="35">
        <f ca="1">compile!$E$5</f>
        <v>43831</v>
      </c>
      <c r="J109" s="83">
        <f t="shared" ca="1" si="33"/>
        <v>1577836800</v>
      </c>
      <c r="K109" s="37">
        <f t="shared" si="26"/>
        <v>108</v>
      </c>
      <c r="L109">
        <f t="shared" ca="1" si="27"/>
        <v>0</v>
      </c>
      <c r="M109">
        <f t="shared" ca="1" si="34"/>
        <v>0</v>
      </c>
      <c r="N109" s="35">
        <f ca="1">compile!$AI$5</f>
        <v>45658</v>
      </c>
      <c r="O109" s="83">
        <f t="shared" ca="1" si="35"/>
        <v>1735689600</v>
      </c>
      <c r="P109" s="37">
        <f t="shared" si="28"/>
        <v>108</v>
      </c>
      <c r="Q109">
        <f t="shared" ca="1" si="29"/>
        <v>0</v>
      </c>
      <c r="R109">
        <f t="shared" ca="1" si="36"/>
        <v>0</v>
      </c>
      <c r="S109" s="35">
        <f ca="1">compile!$BM$5</f>
        <v>47484</v>
      </c>
      <c r="T109" s="83">
        <f t="shared" ca="1" si="37"/>
        <v>1893456000</v>
      </c>
      <c r="U109" s="37">
        <f t="shared" si="30"/>
        <v>108</v>
      </c>
      <c r="V109">
        <f t="shared" ca="1" si="31"/>
        <v>0</v>
      </c>
      <c r="W109">
        <f t="shared" ca="1" si="38"/>
        <v>0</v>
      </c>
      <c r="X109" s="35">
        <f ca="1">compile!$CQ$5</f>
        <v>51136</v>
      </c>
      <c r="Y109" s="83">
        <f t="shared" ca="1" si="39"/>
        <v>2208988800</v>
      </c>
    </row>
    <row r="110" spans="1:25" x14ac:dyDescent="0.2">
      <c r="A110">
        <v>109</v>
      </c>
      <c r="B110" t="str">
        <f t="shared" ca="1" si="20"/>
        <v>CHE_Weitere non-RES</v>
      </c>
      <c r="C110">
        <f t="shared" ca="1" si="21"/>
        <v>19</v>
      </c>
      <c r="D110">
        <f t="shared" ca="1" si="22"/>
        <v>7.4</v>
      </c>
      <c r="E110">
        <f t="shared" ca="1" si="23"/>
        <v>46.9</v>
      </c>
      <c r="F110" s="37">
        <f t="shared" si="24"/>
        <v>109</v>
      </c>
      <c r="G110">
        <f t="shared" ca="1" si="25"/>
        <v>520</v>
      </c>
      <c r="H110">
        <f t="shared" ca="1" si="32"/>
        <v>520000000</v>
      </c>
      <c r="I110" s="35">
        <f ca="1">compile!$E$5</f>
        <v>43831</v>
      </c>
      <c r="J110" s="83">
        <f t="shared" ca="1" si="33"/>
        <v>1577836800</v>
      </c>
      <c r="K110" s="37">
        <f t="shared" si="26"/>
        <v>109</v>
      </c>
      <c r="L110">
        <f t="shared" ca="1" si="27"/>
        <v>520</v>
      </c>
      <c r="M110">
        <f t="shared" ca="1" si="34"/>
        <v>520000000</v>
      </c>
      <c r="N110" s="35">
        <f ca="1">compile!$AI$5</f>
        <v>45658</v>
      </c>
      <c r="O110" s="83">
        <f t="shared" ca="1" si="35"/>
        <v>1735689600</v>
      </c>
      <c r="P110" s="37">
        <f t="shared" si="28"/>
        <v>109</v>
      </c>
      <c r="Q110">
        <f t="shared" ca="1" si="29"/>
        <v>520</v>
      </c>
      <c r="R110">
        <f t="shared" ca="1" si="36"/>
        <v>520000000</v>
      </c>
      <c r="S110" s="35">
        <f ca="1">compile!$BM$5</f>
        <v>47484</v>
      </c>
      <c r="T110" s="83">
        <f t="shared" ca="1" si="37"/>
        <v>1893456000</v>
      </c>
      <c r="U110" s="37">
        <f t="shared" si="30"/>
        <v>109</v>
      </c>
      <c r="V110">
        <f t="shared" ca="1" si="31"/>
        <v>520</v>
      </c>
      <c r="W110">
        <f t="shared" ca="1" si="38"/>
        <v>520000000</v>
      </c>
      <c r="X110" s="35">
        <f ca="1">compile!$CQ$5</f>
        <v>51136</v>
      </c>
      <c r="Y110" s="83">
        <f t="shared" ca="1" si="39"/>
        <v>2208988800</v>
      </c>
    </row>
    <row r="111" spans="1:25" x14ac:dyDescent="0.2">
      <c r="A111">
        <v>110</v>
      </c>
      <c r="B111" t="str">
        <f t="shared" ca="1" si="20"/>
        <v>CHE_Weitere RES</v>
      </c>
      <c r="C111">
        <f t="shared" ca="1" si="21"/>
        <v>18</v>
      </c>
      <c r="D111">
        <f t="shared" ca="1" si="22"/>
        <v>7.4</v>
      </c>
      <c r="E111">
        <f t="shared" ca="1" si="23"/>
        <v>46.9</v>
      </c>
      <c r="F111" s="37">
        <f t="shared" si="24"/>
        <v>110</v>
      </c>
      <c r="G111">
        <f t="shared" ca="1" si="25"/>
        <v>380</v>
      </c>
      <c r="H111">
        <f t="shared" ca="1" si="32"/>
        <v>380000000</v>
      </c>
      <c r="I111" s="35">
        <f ca="1">compile!$E$5</f>
        <v>43831</v>
      </c>
      <c r="J111" s="83">
        <f t="shared" ca="1" si="33"/>
        <v>1577836800</v>
      </c>
      <c r="K111" s="37">
        <f t="shared" si="26"/>
        <v>110</v>
      </c>
      <c r="L111">
        <f t="shared" ca="1" si="27"/>
        <v>380</v>
      </c>
      <c r="M111">
        <f t="shared" ca="1" si="34"/>
        <v>380000000</v>
      </c>
      <c r="N111" s="35">
        <f ca="1">compile!$AI$5</f>
        <v>45658</v>
      </c>
      <c r="O111" s="83">
        <f t="shared" ca="1" si="35"/>
        <v>1735689600</v>
      </c>
      <c r="P111" s="37">
        <f t="shared" si="28"/>
        <v>110</v>
      </c>
      <c r="Q111">
        <f t="shared" ca="1" si="29"/>
        <v>380</v>
      </c>
      <c r="R111">
        <f t="shared" ca="1" si="36"/>
        <v>380000000</v>
      </c>
      <c r="S111" s="35">
        <f ca="1">compile!$BM$5</f>
        <v>47484</v>
      </c>
      <c r="T111" s="83">
        <f t="shared" ca="1" si="37"/>
        <v>1893456000</v>
      </c>
      <c r="U111" s="37">
        <f t="shared" si="30"/>
        <v>110</v>
      </c>
      <c r="V111">
        <f t="shared" ca="1" si="31"/>
        <v>380</v>
      </c>
      <c r="W111">
        <f t="shared" ca="1" si="38"/>
        <v>380000000</v>
      </c>
      <c r="X111" s="35">
        <f ca="1">compile!$CQ$5</f>
        <v>51136</v>
      </c>
      <c r="Y111" s="83">
        <f t="shared" ca="1" si="39"/>
        <v>2208988800</v>
      </c>
    </row>
    <row r="112" spans="1:25" x14ac:dyDescent="0.2">
      <c r="A112">
        <v>111</v>
      </c>
      <c r="B112" t="str">
        <f t="shared" ca="1" si="20"/>
        <v>CHE_PV</v>
      </c>
      <c r="C112">
        <f t="shared" ca="1" si="21"/>
        <v>10</v>
      </c>
      <c r="D112">
        <f t="shared" ca="1" si="22"/>
        <v>7.8</v>
      </c>
      <c r="E112">
        <f t="shared" ca="1" si="23"/>
        <v>47.3</v>
      </c>
      <c r="F112" s="37">
        <f t="shared" si="24"/>
        <v>111</v>
      </c>
      <c r="G112">
        <f t="shared" ca="1" si="25"/>
        <v>2600</v>
      </c>
      <c r="H112">
        <f t="shared" ca="1" si="32"/>
        <v>2600000000</v>
      </c>
      <c r="I112" s="35">
        <f ca="1">compile!$E$5</f>
        <v>43831</v>
      </c>
      <c r="J112" s="83">
        <f t="shared" ca="1" si="33"/>
        <v>1577836800</v>
      </c>
      <c r="K112" s="37">
        <f t="shared" si="26"/>
        <v>111</v>
      </c>
      <c r="L112">
        <f t="shared" ca="1" si="27"/>
        <v>2600</v>
      </c>
      <c r="M112">
        <f t="shared" ca="1" si="34"/>
        <v>2600000000</v>
      </c>
      <c r="N112" s="35">
        <f ca="1">compile!$AI$5</f>
        <v>45658</v>
      </c>
      <c r="O112" s="83">
        <f t="shared" ca="1" si="35"/>
        <v>1735689600</v>
      </c>
      <c r="P112" s="37">
        <f t="shared" si="28"/>
        <v>111</v>
      </c>
      <c r="Q112">
        <f t="shared" ca="1" si="29"/>
        <v>2600</v>
      </c>
      <c r="R112">
        <f t="shared" ca="1" si="36"/>
        <v>2600000000</v>
      </c>
      <c r="S112" s="35">
        <f ca="1">compile!$BM$5</f>
        <v>47484</v>
      </c>
      <c r="T112" s="83">
        <f t="shared" ca="1" si="37"/>
        <v>1893456000</v>
      </c>
      <c r="U112" s="37">
        <f t="shared" si="30"/>
        <v>111</v>
      </c>
      <c r="V112">
        <f t="shared" ca="1" si="31"/>
        <v>2600</v>
      </c>
      <c r="W112">
        <f t="shared" ca="1" si="38"/>
        <v>2600000000</v>
      </c>
      <c r="X112" s="35">
        <f ca="1">compile!$CQ$5</f>
        <v>51136</v>
      </c>
      <c r="Y112" s="83">
        <f t="shared" ca="1" si="39"/>
        <v>2208988800</v>
      </c>
    </row>
    <row r="113" spans="1:25" x14ac:dyDescent="0.2">
      <c r="A113">
        <v>112</v>
      </c>
      <c r="B113" t="str">
        <f t="shared" ca="1" si="20"/>
        <v>CHE_Wind onshore stark</v>
      </c>
      <c r="C113">
        <f t="shared" ca="1" si="21"/>
        <v>16</v>
      </c>
      <c r="D113">
        <f t="shared" ca="1" si="22"/>
        <v>7.1</v>
      </c>
      <c r="E113">
        <f t="shared" ca="1" si="23"/>
        <v>47.2</v>
      </c>
      <c r="F113" s="37">
        <f t="shared" si="24"/>
        <v>112</v>
      </c>
      <c r="G113">
        <f t="shared" ca="1" si="25"/>
        <v>60</v>
      </c>
      <c r="H113">
        <f t="shared" ca="1" si="32"/>
        <v>60000000</v>
      </c>
      <c r="I113" s="35">
        <f ca="1">compile!$E$5</f>
        <v>43831</v>
      </c>
      <c r="J113" s="83">
        <f t="shared" ca="1" si="33"/>
        <v>1577836800</v>
      </c>
      <c r="K113" s="37">
        <f t="shared" si="26"/>
        <v>112</v>
      </c>
      <c r="L113">
        <f t="shared" ca="1" si="27"/>
        <v>60</v>
      </c>
      <c r="M113">
        <f t="shared" ca="1" si="34"/>
        <v>60000000</v>
      </c>
      <c r="N113" s="35">
        <f ca="1">compile!$AI$5</f>
        <v>45658</v>
      </c>
      <c r="O113" s="83">
        <f t="shared" ca="1" si="35"/>
        <v>1735689600</v>
      </c>
      <c r="P113" s="37">
        <f t="shared" si="28"/>
        <v>112</v>
      </c>
      <c r="Q113">
        <f t="shared" ca="1" si="29"/>
        <v>60</v>
      </c>
      <c r="R113">
        <f t="shared" ca="1" si="36"/>
        <v>60000000</v>
      </c>
      <c r="S113" s="35">
        <f ca="1">compile!$BM$5</f>
        <v>47484</v>
      </c>
      <c r="T113" s="83">
        <f t="shared" ca="1" si="37"/>
        <v>1893456000</v>
      </c>
      <c r="U113" s="37">
        <f t="shared" si="30"/>
        <v>112</v>
      </c>
      <c r="V113">
        <f t="shared" ca="1" si="31"/>
        <v>60</v>
      </c>
      <c r="W113">
        <f t="shared" ca="1" si="38"/>
        <v>60000000</v>
      </c>
      <c r="X113" s="35">
        <f ca="1">compile!$CQ$5</f>
        <v>51136</v>
      </c>
      <c r="Y113" s="83">
        <f t="shared" ca="1" si="39"/>
        <v>2208988800</v>
      </c>
    </row>
    <row r="114" spans="1:25" x14ac:dyDescent="0.2">
      <c r="A114">
        <v>113</v>
      </c>
      <c r="B114" t="str">
        <f t="shared" ca="1" si="20"/>
        <v>CHE_Wind onshore schwach</v>
      </c>
      <c r="C114">
        <f t="shared" ca="1" si="21"/>
        <v>15</v>
      </c>
      <c r="D114">
        <f t="shared" ca="1" si="22"/>
        <v>8.3000000000000007</v>
      </c>
      <c r="E114">
        <f t="shared" ca="1" si="23"/>
        <v>46.5</v>
      </c>
      <c r="F114" s="37">
        <f t="shared" si="24"/>
        <v>113</v>
      </c>
      <c r="G114">
        <f t="shared" ca="1" si="25"/>
        <v>60</v>
      </c>
      <c r="H114">
        <f t="shared" ca="1" si="32"/>
        <v>60000000</v>
      </c>
      <c r="I114" s="35">
        <f ca="1">compile!$E$5</f>
        <v>43831</v>
      </c>
      <c r="J114" s="83">
        <f t="shared" ca="1" si="33"/>
        <v>1577836800</v>
      </c>
      <c r="K114" s="37">
        <f t="shared" si="26"/>
        <v>113</v>
      </c>
      <c r="L114">
        <f t="shared" ca="1" si="27"/>
        <v>60</v>
      </c>
      <c r="M114">
        <f t="shared" ca="1" si="34"/>
        <v>60000000</v>
      </c>
      <c r="N114" s="35">
        <f ca="1">compile!$AI$5</f>
        <v>45658</v>
      </c>
      <c r="O114" s="83">
        <f t="shared" ca="1" si="35"/>
        <v>1735689600</v>
      </c>
      <c r="P114" s="37">
        <f t="shared" si="28"/>
        <v>113</v>
      </c>
      <c r="Q114">
        <f t="shared" ca="1" si="29"/>
        <v>60</v>
      </c>
      <c r="R114">
        <f t="shared" ca="1" si="36"/>
        <v>60000000</v>
      </c>
      <c r="S114" s="35">
        <f ca="1">compile!$BM$5</f>
        <v>47484</v>
      </c>
      <c r="T114" s="83">
        <f t="shared" ca="1" si="37"/>
        <v>1893456000</v>
      </c>
      <c r="U114" s="37">
        <f t="shared" si="30"/>
        <v>113</v>
      </c>
      <c r="V114">
        <f t="shared" ca="1" si="31"/>
        <v>60</v>
      </c>
      <c r="W114">
        <f t="shared" ca="1" si="38"/>
        <v>60000000</v>
      </c>
      <c r="X114" s="35">
        <f ca="1">compile!$CQ$5</f>
        <v>51136</v>
      </c>
      <c r="Y114" s="83">
        <f t="shared" ca="1" si="39"/>
        <v>2208988800</v>
      </c>
    </row>
    <row r="115" spans="1:25" x14ac:dyDescent="0.2">
      <c r="A115">
        <v>114</v>
      </c>
      <c r="B115" t="str">
        <f t="shared" ca="1" si="20"/>
        <v>CHE_Wind offshore</v>
      </c>
      <c r="C115">
        <f t="shared" ca="1" si="21"/>
        <v>14</v>
      </c>
      <c r="D115">
        <f t="shared" ca="1" si="22"/>
        <v>7.4286580000000004</v>
      </c>
      <c r="E115">
        <f t="shared" ca="1" si="23"/>
        <v>47.204127</v>
      </c>
      <c r="F115" s="37">
        <f t="shared" si="24"/>
        <v>114</v>
      </c>
      <c r="G115">
        <f t="shared" ca="1" si="25"/>
        <v>0</v>
      </c>
      <c r="H115">
        <f t="shared" ca="1" si="32"/>
        <v>0</v>
      </c>
      <c r="I115" s="35">
        <f ca="1">compile!$E$5</f>
        <v>43831</v>
      </c>
      <c r="J115" s="83">
        <f t="shared" ca="1" si="33"/>
        <v>1577836800</v>
      </c>
      <c r="K115" s="37">
        <f t="shared" si="26"/>
        <v>114</v>
      </c>
      <c r="L115">
        <f t="shared" ca="1" si="27"/>
        <v>0</v>
      </c>
      <c r="M115">
        <f t="shared" ca="1" si="34"/>
        <v>0</v>
      </c>
      <c r="N115" s="35">
        <f ca="1">compile!$AI$5</f>
        <v>45658</v>
      </c>
      <c r="O115" s="83">
        <f t="shared" ca="1" si="35"/>
        <v>1735689600</v>
      </c>
      <c r="P115" s="37">
        <f t="shared" si="28"/>
        <v>114</v>
      </c>
      <c r="Q115">
        <f t="shared" ca="1" si="29"/>
        <v>0</v>
      </c>
      <c r="R115">
        <f t="shared" ca="1" si="36"/>
        <v>0</v>
      </c>
      <c r="S115" s="35">
        <f ca="1">compile!$BM$5</f>
        <v>47484</v>
      </c>
      <c r="T115" s="83">
        <f t="shared" ca="1" si="37"/>
        <v>1893456000</v>
      </c>
      <c r="U115" s="37">
        <f t="shared" si="30"/>
        <v>114</v>
      </c>
      <c r="V115">
        <f t="shared" ca="1" si="31"/>
        <v>0</v>
      </c>
      <c r="W115">
        <f t="shared" ca="1" si="38"/>
        <v>0</v>
      </c>
      <c r="X115" s="35">
        <f ca="1">compile!$CQ$5</f>
        <v>51136</v>
      </c>
      <c r="Y115" s="83">
        <f t="shared" ca="1" si="39"/>
        <v>2208988800</v>
      </c>
    </row>
    <row r="116" spans="1:25" x14ac:dyDescent="0.2">
      <c r="A116">
        <v>115</v>
      </c>
      <c r="B116" t="str">
        <f t="shared" ca="1" si="20"/>
        <v>CZE_Biomassekraftwerk</v>
      </c>
      <c r="C116">
        <f t="shared" ca="1" si="21"/>
        <v>1</v>
      </c>
      <c r="D116">
        <f t="shared" ca="1" si="22"/>
        <v>15.4</v>
      </c>
      <c r="E116">
        <f t="shared" ca="1" si="23"/>
        <v>50.1</v>
      </c>
      <c r="F116" s="37">
        <f t="shared" si="24"/>
        <v>115</v>
      </c>
      <c r="G116">
        <f t="shared" ca="1" si="25"/>
        <v>0</v>
      </c>
      <c r="H116">
        <f t="shared" ca="1" si="32"/>
        <v>0</v>
      </c>
      <c r="I116" s="35">
        <f ca="1">compile!$E$5</f>
        <v>43831</v>
      </c>
      <c r="J116" s="83">
        <f t="shared" ca="1" si="33"/>
        <v>1577836800</v>
      </c>
      <c r="K116" s="37">
        <f t="shared" si="26"/>
        <v>115</v>
      </c>
      <c r="L116">
        <f t="shared" ca="1" si="27"/>
        <v>0</v>
      </c>
      <c r="M116">
        <f t="shared" ca="1" si="34"/>
        <v>0</v>
      </c>
      <c r="N116" s="35">
        <f ca="1">compile!$AI$5</f>
        <v>45658</v>
      </c>
      <c r="O116" s="83">
        <f t="shared" ca="1" si="35"/>
        <v>1735689600</v>
      </c>
      <c r="P116" s="37">
        <f t="shared" si="28"/>
        <v>115</v>
      </c>
      <c r="Q116">
        <f t="shared" ca="1" si="29"/>
        <v>0</v>
      </c>
      <c r="R116">
        <f t="shared" ca="1" si="36"/>
        <v>0</v>
      </c>
      <c r="S116" s="35">
        <f ca="1">compile!$BM$5</f>
        <v>47484</v>
      </c>
      <c r="T116" s="83">
        <f t="shared" ca="1" si="37"/>
        <v>1893456000</v>
      </c>
      <c r="U116" s="37">
        <f t="shared" si="30"/>
        <v>115</v>
      </c>
      <c r="V116">
        <f t="shared" ca="1" si="31"/>
        <v>0</v>
      </c>
      <c r="W116">
        <f t="shared" ca="1" si="38"/>
        <v>0</v>
      </c>
      <c r="X116" s="35">
        <f ca="1">compile!$CQ$5</f>
        <v>51136</v>
      </c>
      <c r="Y116" s="83">
        <f t="shared" ca="1" si="39"/>
        <v>2208988800</v>
      </c>
    </row>
    <row r="117" spans="1:25" x14ac:dyDescent="0.2">
      <c r="A117">
        <v>116</v>
      </c>
      <c r="B117" t="str">
        <f t="shared" ca="1" si="20"/>
        <v>CZE_GT absicherung</v>
      </c>
      <c r="C117">
        <f t="shared" ca="1" si="21"/>
        <v>4</v>
      </c>
      <c r="D117">
        <f t="shared" ca="1" si="22"/>
        <v>16.899999999999999</v>
      </c>
      <c r="E117">
        <f t="shared" ca="1" si="23"/>
        <v>49.3</v>
      </c>
      <c r="F117" s="37">
        <f t="shared" si="24"/>
        <v>116</v>
      </c>
      <c r="G117">
        <f t="shared" ca="1" si="25"/>
        <v>1390</v>
      </c>
      <c r="H117">
        <f t="shared" ca="1" si="32"/>
        <v>1390000000</v>
      </c>
      <c r="I117" s="35">
        <f ca="1">compile!$E$5</f>
        <v>43831</v>
      </c>
      <c r="J117" s="83">
        <f t="shared" ca="1" si="33"/>
        <v>1577836800</v>
      </c>
      <c r="K117" s="37">
        <f t="shared" si="26"/>
        <v>116</v>
      </c>
      <c r="L117">
        <f t="shared" ca="1" si="27"/>
        <v>1390</v>
      </c>
      <c r="M117">
        <f t="shared" ca="1" si="34"/>
        <v>1390000000</v>
      </c>
      <c r="N117" s="35">
        <f ca="1">compile!$AI$5</f>
        <v>45658</v>
      </c>
      <c r="O117" s="83">
        <f t="shared" ca="1" si="35"/>
        <v>1735689600</v>
      </c>
      <c r="P117" s="37">
        <f t="shared" si="28"/>
        <v>116</v>
      </c>
      <c r="Q117">
        <f t="shared" ca="1" si="29"/>
        <v>1390</v>
      </c>
      <c r="R117">
        <f t="shared" ca="1" si="36"/>
        <v>1390000000</v>
      </c>
      <c r="S117" s="35">
        <f ca="1">compile!$BM$5</f>
        <v>47484</v>
      </c>
      <c r="T117" s="83">
        <f t="shared" ca="1" si="37"/>
        <v>1893456000</v>
      </c>
      <c r="U117" s="37">
        <f t="shared" si="30"/>
        <v>116</v>
      </c>
      <c r="V117">
        <f t="shared" ca="1" si="31"/>
        <v>1390</v>
      </c>
      <c r="W117">
        <f t="shared" ca="1" si="38"/>
        <v>1390000000</v>
      </c>
      <c r="X117" s="35">
        <f ca="1">compile!$CQ$5</f>
        <v>51136</v>
      </c>
      <c r="Y117" s="83">
        <f t="shared" ca="1" si="39"/>
        <v>2208988800</v>
      </c>
    </row>
    <row r="118" spans="1:25" x14ac:dyDescent="0.2">
      <c r="A118">
        <v>117</v>
      </c>
      <c r="B118" t="str">
        <f t="shared" ca="1" si="20"/>
        <v>CZE_GT peak</v>
      </c>
      <c r="C118">
        <f t="shared" ca="1" si="21"/>
        <v>5</v>
      </c>
      <c r="D118">
        <f t="shared" ca="1" si="22"/>
        <v>16.899999999999999</v>
      </c>
      <c r="E118">
        <f t="shared" ca="1" si="23"/>
        <v>49.3</v>
      </c>
      <c r="F118" s="37">
        <f t="shared" si="24"/>
        <v>117</v>
      </c>
      <c r="G118">
        <f t="shared" ca="1" si="25"/>
        <v>417</v>
      </c>
      <c r="H118">
        <f t="shared" ca="1" si="32"/>
        <v>417000000</v>
      </c>
      <c r="I118" s="35">
        <f ca="1">compile!$E$5</f>
        <v>43831</v>
      </c>
      <c r="J118" s="83">
        <f t="shared" ca="1" si="33"/>
        <v>1577836800</v>
      </c>
      <c r="K118" s="37">
        <f t="shared" si="26"/>
        <v>117</v>
      </c>
      <c r="L118">
        <f t="shared" ca="1" si="27"/>
        <v>417</v>
      </c>
      <c r="M118">
        <f t="shared" ca="1" si="34"/>
        <v>417000000</v>
      </c>
      <c r="N118" s="35">
        <f ca="1">compile!$AI$5</f>
        <v>45658</v>
      </c>
      <c r="O118" s="83">
        <f t="shared" ca="1" si="35"/>
        <v>1735689600</v>
      </c>
      <c r="P118" s="37">
        <f t="shared" si="28"/>
        <v>117</v>
      </c>
      <c r="Q118">
        <f t="shared" ca="1" si="29"/>
        <v>417</v>
      </c>
      <c r="R118">
        <f t="shared" ca="1" si="36"/>
        <v>417000000</v>
      </c>
      <c r="S118" s="35">
        <f ca="1">compile!$BM$5</f>
        <v>47484</v>
      </c>
      <c r="T118" s="83">
        <f t="shared" ca="1" si="37"/>
        <v>1893456000</v>
      </c>
      <c r="U118" s="37">
        <f t="shared" si="30"/>
        <v>117</v>
      </c>
      <c r="V118">
        <f t="shared" ca="1" si="31"/>
        <v>417</v>
      </c>
      <c r="W118">
        <f t="shared" ca="1" si="38"/>
        <v>417000000</v>
      </c>
      <c r="X118" s="35">
        <f ca="1">compile!$CQ$5</f>
        <v>51136</v>
      </c>
      <c r="Y118" s="83">
        <f t="shared" ca="1" si="39"/>
        <v>2208988800</v>
      </c>
    </row>
    <row r="119" spans="1:25" x14ac:dyDescent="0.2">
      <c r="A119">
        <v>118</v>
      </c>
      <c r="B119" t="str">
        <f t="shared" ca="1" si="20"/>
        <v>CZE_GKKW alt</v>
      </c>
      <c r="C119">
        <f t="shared" ca="1" si="21"/>
        <v>6</v>
      </c>
      <c r="D119">
        <f t="shared" ca="1" si="22"/>
        <v>15.6</v>
      </c>
      <c r="E119">
        <f t="shared" ca="1" si="23"/>
        <v>50.2</v>
      </c>
      <c r="F119" s="37">
        <f t="shared" si="24"/>
        <v>118</v>
      </c>
      <c r="G119">
        <f t="shared" ca="1" si="25"/>
        <v>486.49999999999994</v>
      </c>
      <c r="H119">
        <f t="shared" ca="1" si="32"/>
        <v>486499999.99999994</v>
      </c>
      <c r="I119" s="35">
        <f ca="1">compile!$E$5</f>
        <v>43831</v>
      </c>
      <c r="J119" s="83">
        <f t="shared" ca="1" si="33"/>
        <v>1577836800</v>
      </c>
      <c r="K119" s="37">
        <f t="shared" si="26"/>
        <v>118</v>
      </c>
      <c r="L119">
        <f t="shared" ca="1" si="27"/>
        <v>486.49999999999994</v>
      </c>
      <c r="M119">
        <f t="shared" ca="1" si="34"/>
        <v>486499999.99999994</v>
      </c>
      <c r="N119" s="35">
        <f ca="1">compile!$AI$5</f>
        <v>45658</v>
      </c>
      <c r="O119" s="83">
        <f t="shared" ca="1" si="35"/>
        <v>1735689600</v>
      </c>
      <c r="P119" s="37">
        <f t="shared" si="28"/>
        <v>118</v>
      </c>
      <c r="Q119">
        <f t="shared" ca="1" si="29"/>
        <v>486.49999999999994</v>
      </c>
      <c r="R119">
        <f t="shared" ca="1" si="36"/>
        <v>486499999.99999994</v>
      </c>
      <c r="S119" s="35">
        <f ca="1">compile!$BM$5</f>
        <v>47484</v>
      </c>
      <c r="T119" s="83">
        <f t="shared" ca="1" si="37"/>
        <v>1893456000</v>
      </c>
      <c r="U119" s="37">
        <f t="shared" si="30"/>
        <v>118</v>
      </c>
      <c r="V119">
        <f t="shared" ca="1" si="31"/>
        <v>486.49999999999994</v>
      </c>
      <c r="W119">
        <f t="shared" ca="1" si="38"/>
        <v>486499999.99999994</v>
      </c>
      <c r="X119" s="35">
        <f ca="1">compile!$CQ$5</f>
        <v>51136</v>
      </c>
      <c r="Y119" s="83">
        <f t="shared" ca="1" si="39"/>
        <v>2208988800</v>
      </c>
    </row>
    <row r="120" spans="1:25" x14ac:dyDescent="0.2">
      <c r="A120">
        <v>119</v>
      </c>
      <c r="B120" t="str">
        <f t="shared" ca="1" si="20"/>
        <v>CZE_GKKW neu</v>
      </c>
      <c r="C120">
        <f t="shared" ca="1" si="21"/>
        <v>7</v>
      </c>
      <c r="D120">
        <f t="shared" ca="1" si="22"/>
        <v>15.6</v>
      </c>
      <c r="E120">
        <f t="shared" ca="1" si="23"/>
        <v>50.2</v>
      </c>
      <c r="F120" s="37">
        <f t="shared" si="24"/>
        <v>119</v>
      </c>
      <c r="G120">
        <f t="shared" ca="1" si="25"/>
        <v>486.49999999999994</v>
      </c>
      <c r="H120">
        <f t="shared" ca="1" si="32"/>
        <v>486499999.99999994</v>
      </c>
      <c r="I120" s="35">
        <f ca="1">compile!$E$5</f>
        <v>43831</v>
      </c>
      <c r="J120" s="83">
        <f t="shared" ca="1" si="33"/>
        <v>1577836800</v>
      </c>
      <c r="K120" s="37">
        <f t="shared" si="26"/>
        <v>119</v>
      </c>
      <c r="L120">
        <f t="shared" ca="1" si="27"/>
        <v>486.49999999999994</v>
      </c>
      <c r="M120">
        <f t="shared" ca="1" si="34"/>
        <v>486499999.99999994</v>
      </c>
      <c r="N120" s="35">
        <f ca="1">compile!$AI$5</f>
        <v>45658</v>
      </c>
      <c r="O120" s="83">
        <f t="shared" ca="1" si="35"/>
        <v>1735689600</v>
      </c>
      <c r="P120" s="37">
        <f t="shared" si="28"/>
        <v>119</v>
      </c>
      <c r="Q120">
        <f t="shared" ca="1" si="29"/>
        <v>486.49999999999994</v>
      </c>
      <c r="R120">
        <f t="shared" ca="1" si="36"/>
        <v>486499999.99999994</v>
      </c>
      <c r="S120" s="35">
        <f ca="1">compile!$BM$5</f>
        <v>47484</v>
      </c>
      <c r="T120" s="83">
        <f t="shared" ca="1" si="37"/>
        <v>1893456000</v>
      </c>
      <c r="U120" s="37">
        <f t="shared" si="30"/>
        <v>119</v>
      </c>
      <c r="V120">
        <f t="shared" ca="1" si="31"/>
        <v>486.49999999999994</v>
      </c>
      <c r="W120">
        <f t="shared" ca="1" si="38"/>
        <v>486499999.99999994</v>
      </c>
      <c r="X120" s="35">
        <f ca="1">compile!$CQ$5</f>
        <v>51136</v>
      </c>
      <c r="Y120" s="83">
        <f t="shared" ca="1" si="39"/>
        <v>2208988800</v>
      </c>
    </row>
    <row r="121" spans="1:25" x14ac:dyDescent="0.2">
      <c r="A121">
        <v>120</v>
      </c>
      <c r="B121" t="str">
        <f t="shared" ca="1" si="20"/>
        <v>CZE_Steinkohlekraftwerk alt</v>
      </c>
      <c r="C121">
        <f t="shared" ca="1" si="21"/>
        <v>12</v>
      </c>
      <c r="D121">
        <f t="shared" ca="1" si="22"/>
        <v>13.5</v>
      </c>
      <c r="E121">
        <f t="shared" ca="1" si="23"/>
        <v>50.4</v>
      </c>
      <c r="F121" s="37">
        <f t="shared" si="24"/>
        <v>120</v>
      </c>
      <c r="G121">
        <f t="shared" ca="1" si="25"/>
        <v>493.5</v>
      </c>
      <c r="H121">
        <f t="shared" ca="1" si="32"/>
        <v>493500000</v>
      </c>
      <c r="I121" s="35">
        <f ca="1">compile!$E$5</f>
        <v>43831</v>
      </c>
      <c r="J121" s="83">
        <f t="shared" ca="1" si="33"/>
        <v>1577836800</v>
      </c>
      <c r="K121" s="37">
        <f t="shared" si="26"/>
        <v>120</v>
      </c>
      <c r="L121">
        <f t="shared" ca="1" si="27"/>
        <v>493.5</v>
      </c>
      <c r="M121">
        <f t="shared" ca="1" si="34"/>
        <v>493500000</v>
      </c>
      <c r="N121" s="35">
        <f ca="1">compile!$AI$5</f>
        <v>45658</v>
      </c>
      <c r="O121" s="83">
        <f t="shared" ca="1" si="35"/>
        <v>1735689600</v>
      </c>
      <c r="P121" s="37">
        <f t="shared" si="28"/>
        <v>120</v>
      </c>
      <c r="Q121">
        <f t="shared" ca="1" si="29"/>
        <v>493.5</v>
      </c>
      <c r="R121">
        <f t="shared" ca="1" si="36"/>
        <v>493500000</v>
      </c>
      <c r="S121" s="35">
        <f ca="1">compile!$BM$5</f>
        <v>47484</v>
      </c>
      <c r="T121" s="83">
        <f t="shared" ca="1" si="37"/>
        <v>1893456000</v>
      </c>
      <c r="U121" s="37">
        <f t="shared" si="30"/>
        <v>120</v>
      </c>
      <c r="V121">
        <f t="shared" ca="1" si="31"/>
        <v>493.5</v>
      </c>
      <c r="W121">
        <f t="shared" ca="1" si="38"/>
        <v>493500000</v>
      </c>
      <c r="X121" s="35">
        <f ca="1">compile!$CQ$5</f>
        <v>51136</v>
      </c>
      <c r="Y121" s="83">
        <f t="shared" ca="1" si="39"/>
        <v>2208988800</v>
      </c>
    </row>
    <row r="122" spans="1:25" x14ac:dyDescent="0.2">
      <c r="A122">
        <v>121</v>
      </c>
      <c r="B122" t="str">
        <f t="shared" ca="1" si="20"/>
        <v>CZE_Steinkohlekraftwerk neu</v>
      </c>
      <c r="C122">
        <f t="shared" ca="1" si="21"/>
        <v>13</v>
      </c>
      <c r="D122">
        <f t="shared" ca="1" si="22"/>
        <v>13.5</v>
      </c>
      <c r="E122">
        <f t="shared" ca="1" si="23"/>
        <v>50.4</v>
      </c>
      <c r="F122" s="37">
        <f t="shared" si="24"/>
        <v>121</v>
      </c>
      <c r="G122">
        <f t="shared" ca="1" si="25"/>
        <v>493.5</v>
      </c>
      <c r="H122">
        <f t="shared" ca="1" si="32"/>
        <v>493500000</v>
      </c>
      <c r="I122" s="35">
        <f ca="1">compile!$E$5</f>
        <v>43831</v>
      </c>
      <c r="J122" s="83">
        <f t="shared" ca="1" si="33"/>
        <v>1577836800</v>
      </c>
      <c r="K122" s="37">
        <f t="shared" si="26"/>
        <v>121</v>
      </c>
      <c r="L122">
        <f t="shared" ca="1" si="27"/>
        <v>493.5</v>
      </c>
      <c r="M122">
        <f t="shared" ca="1" si="34"/>
        <v>493500000</v>
      </c>
      <c r="N122" s="35">
        <f ca="1">compile!$AI$5</f>
        <v>45658</v>
      </c>
      <c r="O122" s="83">
        <f t="shared" ca="1" si="35"/>
        <v>1735689600</v>
      </c>
      <c r="P122" s="37">
        <f t="shared" si="28"/>
        <v>121</v>
      </c>
      <c r="Q122">
        <f t="shared" ca="1" si="29"/>
        <v>493.5</v>
      </c>
      <c r="R122">
        <f t="shared" ca="1" si="36"/>
        <v>493500000</v>
      </c>
      <c r="S122" s="35">
        <f ca="1">compile!$BM$5</f>
        <v>47484</v>
      </c>
      <c r="T122" s="83">
        <f t="shared" ca="1" si="37"/>
        <v>1893456000</v>
      </c>
      <c r="U122" s="37">
        <f t="shared" si="30"/>
        <v>121</v>
      </c>
      <c r="V122">
        <f t="shared" ca="1" si="31"/>
        <v>493.5</v>
      </c>
      <c r="W122">
        <f t="shared" ca="1" si="38"/>
        <v>493500000</v>
      </c>
      <c r="X122" s="35">
        <f ca="1">compile!$CQ$5</f>
        <v>51136</v>
      </c>
      <c r="Y122" s="83">
        <f t="shared" ca="1" si="39"/>
        <v>2208988800</v>
      </c>
    </row>
    <row r="123" spans="1:25" x14ac:dyDescent="0.2">
      <c r="A123">
        <v>122</v>
      </c>
      <c r="B123" t="str">
        <f t="shared" ca="1" si="20"/>
        <v>CZE_Laufwasserkraftwerk</v>
      </c>
      <c r="C123">
        <f t="shared" ca="1" si="21"/>
        <v>9</v>
      </c>
      <c r="D123">
        <f t="shared" ca="1" si="22"/>
        <v>14.2</v>
      </c>
      <c r="E123">
        <f t="shared" ca="1" si="23"/>
        <v>49.6</v>
      </c>
      <c r="F123" s="37">
        <f t="shared" si="24"/>
        <v>122</v>
      </c>
      <c r="G123">
        <f t="shared" ca="1" si="25"/>
        <v>365</v>
      </c>
      <c r="H123">
        <f t="shared" ca="1" si="32"/>
        <v>365000000</v>
      </c>
      <c r="I123" s="35">
        <f ca="1">compile!$E$5</f>
        <v>43831</v>
      </c>
      <c r="J123" s="83">
        <f t="shared" ca="1" si="33"/>
        <v>1577836800</v>
      </c>
      <c r="K123" s="37">
        <f t="shared" si="26"/>
        <v>122</v>
      </c>
      <c r="L123">
        <f t="shared" ca="1" si="27"/>
        <v>365</v>
      </c>
      <c r="M123">
        <f t="shared" ca="1" si="34"/>
        <v>365000000</v>
      </c>
      <c r="N123" s="35">
        <f ca="1">compile!$AI$5</f>
        <v>45658</v>
      </c>
      <c r="O123" s="83">
        <f t="shared" ca="1" si="35"/>
        <v>1735689600</v>
      </c>
      <c r="P123" s="37">
        <f t="shared" si="28"/>
        <v>122</v>
      </c>
      <c r="Q123">
        <f t="shared" ca="1" si="29"/>
        <v>365</v>
      </c>
      <c r="R123">
        <f t="shared" ca="1" si="36"/>
        <v>365000000</v>
      </c>
      <c r="S123" s="35">
        <f ca="1">compile!$BM$5</f>
        <v>47484</v>
      </c>
      <c r="T123" s="83">
        <f t="shared" ca="1" si="37"/>
        <v>1893456000</v>
      </c>
      <c r="U123" s="37">
        <f t="shared" si="30"/>
        <v>122</v>
      </c>
      <c r="V123">
        <f t="shared" ca="1" si="31"/>
        <v>365</v>
      </c>
      <c r="W123">
        <f t="shared" ca="1" si="38"/>
        <v>365000000</v>
      </c>
      <c r="X123" s="35">
        <f ca="1">compile!$CQ$5</f>
        <v>51136</v>
      </c>
      <c r="Y123" s="83">
        <f t="shared" ca="1" si="39"/>
        <v>2208988800</v>
      </c>
    </row>
    <row r="124" spans="1:25" x14ac:dyDescent="0.2">
      <c r="A124">
        <v>123</v>
      </c>
      <c r="B124" t="str">
        <f t="shared" ca="1" si="20"/>
        <v>CZE_Speicherwasserkraftwerk</v>
      </c>
      <c r="C124">
        <f t="shared" ca="1" si="21"/>
        <v>11</v>
      </c>
      <c r="D124">
        <f t="shared" ca="1" si="22"/>
        <v>16.5</v>
      </c>
      <c r="E124">
        <f t="shared" ca="1" si="23"/>
        <v>50</v>
      </c>
      <c r="F124" s="37">
        <f t="shared" si="24"/>
        <v>123</v>
      </c>
      <c r="G124">
        <f t="shared" ca="1" si="25"/>
        <v>1050</v>
      </c>
      <c r="H124">
        <f t="shared" ca="1" si="32"/>
        <v>1050000000</v>
      </c>
      <c r="I124" s="35">
        <f ca="1">compile!$E$5</f>
        <v>43831</v>
      </c>
      <c r="J124" s="83">
        <f t="shared" ca="1" si="33"/>
        <v>1577836800</v>
      </c>
      <c r="K124" s="37">
        <f t="shared" si="26"/>
        <v>123</v>
      </c>
      <c r="L124">
        <f t="shared" ca="1" si="27"/>
        <v>1050</v>
      </c>
      <c r="M124">
        <f t="shared" ca="1" si="34"/>
        <v>1050000000</v>
      </c>
      <c r="N124" s="35">
        <f ca="1">compile!$AI$5</f>
        <v>45658</v>
      </c>
      <c r="O124" s="83">
        <f t="shared" ca="1" si="35"/>
        <v>1735689600</v>
      </c>
      <c r="P124" s="37">
        <f t="shared" si="28"/>
        <v>123</v>
      </c>
      <c r="Q124">
        <f t="shared" ca="1" si="29"/>
        <v>1050</v>
      </c>
      <c r="R124">
        <f t="shared" ca="1" si="36"/>
        <v>1050000000</v>
      </c>
      <c r="S124" s="35">
        <f ca="1">compile!$BM$5</f>
        <v>47484</v>
      </c>
      <c r="T124" s="83">
        <f t="shared" ca="1" si="37"/>
        <v>1893456000</v>
      </c>
      <c r="U124" s="37">
        <f t="shared" si="30"/>
        <v>123</v>
      </c>
      <c r="V124">
        <f t="shared" ca="1" si="31"/>
        <v>1050</v>
      </c>
      <c r="W124">
        <f t="shared" ca="1" si="38"/>
        <v>1050000000</v>
      </c>
      <c r="X124" s="35">
        <f ca="1">compile!$CQ$5</f>
        <v>51136</v>
      </c>
      <c r="Y124" s="83">
        <f t="shared" ca="1" si="39"/>
        <v>2208988800</v>
      </c>
    </row>
    <row r="125" spans="1:25" x14ac:dyDescent="0.2">
      <c r="A125">
        <v>124</v>
      </c>
      <c r="B125" t="str">
        <f t="shared" ca="1" si="20"/>
        <v>CZE_Braunkohlekraftwerk alt</v>
      </c>
      <c r="C125">
        <f t="shared" ca="1" si="21"/>
        <v>2</v>
      </c>
      <c r="D125">
        <f t="shared" ca="1" si="22"/>
        <v>13.5</v>
      </c>
      <c r="E125">
        <f t="shared" ca="1" si="23"/>
        <v>50.4</v>
      </c>
      <c r="F125" s="37">
        <f t="shared" si="24"/>
        <v>124</v>
      </c>
      <c r="G125">
        <f t="shared" ca="1" si="25"/>
        <v>3352</v>
      </c>
      <c r="H125">
        <f t="shared" ca="1" si="32"/>
        <v>3352000000</v>
      </c>
      <c r="I125" s="35">
        <f ca="1">compile!$E$5</f>
        <v>43831</v>
      </c>
      <c r="J125" s="83">
        <f t="shared" ca="1" si="33"/>
        <v>1577836800</v>
      </c>
      <c r="K125" s="37">
        <f t="shared" si="26"/>
        <v>124</v>
      </c>
      <c r="L125">
        <f t="shared" ca="1" si="27"/>
        <v>3352</v>
      </c>
      <c r="M125">
        <f t="shared" ca="1" si="34"/>
        <v>3352000000</v>
      </c>
      <c r="N125" s="35">
        <f ca="1">compile!$AI$5</f>
        <v>45658</v>
      </c>
      <c r="O125" s="83">
        <f t="shared" ca="1" si="35"/>
        <v>1735689600</v>
      </c>
      <c r="P125" s="37">
        <f t="shared" si="28"/>
        <v>124</v>
      </c>
      <c r="Q125">
        <f t="shared" ca="1" si="29"/>
        <v>3352</v>
      </c>
      <c r="R125">
        <f t="shared" ca="1" si="36"/>
        <v>3352000000</v>
      </c>
      <c r="S125" s="35">
        <f ca="1">compile!$BM$5</f>
        <v>47484</v>
      </c>
      <c r="T125" s="83">
        <f t="shared" ca="1" si="37"/>
        <v>1893456000</v>
      </c>
      <c r="U125" s="37">
        <f t="shared" si="30"/>
        <v>124</v>
      </c>
      <c r="V125">
        <f t="shared" ca="1" si="31"/>
        <v>3352</v>
      </c>
      <c r="W125">
        <f t="shared" ca="1" si="38"/>
        <v>3352000000</v>
      </c>
      <c r="X125" s="35">
        <f ca="1">compile!$CQ$5</f>
        <v>51136</v>
      </c>
      <c r="Y125" s="83">
        <f t="shared" ca="1" si="39"/>
        <v>2208988800</v>
      </c>
    </row>
    <row r="126" spans="1:25" x14ac:dyDescent="0.2">
      <c r="A126">
        <v>125</v>
      </c>
      <c r="B126" t="str">
        <f t="shared" ca="1" si="20"/>
        <v>CZE_Braunkohlekraftwerk neu</v>
      </c>
      <c r="C126">
        <f t="shared" ca="1" si="21"/>
        <v>3</v>
      </c>
      <c r="D126">
        <f t="shared" ca="1" si="22"/>
        <v>13.5</v>
      </c>
      <c r="E126">
        <f t="shared" ca="1" si="23"/>
        <v>50.4</v>
      </c>
      <c r="F126" s="37">
        <f t="shared" si="24"/>
        <v>125</v>
      </c>
      <c r="G126">
        <f t="shared" ca="1" si="25"/>
        <v>3352</v>
      </c>
      <c r="H126">
        <f t="shared" ca="1" si="32"/>
        <v>3352000000</v>
      </c>
      <c r="I126" s="35">
        <f ca="1">compile!$E$5</f>
        <v>43831</v>
      </c>
      <c r="J126" s="83">
        <f t="shared" ca="1" si="33"/>
        <v>1577836800</v>
      </c>
      <c r="K126" s="37">
        <f t="shared" si="26"/>
        <v>125</v>
      </c>
      <c r="L126">
        <f t="shared" ca="1" si="27"/>
        <v>3352</v>
      </c>
      <c r="M126">
        <f t="shared" ca="1" si="34"/>
        <v>3352000000</v>
      </c>
      <c r="N126" s="35">
        <f ca="1">compile!$AI$5</f>
        <v>45658</v>
      </c>
      <c r="O126" s="83">
        <f t="shared" ca="1" si="35"/>
        <v>1735689600</v>
      </c>
      <c r="P126" s="37">
        <f t="shared" si="28"/>
        <v>125</v>
      </c>
      <c r="Q126">
        <f t="shared" ca="1" si="29"/>
        <v>3352</v>
      </c>
      <c r="R126">
        <f t="shared" ca="1" si="36"/>
        <v>3352000000</v>
      </c>
      <c r="S126" s="35">
        <f ca="1">compile!$BM$5</f>
        <v>47484</v>
      </c>
      <c r="T126" s="83">
        <f t="shared" ca="1" si="37"/>
        <v>1893456000</v>
      </c>
      <c r="U126" s="37">
        <f t="shared" si="30"/>
        <v>125</v>
      </c>
      <c r="V126">
        <f t="shared" ca="1" si="31"/>
        <v>3352</v>
      </c>
      <c r="W126">
        <f t="shared" ca="1" si="38"/>
        <v>3352000000</v>
      </c>
      <c r="X126" s="35">
        <f ca="1">compile!$CQ$5</f>
        <v>51136</v>
      </c>
      <c r="Y126" s="83">
        <f t="shared" ca="1" si="39"/>
        <v>2208988800</v>
      </c>
    </row>
    <row r="127" spans="1:25" x14ac:dyDescent="0.2">
      <c r="A127">
        <v>126</v>
      </c>
      <c r="B127" t="str">
        <f t="shared" ca="1" si="20"/>
        <v>CZE_Kernkraftwerk</v>
      </c>
      <c r="C127">
        <f t="shared" ca="1" si="21"/>
        <v>8</v>
      </c>
      <c r="D127">
        <f t="shared" ca="1" si="22"/>
        <v>16.600000000000001</v>
      </c>
      <c r="E127">
        <f t="shared" ca="1" si="23"/>
        <v>49</v>
      </c>
      <c r="F127" s="37">
        <f t="shared" si="24"/>
        <v>126</v>
      </c>
      <c r="G127">
        <f t="shared" ca="1" si="25"/>
        <v>4055</v>
      </c>
      <c r="H127">
        <f t="shared" ca="1" si="32"/>
        <v>4055000000</v>
      </c>
      <c r="I127" s="35">
        <f ca="1">compile!$E$5</f>
        <v>43831</v>
      </c>
      <c r="J127" s="83">
        <f t="shared" ca="1" si="33"/>
        <v>1577836800</v>
      </c>
      <c r="K127" s="37">
        <f t="shared" si="26"/>
        <v>126</v>
      </c>
      <c r="L127">
        <f t="shared" ca="1" si="27"/>
        <v>4055</v>
      </c>
      <c r="M127">
        <f t="shared" ca="1" si="34"/>
        <v>4055000000</v>
      </c>
      <c r="N127" s="35">
        <f ca="1">compile!$AI$5</f>
        <v>45658</v>
      </c>
      <c r="O127" s="83">
        <f t="shared" ca="1" si="35"/>
        <v>1735689600</v>
      </c>
      <c r="P127" s="37">
        <f t="shared" si="28"/>
        <v>126</v>
      </c>
      <c r="Q127">
        <f t="shared" ca="1" si="29"/>
        <v>4055</v>
      </c>
      <c r="R127">
        <f t="shared" ca="1" si="36"/>
        <v>4055000000</v>
      </c>
      <c r="S127" s="35">
        <f ca="1">compile!$BM$5</f>
        <v>47484</v>
      </c>
      <c r="T127" s="83">
        <f t="shared" ca="1" si="37"/>
        <v>1893456000</v>
      </c>
      <c r="U127" s="37">
        <f t="shared" si="30"/>
        <v>126</v>
      </c>
      <c r="V127">
        <f t="shared" ca="1" si="31"/>
        <v>4055</v>
      </c>
      <c r="W127">
        <f t="shared" ca="1" si="38"/>
        <v>4055000000</v>
      </c>
      <c r="X127" s="35">
        <f ca="1">compile!$CQ$5</f>
        <v>51136</v>
      </c>
      <c r="Y127" s="83">
        <f t="shared" ca="1" si="39"/>
        <v>2208988800</v>
      </c>
    </row>
    <row r="128" spans="1:25" x14ac:dyDescent="0.2">
      <c r="A128">
        <v>127</v>
      </c>
      <c r="B128" t="str">
        <f t="shared" ca="1" si="20"/>
        <v>CZE_Oelkraftwerk</v>
      </c>
      <c r="C128">
        <f t="shared" ca="1" si="21"/>
        <v>17</v>
      </c>
      <c r="D128">
        <f t="shared" ca="1" si="22"/>
        <v>15.3</v>
      </c>
      <c r="E128">
        <f t="shared" ca="1" si="23"/>
        <v>49.7</v>
      </c>
      <c r="F128" s="37">
        <f t="shared" si="24"/>
        <v>127</v>
      </c>
      <c r="G128">
        <f t="shared" ca="1" si="25"/>
        <v>0</v>
      </c>
      <c r="H128">
        <f t="shared" ca="1" si="32"/>
        <v>0</v>
      </c>
      <c r="I128" s="35">
        <f ca="1">compile!$E$5</f>
        <v>43831</v>
      </c>
      <c r="J128" s="83">
        <f t="shared" ca="1" si="33"/>
        <v>1577836800</v>
      </c>
      <c r="K128" s="37">
        <f t="shared" si="26"/>
        <v>127</v>
      </c>
      <c r="L128">
        <f t="shared" ca="1" si="27"/>
        <v>0</v>
      </c>
      <c r="M128">
        <f t="shared" ca="1" si="34"/>
        <v>0</v>
      </c>
      <c r="N128" s="35">
        <f ca="1">compile!$AI$5</f>
        <v>45658</v>
      </c>
      <c r="O128" s="83">
        <f t="shared" ca="1" si="35"/>
        <v>1735689600</v>
      </c>
      <c r="P128" s="37">
        <f t="shared" si="28"/>
        <v>127</v>
      </c>
      <c r="Q128">
        <f t="shared" ca="1" si="29"/>
        <v>0</v>
      </c>
      <c r="R128">
        <f t="shared" ca="1" si="36"/>
        <v>0</v>
      </c>
      <c r="S128" s="35">
        <f ca="1">compile!$BM$5</f>
        <v>47484</v>
      </c>
      <c r="T128" s="83">
        <f t="shared" ca="1" si="37"/>
        <v>1893456000</v>
      </c>
      <c r="U128" s="37">
        <f t="shared" si="30"/>
        <v>127</v>
      </c>
      <c r="V128">
        <f t="shared" ca="1" si="31"/>
        <v>0</v>
      </c>
      <c r="W128">
        <f t="shared" ca="1" si="38"/>
        <v>0</v>
      </c>
      <c r="X128" s="35">
        <f ca="1">compile!$CQ$5</f>
        <v>51136</v>
      </c>
      <c r="Y128" s="83">
        <f t="shared" ca="1" si="39"/>
        <v>2208988800</v>
      </c>
    </row>
    <row r="129" spans="1:25" x14ac:dyDescent="0.2">
      <c r="A129">
        <v>128</v>
      </c>
      <c r="B129" t="str">
        <f t="shared" ca="1" si="20"/>
        <v>CZE_Weitere non-RES</v>
      </c>
      <c r="C129">
        <f t="shared" ca="1" si="21"/>
        <v>19</v>
      </c>
      <c r="D129">
        <f t="shared" ca="1" si="22"/>
        <v>15.3</v>
      </c>
      <c r="E129">
        <f t="shared" ca="1" si="23"/>
        <v>49.7</v>
      </c>
      <c r="F129" s="37">
        <f t="shared" si="24"/>
        <v>128</v>
      </c>
      <c r="G129">
        <f t="shared" ca="1" si="25"/>
        <v>1907</v>
      </c>
      <c r="H129">
        <f t="shared" ca="1" si="32"/>
        <v>1907000000</v>
      </c>
      <c r="I129" s="35">
        <f ca="1">compile!$E$5</f>
        <v>43831</v>
      </c>
      <c r="J129" s="83">
        <f t="shared" ca="1" si="33"/>
        <v>1577836800</v>
      </c>
      <c r="K129" s="37">
        <f t="shared" si="26"/>
        <v>128</v>
      </c>
      <c r="L129">
        <f t="shared" ca="1" si="27"/>
        <v>1907</v>
      </c>
      <c r="M129">
        <f t="shared" ca="1" si="34"/>
        <v>1907000000</v>
      </c>
      <c r="N129" s="35">
        <f ca="1">compile!$AI$5</f>
        <v>45658</v>
      </c>
      <c r="O129" s="83">
        <f t="shared" ca="1" si="35"/>
        <v>1735689600</v>
      </c>
      <c r="P129" s="37">
        <f t="shared" si="28"/>
        <v>128</v>
      </c>
      <c r="Q129">
        <f t="shared" ca="1" si="29"/>
        <v>1907</v>
      </c>
      <c r="R129">
        <f t="shared" ca="1" si="36"/>
        <v>1907000000</v>
      </c>
      <c r="S129" s="35">
        <f ca="1">compile!$BM$5</f>
        <v>47484</v>
      </c>
      <c r="T129" s="83">
        <f t="shared" ca="1" si="37"/>
        <v>1893456000</v>
      </c>
      <c r="U129" s="37">
        <f t="shared" si="30"/>
        <v>128</v>
      </c>
      <c r="V129">
        <f t="shared" ca="1" si="31"/>
        <v>1907</v>
      </c>
      <c r="W129">
        <f t="shared" ca="1" si="38"/>
        <v>1907000000</v>
      </c>
      <c r="X129" s="35">
        <f ca="1">compile!$CQ$5</f>
        <v>51136</v>
      </c>
      <c r="Y129" s="83">
        <f t="shared" ca="1" si="39"/>
        <v>2208988800</v>
      </c>
    </row>
    <row r="130" spans="1:25" x14ac:dyDescent="0.2">
      <c r="A130">
        <v>129</v>
      </c>
      <c r="B130" t="str">
        <f t="shared" ref="B130:B193" ca="1" si="40">OFFSET(KW_BEZ,TRUNC((ROW()-ROW(B$2))/COLUMNS(KW_BEZ)),MOD(ROW()-ROW(B$2),COLUMNS(KW_BEZ)),1,1)</f>
        <v>CZE_Weitere RES</v>
      </c>
      <c r="C130">
        <f t="shared" ref="C130:C193" ca="1" si="41">OFFSET(KW_FK_KWTYP,TRUNC((ROW()-ROW(C$2))/COLUMNS(KW_FK_KWTYP)),MOD(ROW()-ROW(C$2),COLUMNS(KW_FK_KWTYP)),1,1)</f>
        <v>18</v>
      </c>
      <c r="D130">
        <f t="shared" ref="D130:D193" ca="1" si="42">OFFSET(KW_LONG,TRUNC((ROW()-ROW(D$2))/COLUMNS(KW_LONG)),MOD(ROW()-ROW(D$2),COLUMNS(KW_LONG)),1,1)</f>
        <v>15.3</v>
      </c>
      <c r="E130">
        <f t="shared" ref="E130:E193" ca="1" si="43">OFFSET(KW_LAT,TRUNC((ROW()-ROW(E$2))/COLUMNS(KW_LAT)),MOD(ROW()-ROW(E$2),COLUMNS(KW_LAT)),1,1)</f>
        <v>49.7</v>
      </c>
      <c r="F130" s="37">
        <f t="shared" ref="F130:F193" si="44">$A130</f>
        <v>129</v>
      </c>
      <c r="G130">
        <f t="shared" ref="G130:G193" ca="1" si="45">OFFSET(P_INST_1,TRUNC((ROW()-ROW(G$2))/COLUMNS(P_INST_1)),MOD(ROW()-ROW(G$2),COLUMNS(P_INST_1)),1,1)</f>
        <v>917</v>
      </c>
      <c r="H130">
        <f t="shared" ca="1" si="32"/>
        <v>917000000</v>
      </c>
      <c r="I130" s="35">
        <f ca="1">compile!$E$5</f>
        <v>43831</v>
      </c>
      <c r="J130" s="83">
        <f t="shared" ca="1" si="33"/>
        <v>1577836800</v>
      </c>
      <c r="K130" s="37">
        <f t="shared" ref="K130:K193" si="46">$A130</f>
        <v>129</v>
      </c>
      <c r="L130">
        <f t="shared" ref="L130:L193" ca="1" si="47">OFFSET(P_INST_2,TRUNC((ROW()-ROW(L$2))/COLUMNS(P_INST_2)),MOD(ROW()-ROW(L$2),COLUMNS(P_INST_2)),1,1)</f>
        <v>917</v>
      </c>
      <c r="M130">
        <f t="shared" ca="1" si="34"/>
        <v>917000000</v>
      </c>
      <c r="N130" s="35">
        <f ca="1">compile!$AI$5</f>
        <v>45658</v>
      </c>
      <c r="O130" s="83">
        <f t="shared" ca="1" si="35"/>
        <v>1735689600</v>
      </c>
      <c r="P130" s="37">
        <f t="shared" ref="P130:P193" si="48">$A130</f>
        <v>129</v>
      </c>
      <c r="Q130">
        <f t="shared" ref="Q130:Q193" ca="1" si="49">OFFSET(P_INST_3,TRUNC((ROW()-ROW(Q$2))/COLUMNS(P_INST_3)),MOD(ROW()-ROW(Q$2),COLUMNS(P_INST_3)),1,1)</f>
        <v>917</v>
      </c>
      <c r="R130">
        <f t="shared" ca="1" si="36"/>
        <v>917000000</v>
      </c>
      <c r="S130" s="35">
        <f ca="1">compile!$BM$5</f>
        <v>47484</v>
      </c>
      <c r="T130" s="83">
        <f t="shared" ca="1" si="37"/>
        <v>1893456000</v>
      </c>
      <c r="U130" s="37">
        <f t="shared" ref="U130:U193" si="50">$A130</f>
        <v>129</v>
      </c>
      <c r="V130">
        <f t="shared" ref="V130:V193" ca="1" si="51">OFFSET(P_INST_4,TRUNC((ROW()-ROW(V$2))/COLUMNS(P_INST_4)),MOD(ROW()-ROW(V$2),COLUMNS(P_INST_4)),1,1)</f>
        <v>917</v>
      </c>
      <c r="W130">
        <f t="shared" ca="1" si="38"/>
        <v>917000000</v>
      </c>
      <c r="X130" s="35">
        <f ca="1">compile!$CQ$5</f>
        <v>51136</v>
      </c>
      <c r="Y130" s="83">
        <f t="shared" ca="1" si="39"/>
        <v>2208988800</v>
      </c>
    </row>
    <row r="131" spans="1:25" x14ac:dyDescent="0.2">
      <c r="A131">
        <v>130</v>
      </c>
      <c r="B131" t="str">
        <f t="shared" ca="1" si="40"/>
        <v>CZE_PV</v>
      </c>
      <c r="C131">
        <f t="shared" ca="1" si="41"/>
        <v>10</v>
      </c>
      <c r="D131">
        <f t="shared" ca="1" si="42"/>
        <v>14.5</v>
      </c>
      <c r="E131">
        <f t="shared" ca="1" si="43"/>
        <v>50.4</v>
      </c>
      <c r="F131" s="37">
        <f t="shared" si="44"/>
        <v>130</v>
      </c>
      <c r="G131">
        <f t="shared" ca="1" si="45"/>
        <v>2380</v>
      </c>
      <c r="H131">
        <f t="shared" ref="H131:H194" ca="1" si="52">G131*10^6</f>
        <v>2380000000</v>
      </c>
      <c r="I131" s="35">
        <f ca="1">compile!$E$5</f>
        <v>43831</v>
      </c>
      <c r="J131" s="83">
        <f t="shared" ref="J131:J194" ca="1" si="53">(I131-DATE(1970,1,1))*86400</f>
        <v>1577836800</v>
      </c>
      <c r="K131" s="37">
        <f t="shared" si="46"/>
        <v>130</v>
      </c>
      <c r="L131">
        <f t="shared" ca="1" si="47"/>
        <v>2380</v>
      </c>
      <c r="M131">
        <f t="shared" ref="M131:M194" ca="1" si="54">L131*10^6</f>
        <v>2380000000</v>
      </c>
      <c r="N131" s="35">
        <f ca="1">compile!$AI$5</f>
        <v>45658</v>
      </c>
      <c r="O131" s="83">
        <f t="shared" ref="O131:O194" ca="1" si="55">(N131-DATE(1970,1,1))*86400</f>
        <v>1735689600</v>
      </c>
      <c r="P131" s="37">
        <f t="shared" si="48"/>
        <v>130</v>
      </c>
      <c r="Q131">
        <f t="shared" ca="1" si="49"/>
        <v>2380</v>
      </c>
      <c r="R131">
        <f t="shared" ref="R131:R194" ca="1" si="56">Q131*10^6</f>
        <v>2380000000</v>
      </c>
      <c r="S131" s="35">
        <f ca="1">compile!$BM$5</f>
        <v>47484</v>
      </c>
      <c r="T131" s="83">
        <f t="shared" ref="T131:T194" ca="1" si="57">(S131-DATE(1970,1,1))*86400</f>
        <v>1893456000</v>
      </c>
      <c r="U131" s="37">
        <f t="shared" si="50"/>
        <v>130</v>
      </c>
      <c r="V131">
        <f t="shared" ca="1" si="51"/>
        <v>2380</v>
      </c>
      <c r="W131">
        <f t="shared" ref="W131:W194" ca="1" si="58">V131*10^6</f>
        <v>2380000000</v>
      </c>
      <c r="X131" s="35">
        <f ca="1">compile!$CQ$5</f>
        <v>51136</v>
      </c>
      <c r="Y131" s="83">
        <f t="shared" ref="Y131:Y194" ca="1" si="59">(X131-DATE(1970,1,1))*86400</f>
        <v>2208988800</v>
      </c>
    </row>
    <row r="132" spans="1:25" x14ac:dyDescent="0.2">
      <c r="A132">
        <v>131</v>
      </c>
      <c r="B132" t="str">
        <f t="shared" ca="1" si="40"/>
        <v>CZE_Wind onshore stark</v>
      </c>
      <c r="C132">
        <f t="shared" ca="1" si="41"/>
        <v>16</v>
      </c>
      <c r="D132">
        <f t="shared" ca="1" si="42"/>
        <v>13.1</v>
      </c>
      <c r="E132">
        <f t="shared" ca="1" si="43"/>
        <v>50.4</v>
      </c>
      <c r="F132" s="37">
        <f t="shared" si="44"/>
        <v>131</v>
      </c>
      <c r="G132">
        <f t="shared" ca="1" si="45"/>
        <v>300</v>
      </c>
      <c r="H132">
        <f t="shared" ca="1" si="52"/>
        <v>300000000</v>
      </c>
      <c r="I132" s="35">
        <f ca="1">compile!$E$5</f>
        <v>43831</v>
      </c>
      <c r="J132" s="83">
        <f t="shared" ca="1" si="53"/>
        <v>1577836800</v>
      </c>
      <c r="K132" s="37">
        <f t="shared" si="46"/>
        <v>131</v>
      </c>
      <c r="L132">
        <f t="shared" ca="1" si="47"/>
        <v>300</v>
      </c>
      <c r="M132">
        <f t="shared" ca="1" si="54"/>
        <v>300000000</v>
      </c>
      <c r="N132" s="35">
        <f ca="1">compile!$AI$5</f>
        <v>45658</v>
      </c>
      <c r="O132" s="83">
        <f t="shared" ca="1" si="55"/>
        <v>1735689600</v>
      </c>
      <c r="P132" s="37">
        <f t="shared" si="48"/>
        <v>131</v>
      </c>
      <c r="Q132">
        <f t="shared" ca="1" si="49"/>
        <v>300</v>
      </c>
      <c r="R132">
        <f t="shared" ca="1" si="56"/>
        <v>300000000</v>
      </c>
      <c r="S132" s="35">
        <f ca="1">compile!$BM$5</f>
        <v>47484</v>
      </c>
      <c r="T132" s="83">
        <f t="shared" ca="1" si="57"/>
        <v>1893456000</v>
      </c>
      <c r="U132" s="37">
        <f t="shared" si="50"/>
        <v>131</v>
      </c>
      <c r="V132">
        <f t="shared" ca="1" si="51"/>
        <v>300</v>
      </c>
      <c r="W132">
        <f t="shared" ca="1" si="58"/>
        <v>300000000</v>
      </c>
      <c r="X132" s="35">
        <f ca="1">compile!$CQ$5</f>
        <v>51136</v>
      </c>
      <c r="Y132" s="83">
        <f t="shared" ca="1" si="59"/>
        <v>2208988800</v>
      </c>
    </row>
    <row r="133" spans="1:25" x14ac:dyDescent="0.2">
      <c r="A133">
        <v>132</v>
      </c>
      <c r="B133" t="str">
        <f t="shared" ca="1" si="40"/>
        <v>CZE_Wind onshore schwach</v>
      </c>
      <c r="C133">
        <f t="shared" ca="1" si="41"/>
        <v>15</v>
      </c>
      <c r="D133">
        <f t="shared" ca="1" si="42"/>
        <v>13.1</v>
      </c>
      <c r="E133">
        <f t="shared" ca="1" si="43"/>
        <v>50.4</v>
      </c>
      <c r="F133" s="37">
        <f t="shared" si="44"/>
        <v>132</v>
      </c>
      <c r="G133">
        <f t="shared" ca="1" si="45"/>
        <v>300</v>
      </c>
      <c r="H133">
        <f t="shared" ca="1" si="52"/>
        <v>300000000</v>
      </c>
      <c r="I133" s="35">
        <f ca="1">compile!$E$5</f>
        <v>43831</v>
      </c>
      <c r="J133" s="83">
        <f t="shared" ca="1" si="53"/>
        <v>1577836800</v>
      </c>
      <c r="K133" s="37">
        <f t="shared" si="46"/>
        <v>132</v>
      </c>
      <c r="L133">
        <f t="shared" ca="1" si="47"/>
        <v>300</v>
      </c>
      <c r="M133">
        <f t="shared" ca="1" si="54"/>
        <v>300000000</v>
      </c>
      <c r="N133" s="35">
        <f ca="1">compile!$AI$5</f>
        <v>45658</v>
      </c>
      <c r="O133" s="83">
        <f t="shared" ca="1" si="55"/>
        <v>1735689600</v>
      </c>
      <c r="P133" s="37">
        <f t="shared" si="48"/>
        <v>132</v>
      </c>
      <c r="Q133">
        <f t="shared" ca="1" si="49"/>
        <v>300</v>
      </c>
      <c r="R133">
        <f t="shared" ca="1" si="56"/>
        <v>300000000</v>
      </c>
      <c r="S133" s="35">
        <f ca="1">compile!$BM$5</f>
        <v>47484</v>
      </c>
      <c r="T133" s="83">
        <f t="shared" ca="1" si="57"/>
        <v>1893456000</v>
      </c>
      <c r="U133" s="37">
        <f t="shared" si="50"/>
        <v>132</v>
      </c>
      <c r="V133">
        <f t="shared" ca="1" si="51"/>
        <v>300</v>
      </c>
      <c r="W133">
        <f t="shared" ca="1" si="58"/>
        <v>300000000</v>
      </c>
      <c r="X133" s="35">
        <f ca="1">compile!$CQ$5</f>
        <v>51136</v>
      </c>
      <c r="Y133" s="83">
        <f t="shared" ca="1" si="59"/>
        <v>2208988800</v>
      </c>
    </row>
    <row r="134" spans="1:25" x14ac:dyDescent="0.2">
      <c r="A134">
        <v>133</v>
      </c>
      <c r="B134" t="str">
        <f t="shared" ca="1" si="40"/>
        <v>CZE_Wind offshore</v>
      </c>
      <c r="C134">
        <f t="shared" ca="1" si="41"/>
        <v>14</v>
      </c>
      <c r="D134">
        <f t="shared" ca="1" si="42"/>
        <v>15.3</v>
      </c>
      <c r="E134">
        <f t="shared" ca="1" si="43"/>
        <v>49.7</v>
      </c>
      <c r="F134" s="37">
        <f t="shared" si="44"/>
        <v>133</v>
      </c>
      <c r="G134">
        <f t="shared" ca="1" si="45"/>
        <v>0</v>
      </c>
      <c r="H134">
        <f t="shared" ca="1" si="52"/>
        <v>0</v>
      </c>
      <c r="I134" s="35">
        <f ca="1">compile!$E$5</f>
        <v>43831</v>
      </c>
      <c r="J134" s="83">
        <f t="shared" ca="1" si="53"/>
        <v>1577836800</v>
      </c>
      <c r="K134" s="37">
        <f t="shared" si="46"/>
        <v>133</v>
      </c>
      <c r="L134">
        <f t="shared" ca="1" si="47"/>
        <v>0</v>
      </c>
      <c r="M134">
        <f t="shared" ca="1" si="54"/>
        <v>0</v>
      </c>
      <c r="N134" s="35">
        <f ca="1">compile!$AI$5</f>
        <v>45658</v>
      </c>
      <c r="O134" s="83">
        <f t="shared" ca="1" si="55"/>
        <v>1735689600</v>
      </c>
      <c r="P134" s="37">
        <f t="shared" si="48"/>
        <v>133</v>
      </c>
      <c r="Q134">
        <f t="shared" ca="1" si="49"/>
        <v>0</v>
      </c>
      <c r="R134">
        <f t="shared" ca="1" si="56"/>
        <v>0</v>
      </c>
      <c r="S134" s="35">
        <f ca="1">compile!$BM$5</f>
        <v>47484</v>
      </c>
      <c r="T134" s="83">
        <f t="shared" ca="1" si="57"/>
        <v>1893456000</v>
      </c>
      <c r="U134" s="37">
        <f t="shared" si="50"/>
        <v>133</v>
      </c>
      <c r="V134">
        <f t="shared" ca="1" si="51"/>
        <v>0</v>
      </c>
      <c r="W134">
        <f t="shared" ca="1" si="58"/>
        <v>0</v>
      </c>
      <c r="X134" s="35">
        <f ca="1">compile!$CQ$5</f>
        <v>51136</v>
      </c>
      <c r="Y134" s="83">
        <f t="shared" ca="1" si="59"/>
        <v>2208988800</v>
      </c>
    </row>
    <row r="135" spans="1:25" x14ac:dyDescent="0.2">
      <c r="A135">
        <v>134</v>
      </c>
      <c r="B135" t="str">
        <f t="shared" ca="1" si="40"/>
        <v>DEU_Biomassekraftwerk</v>
      </c>
      <c r="C135">
        <f t="shared" ca="1" si="41"/>
        <v>1</v>
      </c>
      <c r="D135">
        <f t="shared" ca="1" si="42"/>
        <v>9.3000000000000007</v>
      </c>
      <c r="E135">
        <f t="shared" ca="1" si="43"/>
        <v>51.5</v>
      </c>
      <c r="F135" s="37">
        <f t="shared" si="44"/>
        <v>134</v>
      </c>
      <c r="G135">
        <f t="shared" ca="1" si="45"/>
        <v>0</v>
      </c>
      <c r="H135">
        <f t="shared" ca="1" si="52"/>
        <v>0</v>
      </c>
      <c r="I135" s="35">
        <f ca="1">compile!$E$5</f>
        <v>43831</v>
      </c>
      <c r="J135" s="83">
        <f t="shared" ca="1" si="53"/>
        <v>1577836800</v>
      </c>
      <c r="K135" s="37">
        <f t="shared" si="46"/>
        <v>134</v>
      </c>
      <c r="L135">
        <f t="shared" ca="1" si="47"/>
        <v>0</v>
      </c>
      <c r="M135">
        <f t="shared" ca="1" si="54"/>
        <v>0</v>
      </c>
      <c r="N135" s="35">
        <f ca="1">compile!$AI$5</f>
        <v>45658</v>
      </c>
      <c r="O135" s="83">
        <f t="shared" ca="1" si="55"/>
        <v>1735689600</v>
      </c>
      <c r="P135" s="37">
        <f t="shared" si="48"/>
        <v>134</v>
      </c>
      <c r="Q135">
        <f t="shared" ca="1" si="49"/>
        <v>0</v>
      </c>
      <c r="R135">
        <f t="shared" ca="1" si="56"/>
        <v>0</v>
      </c>
      <c r="S135" s="35">
        <f ca="1">compile!$BM$5</f>
        <v>47484</v>
      </c>
      <c r="T135" s="83">
        <f t="shared" ca="1" si="57"/>
        <v>1893456000</v>
      </c>
      <c r="U135" s="37">
        <f t="shared" si="50"/>
        <v>134</v>
      </c>
      <c r="V135">
        <f t="shared" ca="1" si="51"/>
        <v>0</v>
      </c>
      <c r="W135">
        <f t="shared" ca="1" si="58"/>
        <v>0</v>
      </c>
      <c r="X135" s="35">
        <f ca="1">compile!$CQ$5</f>
        <v>51136</v>
      </c>
      <c r="Y135" s="83">
        <f t="shared" ca="1" si="59"/>
        <v>2208988800</v>
      </c>
    </row>
    <row r="136" spans="1:25" x14ac:dyDescent="0.2">
      <c r="A136">
        <v>135</v>
      </c>
      <c r="B136" t="str">
        <f t="shared" ca="1" si="40"/>
        <v>DEU_GT absicherung</v>
      </c>
      <c r="C136">
        <f t="shared" ca="1" si="41"/>
        <v>4</v>
      </c>
      <c r="D136">
        <f t="shared" ca="1" si="42"/>
        <v>7.4</v>
      </c>
      <c r="E136">
        <f t="shared" ca="1" si="43"/>
        <v>51.3</v>
      </c>
      <c r="F136" s="37">
        <f t="shared" si="44"/>
        <v>135</v>
      </c>
      <c r="G136">
        <f t="shared" ca="1" si="45"/>
        <v>23234.752173005141</v>
      </c>
      <c r="H136">
        <f t="shared" ca="1" si="52"/>
        <v>23234752173.005142</v>
      </c>
      <c r="I136" s="35">
        <f ca="1">compile!$E$5</f>
        <v>43831</v>
      </c>
      <c r="J136" s="83">
        <f t="shared" ca="1" si="53"/>
        <v>1577836800</v>
      </c>
      <c r="K136" s="37">
        <f t="shared" si="46"/>
        <v>135</v>
      </c>
      <c r="L136">
        <f t="shared" ca="1" si="47"/>
        <v>23234.752173005141</v>
      </c>
      <c r="M136">
        <f t="shared" ca="1" si="54"/>
        <v>23234752173.005142</v>
      </c>
      <c r="N136" s="35">
        <f ca="1">compile!$AI$5</f>
        <v>45658</v>
      </c>
      <c r="O136" s="83">
        <f t="shared" ca="1" si="55"/>
        <v>1735689600</v>
      </c>
      <c r="P136" s="37">
        <f t="shared" si="48"/>
        <v>135</v>
      </c>
      <c r="Q136">
        <f t="shared" ca="1" si="49"/>
        <v>23234.752173005141</v>
      </c>
      <c r="R136">
        <f t="shared" ca="1" si="56"/>
        <v>23234752173.005142</v>
      </c>
      <c r="S136" s="35">
        <f ca="1">compile!$BM$5</f>
        <v>47484</v>
      </c>
      <c r="T136" s="83">
        <f t="shared" ca="1" si="57"/>
        <v>1893456000</v>
      </c>
      <c r="U136" s="37">
        <f t="shared" si="50"/>
        <v>135</v>
      </c>
      <c r="V136">
        <f t="shared" ca="1" si="51"/>
        <v>23234.752173005141</v>
      </c>
      <c r="W136">
        <f t="shared" ca="1" si="58"/>
        <v>23234752173.005142</v>
      </c>
      <c r="X136" s="35">
        <f ca="1">compile!$CQ$5</f>
        <v>51136</v>
      </c>
      <c r="Y136" s="83">
        <f t="shared" ca="1" si="59"/>
        <v>2208988800</v>
      </c>
    </row>
    <row r="137" spans="1:25" x14ac:dyDescent="0.2">
      <c r="A137">
        <v>136</v>
      </c>
      <c r="B137" t="str">
        <f t="shared" ca="1" si="40"/>
        <v>DEU_GT peak</v>
      </c>
      <c r="C137">
        <f t="shared" ca="1" si="41"/>
        <v>5</v>
      </c>
      <c r="D137">
        <f t="shared" ca="1" si="42"/>
        <v>7.2</v>
      </c>
      <c r="E137">
        <f t="shared" ca="1" si="43"/>
        <v>51</v>
      </c>
      <c r="F137" s="37">
        <f t="shared" si="44"/>
        <v>136</v>
      </c>
      <c r="G137">
        <f t="shared" ca="1" si="45"/>
        <v>6970.4256519015426</v>
      </c>
      <c r="H137">
        <f t="shared" ca="1" si="52"/>
        <v>6970425651.9015427</v>
      </c>
      <c r="I137" s="35">
        <f ca="1">compile!$E$5</f>
        <v>43831</v>
      </c>
      <c r="J137" s="83">
        <f t="shared" ca="1" si="53"/>
        <v>1577836800</v>
      </c>
      <c r="K137" s="37">
        <f t="shared" si="46"/>
        <v>136</v>
      </c>
      <c r="L137">
        <f t="shared" ca="1" si="47"/>
        <v>6970.4256519015426</v>
      </c>
      <c r="M137">
        <f t="shared" ca="1" si="54"/>
        <v>6970425651.9015427</v>
      </c>
      <c r="N137" s="35">
        <f ca="1">compile!$AI$5</f>
        <v>45658</v>
      </c>
      <c r="O137" s="83">
        <f t="shared" ca="1" si="55"/>
        <v>1735689600</v>
      </c>
      <c r="P137" s="37">
        <f t="shared" si="48"/>
        <v>136</v>
      </c>
      <c r="Q137">
        <f t="shared" ca="1" si="49"/>
        <v>6970.4256519015426</v>
      </c>
      <c r="R137">
        <f t="shared" ca="1" si="56"/>
        <v>6970425651.9015427</v>
      </c>
      <c r="S137" s="35">
        <f ca="1">compile!$BM$5</f>
        <v>47484</v>
      </c>
      <c r="T137" s="83">
        <f t="shared" ca="1" si="57"/>
        <v>1893456000</v>
      </c>
      <c r="U137" s="37">
        <f t="shared" si="50"/>
        <v>136</v>
      </c>
      <c r="V137">
        <f t="shared" ca="1" si="51"/>
        <v>6970.4256519015426</v>
      </c>
      <c r="W137">
        <f t="shared" ca="1" si="58"/>
        <v>6970425651.9015427</v>
      </c>
      <c r="X137" s="35">
        <f ca="1">compile!$CQ$5</f>
        <v>51136</v>
      </c>
      <c r="Y137" s="83">
        <f t="shared" ca="1" si="59"/>
        <v>2208988800</v>
      </c>
    </row>
    <row r="138" spans="1:25" x14ac:dyDescent="0.2">
      <c r="A138">
        <v>137</v>
      </c>
      <c r="B138" t="str">
        <f t="shared" ca="1" si="40"/>
        <v>DEU_GKKW alt</v>
      </c>
      <c r="C138">
        <f t="shared" ca="1" si="41"/>
        <v>6</v>
      </c>
      <c r="D138">
        <f t="shared" ca="1" si="42"/>
        <v>8</v>
      </c>
      <c r="E138">
        <f t="shared" ca="1" si="43"/>
        <v>51.6</v>
      </c>
      <c r="F138" s="37">
        <f t="shared" si="44"/>
        <v>137</v>
      </c>
      <c r="G138">
        <f t="shared" ca="1" si="45"/>
        <v>8132.1632605517989</v>
      </c>
      <c r="H138">
        <f t="shared" ca="1" si="52"/>
        <v>8132163260.5517988</v>
      </c>
      <c r="I138" s="35">
        <f ca="1">compile!$E$5</f>
        <v>43831</v>
      </c>
      <c r="J138" s="83">
        <f t="shared" ca="1" si="53"/>
        <v>1577836800</v>
      </c>
      <c r="K138" s="37">
        <f t="shared" si="46"/>
        <v>137</v>
      </c>
      <c r="L138">
        <f t="shared" ca="1" si="47"/>
        <v>8132.1632605517989</v>
      </c>
      <c r="M138">
        <f t="shared" ca="1" si="54"/>
        <v>8132163260.5517988</v>
      </c>
      <c r="N138" s="35">
        <f ca="1">compile!$AI$5</f>
        <v>45658</v>
      </c>
      <c r="O138" s="83">
        <f t="shared" ca="1" si="55"/>
        <v>1735689600</v>
      </c>
      <c r="P138" s="37">
        <f t="shared" si="48"/>
        <v>137</v>
      </c>
      <c r="Q138">
        <f t="shared" ca="1" si="49"/>
        <v>8132.1632605517989</v>
      </c>
      <c r="R138">
        <f t="shared" ca="1" si="56"/>
        <v>8132163260.5517988</v>
      </c>
      <c r="S138" s="35">
        <f ca="1">compile!$BM$5</f>
        <v>47484</v>
      </c>
      <c r="T138" s="83">
        <f t="shared" ca="1" si="57"/>
        <v>1893456000</v>
      </c>
      <c r="U138" s="37">
        <f t="shared" si="50"/>
        <v>137</v>
      </c>
      <c r="V138">
        <f t="shared" ca="1" si="51"/>
        <v>8132.1632605517989</v>
      </c>
      <c r="W138">
        <f t="shared" ca="1" si="58"/>
        <v>8132163260.5517988</v>
      </c>
      <c r="X138" s="35">
        <f ca="1">compile!$CQ$5</f>
        <v>51136</v>
      </c>
      <c r="Y138" s="83">
        <f t="shared" ca="1" si="59"/>
        <v>2208988800</v>
      </c>
    </row>
    <row r="139" spans="1:25" x14ac:dyDescent="0.2">
      <c r="A139">
        <v>138</v>
      </c>
      <c r="B139" t="str">
        <f t="shared" ca="1" si="40"/>
        <v>DEU_GKKW neu</v>
      </c>
      <c r="C139">
        <f t="shared" ca="1" si="41"/>
        <v>7</v>
      </c>
      <c r="D139">
        <f t="shared" ca="1" si="42"/>
        <v>7.2</v>
      </c>
      <c r="E139">
        <f t="shared" ca="1" si="43"/>
        <v>51.8</v>
      </c>
      <c r="F139" s="37">
        <f t="shared" si="44"/>
        <v>138</v>
      </c>
      <c r="G139">
        <f t="shared" ca="1" si="45"/>
        <v>8132.1632605517989</v>
      </c>
      <c r="H139">
        <f t="shared" ca="1" si="52"/>
        <v>8132163260.5517988</v>
      </c>
      <c r="I139" s="35">
        <f ca="1">compile!$E$5</f>
        <v>43831</v>
      </c>
      <c r="J139" s="83">
        <f t="shared" ca="1" si="53"/>
        <v>1577836800</v>
      </c>
      <c r="K139" s="37">
        <f t="shared" si="46"/>
        <v>138</v>
      </c>
      <c r="L139">
        <f t="shared" ca="1" si="47"/>
        <v>8132.1632605517989</v>
      </c>
      <c r="M139">
        <f t="shared" ca="1" si="54"/>
        <v>8132163260.5517988</v>
      </c>
      <c r="N139" s="35">
        <f ca="1">compile!$AI$5</f>
        <v>45658</v>
      </c>
      <c r="O139" s="83">
        <f t="shared" ca="1" si="55"/>
        <v>1735689600</v>
      </c>
      <c r="P139" s="37">
        <f t="shared" si="48"/>
        <v>138</v>
      </c>
      <c r="Q139">
        <f t="shared" ca="1" si="49"/>
        <v>8132.1632605517989</v>
      </c>
      <c r="R139">
        <f t="shared" ca="1" si="56"/>
        <v>8132163260.5517988</v>
      </c>
      <c r="S139" s="35">
        <f ca="1">compile!$BM$5</f>
        <v>47484</v>
      </c>
      <c r="T139" s="83">
        <f t="shared" ca="1" si="57"/>
        <v>1893456000</v>
      </c>
      <c r="U139" s="37">
        <f t="shared" si="50"/>
        <v>138</v>
      </c>
      <c r="V139">
        <f t="shared" ca="1" si="51"/>
        <v>8132.1632605517989</v>
      </c>
      <c r="W139">
        <f t="shared" ca="1" si="58"/>
        <v>8132163260.5517988</v>
      </c>
      <c r="X139" s="35">
        <f ca="1">compile!$CQ$5</f>
        <v>51136</v>
      </c>
      <c r="Y139" s="83">
        <f t="shared" ca="1" si="59"/>
        <v>2208988800</v>
      </c>
    </row>
    <row r="140" spans="1:25" x14ac:dyDescent="0.2">
      <c r="A140">
        <v>139</v>
      </c>
      <c r="B140" t="str">
        <f t="shared" ca="1" si="40"/>
        <v>DEU_Steinkohlekraftwerk alt</v>
      </c>
      <c r="C140">
        <f t="shared" ca="1" si="41"/>
        <v>12</v>
      </c>
      <c r="D140">
        <f t="shared" ca="1" si="42"/>
        <v>8.9</v>
      </c>
      <c r="E140">
        <f t="shared" ca="1" si="43"/>
        <v>49.2</v>
      </c>
      <c r="F140" s="37">
        <f t="shared" si="44"/>
        <v>139</v>
      </c>
      <c r="G140">
        <f t="shared" ca="1" si="45"/>
        <v>11612.775000000001</v>
      </c>
      <c r="H140">
        <f t="shared" ca="1" si="52"/>
        <v>11612775000.000002</v>
      </c>
      <c r="I140" s="35">
        <f ca="1">compile!$E$5</f>
        <v>43831</v>
      </c>
      <c r="J140" s="83">
        <f t="shared" ca="1" si="53"/>
        <v>1577836800</v>
      </c>
      <c r="K140" s="37">
        <f t="shared" si="46"/>
        <v>139</v>
      </c>
      <c r="L140">
        <f t="shared" ca="1" si="47"/>
        <v>11612.775000000001</v>
      </c>
      <c r="M140">
        <f t="shared" ca="1" si="54"/>
        <v>11612775000.000002</v>
      </c>
      <c r="N140" s="35">
        <f ca="1">compile!$AI$5</f>
        <v>45658</v>
      </c>
      <c r="O140" s="83">
        <f t="shared" ca="1" si="55"/>
        <v>1735689600</v>
      </c>
      <c r="P140" s="37">
        <f t="shared" si="48"/>
        <v>139</v>
      </c>
      <c r="Q140">
        <f t="shared" ca="1" si="49"/>
        <v>11612.775000000001</v>
      </c>
      <c r="R140">
        <f t="shared" ca="1" si="56"/>
        <v>11612775000.000002</v>
      </c>
      <c r="S140" s="35">
        <f ca="1">compile!$BM$5</f>
        <v>47484</v>
      </c>
      <c r="T140" s="83">
        <f t="shared" ca="1" si="57"/>
        <v>1893456000</v>
      </c>
      <c r="U140" s="37">
        <f t="shared" si="50"/>
        <v>139</v>
      </c>
      <c r="V140">
        <f t="shared" ca="1" si="51"/>
        <v>11612.775000000001</v>
      </c>
      <c r="W140">
        <f t="shared" ca="1" si="58"/>
        <v>11612775000.000002</v>
      </c>
      <c r="X140" s="35">
        <f ca="1">compile!$CQ$5</f>
        <v>51136</v>
      </c>
      <c r="Y140" s="83">
        <f t="shared" ca="1" si="59"/>
        <v>2208988800</v>
      </c>
    </row>
    <row r="141" spans="1:25" x14ac:dyDescent="0.2">
      <c r="A141">
        <v>140</v>
      </c>
      <c r="B141" t="str">
        <f t="shared" ca="1" si="40"/>
        <v>DEU_Steinkohlekraftwerk neu</v>
      </c>
      <c r="C141">
        <f t="shared" ca="1" si="41"/>
        <v>13</v>
      </c>
      <c r="D141">
        <f t="shared" ca="1" si="42"/>
        <v>9.1999999999999993</v>
      </c>
      <c r="E141">
        <f t="shared" ca="1" si="43"/>
        <v>49.7</v>
      </c>
      <c r="F141" s="37">
        <f t="shared" si="44"/>
        <v>140</v>
      </c>
      <c r="G141">
        <f t="shared" ca="1" si="45"/>
        <v>11612.775000000001</v>
      </c>
      <c r="H141">
        <f t="shared" ca="1" si="52"/>
        <v>11612775000.000002</v>
      </c>
      <c r="I141" s="35">
        <f ca="1">compile!$E$5</f>
        <v>43831</v>
      </c>
      <c r="J141" s="83">
        <f t="shared" ca="1" si="53"/>
        <v>1577836800</v>
      </c>
      <c r="K141" s="37">
        <f t="shared" si="46"/>
        <v>140</v>
      </c>
      <c r="L141">
        <f t="shared" ca="1" si="47"/>
        <v>11612.775000000001</v>
      </c>
      <c r="M141">
        <f t="shared" ca="1" si="54"/>
        <v>11612775000.000002</v>
      </c>
      <c r="N141" s="35">
        <f ca="1">compile!$AI$5</f>
        <v>45658</v>
      </c>
      <c r="O141" s="83">
        <f t="shared" ca="1" si="55"/>
        <v>1735689600</v>
      </c>
      <c r="P141" s="37">
        <f t="shared" si="48"/>
        <v>140</v>
      </c>
      <c r="Q141">
        <f t="shared" ca="1" si="49"/>
        <v>11612.775000000001</v>
      </c>
      <c r="R141">
        <f t="shared" ca="1" si="56"/>
        <v>11612775000.000002</v>
      </c>
      <c r="S141" s="35">
        <f ca="1">compile!$BM$5</f>
        <v>47484</v>
      </c>
      <c r="T141" s="83">
        <f t="shared" ca="1" si="57"/>
        <v>1893456000</v>
      </c>
      <c r="U141" s="37">
        <f t="shared" si="50"/>
        <v>140</v>
      </c>
      <c r="V141">
        <f t="shared" ca="1" si="51"/>
        <v>11612.775000000001</v>
      </c>
      <c r="W141">
        <f t="shared" ca="1" si="58"/>
        <v>11612775000.000002</v>
      </c>
      <c r="X141" s="35">
        <f ca="1">compile!$CQ$5</f>
        <v>51136</v>
      </c>
      <c r="Y141" s="83">
        <f t="shared" ca="1" si="59"/>
        <v>2208988800</v>
      </c>
    </row>
    <row r="142" spans="1:25" x14ac:dyDescent="0.2">
      <c r="A142">
        <v>141</v>
      </c>
      <c r="B142" t="str">
        <f t="shared" ca="1" si="40"/>
        <v>DEU_Laufwasserkraftwerk</v>
      </c>
      <c r="C142">
        <f t="shared" ca="1" si="41"/>
        <v>9</v>
      </c>
      <c r="D142">
        <f t="shared" ca="1" si="42"/>
        <v>11.2</v>
      </c>
      <c r="E142">
        <f t="shared" ca="1" si="43"/>
        <v>49.2</v>
      </c>
      <c r="F142" s="37">
        <f t="shared" si="44"/>
        <v>141</v>
      </c>
      <c r="G142">
        <f t="shared" ca="1" si="45"/>
        <v>4329</v>
      </c>
      <c r="H142">
        <f t="shared" ca="1" si="52"/>
        <v>4329000000</v>
      </c>
      <c r="I142" s="35">
        <f ca="1">compile!$E$5</f>
        <v>43831</v>
      </c>
      <c r="J142" s="83">
        <f t="shared" ca="1" si="53"/>
        <v>1577836800</v>
      </c>
      <c r="K142" s="37">
        <f t="shared" si="46"/>
        <v>141</v>
      </c>
      <c r="L142">
        <f t="shared" ca="1" si="47"/>
        <v>4329</v>
      </c>
      <c r="M142">
        <f t="shared" ca="1" si="54"/>
        <v>4329000000</v>
      </c>
      <c r="N142" s="35">
        <f ca="1">compile!$AI$5</f>
        <v>45658</v>
      </c>
      <c r="O142" s="83">
        <f t="shared" ca="1" si="55"/>
        <v>1735689600</v>
      </c>
      <c r="P142" s="37">
        <f t="shared" si="48"/>
        <v>141</v>
      </c>
      <c r="Q142">
        <f t="shared" ca="1" si="49"/>
        <v>4329</v>
      </c>
      <c r="R142">
        <f t="shared" ca="1" si="56"/>
        <v>4329000000</v>
      </c>
      <c r="S142" s="35">
        <f ca="1">compile!$BM$5</f>
        <v>47484</v>
      </c>
      <c r="T142" s="83">
        <f t="shared" ca="1" si="57"/>
        <v>1893456000</v>
      </c>
      <c r="U142" s="37">
        <f t="shared" si="50"/>
        <v>141</v>
      </c>
      <c r="V142">
        <f t="shared" ca="1" si="51"/>
        <v>4329</v>
      </c>
      <c r="W142">
        <f t="shared" ca="1" si="58"/>
        <v>4329000000</v>
      </c>
      <c r="X142" s="35">
        <f ca="1">compile!$CQ$5</f>
        <v>51136</v>
      </c>
      <c r="Y142" s="83">
        <f t="shared" ca="1" si="59"/>
        <v>2208988800</v>
      </c>
    </row>
    <row r="143" spans="1:25" x14ac:dyDescent="0.2">
      <c r="A143">
        <v>142</v>
      </c>
      <c r="B143" t="str">
        <f t="shared" ca="1" si="40"/>
        <v>DEU_Speicherwasserkraftwerk</v>
      </c>
      <c r="C143">
        <f t="shared" ca="1" si="41"/>
        <v>11</v>
      </c>
      <c r="D143">
        <f t="shared" ca="1" si="42"/>
        <v>10.3</v>
      </c>
      <c r="E143">
        <f t="shared" ca="1" si="43"/>
        <v>50.4</v>
      </c>
      <c r="F143" s="37">
        <f t="shared" si="44"/>
        <v>142</v>
      </c>
      <c r="G143">
        <f t="shared" ca="1" si="45"/>
        <v>6300</v>
      </c>
      <c r="H143">
        <f t="shared" ca="1" si="52"/>
        <v>6300000000</v>
      </c>
      <c r="I143" s="35">
        <f ca="1">compile!$E$5</f>
        <v>43831</v>
      </c>
      <c r="J143" s="83">
        <f t="shared" ca="1" si="53"/>
        <v>1577836800</v>
      </c>
      <c r="K143" s="37">
        <f t="shared" si="46"/>
        <v>142</v>
      </c>
      <c r="L143">
        <f t="shared" ca="1" si="47"/>
        <v>6300</v>
      </c>
      <c r="M143">
        <f t="shared" ca="1" si="54"/>
        <v>6300000000</v>
      </c>
      <c r="N143" s="35">
        <f ca="1">compile!$AI$5</f>
        <v>45658</v>
      </c>
      <c r="O143" s="83">
        <f t="shared" ca="1" si="55"/>
        <v>1735689600</v>
      </c>
      <c r="P143" s="37">
        <f t="shared" si="48"/>
        <v>142</v>
      </c>
      <c r="Q143">
        <f t="shared" ca="1" si="49"/>
        <v>6300</v>
      </c>
      <c r="R143">
        <f t="shared" ca="1" si="56"/>
        <v>6300000000</v>
      </c>
      <c r="S143" s="35">
        <f ca="1">compile!$BM$5</f>
        <v>47484</v>
      </c>
      <c r="T143" s="83">
        <f t="shared" ca="1" si="57"/>
        <v>1893456000</v>
      </c>
      <c r="U143" s="37">
        <f t="shared" si="50"/>
        <v>142</v>
      </c>
      <c r="V143">
        <f t="shared" ca="1" si="51"/>
        <v>6300</v>
      </c>
      <c r="W143">
        <f t="shared" ca="1" si="58"/>
        <v>6300000000</v>
      </c>
      <c r="X143" s="35">
        <f ca="1">compile!$CQ$5</f>
        <v>51136</v>
      </c>
      <c r="Y143" s="83">
        <f t="shared" ca="1" si="59"/>
        <v>2208988800</v>
      </c>
    </row>
    <row r="144" spans="1:25" x14ac:dyDescent="0.2">
      <c r="A144">
        <v>143</v>
      </c>
      <c r="B144" t="str">
        <f t="shared" ca="1" si="40"/>
        <v>DEU_Braunkohlekraftwerk alt</v>
      </c>
      <c r="C144">
        <f t="shared" ca="1" si="41"/>
        <v>2</v>
      </c>
      <c r="D144">
        <f t="shared" ca="1" si="42"/>
        <v>7.6</v>
      </c>
      <c r="E144">
        <f t="shared" ca="1" si="43"/>
        <v>51</v>
      </c>
      <c r="F144" s="37">
        <f t="shared" si="44"/>
        <v>143</v>
      </c>
      <c r="G144">
        <f t="shared" ca="1" si="45"/>
        <v>8317.25</v>
      </c>
      <c r="H144">
        <f t="shared" ca="1" si="52"/>
        <v>8317250000</v>
      </c>
      <c r="I144" s="35">
        <f ca="1">compile!$E$5</f>
        <v>43831</v>
      </c>
      <c r="J144" s="83">
        <f t="shared" ca="1" si="53"/>
        <v>1577836800</v>
      </c>
      <c r="K144" s="37">
        <f t="shared" si="46"/>
        <v>143</v>
      </c>
      <c r="L144">
        <f t="shared" ca="1" si="47"/>
        <v>8317.25</v>
      </c>
      <c r="M144">
        <f t="shared" ca="1" si="54"/>
        <v>8317250000</v>
      </c>
      <c r="N144" s="35">
        <f ca="1">compile!$AI$5</f>
        <v>45658</v>
      </c>
      <c r="O144" s="83">
        <f t="shared" ca="1" si="55"/>
        <v>1735689600</v>
      </c>
      <c r="P144" s="37">
        <f t="shared" si="48"/>
        <v>143</v>
      </c>
      <c r="Q144">
        <f t="shared" ca="1" si="49"/>
        <v>8317.25</v>
      </c>
      <c r="R144">
        <f t="shared" ca="1" si="56"/>
        <v>8317250000</v>
      </c>
      <c r="S144" s="35">
        <f ca="1">compile!$BM$5</f>
        <v>47484</v>
      </c>
      <c r="T144" s="83">
        <f t="shared" ca="1" si="57"/>
        <v>1893456000</v>
      </c>
      <c r="U144" s="37">
        <f t="shared" si="50"/>
        <v>143</v>
      </c>
      <c r="V144">
        <f t="shared" ca="1" si="51"/>
        <v>8317.25</v>
      </c>
      <c r="W144">
        <f t="shared" ca="1" si="58"/>
        <v>8317250000</v>
      </c>
      <c r="X144" s="35">
        <f ca="1">compile!$CQ$5</f>
        <v>51136</v>
      </c>
      <c r="Y144" s="83">
        <f t="shared" ca="1" si="59"/>
        <v>2208988800</v>
      </c>
    </row>
    <row r="145" spans="1:25" x14ac:dyDescent="0.2">
      <c r="A145">
        <v>144</v>
      </c>
      <c r="B145" t="str">
        <f t="shared" ca="1" si="40"/>
        <v>DEU_Braunkohlekraftwerk neu</v>
      </c>
      <c r="C145">
        <f t="shared" ca="1" si="41"/>
        <v>3</v>
      </c>
      <c r="D145">
        <f t="shared" ca="1" si="42"/>
        <v>7.7</v>
      </c>
      <c r="E145">
        <f t="shared" ca="1" si="43"/>
        <v>51.5</v>
      </c>
      <c r="F145" s="37">
        <f t="shared" si="44"/>
        <v>144</v>
      </c>
      <c r="G145">
        <f t="shared" ca="1" si="45"/>
        <v>8317.25</v>
      </c>
      <c r="H145">
        <f t="shared" ca="1" si="52"/>
        <v>8317250000</v>
      </c>
      <c r="I145" s="35">
        <f ca="1">compile!$E$5</f>
        <v>43831</v>
      </c>
      <c r="J145" s="83">
        <f t="shared" ca="1" si="53"/>
        <v>1577836800</v>
      </c>
      <c r="K145" s="37">
        <f t="shared" si="46"/>
        <v>144</v>
      </c>
      <c r="L145">
        <f t="shared" ca="1" si="47"/>
        <v>8317.25</v>
      </c>
      <c r="M145">
        <f t="shared" ca="1" si="54"/>
        <v>8317250000</v>
      </c>
      <c r="N145" s="35">
        <f ca="1">compile!$AI$5</f>
        <v>45658</v>
      </c>
      <c r="O145" s="83">
        <f t="shared" ca="1" si="55"/>
        <v>1735689600</v>
      </c>
      <c r="P145" s="37">
        <f t="shared" si="48"/>
        <v>144</v>
      </c>
      <c r="Q145">
        <f t="shared" ca="1" si="49"/>
        <v>8317.25</v>
      </c>
      <c r="R145">
        <f t="shared" ca="1" si="56"/>
        <v>8317250000</v>
      </c>
      <c r="S145" s="35">
        <f ca="1">compile!$BM$5</f>
        <v>47484</v>
      </c>
      <c r="T145" s="83">
        <f t="shared" ca="1" si="57"/>
        <v>1893456000</v>
      </c>
      <c r="U145" s="37">
        <f t="shared" si="50"/>
        <v>144</v>
      </c>
      <c r="V145">
        <f t="shared" ca="1" si="51"/>
        <v>8317.25</v>
      </c>
      <c r="W145">
        <f t="shared" ca="1" si="58"/>
        <v>8317250000</v>
      </c>
      <c r="X145" s="35">
        <f ca="1">compile!$CQ$5</f>
        <v>51136</v>
      </c>
      <c r="Y145" s="83">
        <f t="shared" ca="1" si="59"/>
        <v>2208988800</v>
      </c>
    </row>
    <row r="146" spans="1:25" x14ac:dyDescent="0.2">
      <c r="A146">
        <v>145</v>
      </c>
      <c r="B146" t="str">
        <f t="shared" ca="1" si="40"/>
        <v>DEU_Kernkraftwerk</v>
      </c>
      <c r="C146">
        <f t="shared" ca="1" si="41"/>
        <v>8</v>
      </c>
      <c r="D146">
        <f t="shared" ca="1" si="42"/>
        <v>10.4</v>
      </c>
      <c r="E146">
        <f t="shared" ca="1" si="43"/>
        <v>49</v>
      </c>
      <c r="F146" s="37">
        <f t="shared" si="44"/>
        <v>145</v>
      </c>
      <c r="G146">
        <f t="shared" ca="1" si="45"/>
        <v>8107</v>
      </c>
      <c r="H146">
        <f t="shared" ca="1" si="52"/>
        <v>8107000000</v>
      </c>
      <c r="I146" s="35">
        <f ca="1">compile!$E$5</f>
        <v>43831</v>
      </c>
      <c r="J146" s="83">
        <f t="shared" ca="1" si="53"/>
        <v>1577836800</v>
      </c>
      <c r="K146" s="37">
        <f t="shared" si="46"/>
        <v>145</v>
      </c>
      <c r="L146">
        <f t="shared" ca="1" si="47"/>
        <v>8107</v>
      </c>
      <c r="M146">
        <f t="shared" ca="1" si="54"/>
        <v>8107000000</v>
      </c>
      <c r="N146" s="35">
        <f ca="1">compile!$AI$5</f>
        <v>45658</v>
      </c>
      <c r="O146" s="83">
        <f t="shared" ca="1" si="55"/>
        <v>1735689600</v>
      </c>
      <c r="P146" s="37">
        <f t="shared" si="48"/>
        <v>145</v>
      </c>
      <c r="Q146">
        <f t="shared" ca="1" si="49"/>
        <v>8107</v>
      </c>
      <c r="R146">
        <f t="shared" ca="1" si="56"/>
        <v>8107000000</v>
      </c>
      <c r="S146" s="35">
        <f ca="1">compile!$BM$5</f>
        <v>47484</v>
      </c>
      <c r="T146" s="83">
        <f t="shared" ca="1" si="57"/>
        <v>1893456000</v>
      </c>
      <c r="U146" s="37">
        <f t="shared" si="50"/>
        <v>145</v>
      </c>
      <c r="V146">
        <f t="shared" ca="1" si="51"/>
        <v>8107</v>
      </c>
      <c r="W146">
        <f t="shared" ca="1" si="58"/>
        <v>8107000000</v>
      </c>
      <c r="X146" s="35">
        <f ca="1">compile!$CQ$5</f>
        <v>51136</v>
      </c>
      <c r="Y146" s="83">
        <f t="shared" ca="1" si="59"/>
        <v>2208988800</v>
      </c>
    </row>
    <row r="147" spans="1:25" x14ac:dyDescent="0.2">
      <c r="A147">
        <v>146</v>
      </c>
      <c r="B147" t="str">
        <f t="shared" ca="1" si="40"/>
        <v>DEU_Oelkraftwerk</v>
      </c>
      <c r="C147">
        <f t="shared" ca="1" si="41"/>
        <v>17</v>
      </c>
      <c r="D147">
        <f t="shared" ca="1" si="42"/>
        <v>10.4</v>
      </c>
      <c r="E147">
        <f t="shared" ca="1" si="43"/>
        <v>51.1</v>
      </c>
      <c r="F147" s="37">
        <f t="shared" si="44"/>
        <v>146</v>
      </c>
      <c r="G147">
        <f t="shared" ca="1" si="45"/>
        <v>1713.4900000000002</v>
      </c>
      <c r="H147">
        <f t="shared" ca="1" si="52"/>
        <v>1713490000.0000002</v>
      </c>
      <c r="I147" s="35">
        <f ca="1">compile!$E$5</f>
        <v>43831</v>
      </c>
      <c r="J147" s="83">
        <f t="shared" ca="1" si="53"/>
        <v>1577836800</v>
      </c>
      <c r="K147" s="37">
        <f t="shared" si="46"/>
        <v>146</v>
      </c>
      <c r="L147">
        <f t="shared" ca="1" si="47"/>
        <v>1713.4900000000002</v>
      </c>
      <c r="M147">
        <f t="shared" ca="1" si="54"/>
        <v>1713490000.0000002</v>
      </c>
      <c r="N147" s="35">
        <f ca="1">compile!$AI$5</f>
        <v>45658</v>
      </c>
      <c r="O147" s="83">
        <f t="shared" ca="1" si="55"/>
        <v>1735689600</v>
      </c>
      <c r="P147" s="37">
        <f t="shared" si="48"/>
        <v>146</v>
      </c>
      <c r="Q147">
        <f t="shared" ca="1" si="49"/>
        <v>1713.4900000000002</v>
      </c>
      <c r="R147">
        <f t="shared" ca="1" si="56"/>
        <v>1713490000.0000002</v>
      </c>
      <c r="S147" s="35">
        <f ca="1">compile!$BM$5</f>
        <v>47484</v>
      </c>
      <c r="T147" s="83">
        <f t="shared" ca="1" si="57"/>
        <v>1893456000</v>
      </c>
      <c r="U147" s="37">
        <f t="shared" si="50"/>
        <v>146</v>
      </c>
      <c r="V147">
        <f t="shared" ca="1" si="51"/>
        <v>1713.4900000000002</v>
      </c>
      <c r="W147">
        <f t="shared" ca="1" si="58"/>
        <v>1713490000.0000002</v>
      </c>
      <c r="X147" s="35">
        <f ca="1">compile!$CQ$5</f>
        <v>51136</v>
      </c>
      <c r="Y147" s="83">
        <f t="shared" ca="1" si="59"/>
        <v>2208988800</v>
      </c>
    </row>
    <row r="148" spans="1:25" x14ac:dyDescent="0.2">
      <c r="A148">
        <v>147</v>
      </c>
      <c r="B148" t="str">
        <f t="shared" ca="1" si="40"/>
        <v>DEU_Weitere non-RES</v>
      </c>
      <c r="C148">
        <f t="shared" ca="1" si="41"/>
        <v>19</v>
      </c>
      <c r="D148">
        <f t="shared" ca="1" si="42"/>
        <v>10.6</v>
      </c>
      <c r="E148">
        <f t="shared" ca="1" si="43"/>
        <v>51.1</v>
      </c>
      <c r="F148" s="37">
        <f t="shared" si="44"/>
        <v>147</v>
      </c>
      <c r="G148">
        <f t="shared" ca="1" si="45"/>
        <v>7943.52</v>
      </c>
      <c r="H148">
        <f t="shared" ca="1" si="52"/>
        <v>7943520000</v>
      </c>
      <c r="I148" s="35">
        <f ca="1">compile!$E$5</f>
        <v>43831</v>
      </c>
      <c r="J148" s="83">
        <f t="shared" ca="1" si="53"/>
        <v>1577836800</v>
      </c>
      <c r="K148" s="37">
        <f t="shared" si="46"/>
        <v>147</v>
      </c>
      <c r="L148">
        <f t="shared" ca="1" si="47"/>
        <v>7943.52</v>
      </c>
      <c r="M148">
        <f t="shared" ca="1" si="54"/>
        <v>7943520000</v>
      </c>
      <c r="N148" s="35">
        <f ca="1">compile!$AI$5</f>
        <v>45658</v>
      </c>
      <c r="O148" s="83">
        <f t="shared" ca="1" si="55"/>
        <v>1735689600</v>
      </c>
      <c r="P148" s="37">
        <f t="shared" si="48"/>
        <v>147</v>
      </c>
      <c r="Q148">
        <f t="shared" ca="1" si="49"/>
        <v>7943.52</v>
      </c>
      <c r="R148">
        <f t="shared" ca="1" si="56"/>
        <v>7943520000</v>
      </c>
      <c r="S148" s="35">
        <f ca="1">compile!$BM$5</f>
        <v>47484</v>
      </c>
      <c r="T148" s="83">
        <f t="shared" ca="1" si="57"/>
        <v>1893456000</v>
      </c>
      <c r="U148" s="37">
        <f t="shared" si="50"/>
        <v>147</v>
      </c>
      <c r="V148">
        <f t="shared" ca="1" si="51"/>
        <v>7943.52</v>
      </c>
      <c r="W148">
        <f t="shared" ca="1" si="58"/>
        <v>7943520000</v>
      </c>
      <c r="X148" s="35">
        <f ca="1">compile!$CQ$5</f>
        <v>51136</v>
      </c>
      <c r="Y148" s="83">
        <f t="shared" ca="1" si="59"/>
        <v>2208988800</v>
      </c>
    </row>
    <row r="149" spans="1:25" x14ac:dyDescent="0.2">
      <c r="A149">
        <v>148</v>
      </c>
      <c r="B149" t="str">
        <f t="shared" ca="1" si="40"/>
        <v>DEU_Weitere RES</v>
      </c>
      <c r="C149">
        <f t="shared" ca="1" si="41"/>
        <v>18</v>
      </c>
      <c r="D149">
        <f t="shared" ca="1" si="42"/>
        <v>10</v>
      </c>
      <c r="E149">
        <f t="shared" ca="1" si="43"/>
        <v>50.8</v>
      </c>
      <c r="F149" s="37">
        <f t="shared" si="44"/>
        <v>148</v>
      </c>
      <c r="G149">
        <f t="shared" ca="1" si="45"/>
        <v>7827</v>
      </c>
      <c r="H149">
        <f t="shared" ca="1" si="52"/>
        <v>7827000000</v>
      </c>
      <c r="I149" s="35">
        <f ca="1">compile!$E$5</f>
        <v>43831</v>
      </c>
      <c r="J149" s="83">
        <f t="shared" ca="1" si="53"/>
        <v>1577836800</v>
      </c>
      <c r="K149" s="37">
        <f t="shared" si="46"/>
        <v>148</v>
      </c>
      <c r="L149">
        <f t="shared" ca="1" si="47"/>
        <v>7827</v>
      </c>
      <c r="M149">
        <f t="shared" ca="1" si="54"/>
        <v>7827000000</v>
      </c>
      <c r="N149" s="35">
        <f ca="1">compile!$AI$5</f>
        <v>45658</v>
      </c>
      <c r="O149" s="83">
        <f t="shared" ca="1" si="55"/>
        <v>1735689600</v>
      </c>
      <c r="P149" s="37">
        <f t="shared" si="48"/>
        <v>148</v>
      </c>
      <c r="Q149">
        <f t="shared" ca="1" si="49"/>
        <v>7827</v>
      </c>
      <c r="R149">
        <f t="shared" ca="1" si="56"/>
        <v>7827000000</v>
      </c>
      <c r="S149" s="35">
        <f ca="1">compile!$BM$5</f>
        <v>47484</v>
      </c>
      <c r="T149" s="83">
        <f t="shared" ca="1" si="57"/>
        <v>1893456000</v>
      </c>
      <c r="U149" s="37">
        <f t="shared" si="50"/>
        <v>148</v>
      </c>
      <c r="V149">
        <f t="shared" ca="1" si="51"/>
        <v>7827</v>
      </c>
      <c r="W149">
        <f t="shared" ca="1" si="58"/>
        <v>7827000000</v>
      </c>
      <c r="X149" s="35">
        <f ca="1">compile!$CQ$5</f>
        <v>51136</v>
      </c>
      <c r="Y149" s="83">
        <f t="shared" ca="1" si="59"/>
        <v>2208988800</v>
      </c>
    </row>
    <row r="150" spans="1:25" x14ac:dyDescent="0.2">
      <c r="A150">
        <v>149</v>
      </c>
      <c r="B150" t="str">
        <f t="shared" ca="1" si="40"/>
        <v>DEU_PV</v>
      </c>
      <c r="C150">
        <f t="shared" ca="1" si="41"/>
        <v>10</v>
      </c>
      <c r="D150">
        <f t="shared" ca="1" si="42"/>
        <v>12.8</v>
      </c>
      <c r="E150">
        <f t="shared" ca="1" si="43"/>
        <v>51.9</v>
      </c>
      <c r="F150" s="37">
        <f t="shared" si="44"/>
        <v>149</v>
      </c>
      <c r="G150">
        <f t="shared" ca="1" si="45"/>
        <v>49000</v>
      </c>
      <c r="H150">
        <f t="shared" ca="1" si="52"/>
        <v>49000000000</v>
      </c>
      <c r="I150" s="35">
        <f ca="1">compile!$E$5</f>
        <v>43831</v>
      </c>
      <c r="J150" s="83">
        <f t="shared" ca="1" si="53"/>
        <v>1577836800</v>
      </c>
      <c r="K150" s="37">
        <f t="shared" si="46"/>
        <v>149</v>
      </c>
      <c r="L150">
        <f t="shared" ca="1" si="47"/>
        <v>49000</v>
      </c>
      <c r="M150">
        <f t="shared" ca="1" si="54"/>
        <v>49000000000</v>
      </c>
      <c r="N150" s="35">
        <f ca="1">compile!$AI$5</f>
        <v>45658</v>
      </c>
      <c r="O150" s="83">
        <f t="shared" ca="1" si="55"/>
        <v>1735689600</v>
      </c>
      <c r="P150" s="37">
        <f t="shared" si="48"/>
        <v>149</v>
      </c>
      <c r="Q150">
        <f t="shared" ca="1" si="49"/>
        <v>49000</v>
      </c>
      <c r="R150">
        <f t="shared" ca="1" si="56"/>
        <v>49000000000</v>
      </c>
      <c r="S150" s="35">
        <f ca="1">compile!$BM$5</f>
        <v>47484</v>
      </c>
      <c r="T150" s="83">
        <f t="shared" ca="1" si="57"/>
        <v>1893456000</v>
      </c>
      <c r="U150" s="37">
        <f t="shared" si="50"/>
        <v>149</v>
      </c>
      <c r="V150">
        <f t="shared" ca="1" si="51"/>
        <v>49000</v>
      </c>
      <c r="W150">
        <f t="shared" ca="1" si="58"/>
        <v>49000000000</v>
      </c>
      <c r="X150" s="35">
        <f ca="1">compile!$CQ$5</f>
        <v>51136</v>
      </c>
      <c r="Y150" s="83">
        <f t="shared" ca="1" si="59"/>
        <v>2208988800</v>
      </c>
    </row>
    <row r="151" spans="1:25" x14ac:dyDescent="0.2">
      <c r="A151">
        <v>150</v>
      </c>
      <c r="B151" t="str">
        <f t="shared" ca="1" si="40"/>
        <v>DEU_Wind onshore stark</v>
      </c>
      <c r="C151">
        <f t="shared" ca="1" si="41"/>
        <v>16</v>
      </c>
      <c r="D151">
        <f t="shared" ca="1" si="42"/>
        <v>12.7</v>
      </c>
      <c r="E151">
        <f t="shared" ca="1" si="43"/>
        <v>53.5</v>
      </c>
      <c r="F151" s="37">
        <f t="shared" si="44"/>
        <v>150</v>
      </c>
      <c r="G151">
        <f t="shared" ca="1" si="45"/>
        <v>26250</v>
      </c>
      <c r="H151">
        <f t="shared" ca="1" si="52"/>
        <v>26250000000</v>
      </c>
      <c r="I151" s="35">
        <f ca="1">compile!$E$5</f>
        <v>43831</v>
      </c>
      <c r="J151" s="83">
        <f t="shared" ca="1" si="53"/>
        <v>1577836800</v>
      </c>
      <c r="K151" s="37">
        <f t="shared" si="46"/>
        <v>150</v>
      </c>
      <c r="L151">
        <f t="shared" ca="1" si="47"/>
        <v>26250</v>
      </c>
      <c r="M151">
        <f t="shared" ca="1" si="54"/>
        <v>26250000000</v>
      </c>
      <c r="N151" s="35">
        <f ca="1">compile!$AI$5</f>
        <v>45658</v>
      </c>
      <c r="O151" s="83">
        <f t="shared" ca="1" si="55"/>
        <v>1735689600</v>
      </c>
      <c r="P151" s="37">
        <f t="shared" si="48"/>
        <v>150</v>
      </c>
      <c r="Q151">
        <f t="shared" ca="1" si="49"/>
        <v>26250</v>
      </c>
      <c r="R151">
        <f t="shared" ca="1" si="56"/>
        <v>26250000000</v>
      </c>
      <c r="S151" s="35">
        <f ca="1">compile!$BM$5</f>
        <v>47484</v>
      </c>
      <c r="T151" s="83">
        <f t="shared" ca="1" si="57"/>
        <v>1893456000</v>
      </c>
      <c r="U151" s="37">
        <f t="shared" si="50"/>
        <v>150</v>
      </c>
      <c r="V151">
        <f t="shared" ca="1" si="51"/>
        <v>26250</v>
      </c>
      <c r="W151">
        <f t="shared" ca="1" si="58"/>
        <v>26250000000</v>
      </c>
      <c r="X151" s="35">
        <f ca="1">compile!$CQ$5</f>
        <v>51136</v>
      </c>
      <c r="Y151" s="83">
        <f t="shared" ca="1" si="59"/>
        <v>2208988800</v>
      </c>
    </row>
    <row r="152" spans="1:25" x14ac:dyDescent="0.2">
      <c r="A152">
        <v>151</v>
      </c>
      <c r="B152" t="str">
        <f t="shared" ca="1" si="40"/>
        <v>DEU_Wind onshore schwach</v>
      </c>
      <c r="C152">
        <f t="shared" ca="1" si="41"/>
        <v>15</v>
      </c>
      <c r="D152">
        <f t="shared" ca="1" si="42"/>
        <v>9</v>
      </c>
      <c r="E152">
        <f t="shared" ca="1" si="43"/>
        <v>53.3</v>
      </c>
      <c r="F152" s="37">
        <f t="shared" si="44"/>
        <v>151</v>
      </c>
      <c r="G152">
        <f t="shared" ca="1" si="45"/>
        <v>26250</v>
      </c>
      <c r="H152">
        <f t="shared" ca="1" si="52"/>
        <v>26250000000</v>
      </c>
      <c r="I152" s="35">
        <f ca="1">compile!$E$5</f>
        <v>43831</v>
      </c>
      <c r="J152" s="83">
        <f t="shared" ca="1" si="53"/>
        <v>1577836800</v>
      </c>
      <c r="K152" s="37">
        <f t="shared" si="46"/>
        <v>151</v>
      </c>
      <c r="L152">
        <f t="shared" ca="1" si="47"/>
        <v>26250</v>
      </c>
      <c r="M152">
        <f t="shared" ca="1" si="54"/>
        <v>26250000000</v>
      </c>
      <c r="N152" s="35">
        <f ca="1">compile!$AI$5</f>
        <v>45658</v>
      </c>
      <c r="O152" s="83">
        <f t="shared" ca="1" si="55"/>
        <v>1735689600</v>
      </c>
      <c r="P152" s="37">
        <f t="shared" si="48"/>
        <v>151</v>
      </c>
      <c r="Q152">
        <f t="shared" ca="1" si="49"/>
        <v>26250</v>
      </c>
      <c r="R152">
        <f t="shared" ca="1" si="56"/>
        <v>26250000000</v>
      </c>
      <c r="S152" s="35">
        <f ca="1">compile!$BM$5</f>
        <v>47484</v>
      </c>
      <c r="T152" s="83">
        <f t="shared" ca="1" si="57"/>
        <v>1893456000</v>
      </c>
      <c r="U152" s="37">
        <f t="shared" si="50"/>
        <v>151</v>
      </c>
      <c r="V152">
        <f t="shared" ca="1" si="51"/>
        <v>26250</v>
      </c>
      <c r="W152">
        <f t="shared" ca="1" si="58"/>
        <v>26250000000</v>
      </c>
      <c r="X152" s="35">
        <f ca="1">compile!$CQ$5</f>
        <v>51136</v>
      </c>
      <c r="Y152" s="83">
        <f t="shared" ca="1" si="59"/>
        <v>2208988800</v>
      </c>
    </row>
    <row r="153" spans="1:25" x14ac:dyDescent="0.2">
      <c r="A153">
        <v>152</v>
      </c>
      <c r="B153" t="str">
        <f t="shared" ca="1" si="40"/>
        <v>DEU_Wind offshore</v>
      </c>
      <c r="C153">
        <f t="shared" ca="1" si="41"/>
        <v>14</v>
      </c>
      <c r="D153">
        <f t="shared" ca="1" si="42"/>
        <v>7.9</v>
      </c>
      <c r="E153">
        <f t="shared" ca="1" si="43"/>
        <v>54.3</v>
      </c>
      <c r="F153" s="37">
        <f t="shared" si="44"/>
        <v>152</v>
      </c>
      <c r="G153">
        <f t="shared" ca="1" si="45"/>
        <v>7600</v>
      </c>
      <c r="H153">
        <f t="shared" ca="1" si="52"/>
        <v>7600000000</v>
      </c>
      <c r="I153" s="35">
        <f ca="1">compile!$E$5</f>
        <v>43831</v>
      </c>
      <c r="J153" s="83">
        <f t="shared" ca="1" si="53"/>
        <v>1577836800</v>
      </c>
      <c r="K153" s="37">
        <f t="shared" si="46"/>
        <v>152</v>
      </c>
      <c r="L153">
        <f t="shared" ca="1" si="47"/>
        <v>7600</v>
      </c>
      <c r="M153">
        <f t="shared" ca="1" si="54"/>
        <v>7600000000</v>
      </c>
      <c r="N153" s="35">
        <f ca="1">compile!$AI$5</f>
        <v>45658</v>
      </c>
      <c r="O153" s="83">
        <f t="shared" ca="1" si="55"/>
        <v>1735689600</v>
      </c>
      <c r="P153" s="37">
        <f t="shared" si="48"/>
        <v>152</v>
      </c>
      <c r="Q153">
        <f t="shared" ca="1" si="49"/>
        <v>7600</v>
      </c>
      <c r="R153">
        <f t="shared" ca="1" si="56"/>
        <v>7600000000</v>
      </c>
      <c r="S153" s="35">
        <f ca="1">compile!$BM$5</f>
        <v>47484</v>
      </c>
      <c r="T153" s="83">
        <f t="shared" ca="1" si="57"/>
        <v>1893456000</v>
      </c>
      <c r="U153" s="37">
        <f t="shared" si="50"/>
        <v>152</v>
      </c>
      <c r="V153">
        <f t="shared" ca="1" si="51"/>
        <v>7600</v>
      </c>
      <c r="W153">
        <f t="shared" ca="1" si="58"/>
        <v>7600000000</v>
      </c>
      <c r="X153" s="35">
        <f ca="1">compile!$CQ$5</f>
        <v>51136</v>
      </c>
      <c r="Y153" s="83">
        <f t="shared" ca="1" si="59"/>
        <v>2208988800</v>
      </c>
    </row>
    <row r="154" spans="1:25" x14ac:dyDescent="0.2">
      <c r="A154">
        <v>153</v>
      </c>
      <c r="B154" t="str">
        <f t="shared" ca="1" si="40"/>
        <v>DNK_Biomassekraftwerk</v>
      </c>
      <c r="C154">
        <f t="shared" ca="1" si="41"/>
        <v>1</v>
      </c>
      <c r="D154">
        <f t="shared" ca="1" si="42"/>
        <v>12.2</v>
      </c>
      <c r="E154">
        <f t="shared" ca="1" si="43"/>
        <v>55.8</v>
      </c>
      <c r="F154" s="37">
        <f t="shared" si="44"/>
        <v>153</v>
      </c>
      <c r="G154">
        <f t="shared" ca="1" si="45"/>
        <v>1170</v>
      </c>
      <c r="H154">
        <f t="shared" ca="1" si="52"/>
        <v>1170000000</v>
      </c>
      <c r="I154" s="35">
        <f ca="1">compile!$E$5</f>
        <v>43831</v>
      </c>
      <c r="J154" s="83">
        <f t="shared" ca="1" si="53"/>
        <v>1577836800</v>
      </c>
      <c r="K154" s="37">
        <f t="shared" si="46"/>
        <v>153</v>
      </c>
      <c r="L154">
        <f t="shared" ca="1" si="47"/>
        <v>1170</v>
      </c>
      <c r="M154">
        <f t="shared" ca="1" si="54"/>
        <v>1170000000</v>
      </c>
      <c r="N154" s="35">
        <f ca="1">compile!$AI$5</f>
        <v>45658</v>
      </c>
      <c r="O154" s="83">
        <f t="shared" ca="1" si="55"/>
        <v>1735689600</v>
      </c>
      <c r="P154" s="37">
        <f t="shared" si="48"/>
        <v>153</v>
      </c>
      <c r="Q154">
        <f t="shared" ca="1" si="49"/>
        <v>1170</v>
      </c>
      <c r="R154">
        <f t="shared" ca="1" si="56"/>
        <v>1170000000</v>
      </c>
      <c r="S154" s="35">
        <f ca="1">compile!$BM$5</f>
        <v>47484</v>
      </c>
      <c r="T154" s="83">
        <f t="shared" ca="1" si="57"/>
        <v>1893456000</v>
      </c>
      <c r="U154" s="37">
        <f t="shared" si="50"/>
        <v>153</v>
      </c>
      <c r="V154">
        <f t="shared" ca="1" si="51"/>
        <v>1170</v>
      </c>
      <c r="W154">
        <f t="shared" ca="1" si="58"/>
        <v>1170000000</v>
      </c>
      <c r="X154" s="35">
        <f ca="1">compile!$CQ$5</f>
        <v>51136</v>
      </c>
      <c r="Y154" s="83">
        <f t="shared" ca="1" si="59"/>
        <v>2208988800</v>
      </c>
    </row>
    <row r="155" spans="1:25" x14ac:dyDescent="0.2">
      <c r="A155">
        <v>154</v>
      </c>
      <c r="B155" t="str">
        <f t="shared" ca="1" si="40"/>
        <v>DNK_GT absicherung</v>
      </c>
      <c r="C155">
        <f t="shared" ca="1" si="41"/>
        <v>4</v>
      </c>
      <c r="D155">
        <f t="shared" ca="1" si="42"/>
        <v>12.6</v>
      </c>
      <c r="E155">
        <f t="shared" ca="1" si="43"/>
        <v>55.6</v>
      </c>
      <c r="F155" s="37">
        <f t="shared" si="44"/>
        <v>154</v>
      </c>
      <c r="G155">
        <f t="shared" ca="1" si="45"/>
        <v>430</v>
      </c>
      <c r="H155">
        <f t="shared" ca="1" si="52"/>
        <v>430000000</v>
      </c>
      <c r="I155" s="35">
        <f ca="1">compile!$E$5</f>
        <v>43831</v>
      </c>
      <c r="J155" s="83">
        <f t="shared" ca="1" si="53"/>
        <v>1577836800</v>
      </c>
      <c r="K155" s="37">
        <f t="shared" si="46"/>
        <v>154</v>
      </c>
      <c r="L155">
        <f t="shared" ca="1" si="47"/>
        <v>430</v>
      </c>
      <c r="M155">
        <f t="shared" ca="1" si="54"/>
        <v>430000000</v>
      </c>
      <c r="N155" s="35">
        <f ca="1">compile!$AI$5</f>
        <v>45658</v>
      </c>
      <c r="O155" s="83">
        <f t="shared" ca="1" si="55"/>
        <v>1735689600</v>
      </c>
      <c r="P155" s="37">
        <f t="shared" si="48"/>
        <v>154</v>
      </c>
      <c r="Q155">
        <f t="shared" ca="1" si="49"/>
        <v>430</v>
      </c>
      <c r="R155">
        <f t="shared" ca="1" si="56"/>
        <v>430000000</v>
      </c>
      <c r="S155" s="35">
        <f ca="1">compile!$BM$5</f>
        <v>47484</v>
      </c>
      <c r="T155" s="83">
        <f t="shared" ca="1" si="57"/>
        <v>1893456000</v>
      </c>
      <c r="U155" s="37">
        <f t="shared" si="50"/>
        <v>154</v>
      </c>
      <c r="V155">
        <f t="shared" ca="1" si="51"/>
        <v>430</v>
      </c>
      <c r="W155">
        <f t="shared" ca="1" si="58"/>
        <v>430000000</v>
      </c>
      <c r="X155" s="35">
        <f ca="1">compile!$CQ$5</f>
        <v>51136</v>
      </c>
      <c r="Y155" s="83">
        <f t="shared" ca="1" si="59"/>
        <v>2208988800</v>
      </c>
    </row>
    <row r="156" spans="1:25" x14ac:dyDescent="0.2">
      <c r="A156">
        <v>155</v>
      </c>
      <c r="B156" t="str">
        <f t="shared" ca="1" si="40"/>
        <v>DNK_GT peak</v>
      </c>
      <c r="C156">
        <f t="shared" ca="1" si="41"/>
        <v>5</v>
      </c>
      <c r="D156">
        <f t="shared" ca="1" si="42"/>
        <v>12.6</v>
      </c>
      <c r="E156">
        <f t="shared" ca="1" si="43"/>
        <v>55.6</v>
      </c>
      <c r="F156" s="37">
        <f t="shared" si="44"/>
        <v>155</v>
      </c>
      <c r="G156">
        <f t="shared" ca="1" si="45"/>
        <v>129</v>
      </c>
      <c r="H156">
        <f t="shared" ca="1" si="52"/>
        <v>129000000</v>
      </c>
      <c r="I156" s="35">
        <f ca="1">compile!$E$5</f>
        <v>43831</v>
      </c>
      <c r="J156" s="83">
        <f t="shared" ca="1" si="53"/>
        <v>1577836800</v>
      </c>
      <c r="K156" s="37">
        <f t="shared" si="46"/>
        <v>155</v>
      </c>
      <c r="L156">
        <f t="shared" ca="1" si="47"/>
        <v>129</v>
      </c>
      <c r="M156">
        <f t="shared" ca="1" si="54"/>
        <v>129000000</v>
      </c>
      <c r="N156" s="35">
        <f ca="1">compile!$AI$5</f>
        <v>45658</v>
      </c>
      <c r="O156" s="83">
        <f t="shared" ca="1" si="55"/>
        <v>1735689600</v>
      </c>
      <c r="P156" s="37">
        <f t="shared" si="48"/>
        <v>155</v>
      </c>
      <c r="Q156">
        <f t="shared" ca="1" si="49"/>
        <v>129</v>
      </c>
      <c r="R156">
        <f t="shared" ca="1" si="56"/>
        <v>129000000</v>
      </c>
      <c r="S156" s="35">
        <f ca="1">compile!$BM$5</f>
        <v>47484</v>
      </c>
      <c r="T156" s="83">
        <f t="shared" ca="1" si="57"/>
        <v>1893456000</v>
      </c>
      <c r="U156" s="37">
        <f t="shared" si="50"/>
        <v>155</v>
      </c>
      <c r="V156">
        <f t="shared" ca="1" si="51"/>
        <v>129</v>
      </c>
      <c r="W156">
        <f t="shared" ca="1" si="58"/>
        <v>129000000</v>
      </c>
      <c r="X156" s="35">
        <f ca="1">compile!$CQ$5</f>
        <v>51136</v>
      </c>
      <c r="Y156" s="83">
        <f t="shared" ca="1" si="59"/>
        <v>2208988800</v>
      </c>
    </row>
    <row r="157" spans="1:25" x14ac:dyDescent="0.2">
      <c r="A157">
        <v>156</v>
      </c>
      <c r="B157" t="str">
        <f t="shared" ca="1" si="40"/>
        <v>DNK_GKKW alt</v>
      </c>
      <c r="C157">
        <f t="shared" ca="1" si="41"/>
        <v>6</v>
      </c>
      <c r="D157">
        <f t="shared" ca="1" si="42"/>
        <v>12.6</v>
      </c>
      <c r="E157">
        <f t="shared" ca="1" si="43"/>
        <v>55.6</v>
      </c>
      <c r="F157" s="37">
        <f t="shared" si="44"/>
        <v>156</v>
      </c>
      <c r="G157">
        <f t="shared" ca="1" si="45"/>
        <v>150.5</v>
      </c>
      <c r="H157">
        <f t="shared" ca="1" si="52"/>
        <v>150500000</v>
      </c>
      <c r="I157" s="35">
        <f ca="1">compile!$E$5</f>
        <v>43831</v>
      </c>
      <c r="J157" s="83">
        <f t="shared" ca="1" si="53"/>
        <v>1577836800</v>
      </c>
      <c r="K157" s="37">
        <f t="shared" si="46"/>
        <v>156</v>
      </c>
      <c r="L157">
        <f t="shared" ca="1" si="47"/>
        <v>150.5</v>
      </c>
      <c r="M157">
        <f t="shared" ca="1" si="54"/>
        <v>150500000</v>
      </c>
      <c r="N157" s="35">
        <f ca="1">compile!$AI$5</f>
        <v>45658</v>
      </c>
      <c r="O157" s="83">
        <f t="shared" ca="1" si="55"/>
        <v>1735689600</v>
      </c>
      <c r="P157" s="37">
        <f t="shared" si="48"/>
        <v>156</v>
      </c>
      <c r="Q157">
        <f t="shared" ca="1" si="49"/>
        <v>150.5</v>
      </c>
      <c r="R157">
        <f t="shared" ca="1" si="56"/>
        <v>150500000</v>
      </c>
      <c r="S157" s="35">
        <f ca="1">compile!$BM$5</f>
        <v>47484</v>
      </c>
      <c r="T157" s="83">
        <f t="shared" ca="1" si="57"/>
        <v>1893456000</v>
      </c>
      <c r="U157" s="37">
        <f t="shared" si="50"/>
        <v>156</v>
      </c>
      <c r="V157">
        <f t="shared" ca="1" si="51"/>
        <v>150.5</v>
      </c>
      <c r="W157">
        <f t="shared" ca="1" si="58"/>
        <v>150500000</v>
      </c>
      <c r="X157" s="35">
        <f ca="1">compile!$CQ$5</f>
        <v>51136</v>
      </c>
      <c r="Y157" s="83">
        <f t="shared" ca="1" si="59"/>
        <v>2208988800</v>
      </c>
    </row>
    <row r="158" spans="1:25" x14ac:dyDescent="0.2">
      <c r="A158">
        <v>157</v>
      </c>
      <c r="B158" t="str">
        <f t="shared" ca="1" si="40"/>
        <v>DNK_GKKW neu</v>
      </c>
      <c r="C158">
        <f t="shared" ca="1" si="41"/>
        <v>7</v>
      </c>
      <c r="D158">
        <f t="shared" ca="1" si="42"/>
        <v>12.6</v>
      </c>
      <c r="E158">
        <f t="shared" ca="1" si="43"/>
        <v>55.6</v>
      </c>
      <c r="F158" s="37">
        <f t="shared" si="44"/>
        <v>157</v>
      </c>
      <c r="G158">
        <f t="shared" ca="1" si="45"/>
        <v>150.5</v>
      </c>
      <c r="H158">
        <f t="shared" ca="1" si="52"/>
        <v>150500000</v>
      </c>
      <c r="I158" s="35">
        <f ca="1">compile!$E$5</f>
        <v>43831</v>
      </c>
      <c r="J158" s="83">
        <f t="shared" ca="1" si="53"/>
        <v>1577836800</v>
      </c>
      <c r="K158" s="37">
        <f t="shared" si="46"/>
        <v>157</v>
      </c>
      <c r="L158">
        <f t="shared" ca="1" si="47"/>
        <v>150.5</v>
      </c>
      <c r="M158">
        <f t="shared" ca="1" si="54"/>
        <v>150500000</v>
      </c>
      <c r="N158" s="35">
        <f ca="1">compile!$AI$5</f>
        <v>45658</v>
      </c>
      <c r="O158" s="83">
        <f t="shared" ca="1" si="55"/>
        <v>1735689600</v>
      </c>
      <c r="P158" s="37">
        <f t="shared" si="48"/>
        <v>157</v>
      </c>
      <c r="Q158">
        <f t="shared" ca="1" si="49"/>
        <v>150.5</v>
      </c>
      <c r="R158">
        <f t="shared" ca="1" si="56"/>
        <v>150500000</v>
      </c>
      <c r="S158" s="35">
        <f ca="1">compile!$BM$5</f>
        <v>47484</v>
      </c>
      <c r="T158" s="83">
        <f t="shared" ca="1" si="57"/>
        <v>1893456000</v>
      </c>
      <c r="U158" s="37">
        <f t="shared" si="50"/>
        <v>157</v>
      </c>
      <c r="V158">
        <f t="shared" ca="1" si="51"/>
        <v>150.5</v>
      </c>
      <c r="W158">
        <f t="shared" ca="1" si="58"/>
        <v>150500000</v>
      </c>
      <c r="X158" s="35">
        <f ca="1">compile!$CQ$5</f>
        <v>51136</v>
      </c>
      <c r="Y158" s="83">
        <f t="shared" ca="1" si="59"/>
        <v>2208988800</v>
      </c>
    </row>
    <row r="159" spans="1:25" x14ac:dyDescent="0.2">
      <c r="A159">
        <v>158</v>
      </c>
      <c r="B159" t="str">
        <f t="shared" ca="1" si="40"/>
        <v>DNK_Steinkohlekraftwerk alt</v>
      </c>
      <c r="C159">
        <f t="shared" ca="1" si="41"/>
        <v>12</v>
      </c>
      <c r="D159">
        <f t="shared" ca="1" si="42"/>
        <v>11.3</v>
      </c>
      <c r="E159">
        <f t="shared" ca="1" si="43"/>
        <v>55.6</v>
      </c>
      <c r="F159" s="37">
        <f t="shared" si="44"/>
        <v>158</v>
      </c>
      <c r="G159">
        <f t="shared" ca="1" si="45"/>
        <v>595</v>
      </c>
      <c r="H159">
        <f t="shared" ca="1" si="52"/>
        <v>595000000</v>
      </c>
      <c r="I159" s="35">
        <f ca="1">compile!$E$5</f>
        <v>43831</v>
      </c>
      <c r="J159" s="83">
        <f t="shared" ca="1" si="53"/>
        <v>1577836800</v>
      </c>
      <c r="K159" s="37">
        <f t="shared" si="46"/>
        <v>158</v>
      </c>
      <c r="L159">
        <f t="shared" ca="1" si="47"/>
        <v>595</v>
      </c>
      <c r="M159">
        <f t="shared" ca="1" si="54"/>
        <v>595000000</v>
      </c>
      <c r="N159" s="35">
        <f ca="1">compile!$AI$5</f>
        <v>45658</v>
      </c>
      <c r="O159" s="83">
        <f t="shared" ca="1" si="55"/>
        <v>1735689600</v>
      </c>
      <c r="P159" s="37">
        <f t="shared" si="48"/>
        <v>158</v>
      </c>
      <c r="Q159">
        <f t="shared" ca="1" si="49"/>
        <v>595</v>
      </c>
      <c r="R159">
        <f t="shared" ca="1" si="56"/>
        <v>595000000</v>
      </c>
      <c r="S159" s="35">
        <f ca="1">compile!$BM$5</f>
        <v>47484</v>
      </c>
      <c r="T159" s="83">
        <f t="shared" ca="1" si="57"/>
        <v>1893456000</v>
      </c>
      <c r="U159" s="37">
        <f t="shared" si="50"/>
        <v>158</v>
      </c>
      <c r="V159">
        <f t="shared" ca="1" si="51"/>
        <v>595</v>
      </c>
      <c r="W159">
        <f t="shared" ca="1" si="58"/>
        <v>595000000</v>
      </c>
      <c r="X159" s="35">
        <f ca="1">compile!$CQ$5</f>
        <v>51136</v>
      </c>
      <c r="Y159" s="83">
        <f t="shared" ca="1" si="59"/>
        <v>2208988800</v>
      </c>
    </row>
    <row r="160" spans="1:25" x14ac:dyDescent="0.2">
      <c r="A160">
        <v>159</v>
      </c>
      <c r="B160" t="str">
        <f t="shared" ca="1" si="40"/>
        <v>DNK_Steinkohlekraftwerk neu</v>
      </c>
      <c r="C160">
        <f t="shared" ca="1" si="41"/>
        <v>13</v>
      </c>
      <c r="D160">
        <f t="shared" ca="1" si="42"/>
        <v>11.3</v>
      </c>
      <c r="E160">
        <f t="shared" ca="1" si="43"/>
        <v>55.6</v>
      </c>
      <c r="F160" s="37">
        <f t="shared" si="44"/>
        <v>159</v>
      </c>
      <c r="G160">
        <f t="shared" ca="1" si="45"/>
        <v>595</v>
      </c>
      <c r="H160">
        <f t="shared" ca="1" si="52"/>
        <v>595000000</v>
      </c>
      <c r="I160" s="35">
        <f ca="1">compile!$E$5</f>
        <v>43831</v>
      </c>
      <c r="J160" s="83">
        <f t="shared" ca="1" si="53"/>
        <v>1577836800</v>
      </c>
      <c r="K160" s="37">
        <f t="shared" si="46"/>
        <v>159</v>
      </c>
      <c r="L160">
        <f t="shared" ca="1" si="47"/>
        <v>595</v>
      </c>
      <c r="M160">
        <f t="shared" ca="1" si="54"/>
        <v>595000000</v>
      </c>
      <c r="N160" s="35">
        <f ca="1">compile!$AI$5</f>
        <v>45658</v>
      </c>
      <c r="O160" s="83">
        <f t="shared" ca="1" si="55"/>
        <v>1735689600</v>
      </c>
      <c r="P160" s="37">
        <f t="shared" si="48"/>
        <v>159</v>
      </c>
      <c r="Q160">
        <f t="shared" ca="1" si="49"/>
        <v>595</v>
      </c>
      <c r="R160">
        <f t="shared" ca="1" si="56"/>
        <v>595000000</v>
      </c>
      <c r="S160" s="35">
        <f ca="1">compile!$BM$5</f>
        <v>47484</v>
      </c>
      <c r="T160" s="83">
        <f t="shared" ca="1" si="57"/>
        <v>1893456000</v>
      </c>
      <c r="U160" s="37">
        <f t="shared" si="50"/>
        <v>159</v>
      </c>
      <c r="V160">
        <f t="shared" ca="1" si="51"/>
        <v>595</v>
      </c>
      <c r="W160">
        <f t="shared" ca="1" si="58"/>
        <v>595000000</v>
      </c>
      <c r="X160" s="35">
        <f ca="1">compile!$CQ$5</f>
        <v>51136</v>
      </c>
      <c r="Y160" s="83">
        <f t="shared" ca="1" si="59"/>
        <v>2208988800</v>
      </c>
    </row>
    <row r="161" spans="1:25" x14ac:dyDescent="0.2">
      <c r="A161">
        <v>160</v>
      </c>
      <c r="B161" t="str">
        <f t="shared" ca="1" si="40"/>
        <v>DNK_Laufwasserkraftwerk</v>
      </c>
      <c r="C161">
        <f t="shared" ca="1" si="41"/>
        <v>9</v>
      </c>
      <c r="D161">
        <f t="shared" ca="1" si="42"/>
        <v>9</v>
      </c>
      <c r="E161">
        <f t="shared" ca="1" si="43"/>
        <v>56.1</v>
      </c>
      <c r="F161" s="37">
        <f t="shared" si="44"/>
        <v>160</v>
      </c>
      <c r="G161">
        <f t="shared" ca="1" si="45"/>
        <v>6.6082000000000001</v>
      </c>
      <c r="H161">
        <f t="shared" ca="1" si="52"/>
        <v>6608200</v>
      </c>
      <c r="I161" s="35">
        <f ca="1">compile!$E$5</f>
        <v>43831</v>
      </c>
      <c r="J161" s="83">
        <f t="shared" ca="1" si="53"/>
        <v>1577836800</v>
      </c>
      <c r="K161" s="37">
        <f t="shared" si="46"/>
        <v>160</v>
      </c>
      <c r="L161">
        <f t="shared" ca="1" si="47"/>
        <v>6.6082000000000001</v>
      </c>
      <c r="M161">
        <f t="shared" ca="1" si="54"/>
        <v>6608200</v>
      </c>
      <c r="N161" s="35">
        <f ca="1">compile!$AI$5</f>
        <v>45658</v>
      </c>
      <c r="O161" s="83">
        <f t="shared" ca="1" si="55"/>
        <v>1735689600</v>
      </c>
      <c r="P161" s="37">
        <f t="shared" si="48"/>
        <v>160</v>
      </c>
      <c r="Q161">
        <f t="shared" ca="1" si="49"/>
        <v>6.6082000000000001</v>
      </c>
      <c r="R161">
        <f t="shared" ca="1" si="56"/>
        <v>6608200</v>
      </c>
      <c r="S161" s="35">
        <f ca="1">compile!$BM$5</f>
        <v>47484</v>
      </c>
      <c r="T161" s="83">
        <f t="shared" ca="1" si="57"/>
        <v>1893456000</v>
      </c>
      <c r="U161" s="37">
        <f t="shared" si="50"/>
        <v>160</v>
      </c>
      <c r="V161">
        <f t="shared" ca="1" si="51"/>
        <v>6.6082000000000001</v>
      </c>
      <c r="W161">
        <f t="shared" ca="1" si="58"/>
        <v>6608200</v>
      </c>
      <c r="X161" s="35">
        <f ca="1">compile!$CQ$5</f>
        <v>51136</v>
      </c>
      <c r="Y161" s="83">
        <f t="shared" ca="1" si="59"/>
        <v>2208988800</v>
      </c>
    </row>
    <row r="162" spans="1:25" x14ac:dyDescent="0.2">
      <c r="A162">
        <v>161</v>
      </c>
      <c r="B162" t="str">
        <f t="shared" ca="1" si="40"/>
        <v>DNK_Speicherwasserkraftwerk</v>
      </c>
      <c r="C162">
        <f t="shared" ca="1" si="41"/>
        <v>11</v>
      </c>
      <c r="D162">
        <f t="shared" ca="1" si="42"/>
        <v>9</v>
      </c>
      <c r="E162">
        <f t="shared" ca="1" si="43"/>
        <v>56.1</v>
      </c>
      <c r="F162" s="37">
        <f t="shared" si="44"/>
        <v>161</v>
      </c>
      <c r="G162">
        <f t="shared" ca="1" si="45"/>
        <v>0</v>
      </c>
      <c r="H162">
        <f t="shared" ca="1" si="52"/>
        <v>0</v>
      </c>
      <c r="I162" s="35">
        <f ca="1">compile!$E$5</f>
        <v>43831</v>
      </c>
      <c r="J162" s="83">
        <f t="shared" ca="1" si="53"/>
        <v>1577836800</v>
      </c>
      <c r="K162" s="37">
        <f t="shared" si="46"/>
        <v>161</v>
      </c>
      <c r="L162">
        <f t="shared" ca="1" si="47"/>
        <v>0</v>
      </c>
      <c r="M162">
        <f t="shared" ca="1" si="54"/>
        <v>0</v>
      </c>
      <c r="N162" s="35">
        <f ca="1">compile!$AI$5</f>
        <v>45658</v>
      </c>
      <c r="O162" s="83">
        <f t="shared" ca="1" si="55"/>
        <v>1735689600</v>
      </c>
      <c r="P162" s="37">
        <f t="shared" si="48"/>
        <v>161</v>
      </c>
      <c r="Q162">
        <f t="shared" ca="1" si="49"/>
        <v>0</v>
      </c>
      <c r="R162">
        <f t="shared" ca="1" si="56"/>
        <v>0</v>
      </c>
      <c r="S162" s="35">
        <f ca="1">compile!$BM$5</f>
        <v>47484</v>
      </c>
      <c r="T162" s="83">
        <f t="shared" ca="1" si="57"/>
        <v>1893456000</v>
      </c>
      <c r="U162" s="37">
        <f t="shared" si="50"/>
        <v>161</v>
      </c>
      <c r="V162">
        <f t="shared" ca="1" si="51"/>
        <v>0</v>
      </c>
      <c r="W162">
        <f t="shared" ca="1" si="58"/>
        <v>0</v>
      </c>
      <c r="X162" s="35">
        <f ca="1">compile!$CQ$5</f>
        <v>51136</v>
      </c>
      <c r="Y162" s="83">
        <f t="shared" ca="1" si="59"/>
        <v>2208988800</v>
      </c>
    </row>
    <row r="163" spans="1:25" x14ac:dyDescent="0.2">
      <c r="A163">
        <v>162</v>
      </c>
      <c r="B163" t="str">
        <f t="shared" ca="1" si="40"/>
        <v>DNK_Braunkohlekraftwerk alt</v>
      </c>
      <c r="C163">
        <f t="shared" ca="1" si="41"/>
        <v>2</v>
      </c>
      <c r="D163">
        <f t="shared" ca="1" si="42"/>
        <v>10.3</v>
      </c>
      <c r="E163">
        <f t="shared" ca="1" si="43"/>
        <v>55.3</v>
      </c>
      <c r="F163" s="37">
        <f t="shared" si="44"/>
        <v>162</v>
      </c>
      <c r="G163">
        <f t="shared" ca="1" si="45"/>
        <v>0</v>
      </c>
      <c r="H163">
        <f t="shared" ca="1" si="52"/>
        <v>0</v>
      </c>
      <c r="I163" s="35">
        <f ca="1">compile!$E$5</f>
        <v>43831</v>
      </c>
      <c r="J163" s="83">
        <f t="shared" ca="1" si="53"/>
        <v>1577836800</v>
      </c>
      <c r="K163" s="37">
        <f t="shared" si="46"/>
        <v>162</v>
      </c>
      <c r="L163">
        <f t="shared" ca="1" si="47"/>
        <v>0</v>
      </c>
      <c r="M163">
        <f t="shared" ca="1" si="54"/>
        <v>0</v>
      </c>
      <c r="N163" s="35">
        <f ca="1">compile!$AI$5</f>
        <v>45658</v>
      </c>
      <c r="O163" s="83">
        <f t="shared" ca="1" si="55"/>
        <v>1735689600</v>
      </c>
      <c r="P163" s="37">
        <f t="shared" si="48"/>
        <v>162</v>
      </c>
      <c r="Q163">
        <f t="shared" ca="1" si="49"/>
        <v>0</v>
      </c>
      <c r="R163">
        <f t="shared" ca="1" si="56"/>
        <v>0</v>
      </c>
      <c r="S163" s="35">
        <f ca="1">compile!$BM$5</f>
        <v>47484</v>
      </c>
      <c r="T163" s="83">
        <f t="shared" ca="1" si="57"/>
        <v>1893456000</v>
      </c>
      <c r="U163" s="37">
        <f t="shared" si="50"/>
        <v>162</v>
      </c>
      <c r="V163">
        <f t="shared" ca="1" si="51"/>
        <v>0</v>
      </c>
      <c r="W163">
        <f t="shared" ca="1" si="58"/>
        <v>0</v>
      </c>
      <c r="X163" s="35">
        <f ca="1">compile!$CQ$5</f>
        <v>51136</v>
      </c>
      <c r="Y163" s="83">
        <f t="shared" ca="1" si="59"/>
        <v>2208988800</v>
      </c>
    </row>
    <row r="164" spans="1:25" x14ac:dyDescent="0.2">
      <c r="A164">
        <v>163</v>
      </c>
      <c r="B164" t="str">
        <f t="shared" ca="1" si="40"/>
        <v>DNK_Braunkohlekraftwerk neu</v>
      </c>
      <c r="C164">
        <f t="shared" ca="1" si="41"/>
        <v>3</v>
      </c>
      <c r="D164">
        <f t="shared" ca="1" si="42"/>
        <v>10.3</v>
      </c>
      <c r="E164">
        <f t="shared" ca="1" si="43"/>
        <v>55.3</v>
      </c>
      <c r="F164" s="37">
        <f t="shared" si="44"/>
        <v>163</v>
      </c>
      <c r="G164">
        <f t="shared" ca="1" si="45"/>
        <v>0</v>
      </c>
      <c r="H164">
        <f t="shared" ca="1" si="52"/>
        <v>0</v>
      </c>
      <c r="I164" s="35">
        <f ca="1">compile!$E$5</f>
        <v>43831</v>
      </c>
      <c r="J164" s="83">
        <f t="shared" ca="1" si="53"/>
        <v>1577836800</v>
      </c>
      <c r="K164" s="37">
        <f t="shared" si="46"/>
        <v>163</v>
      </c>
      <c r="L164">
        <f t="shared" ca="1" si="47"/>
        <v>0</v>
      </c>
      <c r="M164">
        <f t="shared" ca="1" si="54"/>
        <v>0</v>
      </c>
      <c r="N164" s="35">
        <f ca="1">compile!$AI$5</f>
        <v>45658</v>
      </c>
      <c r="O164" s="83">
        <f t="shared" ca="1" si="55"/>
        <v>1735689600</v>
      </c>
      <c r="P164" s="37">
        <f t="shared" si="48"/>
        <v>163</v>
      </c>
      <c r="Q164">
        <f t="shared" ca="1" si="49"/>
        <v>0</v>
      </c>
      <c r="R164">
        <f t="shared" ca="1" si="56"/>
        <v>0</v>
      </c>
      <c r="S164" s="35">
        <f ca="1">compile!$BM$5</f>
        <v>47484</v>
      </c>
      <c r="T164" s="83">
        <f t="shared" ca="1" si="57"/>
        <v>1893456000</v>
      </c>
      <c r="U164" s="37">
        <f t="shared" si="50"/>
        <v>163</v>
      </c>
      <c r="V164">
        <f t="shared" ca="1" si="51"/>
        <v>0</v>
      </c>
      <c r="W164">
        <f t="shared" ca="1" si="58"/>
        <v>0</v>
      </c>
      <c r="X164" s="35">
        <f ca="1">compile!$CQ$5</f>
        <v>51136</v>
      </c>
      <c r="Y164" s="83">
        <f t="shared" ca="1" si="59"/>
        <v>2208988800</v>
      </c>
    </row>
    <row r="165" spans="1:25" x14ac:dyDescent="0.2">
      <c r="A165">
        <v>164</v>
      </c>
      <c r="B165" t="str">
        <f t="shared" ca="1" si="40"/>
        <v>DNK_Kernkraftwerk</v>
      </c>
      <c r="C165">
        <f t="shared" ca="1" si="41"/>
        <v>8</v>
      </c>
      <c r="D165">
        <f t="shared" ca="1" si="42"/>
        <v>10.3</v>
      </c>
      <c r="E165">
        <f t="shared" ca="1" si="43"/>
        <v>55.3</v>
      </c>
      <c r="F165" s="37">
        <f t="shared" si="44"/>
        <v>164</v>
      </c>
      <c r="G165">
        <f t="shared" ca="1" si="45"/>
        <v>0</v>
      </c>
      <c r="H165">
        <f t="shared" ca="1" si="52"/>
        <v>0</v>
      </c>
      <c r="I165" s="35">
        <f ca="1">compile!$E$5</f>
        <v>43831</v>
      </c>
      <c r="J165" s="83">
        <f t="shared" ca="1" si="53"/>
        <v>1577836800</v>
      </c>
      <c r="K165" s="37">
        <f t="shared" si="46"/>
        <v>164</v>
      </c>
      <c r="L165">
        <f t="shared" ca="1" si="47"/>
        <v>0</v>
      </c>
      <c r="M165">
        <f t="shared" ca="1" si="54"/>
        <v>0</v>
      </c>
      <c r="N165" s="35">
        <f ca="1">compile!$AI$5</f>
        <v>45658</v>
      </c>
      <c r="O165" s="83">
        <f t="shared" ca="1" si="55"/>
        <v>1735689600</v>
      </c>
      <c r="P165" s="37">
        <f t="shared" si="48"/>
        <v>164</v>
      </c>
      <c r="Q165">
        <f t="shared" ca="1" si="49"/>
        <v>0</v>
      </c>
      <c r="R165">
        <f t="shared" ca="1" si="56"/>
        <v>0</v>
      </c>
      <c r="S165" s="35">
        <f ca="1">compile!$BM$5</f>
        <v>47484</v>
      </c>
      <c r="T165" s="83">
        <f t="shared" ca="1" si="57"/>
        <v>1893456000</v>
      </c>
      <c r="U165" s="37">
        <f t="shared" si="50"/>
        <v>164</v>
      </c>
      <c r="V165">
        <f t="shared" ca="1" si="51"/>
        <v>0</v>
      </c>
      <c r="W165">
        <f t="shared" ca="1" si="58"/>
        <v>0</v>
      </c>
      <c r="X165" s="35">
        <f ca="1">compile!$CQ$5</f>
        <v>51136</v>
      </c>
      <c r="Y165" s="83">
        <f t="shared" ca="1" si="59"/>
        <v>2208988800</v>
      </c>
    </row>
    <row r="166" spans="1:25" x14ac:dyDescent="0.2">
      <c r="A166">
        <v>165</v>
      </c>
      <c r="B166" t="str">
        <f t="shared" ca="1" si="40"/>
        <v>DNK_Oelkraftwerk</v>
      </c>
      <c r="C166">
        <f t="shared" ca="1" si="41"/>
        <v>17</v>
      </c>
      <c r="D166">
        <f t="shared" ca="1" si="42"/>
        <v>10.3</v>
      </c>
      <c r="E166">
        <f t="shared" ca="1" si="43"/>
        <v>55.3</v>
      </c>
      <c r="F166" s="37">
        <f t="shared" si="44"/>
        <v>165</v>
      </c>
      <c r="G166">
        <f t="shared" ca="1" si="45"/>
        <v>817</v>
      </c>
      <c r="H166">
        <f t="shared" ca="1" si="52"/>
        <v>817000000</v>
      </c>
      <c r="I166" s="35">
        <f ca="1">compile!$E$5</f>
        <v>43831</v>
      </c>
      <c r="J166" s="83">
        <f t="shared" ca="1" si="53"/>
        <v>1577836800</v>
      </c>
      <c r="K166" s="37">
        <f t="shared" si="46"/>
        <v>165</v>
      </c>
      <c r="L166">
        <f t="shared" ca="1" si="47"/>
        <v>817</v>
      </c>
      <c r="M166">
        <f t="shared" ca="1" si="54"/>
        <v>817000000</v>
      </c>
      <c r="N166" s="35">
        <f ca="1">compile!$AI$5</f>
        <v>45658</v>
      </c>
      <c r="O166" s="83">
        <f t="shared" ca="1" si="55"/>
        <v>1735689600</v>
      </c>
      <c r="P166" s="37">
        <f t="shared" si="48"/>
        <v>165</v>
      </c>
      <c r="Q166">
        <f t="shared" ca="1" si="49"/>
        <v>817</v>
      </c>
      <c r="R166">
        <f t="shared" ca="1" si="56"/>
        <v>817000000</v>
      </c>
      <c r="S166" s="35">
        <f ca="1">compile!$BM$5</f>
        <v>47484</v>
      </c>
      <c r="T166" s="83">
        <f t="shared" ca="1" si="57"/>
        <v>1893456000</v>
      </c>
      <c r="U166" s="37">
        <f t="shared" si="50"/>
        <v>165</v>
      </c>
      <c r="V166">
        <f t="shared" ca="1" si="51"/>
        <v>817</v>
      </c>
      <c r="W166">
        <f t="shared" ca="1" si="58"/>
        <v>817000000</v>
      </c>
      <c r="X166" s="35">
        <f ca="1">compile!$CQ$5</f>
        <v>51136</v>
      </c>
      <c r="Y166" s="83">
        <f t="shared" ca="1" si="59"/>
        <v>2208988800</v>
      </c>
    </row>
    <row r="167" spans="1:25" x14ac:dyDescent="0.2">
      <c r="A167">
        <v>166</v>
      </c>
      <c r="B167" t="str">
        <f t="shared" ca="1" si="40"/>
        <v>DNK_Weitere non-RES</v>
      </c>
      <c r="C167">
        <f t="shared" ca="1" si="41"/>
        <v>19</v>
      </c>
      <c r="D167">
        <f t="shared" ca="1" si="42"/>
        <v>10.3</v>
      </c>
      <c r="E167">
        <f t="shared" ca="1" si="43"/>
        <v>55.3</v>
      </c>
      <c r="F167" s="37">
        <f t="shared" si="44"/>
        <v>166</v>
      </c>
      <c r="G167">
        <f t="shared" ca="1" si="45"/>
        <v>125.751</v>
      </c>
      <c r="H167">
        <f t="shared" ca="1" si="52"/>
        <v>125751000</v>
      </c>
      <c r="I167" s="35">
        <f ca="1">compile!$E$5</f>
        <v>43831</v>
      </c>
      <c r="J167" s="83">
        <f t="shared" ca="1" si="53"/>
        <v>1577836800</v>
      </c>
      <c r="K167" s="37">
        <f t="shared" si="46"/>
        <v>166</v>
      </c>
      <c r="L167">
        <f t="shared" ca="1" si="47"/>
        <v>125.751</v>
      </c>
      <c r="M167">
        <f t="shared" ca="1" si="54"/>
        <v>125751000</v>
      </c>
      <c r="N167" s="35">
        <f ca="1">compile!$AI$5</f>
        <v>45658</v>
      </c>
      <c r="O167" s="83">
        <f t="shared" ca="1" si="55"/>
        <v>1735689600</v>
      </c>
      <c r="P167" s="37">
        <f t="shared" si="48"/>
        <v>166</v>
      </c>
      <c r="Q167">
        <f t="shared" ca="1" si="49"/>
        <v>125.751</v>
      </c>
      <c r="R167">
        <f t="shared" ca="1" si="56"/>
        <v>125751000</v>
      </c>
      <c r="S167" s="35">
        <f ca="1">compile!$BM$5</f>
        <v>47484</v>
      </c>
      <c r="T167" s="83">
        <f t="shared" ca="1" si="57"/>
        <v>1893456000</v>
      </c>
      <c r="U167" s="37">
        <f t="shared" si="50"/>
        <v>166</v>
      </c>
      <c r="V167">
        <f t="shared" ca="1" si="51"/>
        <v>125.751</v>
      </c>
      <c r="W167">
        <f t="shared" ca="1" si="58"/>
        <v>125751000</v>
      </c>
      <c r="X167" s="35">
        <f ca="1">compile!$CQ$5</f>
        <v>51136</v>
      </c>
      <c r="Y167" s="83">
        <f t="shared" ca="1" si="59"/>
        <v>2208988800</v>
      </c>
    </row>
    <row r="168" spans="1:25" x14ac:dyDescent="0.2">
      <c r="A168">
        <v>167</v>
      </c>
      <c r="B168" t="str">
        <f t="shared" ca="1" si="40"/>
        <v>DNK_Weitere RES</v>
      </c>
      <c r="C168">
        <f t="shared" ca="1" si="41"/>
        <v>18</v>
      </c>
      <c r="D168">
        <f t="shared" ca="1" si="42"/>
        <v>10.3</v>
      </c>
      <c r="E168">
        <f t="shared" ca="1" si="43"/>
        <v>55.3</v>
      </c>
      <c r="F168" s="37">
        <f t="shared" si="44"/>
        <v>167</v>
      </c>
      <c r="G168">
        <f t="shared" ca="1" si="45"/>
        <v>790.39999999999986</v>
      </c>
      <c r="H168">
        <f t="shared" ca="1" si="52"/>
        <v>790399999.99999988</v>
      </c>
      <c r="I168" s="35">
        <f ca="1">compile!$E$5</f>
        <v>43831</v>
      </c>
      <c r="J168" s="83">
        <f t="shared" ca="1" si="53"/>
        <v>1577836800</v>
      </c>
      <c r="K168" s="37">
        <f t="shared" si="46"/>
        <v>167</v>
      </c>
      <c r="L168">
        <f t="shared" ca="1" si="47"/>
        <v>790.39999999999986</v>
      </c>
      <c r="M168">
        <f t="shared" ca="1" si="54"/>
        <v>790399999.99999988</v>
      </c>
      <c r="N168" s="35">
        <f ca="1">compile!$AI$5</f>
        <v>45658</v>
      </c>
      <c r="O168" s="83">
        <f t="shared" ca="1" si="55"/>
        <v>1735689600</v>
      </c>
      <c r="P168" s="37">
        <f t="shared" si="48"/>
        <v>167</v>
      </c>
      <c r="Q168">
        <f t="shared" ca="1" si="49"/>
        <v>790.39999999999986</v>
      </c>
      <c r="R168">
        <f t="shared" ca="1" si="56"/>
        <v>790399999.99999988</v>
      </c>
      <c r="S168" s="35">
        <f ca="1">compile!$BM$5</f>
        <v>47484</v>
      </c>
      <c r="T168" s="83">
        <f t="shared" ca="1" si="57"/>
        <v>1893456000</v>
      </c>
      <c r="U168" s="37">
        <f t="shared" si="50"/>
        <v>167</v>
      </c>
      <c r="V168">
        <f t="shared" ca="1" si="51"/>
        <v>790.39999999999986</v>
      </c>
      <c r="W168">
        <f t="shared" ca="1" si="58"/>
        <v>790399999.99999988</v>
      </c>
      <c r="X168" s="35">
        <f ca="1">compile!$CQ$5</f>
        <v>51136</v>
      </c>
      <c r="Y168" s="83">
        <f t="shared" ca="1" si="59"/>
        <v>2208988800</v>
      </c>
    </row>
    <row r="169" spans="1:25" x14ac:dyDescent="0.2">
      <c r="A169">
        <v>168</v>
      </c>
      <c r="B169" t="str">
        <f t="shared" ca="1" si="40"/>
        <v>DNK_PV</v>
      </c>
      <c r="C169">
        <f t="shared" ca="1" si="41"/>
        <v>10</v>
      </c>
      <c r="D169">
        <f t="shared" ca="1" si="42"/>
        <v>10.3</v>
      </c>
      <c r="E169">
        <f t="shared" ca="1" si="43"/>
        <v>55</v>
      </c>
      <c r="F169" s="37">
        <f t="shared" si="44"/>
        <v>168</v>
      </c>
      <c r="G169">
        <f t="shared" ca="1" si="45"/>
        <v>1083</v>
      </c>
      <c r="H169">
        <f t="shared" ca="1" si="52"/>
        <v>1083000000</v>
      </c>
      <c r="I169" s="35">
        <f ca="1">compile!$E$5</f>
        <v>43831</v>
      </c>
      <c r="J169" s="83">
        <f t="shared" ca="1" si="53"/>
        <v>1577836800</v>
      </c>
      <c r="K169" s="37">
        <f t="shared" si="46"/>
        <v>168</v>
      </c>
      <c r="L169">
        <f t="shared" ca="1" si="47"/>
        <v>1083</v>
      </c>
      <c r="M169">
        <f t="shared" ca="1" si="54"/>
        <v>1083000000</v>
      </c>
      <c r="N169" s="35">
        <f ca="1">compile!$AI$5</f>
        <v>45658</v>
      </c>
      <c r="O169" s="83">
        <f t="shared" ca="1" si="55"/>
        <v>1735689600</v>
      </c>
      <c r="P169" s="37">
        <f t="shared" si="48"/>
        <v>168</v>
      </c>
      <c r="Q169">
        <f t="shared" ca="1" si="49"/>
        <v>1083</v>
      </c>
      <c r="R169">
        <f t="shared" ca="1" si="56"/>
        <v>1083000000</v>
      </c>
      <c r="S169" s="35">
        <f ca="1">compile!$BM$5</f>
        <v>47484</v>
      </c>
      <c r="T169" s="83">
        <f t="shared" ca="1" si="57"/>
        <v>1893456000</v>
      </c>
      <c r="U169" s="37">
        <f t="shared" si="50"/>
        <v>168</v>
      </c>
      <c r="V169">
        <f t="shared" ca="1" si="51"/>
        <v>1083</v>
      </c>
      <c r="W169">
        <f t="shared" ca="1" si="58"/>
        <v>1083000000</v>
      </c>
      <c r="X169" s="35">
        <f ca="1">compile!$CQ$5</f>
        <v>51136</v>
      </c>
      <c r="Y169" s="83">
        <f t="shared" ca="1" si="59"/>
        <v>2208988800</v>
      </c>
    </row>
    <row r="170" spans="1:25" x14ac:dyDescent="0.2">
      <c r="A170">
        <v>169</v>
      </c>
      <c r="B170" t="str">
        <f t="shared" ca="1" si="40"/>
        <v>DNK_Wind onshore stark</v>
      </c>
      <c r="C170">
        <f t="shared" ca="1" si="41"/>
        <v>16</v>
      </c>
      <c r="D170">
        <f t="shared" ca="1" si="42"/>
        <v>9.6</v>
      </c>
      <c r="E170">
        <f t="shared" ca="1" si="43"/>
        <v>56.3</v>
      </c>
      <c r="F170" s="37">
        <f t="shared" si="44"/>
        <v>169</v>
      </c>
      <c r="G170">
        <f t="shared" ca="1" si="45"/>
        <v>2173</v>
      </c>
      <c r="H170">
        <f t="shared" ca="1" si="52"/>
        <v>2173000000</v>
      </c>
      <c r="I170" s="35">
        <f ca="1">compile!$E$5</f>
        <v>43831</v>
      </c>
      <c r="J170" s="83">
        <f t="shared" ca="1" si="53"/>
        <v>1577836800</v>
      </c>
      <c r="K170" s="37">
        <f t="shared" si="46"/>
        <v>169</v>
      </c>
      <c r="L170">
        <f t="shared" ca="1" si="47"/>
        <v>2173</v>
      </c>
      <c r="M170">
        <f t="shared" ca="1" si="54"/>
        <v>2173000000</v>
      </c>
      <c r="N170" s="35">
        <f ca="1">compile!$AI$5</f>
        <v>45658</v>
      </c>
      <c r="O170" s="83">
        <f t="shared" ca="1" si="55"/>
        <v>1735689600</v>
      </c>
      <c r="P170" s="37">
        <f t="shared" si="48"/>
        <v>169</v>
      </c>
      <c r="Q170">
        <f t="shared" ca="1" si="49"/>
        <v>2173</v>
      </c>
      <c r="R170">
        <f t="shared" ca="1" si="56"/>
        <v>2173000000</v>
      </c>
      <c r="S170" s="35">
        <f ca="1">compile!$BM$5</f>
        <v>47484</v>
      </c>
      <c r="T170" s="83">
        <f t="shared" ca="1" si="57"/>
        <v>1893456000</v>
      </c>
      <c r="U170" s="37">
        <f t="shared" si="50"/>
        <v>169</v>
      </c>
      <c r="V170">
        <f t="shared" ca="1" si="51"/>
        <v>2173</v>
      </c>
      <c r="W170">
        <f t="shared" ca="1" si="58"/>
        <v>2173000000</v>
      </c>
      <c r="X170" s="35">
        <f ca="1">compile!$CQ$5</f>
        <v>51136</v>
      </c>
      <c r="Y170" s="83">
        <f t="shared" ca="1" si="59"/>
        <v>2208988800</v>
      </c>
    </row>
    <row r="171" spans="1:25" x14ac:dyDescent="0.2">
      <c r="A171">
        <v>170</v>
      </c>
      <c r="B171" t="str">
        <f t="shared" ca="1" si="40"/>
        <v>DNK_Wind onshore schwach</v>
      </c>
      <c r="C171">
        <f t="shared" ca="1" si="41"/>
        <v>15</v>
      </c>
      <c r="D171">
        <f t="shared" ca="1" si="42"/>
        <v>9.5</v>
      </c>
      <c r="E171">
        <f t="shared" ca="1" si="43"/>
        <v>56</v>
      </c>
      <c r="F171" s="37">
        <f t="shared" si="44"/>
        <v>170</v>
      </c>
      <c r="G171">
        <f t="shared" ca="1" si="45"/>
        <v>2173</v>
      </c>
      <c r="H171">
        <f t="shared" ca="1" si="52"/>
        <v>2173000000</v>
      </c>
      <c r="I171" s="35">
        <f ca="1">compile!$E$5</f>
        <v>43831</v>
      </c>
      <c r="J171" s="83">
        <f t="shared" ca="1" si="53"/>
        <v>1577836800</v>
      </c>
      <c r="K171" s="37">
        <f t="shared" si="46"/>
        <v>170</v>
      </c>
      <c r="L171">
        <f t="shared" ca="1" si="47"/>
        <v>2173</v>
      </c>
      <c r="M171">
        <f t="shared" ca="1" si="54"/>
        <v>2173000000</v>
      </c>
      <c r="N171" s="35">
        <f ca="1">compile!$AI$5</f>
        <v>45658</v>
      </c>
      <c r="O171" s="83">
        <f t="shared" ca="1" si="55"/>
        <v>1735689600</v>
      </c>
      <c r="P171" s="37">
        <f t="shared" si="48"/>
        <v>170</v>
      </c>
      <c r="Q171">
        <f t="shared" ca="1" si="49"/>
        <v>2173</v>
      </c>
      <c r="R171">
        <f t="shared" ca="1" si="56"/>
        <v>2173000000</v>
      </c>
      <c r="S171" s="35">
        <f ca="1">compile!$BM$5</f>
        <v>47484</v>
      </c>
      <c r="T171" s="83">
        <f t="shared" ca="1" si="57"/>
        <v>1893456000</v>
      </c>
      <c r="U171" s="37">
        <f t="shared" si="50"/>
        <v>170</v>
      </c>
      <c r="V171">
        <f t="shared" ca="1" si="51"/>
        <v>2173</v>
      </c>
      <c r="W171">
        <f t="shared" ca="1" si="58"/>
        <v>2173000000</v>
      </c>
      <c r="X171" s="35">
        <f ca="1">compile!$CQ$5</f>
        <v>51136</v>
      </c>
      <c r="Y171" s="83">
        <f t="shared" ca="1" si="59"/>
        <v>2208988800</v>
      </c>
    </row>
    <row r="172" spans="1:25" x14ac:dyDescent="0.2">
      <c r="A172">
        <v>171</v>
      </c>
      <c r="B172" t="str">
        <f t="shared" ca="1" si="40"/>
        <v>DNK_Wind offshore</v>
      </c>
      <c r="C172">
        <f t="shared" ca="1" si="41"/>
        <v>14</v>
      </c>
      <c r="D172">
        <f t="shared" ca="1" si="42"/>
        <v>7.7</v>
      </c>
      <c r="E172">
        <f t="shared" ca="1" si="43"/>
        <v>55.2</v>
      </c>
      <c r="F172" s="37">
        <f t="shared" si="44"/>
        <v>171</v>
      </c>
      <c r="G172">
        <f t="shared" ca="1" si="45"/>
        <v>2272</v>
      </c>
      <c r="H172">
        <f t="shared" ca="1" si="52"/>
        <v>2272000000</v>
      </c>
      <c r="I172" s="35">
        <f ca="1">compile!$E$5</f>
        <v>43831</v>
      </c>
      <c r="J172" s="83">
        <f t="shared" ca="1" si="53"/>
        <v>1577836800</v>
      </c>
      <c r="K172" s="37">
        <f t="shared" si="46"/>
        <v>171</v>
      </c>
      <c r="L172">
        <f t="shared" ca="1" si="47"/>
        <v>2272</v>
      </c>
      <c r="M172">
        <f t="shared" ca="1" si="54"/>
        <v>2272000000</v>
      </c>
      <c r="N172" s="35">
        <f ca="1">compile!$AI$5</f>
        <v>45658</v>
      </c>
      <c r="O172" s="83">
        <f t="shared" ca="1" si="55"/>
        <v>1735689600</v>
      </c>
      <c r="P172" s="37">
        <f t="shared" si="48"/>
        <v>171</v>
      </c>
      <c r="Q172">
        <f t="shared" ca="1" si="49"/>
        <v>2272</v>
      </c>
      <c r="R172">
        <f t="shared" ca="1" si="56"/>
        <v>2272000000</v>
      </c>
      <c r="S172" s="35">
        <f ca="1">compile!$BM$5</f>
        <v>47484</v>
      </c>
      <c r="T172" s="83">
        <f t="shared" ca="1" si="57"/>
        <v>1893456000</v>
      </c>
      <c r="U172" s="37">
        <f t="shared" si="50"/>
        <v>171</v>
      </c>
      <c r="V172">
        <f t="shared" ca="1" si="51"/>
        <v>2272</v>
      </c>
      <c r="W172">
        <f t="shared" ca="1" si="58"/>
        <v>2272000000</v>
      </c>
      <c r="X172" s="35">
        <f ca="1">compile!$CQ$5</f>
        <v>51136</v>
      </c>
      <c r="Y172" s="83">
        <f t="shared" ca="1" si="59"/>
        <v>2208988800</v>
      </c>
    </row>
    <row r="173" spans="1:25" x14ac:dyDescent="0.2">
      <c r="A173">
        <v>172</v>
      </c>
      <c r="B173" t="str">
        <f t="shared" ca="1" si="40"/>
        <v>ESP_Biomassekraftwerk</v>
      </c>
      <c r="C173">
        <f t="shared" ca="1" si="41"/>
        <v>1</v>
      </c>
      <c r="D173">
        <f t="shared" ca="1" si="42"/>
        <v>-4</v>
      </c>
      <c r="E173">
        <f t="shared" ca="1" si="43"/>
        <v>40</v>
      </c>
      <c r="F173" s="37">
        <f t="shared" si="44"/>
        <v>172</v>
      </c>
      <c r="G173">
        <f t="shared" ca="1" si="45"/>
        <v>0</v>
      </c>
      <c r="H173">
        <f t="shared" ca="1" si="52"/>
        <v>0</v>
      </c>
      <c r="I173" s="35">
        <f ca="1">compile!$E$5</f>
        <v>43831</v>
      </c>
      <c r="J173" s="83">
        <f t="shared" ca="1" si="53"/>
        <v>1577836800</v>
      </c>
      <c r="K173" s="37">
        <f t="shared" si="46"/>
        <v>172</v>
      </c>
      <c r="L173">
        <f t="shared" ca="1" si="47"/>
        <v>0</v>
      </c>
      <c r="M173">
        <f t="shared" ca="1" si="54"/>
        <v>0</v>
      </c>
      <c r="N173" s="35">
        <f ca="1">compile!$AI$5</f>
        <v>45658</v>
      </c>
      <c r="O173" s="83">
        <f t="shared" ca="1" si="55"/>
        <v>1735689600</v>
      </c>
      <c r="P173" s="37">
        <f t="shared" si="48"/>
        <v>172</v>
      </c>
      <c r="Q173">
        <f t="shared" ca="1" si="49"/>
        <v>0</v>
      </c>
      <c r="R173">
        <f t="shared" ca="1" si="56"/>
        <v>0</v>
      </c>
      <c r="S173" s="35">
        <f ca="1">compile!$BM$5</f>
        <v>47484</v>
      </c>
      <c r="T173" s="83">
        <f t="shared" ca="1" si="57"/>
        <v>1893456000</v>
      </c>
      <c r="U173" s="37">
        <f t="shared" si="50"/>
        <v>172</v>
      </c>
      <c r="V173">
        <f t="shared" ca="1" si="51"/>
        <v>0</v>
      </c>
      <c r="W173">
        <f t="shared" ca="1" si="58"/>
        <v>0</v>
      </c>
      <c r="X173" s="35">
        <f ca="1">compile!$CQ$5</f>
        <v>51136</v>
      </c>
      <c r="Y173" s="83">
        <f t="shared" ca="1" si="59"/>
        <v>2208988800</v>
      </c>
    </row>
    <row r="174" spans="1:25" x14ac:dyDescent="0.2">
      <c r="A174">
        <v>173</v>
      </c>
      <c r="B174" t="str">
        <f t="shared" ca="1" si="40"/>
        <v>ESP_GT absicherung</v>
      </c>
      <c r="C174">
        <f t="shared" ca="1" si="41"/>
        <v>4</v>
      </c>
      <c r="D174">
        <f t="shared" ca="1" si="42"/>
        <v>-0.8</v>
      </c>
      <c r="E174">
        <f t="shared" ca="1" si="43"/>
        <v>38.700000000000003</v>
      </c>
      <c r="F174" s="37">
        <f t="shared" si="44"/>
        <v>173</v>
      </c>
      <c r="G174">
        <f t="shared" ca="1" si="45"/>
        <v>24560</v>
      </c>
      <c r="H174">
        <f t="shared" ca="1" si="52"/>
        <v>24560000000</v>
      </c>
      <c r="I174" s="35">
        <f ca="1">compile!$E$5</f>
        <v>43831</v>
      </c>
      <c r="J174" s="83">
        <f t="shared" ca="1" si="53"/>
        <v>1577836800</v>
      </c>
      <c r="K174" s="37">
        <f t="shared" si="46"/>
        <v>173</v>
      </c>
      <c r="L174">
        <f t="shared" ca="1" si="47"/>
        <v>24560</v>
      </c>
      <c r="M174">
        <f t="shared" ca="1" si="54"/>
        <v>24560000000</v>
      </c>
      <c r="N174" s="35">
        <f ca="1">compile!$AI$5</f>
        <v>45658</v>
      </c>
      <c r="O174" s="83">
        <f t="shared" ca="1" si="55"/>
        <v>1735689600</v>
      </c>
      <c r="P174" s="37">
        <f t="shared" si="48"/>
        <v>173</v>
      </c>
      <c r="Q174">
        <f t="shared" ca="1" si="49"/>
        <v>24560</v>
      </c>
      <c r="R174">
        <f t="shared" ca="1" si="56"/>
        <v>24560000000</v>
      </c>
      <c r="S174" s="35">
        <f ca="1">compile!$BM$5</f>
        <v>47484</v>
      </c>
      <c r="T174" s="83">
        <f t="shared" ca="1" si="57"/>
        <v>1893456000</v>
      </c>
      <c r="U174" s="37">
        <f t="shared" si="50"/>
        <v>173</v>
      </c>
      <c r="V174">
        <f t="shared" ca="1" si="51"/>
        <v>24560</v>
      </c>
      <c r="W174">
        <f t="shared" ca="1" si="58"/>
        <v>24560000000</v>
      </c>
      <c r="X174" s="35">
        <f ca="1">compile!$CQ$5</f>
        <v>51136</v>
      </c>
      <c r="Y174" s="83">
        <f t="shared" ca="1" si="59"/>
        <v>2208988800</v>
      </c>
    </row>
    <row r="175" spans="1:25" x14ac:dyDescent="0.2">
      <c r="A175">
        <v>174</v>
      </c>
      <c r="B175" t="str">
        <f t="shared" ca="1" si="40"/>
        <v>ESP_GT peak</v>
      </c>
      <c r="C175">
        <f t="shared" ca="1" si="41"/>
        <v>5</v>
      </c>
      <c r="D175">
        <f t="shared" ca="1" si="42"/>
        <v>-3.1</v>
      </c>
      <c r="E175">
        <f t="shared" ca="1" si="43"/>
        <v>37</v>
      </c>
      <c r="F175" s="37">
        <f t="shared" si="44"/>
        <v>174</v>
      </c>
      <c r="G175">
        <f t="shared" ca="1" si="45"/>
        <v>7368</v>
      </c>
      <c r="H175">
        <f t="shared" ca="1" si="52"/>
        <v>7368000000</v>
      </c>
      <c r="I175" s="35">
        <f ca="1">compile!$E$5</f>
        <v>43831</v>
      </c>
      <c r="J175" s="83">
        <f t="shared" ca="1" si="53"/>
        <v>1577836800</v>
      </c>
      <c r="K175" s="37">
        <f t="shared" si="46"/>
        <v>174</v>
      </c>
      <c r="L175">
        <f t="shared" ca="1" si="47"/>
        <v>7368</v>
      </c>
      <c r="M175">
        <f t="shared" ca="1" si="54"/>
        <v>7368000000</v>
      </c>
      <c r="N175" s="35">
        <f ca="1">compile!$AI$5</f>
        <v>45658</v>
      </c>
      <c r="O175" s="83">
        <f t="shared" ca="1" si="55"/>
        <v>1735689600</v>
      </c>
      <c r="P175" s="37">
        <f t="shared" si="48"/>
        <v>174</v>
      </c>
      <c r="Q175">
        <f t="shared" ca="1" si="49"/>
        <v>7368</v>
      </c>
      <c r="R175">
        <f t="shared" ca="1" si="56"/>
        <v>7368000000</v>
      </c>
      <c r="S175" s="35">
        <f ca="1">compile!$BM$5</f>
        <v>47484</v>
      </c>
      <c r="T175" s="83">
        <f t="shared" ca="1" si="57"/>
        <v>1893456000</v>
      </c>
      <c r="U175" s="37">
        <f t="shared" si="50"/>
        <v>174</v>
      </c>
      <c r="V175">
        <f t="shared" ca="1" si="51"/>
        <v>7368</v>
      </c>
      <c r="W175">
        <f t="shared" ca="1" si="58"/>
        <v>7368000000</v>
      </c>
      <c r="X175" s="35">
        <f ca="1">compile!$CQ$5</f>
        <v>51136</v>
      </c>
      <c r="Y175" s="83">
        <f t="shared" ca="1" si="59"/>
        <v>2208988800</v>
      </c>
    </row>
    <row r="176" spans="1:25" x14ac:dyDescent="0.2">
      <c r="A176">
        <v>175</v>
      </c>
      <c r="B176" t="str">
        <f t="shared" ca="1" si="40"/>
        <v>ESP_GKKW alt</v>
      </c>
      <c r="C176">
        <f t="shared" ca="1" si="41"/>
        <v>6</v>
      </c>
      <c r="D176">
        <f t="shared" ca="1" si="42"/>
        <v>-6.3</v>
      </c>
      <c r="E176">
        <f t="shared" ca="1" si="43"/>
        <v>42.7</v>
      </c>
      <c r="F176" s="37">
        <f t="shared" si="44"/>
        <v>175</v>
      </c>
      <c r="G176">
        <f t="shared" ca="1" si="45"/>
        <v>8596</v>
      </c>
      <c r="H176">
        <f t="shared" ca="1" si="52"/>
        <v>8596000000</v>
      </c>
      <c r="I176" s="35">
        <f ca="1">compile!$E$5</f>
        <v>43831</v>
      </c>
      <c r="J176" s="83">
        <f t="shared" ca="1" si="53"/>
        <v>1577836800</v>
      </c>
      <c r="K176" s="37">
        <f t="shared" si="46"/>
        <v>175</v>
      </c>
      <c r="L176">
        <f t="shared" ca="1" si="47"/>
        <v>8596</v>
      </c>
      <c r="M176">
        <f t="shared" ca="1" si="54"/>
        <v>8596000000</v>
      </c>
      <c r="N176" s="35">
        <f ca="1">compile!$AI$5</f>
        <v>45658</v>
      </c>
      <c r="O176" s="83">
        <f t="shared" ca="1" si="55"/>
        <v>1735689600</v>
      </c>
      <c r="P176" s="37">
        <f t="shared" si="48"/>
        <v>175</v>
      </c>
      <c r="Q176">
        <f t="shared" ca="1" si="49"/>
        <v>8596</v>
      </c>
      <c r="R176">
        <f t="shared" ca="1" si="56"/>
        <v>8596000000</v>
      </c>
      <c r="S176" s="35">
        <f ca="1">compile!$BM$5</f>
        <v>47484</v>
      </c>
      <c r="T176" s="83">
        <f t="shared" ca="1" si="57"/>
        <v>1893456000</v>
      </c>
      <c r="U176" s="37">
        <f t="shared" si="50"/>
        <v>175</v>
      </c>
      <c r="V176">
        <f t="shared" ca="1" si="51"/>
        <v>8596</v>
      </c>
      <c r="W176">
        <f t="shared" ca="1" si="58"/>
        <v>8596000000</v>
      </c>
      <c r="X176" s="35">
        <f ca="1">compile!$CQ$5</f>
        <v>51136</v>
      </c>
      <c r="Y176" s="83">
        <f t="shared" ca="1" si="59"/>
        <v>2208988800</v>
      </c>
    </row>
    <row r="177" spans="1:25" x14ac:dyDescent="0.2">
      <c r="A177">
        <v>176</v>
      </c>
      <c r="B177" t="str">
        <f t="shared" ca="1" si="40"/>
        <v>ESP_GKKW neu</v>
      </c>
      <c r="C177">
        <f t="shared" ca="1" si="41"/>
        <v>7</v>
      </c>
      <c r="D177">
        <f t="shared" ca="1" si="42"/>
        <v>-1.1000000000000001</v>
      </c>
      <c r="E177">
        <f t="shared" ca="1" si="43"/>
        <v>42.3</v>
      </c>
      <c r="F177" s="37">
        <f t="shared" si="44"/>
        <v>176</v>
      </c>
      <c r="G177">
        <f t="shared" ca="1" si="45"/>
        <v>8596</v>
      </c>
      <c r="H177">
        <f t="shared" ca="1" si="52"/>
        <v>8596000000</v>
      </c>
      <c r="I177" s="35">
        <f ca="1">compile!$E$5</f>
        <v>43831</v>
      </c>
      <c r="J177" s="83">
        <f t="shared" ca="1" si="53"/>
        <v>1577836800</v>
      </c>
      <c r="K177" s="37">
        <f t="shared" si="46"/>
        <v>176</v>
      </c>
      <c r="L177">
        <f t="shared" ca="1" si="47"/>
        <v>8596</v>
      </c>
      <c r="M177">
        <f t="shared" ca="1" si="54"/>
        <v>8596000000</v>
      </c>
      <c r="N177" s="35">
        <f ca="1">compile!$AI$5</f>
        <v>45658</v>
      </c>
      <c r="O177" s="83">
        <f t="shared" ca="1" si="55"/>
        <v>1735689600</v>
      </c>
      <c r="P177" s="37">
        <f t="shared" si="48"/>
        <v>176</v>
      </c>
      <c r="Q177">
        <f t="shared" ca="1" si="49"/>
        <v>8596</v>
      </c>
      <c r="R177">
        <f t="shared" ca="1" si="56"/>
        <v>8596000000</v>
      </c>
      <c r="S177" s="35">
        <f ca="1">compile!$BM$5</f>
        <v>47484</v>
      </c>
      <c r="T177" s="83">
        <f t="shared" ca="1" si="57"/>
        <v>1893456000</v>
      </c>
      <c r="U177" s="37">
        <f t="shared" si="50"/>
        <v>176</v>
      </c>
      <c r="V177">
        <f t="shared" ca="1" si="51"/>
        <v>8596</v>
      </c>
      <c r="W177">
        <f t="shared" ca="1" si="58"/>
        <v>8596000000</v>
      </c>
      <c r="X177" s="35">
        <f ca="1">compile!$CQ$5</f>
        <v>51136</v>
      </c>
      <c r="Y177" s="83">
        <f t="shared" ca="1" si="59"/>
        <v>2208988800</v>
      </c>
    </row>
    <row r="178" spans="1:25" x14ac:dyDescent="0.2">
      <c r="A178">
        <v>177</v>
      </c>
      <c r="B178" t="str">
        <f t="shared" ca="1" si="40"/>
        <v>ESP_Steinkohlekraftwerk alt</v>
      </c>
      <c r="C178">
        <f t="shared" ca="1" si="41"/>
        <v>12</v>
      </c>
      <c r="D178">
        <f t="shared" ca="1" si="42"/>
        <v>-5.9</v>
      </c>
      <c r="E178">
        <f t="shared" ca="1" si="43"/>
        <v>42.5</v>
      </c>
      <c r="F178" s="37">
        <f t="shared" si="44"/>
        <v>177</v>
      </c>
      <c r="G178">
        <f t="shared" ca="1" si="45"/>
        <v>4700</v>
      </c>
      <c r="H178">
        <f t="shared" ca="1" si="52"/>
        <v>4700000000</v>
      </c>
      <c r="I178" s="35">
        <f ca="1">compile!$E$5</f>
        <v>43831</v>
      </c>
      <c r="J178" s="83">
        <f t="shared" ca="1" si="53"/>
        <v>1577836800</v>
      </c>
      <c r="K178" s="37">
        <f t="shared" si="46"/>
        <v>177</v>
      </c>
      <c r="L178">
        <f t="shared" ca="1" si="47"/>
        <v>4700</v>
      </c>
      <c r="M178">
        <f t="shared" ca="1" si="54"/>
        <v>4700000000</v>
      </c>
      <c r="N178" s="35">
        <f ca="1">compile!$AI$5</f>
        <v>45658</v>
      </c>
      <c r="O178" s="83">
        <f t="shared" ca="1" si="55"/>
        <v>1735689600</v>
      </c>
      <c r="P178" s="37">
        <f t="shared" si="48"/>
        <v>177</v>
      </c>
      <c r="Q178">
        <f t="shared" ca="1" si="49"/>
        <v>4700</v>
      </c>
      <c r="R178">
        <f t="shared" ca="1" si="56"/>
        <v>4700000000</v>
      </c>
      <c r="S178" s="35">
        <f ca="1">compile!$BM$5</f>
        <v>47484</v>
      </c>
      <c r="T178" s="83">
        <f t="shared" ca="1" si="57"/>
        <v>1893456000</v>
      </c>
      <c r="U178" s="37">
        <f t="shared" si="50"/>
        <v>177</v>
      </c>
      <c r="V178">
        <f t="shared" ca="1" si="51"/>
        <v>4700</v>
      </c>
      <c r="W178">
        <f t="shared" ca="1" si="58"/>
        <v>4700000000</v>
      </c>
      <c r="X178" s="35">
        <f ca="1">compile!$CQ$5</f>
        <v>51136</v>
      </c>
      <c r="Y178" s="83">
        <f t="shared" ca="1" si="59"/>
        <v>2208988800</v>
      </c>
    </row>
    <row r="179" spans="1:25" x14ac:dyDescent="0.2">
      <c r="A179">
        <v>178</v>
      </c>
      <c r="B179" t="str">
        <f t="shared" ca="1" si="40"/>
        <v>ESP_Steinkohlekraftwerk neu</v>
      </c>
      <c r="C179">
        <f t="shared" ca="1" si="41"/>
        <v>13</v>
      </c>
      <c r="D179">
        <f t="shared" ca="1" si="42"/>
        <v>0.2</v>
      </c>
      <c r="E179">
        <f t="shared" ca="1" si="43"/>
        <v>41.3</v>
      </c>
      <c r="F179" s="37">
        <f t="shared" si="44"/>
        <v>178</v>
      </c>
      <c r="G179">
        <f t="shared" ca="1" si="45"/>
        <v>4700</v>
      </c>
      <c r="H179">
        <f t="shared" ca="1" si="52"/>
        <v>4700000000</v>
      </c>
      <c r="I179" s="35">
        <f ca="1">compile!$E$5</f>
        <v>43831</v>
      </c>
      <c r="J179" s="83">
        <f t="shared" ca="1" si="53"/>
        <v>1577836800</v>
      </c>
      <c r="K179" s="37">
        <f t="shared" si="46"/>
        <v>178</v>
      </c>
      <c r="L179">
        <f t="shared" ca="1" si="47"/>
        <v>4700</v>
      </c>
      <c r="M179">
        <f t="shared" ca="1" si="54"/>
        <v>4700000000</v>
      </c>
      <c r="N179" s="35">
        <f ca="1">compile!$AI$5</f>
        <v>45658</v>
      </c>
      <c r="O179" s="83">
        <f t="shared" ca="1" si="55"/>
        <v>1735689600</v>
      </c>
      <c r="P179" s="37">
        <f t="shared" si="48"/>
        <v>178</v>
      </c>
      <c r="Q179">
        <f t="shared" ca="1" si="49"/>
        <v>4700</v>
      </c>
      <c r="R179">
        <f t="shared" ca="1" si="56"/>
        <v>4700000000</v>
      </c>
      <c r="S179" s="35">
        <f ca="1">compile!$BM$5</f>
        <v>47484</v>
      </c>
      <c r="T179" s="83">
        <f t="shared" ca="1" si="57"/>
        <v>1893456000</v>
      </c>
      <c r="U179" s="37">
        <f t="shared" si="50"/>
        <v>178</v>
      </c>
      <c r="V179">
        <f t="shared" ca="1" si="51"/>
        <v>4700</v>
      </c>
      <c r="W179">
        <f t="shared" ca="1" si="58"/>
        <v>4700000000</v>
      </c>
      <c r="X179" s="35">
        <f ca="1">compile!$CQ$5</f>
        <v>51136</v>
      </c>
      <c r="Y179" s="83">
        <f t="shared" ca="1" si="59"/>
        <v>2208988800</v>
      </c>
    </row>
    <row r="180" spans="1:25" x14ac:dyDescent="0.2">
      <c r="A180">
        <v>179</v>
      </c>
      <c r="B180" t="str">
        <f t="shared" ca="1" si="40"/>
        <v>ESP_Laufwasserkraftwerk</v>
      </c>
      <c r="C180">
        <f t="shared" ca="1" si="41"/>
        <v>9</v>
      </c>
      <c r="D180">
        <f t="shared" ca="1" si="42"/>
        <v>-6.4</v>
      </c>
      <c r="E180">
        <f t="shared" ca="1" si="43"/>
        <v>40.9</v>
      </c>
      <c r="F180" s="37">
        <f t="shared" si="44"/>
        <v>179</v>
      </c>
      <c r="G180">
        <f t="shared" ca="1" si="45"/>
        <v>3600</v>
      </c>
      <c r="H180">
        <f t="shared" ca="1" si="52"/>
        <v>3600000000</v>
      </c>
      <c r="I180" s="35">
        <f ca="1">compile!$E$5</f>
        <v>43831</v>
      </c>
      <c r="J180" s="83">
        <f t="shared" ca="1" si="53"/>
        <v>1577836800</v>
      </c>
      <c r="K180" s="37">
        <f t="shared" si="46"/>
        <v>179</v>
      </c>
      <c r="L180">
        <f t="shared" ca="1" si="47"/>
        <v>3600</v>
      </c>
      <c r="M180">
        <f t="shared" ca="1" si="54"/>
        <v>3600000000</v>
      </c>
      <c r="N180" s="35">
        <f ca="1">compile!$AI$5</f>
        <v>45658</v>
      </c>
      <c r="O180" s="83">
        <f t="shared" ca="1" si="55"/>
        <v>1735689600</v>
      </c>
      <c r="P180" s="37">
        <f t="shared" si="48"/>
        <v>179</v>
      </c>
      <c r="Q180">
        <f t="shared" ca="1" si="49"/>
        <v>3600</v>
      </c>
      <c r="R180">
        <f t="shared" ca="1" si="56"/>
        <v>3600000000</v>
      </c>
      <c r="S180" s="35">
        <f ca="1">compile!$BM$5</f>
        <v>47484</v>
      </c>
      <c r="T180" s="83">
        <f t="shared" ca="1" si="57"/>
        <v>1893456000</v>
      </c>
      <c r="U180" s="37">
        <f t="shared" si="50"/>
        <v>179</v>
      </c>
      <c r="V180">
        <f t="shared" ca="1" si="51"/>
        <v>3600</v>
      </c>
      <c r="W180">
        <f t="shared" ca="1" si="58"/>
        <v>3600000000</v>
      </c>
      <c r="X180" s="35">
        <f ca="1">compile!$CQ$5</f>
        <v>51136</v>
      </c>
      <c r="Y180" s="83">
        <f t="shared" ca="1" si="59"/>
        <v>2208988800</v>
      </c>
    </row>
    <row r="181" spans="1:25" x14ac:dyDescent="0.2">
      <c r="A181">
        <v>180</v>
      </c>
      <c r="B181" t="str">
        <f t="shared" ca="1" si="40"/>
        <v>ESP_Speicherwasserkraftwerk</v>
      </c>
      <c r="C181">
        <f t="shared" ca="1" si="41"/>
        <v>11</v>
      </c>
      <c r="D181">
        <f t="shared" ca="1" si="42"/>
        <v>-6</v>
      </c>
      <c r="E181">
        <f t="shared" ca="1" si="43"/>
        <v>40.1</v>
      </c>
      <c r="F181" s="37">
        <f t="shared" si="44"/>
        <v>180</v>
      </c>
      <c r="G181">
        <f t="shared" ca="1" si="45"/>
        <v>16890</v>
      </c>
      <c r="H181">
        <f t="shared" ca="1" si="52"/>
        <v>16890000000</v>
      </c>
      <c r="I181" s="35">
        <f ca="1">compile!$E$5</f>
        <v>43831</v>
      </c>
      <c r="J181" s="83">
        <f t="shared" ca="1" si="53"/>
        <v>1577836800</v>
      </c>
      <c r="K181" s="37">
        <f t="shared" si="46"/>
        <v>180</v>
      </c>
      <c r="L181">
        <f t="shared" ca="1" si="47"/>
        <v>16890</v>
      </c>
      <c r="M181">
        <f t="shared" ca="1" si="54"/>
        <v>16890000000</v>
      </c>
      <c r="N181" s="35">
        <f ca="1">compile!$AI$5</f>
        <v>45658</v>
      </c>
      <c r="O181" s="83">
        <f t="shared" ca="1" si="55"/>
        <v>1735689600</v>
      </c>
      <c r="P181" s="37">
        <f t="shared" si="48"/>
        <v>180</v>
      </c>
      <c r="Q181">
        <f t="shared" ca="1" si="49"/>
        <v>16890</v>
      </c>
      <c r="R181">
        <f t="shared" ca="1" si="56"/>
        <v>16890000000</v>
      </c>
      <c r="S181" s="35">
        <f ca="1">compile!$BM$5</f>
        <v>47484</v>
      </c>
      <c r="T181" s="83">
        <f t="shared" ca="1" si="57"/>
        <v>1893456000</v>
      </c>
      <c r="U181" s="37">
        <f t="shared" si="50"/>
        <v>180</v>
      </c>
      <c r="V181">
        <f t="shared" ca="1" si="51"/>
        <v>16890</v>
      </c>
      <c r="W181">
        <f t="shared" ca="1" si="58"/>
        <v>16890000000</v>
      </c>
      <c r="X181" s="35">
        <f ca="1">compile!$CQ$5</f>
        <v>51136</v>
      </c>
      <c r="Y181" s="83">
        <f t="shared" ca="1" si="59"/>
        <v>2208988800</v>
      </c>
    </row>
    <row r="182" spans="1:25" x14ac:dyDescent="0.2">
      <c r="A182">
        <v>181</v>
      </c>
      <c r="B182" t="str">
        <f t="shared" ca="1" si="40"/>
        <v>ESP_Braunkohlekraftwerk alt</v>
      </c>
      <c r="C182">
        <f t="shared" ca="1" si="41"/>
        <v>2</v>
      </c>
      <c r="D182">
        <f t="shared" ca="1" si="42"/>
        <v>-0.5</v>
      </c>
      <c r="E182">
        <f t="shared" ca="1" si="43"/>
        <v>41</v>
      </c>
      <c r="F182" s="37">
        <f t="shared" si="44"/>
        <v>181</v>
      </c>
      <c r="G182">
        <f t="shared" ca="1" si="45"/>
        <v>0</v>
      </c>
      <c r="H182">
        <f t="shared" ca="1" si="52"/>
        <v>0</v>
      </c>
      <c r="I182" s="35">
        <f ca="1">compile!$E$5</f>
        <v>43831</v>
      </c>
      <c r="J182" s="83">
        <f t="shared" ca="1" si="53"/>
        <v>1577836800</v>
      </c>
      <c r="K182" s="37">
        <f t="shared" si="46"/>
        <v>181</v>
      </c>
      <c r="L182">
        <f t="shared" ca="1" si="47"/>
        <v>0</v>
      </c>
      <c r="M182">
        <f t="shared" ca="1" si="54"/>
        <v>0</v>
      </c>
      <c r="N182" s="35">
        <f ca="1">compile!$AI$5</f>
        <v>45658</v>
      </c>
      <c r="O182" s="83">
        <f t="shared" ca="1" si="55"/>
        <v>1735689600</v>
      </c>
      <c r="P182" s="37">
        <f t="shared" si="48"/>
        <v>181</v>
      </c>
      <c r="Q182">
        <f t="shared" ca="1" si="49"/>
        <v>0</v>
      </c>
      <c r="R182">
        <f t="shared" ca="1" si="56"/>
        <v>0</v>
      </c>
      <c r="S182" s="35">
        <f ca="1">compile!$BM$5</f>
        <v>47484</v>
      </c>
      <c r="T182" s="83">
        <f t="shared" ca="1" si="57"/>
        <v>1893456000</v>
      </c>
      <c r="U182" s="37">
        <f t="shared" si="50"/>
        <v>181</v>
      </c>
      <c r="V182">
        <f t="shared" ca="1" si="51"/>
        <v>0</v>
      </c>
      <c r="W182">
        <f t="shared" ca="1" si="58"/>
        <v>0</v>
      </c>
      <c r="X182" s="35">
        <f ca="1">compile!$CQ$5</f>
        <v>51136</v>
      </c>
      <c r="Y182" s="83">
        <f t="shared" ca="1" si="59"/>
        <v>2208988800</v>
      </c>
    </row>
    <row r="183" spans="1:25" x14ac:dyDescent="0.2">
      <c r="A183">
        <v>182</v>
      </c>
      <c r="B183" t="str">
        <f t="shared" ca="1" si="40"/>
        <v>ESP_Braunkohlekraftwerk neu</v>
      </c>
      <c r="C183">
        <f t="shared" ca="1" si="41"/>
        <v>3</v>
      </c>
      <c r="D183">
        <f t="shared" ca="1" si="42"/>
        <v>-6.1</v>
      </c>
      <c r="E183">
        <f t="shared" ca="1" si="43"/>
        <v>42</v>
      </c>
      <c r="F183" s="37">
        <f t="shared" si="44"/>
        <v>182</v>
      </c>
      <c r="G183">
        <f t="shared" ca="1" si="45"/>
        <v>0</v>
      </c>
      <c r="H183">
        <f t="shared" ca="1" si="52"/>
        <v>0</v>
      </c>
      <c r="I183" s="35">
        <f ca="1">compile!$E$5</f>
        <v>43831</v>
      </c>
      <c r="J183" s="83">
        <f t="shared" ca="1" si="53"/>
        <v>1577836800</v>
      </c>
      <c r="K183" s="37">
        <f t="shared" si="46"/>
        <v>182</v>
      </c>
      <c r="L183">
        <f t="shared" ca="1" si="47"/>
        <v>0</v>
      </c>
      <c r="M183">
        <f t="shared" ca="1" si="54"/>
        <v>0</v>
      </c>
      <c r="N183" s="35">
        <f ca="1">compile!$AI$5</f>
        <v>45658</v>
      </c>
      <c r="O183" s="83">
        <f t="shared" ca="1" si="55"/>
        <v>1735689600</v>
      </c>
      <c r="P183" s="37">
        <f t="shared" si="48"/>
        <v>182</v>
      </c>
      <c r="Q183">
        <f t="shared" ca="1" si="49"/>
        <v>0</v>
      </c>
      <c r="R183">
        <f t="shared" ca="1" si="56"/>
        <v>0</v>
      </c>
      <c r="S183" s="35">
        <f ca="1">compile!$BM$5</f>
        <v>47484</v>
      </c>
      <c r="T183" s="83">
        <f t="shared" ca="1" si="57"/>
        <v>1893456000</v>
      </c>
      <c r="U183" s="37">
        <f t="shared" si="50"/>
        <v>182</v>
      </c>
      <c r="V183">
        <f t="shared" ca="1" si="51"/>
        <v>0</v>
      </c>
      <c r="W183">
        <f t="shared" ca="1" si="58"/>
        <v>0</v>
      </c>
      <c r="X183" s="35">
        <f ca="1">compile!$CQ$5</f>
        <v>51136</v>
      </c>
      <c r="Y183" s="83">
        <f t="shared" ca="1" si="59"/>
        <v>2208988800</v>
      </c>
    </row>
    <row r="184" spans="1:25" x14ac:dyDescent="0.2">
      <c r="A184">
        <v>183</v>
      </c>
      <c r="B184" t="str">
        <f t="shared" ca="1" si="40"/>
        <v>ESP_Kernkraftwerk</v>
      </c>
      <c r="C184">
        <f t="shared" ca="1" si="41"/>
        <v>8</v>
      </c>
      <c r="D184">
        <f t="shared" ca="1" si="42"/>
        <v>0.2</v>
      </c>
      <c r="E184">
        <f t="shared" ca="1" si="43"/>
        <v>41</v>
      </c>
      <c r="F184" s="37">
        <f t="shared" si="44"/>
        <v>183</v>
      </c>
      <c r="G184">
        <f t="shared" ca="1" si="45"/>
        <v>7117</v>
      </c>
      <c r="H184">
        <f t="shared" ca="1" si="52"/>
        <v>7117000000</v>
      </c>
      <c r="I184" s="35">
        <f ca="1">compile!$E$5</f>
        <v>43831</v>
      </c>
      <c r="J184" s="83">
        <f t="shared" ca="1" si="53"/>
        <v>1577836800</v>
      </c>
      <c r="K184" s="37">
        <f t="shared" si="46"/>
        <v>183</v>
      </c>
      <c r="L184">
        <f t="shared" ca="1" si="47"/>
        <v>7117</v>
      </c>
      <c r="M184">
        <f t="shared" ca="1" si="54"/>
        <v>7117000000</v>
      </c>
      <c r="N184" s="35">
        <f ca="1">compile!$AI$5</f>
        <v>45658</v>
      </c>
      <c r="O184" s="83">
        <f t="shared" ca="1" si="55"/>
        <v>1735689600</v>
      </c>
      <c r="P184" s="37">
        <f t="shared" si="48"/>
        <v>183</v>
      </c>
      <c r="Q184">
        <f t="shared" ca="1" si="49"/>
        <v>7117</v>
      </c>
      <c r="R184">
        <f t="shared" ca="1" si="56"/>
        <v>7117000000</v>
      </c>
      <c r="S184" s="35">
        <f ca="1">compile!$BM$5</f>
        <v>47484</v>
      </c>
      <c r="T184" s="83">
        <f t="shared" ca="1" si="57"/>
        <v>1893456000</v>
      </c>
      <c r="U184" s="37">
        <f t="shared" si="50"/>
        <v>183</v>
      </c>
      <c r="V184">
        <f t="shared" ca="1" si="51"/>
        <v>7117</v>
      </c>
      <c r="W184">
        <f t="shared" ca="1" si="58"/>
        <v>7117000000</v>
      </c>
      <c r="X184" s="35">
        <f ca="1">compile!$CQ$5</f>
        <v>51136</v>
      </c>
      <c r="Y184" s="83">
        <f t="shared" ca="1" si="59"/>
        <v>2208988800</v>
      </c>
    </row>
    <row r="185" spans="1:25" x14ac:dyDescent="0.2">
      <c r="A185">
        <v>184</v>
      </c>
      <c r="B185" t="str">
        <f t="shared" ca="1" si="40"/>
        <v>ESP_Oelkraftwerk</v>
      </c>
      <c r="C185">
        <f t="shared" ca="1" si="41"/>
        <v>17</v>
      </c>
      <c r="D185">
        <f t="shared" ca="1" si="42"/>
        <v>-3.6</v>
      </c>
      <c r="E185">
        <f t="shared" ca="1" si="43"/>
        <v>40.200000000000003</v>
      </c>
      <c r="F185" s="37">
        <f t="shared" si="44"/>
        <v>184</v>
      </c>
      <c r="G185">
        <f t="shared" ca="1" si="45"/>
        <v>0</v>
      </c>
      <c r="H185">
        <f t="shared" ca="1" si="52"/>
        <v>0</v>
      </c>
      <c r="I185" s="35">
        <f ca="1">compile!$E$5</f>
        <v>43831</v>
      </c>
      <c r="J185" s="83">
        <f t="shared" ca="1" si="53"/>
        <v>1577836800</v>
      </c>
      <c r="K185" s="37">
        <f t="shared" si="46"/>
        <v>184</v>
      </c>
      <c r="L185">
        <f t="shared" ca="1" si="47"/>
        <v>0</v>
      </c>
      <c r="M185">
        <f t="shared" ca="1" si="54"/>
        <v>0</v>
      </c>
      <c r="N185" s="35">
        <f ca="1">compile!$AI$5</f>
        <v>45658</v>
      </c>
      <c r="O185" s="83">
        <f t="shared" ca="1" si="55"/>
        <v>1735689600</v>
      </c>
      <c r="P185" s="37">
        <f t="shared" si="48"/>
        <v>184</v>
      </c>
      <c r="Q185">
        <f t="shared" ca="1" si="49"/>
        <v>0</v>
      </c>
      <c r="R185">
        <f t="shared" ca="1" si="56"/>
        <v>0</v>
      </c>
      <c r="S185" s="35">
        <f ca="1">compile!$BM$5</f>
        <v>47484</v>
      </c>
      <c r="T185" s="83">
        <f t="shared" ca="1" si="57"/>
        <v>1893456000</v>
      </c>
      <c r="U185" s="37">
        <f t="shared" si="50"/>
        <v>184</v>
      </c>
      <c r="V185">
        <f t="shared" ca="1" si="51"/>
        <v>0</v>
      </c>
      <c r="W185">
        <f t="shared" ca="1" si="58"/>
        <v>0</v>
      </c>
      <c r="X185" s="35">
        <f ca="1">compile!$CQ$5</f>
        <v>51136</v>
      </c>
      <c r="Y185" s="83">
        <f t="shared" ca="1" si="59"/>
        <v>2208988800</v>
      </c>
    </row>
    <row r="186" spans="1:25" x14ac:dyDescent="0.2">
      <c r="A186">
        <v>185</v>
      </c>
      <c r="B186" t="str">
        <f t="shared" ca="1" si="40"/>
        <v>ESP_Weitere non-RES</v>
      </c>
      <c r="C186">
        <f t="shared" ca="1" si="41"/>
        <v>19</v>
      </c>
      <c r="D186">
        <f t="shared" ca="1" si="42"/>
        <v>-3.5</v>
      </c>
      <c r="E186">
        <f t="shared" ca="1" si="43"/>
        <v>40.299999999999997</v>
      </c>
      <c r="F186" s="37">
        <f t="shared" si="44"/>
        <v>185</v>
      </c>
      <c r="G186">
        <f t="shared" ca="1" si="45"/>
        <v>7570</v>
      </c>
      <c r="H186">
        <f t="shared" ca="1" si="52"/>
        <v>7570000000</v>
      </c>
      <c r="I186" s="35">
        <f ca="1">compile!$E$5</f>
        <v>43831</v>
      </c>
      <c r="J186" s="83">
        <f t="shared" ca="1" si="53"/>
        <v>1577836800</v>
      </c>
      <c r="K186" s="37">
        <f t="shared" si="46"/>
        <v>185</v>
      </c>
      <c r="L186">
        <f t="shared" ca="1" si="47"/>
        <v>7570</v>
      </c>
      <c r="M186">
        <f t="shared" ca="1" si="54"/>
        <v>7570000000</v>
      </c>
      <c r="N186" s="35">
        <f ca="1">compile!$AI$5</f>
        <v>45658</v>
      </c>
      <c r="O186" s="83">
        <f t="shared" ca="1" si="55"/>
        <v>1735689600</v>
      </c>
      <c r="P186" s="37">
        <f t="shared" si="48"/>
        <v>185</v>
      </c>
      <c r="Q186">
        <f t="shared" ca="1" si="49"/>
        <v>7570</v>
      </c>
      <c r="R186">
        <f t="shared" ca="1" si="56"/>
        <v>7570000000</v>
      </c>
      <c r="S186" s="35">
        <f ca="1">compile!$BM$5</f>
        <v>47484</v>
      </c>
      <c r="T186" s="83">
        <f t="shared" ca="1" si="57"/>
        <v>1893456000</v>
      </c>
      <c r="U186" s="37">
        <f t="shared" si="50"/>
        <v>185</v>
      </c>
      <c r="V186">
        <f t="shared" ca="1" si="51"/>
        <v>7570</v>
      </c>
      <c r="W186">
        <f t="shared" ca="1" si="58"/>
        <v>7570000000</v>
      </c>
      <c r="X186" s="35">
        <f ca="1">compile!$CQ$5</f>
        <v>51136</v>
      </c>
      <c r="Y186" s="83">
        <f t="shared" ca="1" si="59"/>
        <v>2208988800</v>
      </c>
    </row>
    <row r="187" spans="1:25" x14ac:dyDescent="0.2">
      <c r="A187">
        <v>186</v>
      </c>
      <c r="B187" t="str">
        <f t="shared" ca="1" si="40"/>
        <v>ESP_Weitere RES</v>
      </c>
      <c r="C187">
        <f t="shared" ca="1" si="41"/>
        <v>18</v>
      </c>
      <c r="D187">
        <f t="shared" ca="1" si="42"/>
        <v>-3.4</v>
      </c>
      <c r="E187">
        <f t="shared" ca="1" si="43"/>
        <v>40.4</v>
      </c>
      <c r="F187" s="37">
        <f t="shared" si="44"/>
        <v>186</v>
      </c>
      <c r="G187">
        <f t="shared" ca="1" si="45"/>
        <v>1250</v>
      </c>
      <c r="H187">
        <f t="shared" ca="1" si="52"/>
        <v>1250000000</v>
      </c>
      <c r="I187" s="35">
        <f ca="1">compile!$E$5</f>
        <v>43831</v>
      </c>
      <c r="J187" s="83">
        <f t="shared" ca="1" si="53"/>
        <v>1577836800</v>
      </c>
      <c r="K187" s="37">
        <f t="shared" si="46"/>
        <v>186</v>
      </c>
      <c r="L187">
        <f t="shared" ca="1" si="47"/>
        <v>1250</v>
      </c>
      <c r="M187">
        <f t="shared" ca="1" si="54"/>
        <v>1250000000</v>
      </c>
      <c r="N187" s="35">
        <f ca="1">compile!$AI$5</f>
        <v>45658</v>
      </c>
      <c r="O187" s="83">
        <f t="shared" ca="1" si="55"/>
        <v>1735689600</v>
      </c>
      <c r="P187" s="37">
        <f t="shared" si="48"/>
        <v>186</v>
      </c>
      <c r="Q187">
        <f t="shared" ca="1" si="49"/>
        <v>1250</v>
      </c>
      <c r="R187">
        <f t="shared" ca="1" si="56"/>
        <v>1250000000</v>
      </c>
      <c r="S187" s="35">
        <f ca="1">compile!$BM$5</f>
        <v>47484</v>
      </c>
      <c r="T187" s="83">
        <f t="shared" ca="1" si="57"/>
        <v>1893456000</v>
      </c>
      <c r="U187" s="37">
        <f t="shared" si="50"/>
        <v>186</v>
      </c>
      <c r="V187">
        <f t="shared" ca="1" si="51"/>
        <v>1250</v>
      </c>
      <c r="W187">
        <f t="shared" ca="1" si="58"/>
        <v>1250000000</v>
      </c>
      <c r="X187" s="35">
        <f ca="1">compile!$CQ$5</f>
        <v>51136</v>
      </c>
      <c r="Y187" s="83">
        <f t="shared" ca="1" si="59"/>
        <v>2208988800</v>
      </c>
    </row>
    <row r="188" spans="1:25" x14ac:dyDescent="0.2">
      <c r="A188">
        <v>187</v>
      </c>
      <c r="B188" t="str">
        <f t="shared" ca="1" si="40"/>
        <v>ESP_PV</v>
      </c>
      <c r="C188">
        <f t="shared" ca="1" si="41"/>
        <v>10</v>
      </c>
      <c r="D188">
        <f t="shared" ca="1" si="42"/>
        <v>-3</v>
      </c>
      <c r="E188">
        <f t="shared" ca="1" si="43"/>
        <v>37.200000000000003</v>
      </c>
      <c r="F188" s="37">
        <f t="shared" si="44"/>
        <v>187</v>
      </c>
      <c r="G188">
        <f t="shared" ca="1" si="45"/>
        <v>8100</v>
      </c>
      <c r="H188">
        <f t="shared" ca="1" si="52"/>
        <v>8100000000</v>
      </c>
      <c r="I188" s="35">
        <f ca="1">compile!$E$5</f>
        <v>43831</v>
      </c>
      <c r="J188" s="83">
        <f t="shared" ca="1" si="53"/>
        <v>1577836800</v>
      </c>
      <c r="K188" s="37">
        <f t="shared" si="46"/>
        <v>187</v>
      </c>
      <c r="L188">
        <f t="shared" ca="1" si="47"/>
        <v>8100</v>
      </c>
      <c r="M188">
        <f t="shared" ca="1" si="54"/>
        <v>8100000000</v>
      </c>
      <c r="N188" s="35">
        <f ca="1">compile!$AI$5</f>
        <v>45658</v>
      </c>
      <c r="O188" s="83">
        <f t="shared" ca="1" si="55"/>
        <v>1735689600</v>
      </c>
      <c r="P188" s="37">
        <f t="shared" si="48"/>
        <v>187</v>
      </c>
      <c r="Q188">
        <f t="shared" ca="1" si="49"/>
        <v>8100</v>
      </c>
      <c r="R188">
        <f t="shared" ca="1" si="56"/>
        <v>8100000000</v>
      </c>
      <c r="S188" s="35">
        <f ca="1">compile!$BM$5</f>
        <v>47484</v>
      </c>
      <c r="T188" s="83">
        <f t="shared" ca="1" si="57"/>
        <v>1893456000</v>
      </c>
      <c r="U188" s="37">
        <f t="shared" si="50"/>
        <v>187</v>
      </c>
      <c r="V188">
        <f t="shared" ca="1" si="51"/>
        <v>8100</v>
      </c>
      <c r="W188">
        <f t="shared" ca="1" si="58"/>
        <v>8100000000</v>
      </c>
      <c r="X188" s="35">
        <f ca="1">compile!$CQ$5</f>
        <v>51136</v>
      </c>
      <c r="Y188" s="83">
        <f t="shared" ca="1" si="59"/>
        <v>2208988800</v>
      </c>
    </row>
    <row r="189" spans="1:25" x14ac:dyDescent="0.2">
      <c r="A189">
        <v>188</v>
      </c>
      <c r="B189" t="str">
        <f t="shared" ca="1" si="40"/>
        <v>ESP_Wind onshore stark</v>
      </c>
      <c r="C189">
        <f t="shared" ca="1" si="41"/>
        <v>16</v>
      </c>
      <c r="D189">
        <f t="shared" ca="1" si="42"/>
        <v>-1.5</v>
      </c>
      <c r="E189">
        <f t="shared" ca="1" si="43"/>
        <v>38.5</v>
      </c>
      <c r="F189" s="37">
        <f t="shared" si="44"/>
        <v>188</v>
      </c>
      <c r="G189">
        <f t="shared" ca="1" si="45"/>
        <v>13050</v>
      </c>
      <c r="H189">
        <f t="shared" ca="1" si="52"/>
        <v>13050000000</v>
      </c>
      <c r="I189" s="35">
        <f ca="1">compile!$E$5</f>
        <v>43831</v>
      </c>
      <c r="J189" s="83">
        <f t="shared" ca="1" si="53"/>
        <v>1577836800</v>
      </c>
      <c r="K189" s="37">
        <f t="shared" si="46"/>
        <v>188</v>
      </c>
      <c r="L189">
        <f t="shared" ca="1" si="47"/>
        <v>13050</v>
      </c>
      <c r="M189">
        <f t="shared" ca="1" si="54"/>
        <v>13050000000</v>
      </c>
      <c r="N189" s="35">
        <f ca="1">compile!$AI$5</f>
        <v>45658</v>
      </c>
      <c r="O189" s="83">
        <f t="shared" ca="1" si="55"/>
        <v>1735689600</v>
      </c>
      <c r="P189" s="37">
        <f t="shared" si="48"/>
        <v>188</v>
      </c>
      <c r="Q189">
        <f t="shared" ca="1" si="49"/>
        <v>13050</v>
      </c>
      <c r="R189">
        <f t="shared" ca="1" si="56"/>
        <v>13050000000</v>
      </c>
      <c r="S189" s="35">
        <f ca="1">compile!$BM$5</f>
        <v>47484</v>
      </c>
      <c r="T189" s="83">
        <f t="shared" ca="1" si="57"/>
        <v>1893456000</v>
      </c>
      <c r="U189" s="37">
        <f t="shared" si="50"/>
        <v>188</v>
      </c>
      <c r="V189">
        <f t="shared" ca="1" si="51"/>
        <v>13050</v>
      </c>
      <c r="W189">
        <f t="shared" ca="1" si="58"/>
        <v>13050000000</v>
      </c>
      <c r="X189" s="35">
        <f ca="1">compile!$CQ$5</f>
        <v>51136</v>
      </c>
      <c r="Y189" s="83">
        <f t="shared" ca="1" si="59"/>
        <v>2208988800</v>
      </c>
    </row>
    <row r="190" spans="1:25" x14ac:dyDescent="0.2">
      <c r="A190">
        <v>189</v>
      </c>
      <c r="B190" t="str">
        <f t="shared" ca="1" si="40"/>
        <v>ESP_Wind onshore schwach</v>
      </c>
      <c r="C190">
        <f t="shared" ca="1" si="41"/>
        <v>15</v>
      </c>
      <c r="D190">
        <f t="shared" ca="1" si="42"/>
        <v>-2.1</v>
      </c>
      <c r="E190">
        <f t="shared" ca="1" si="43"/>
        <v>37.6</v>
      </c>
      <c r="F190" s="37">
        <f t="shared" si="44"/>
        <v>189</v>
      </c>
      <c r="G190">
        <f t="shared" ca="1" si="45"/>
        <v>13050</v>
      </c>
      <c r="H190">
        <f t="shared" ca="1" si="52"/>
        <v>13050000000</v>
      </c>
      <c r="I190" s="35">
        <f ca="1">compile!$E$5</f>
        <v>43831</v>
      </c>
      <c r="J190" s="83">
        <f t="shared" ca="1" si="53"/>
        <v>1577836800</v>
      </c>
      <c r="K190" s="37">
        <f t="shared" si="46"/>
        <v>189</v>
      </c>
      <c r="L190">
        <f t="shared" ca="1" si="47"/>
        <v>13050</v>
      </c>
      <c r="M190">
        <f t="shared" ca="1" si="54"/>
        <v>13050000000</v>
      </c>
      <c r="N190" s="35">
        <f ca="1">compile!$AI$5</f>
        <v>45658</v>
      </c>
      <c r="O190" s="83">
        <f t="shared" ca="1" si="55"/>
        <v>1735689600</v>
      </c>
      <c r="P190" s="37">
        <f t="shared" si="48"/>
        <v>189</v>
      </c>
      <c r="Q190">
        <f t="shared" ca="1" si="49"/>
        <v>13050</v>
      </c>
      <c r="R190">
        <f t="shared" ca="1" si="56"/>
        <v>13050000000</v>
      </c>
      <c r="S190" s="35">
        <f ca="1">compile!$BM$5</f>
        <v>47484</v>
      </c>
      <c r="T190" s="83">
        <f t="shared" ca="1" si="57"/>
        <v>1893456000</v>
      </c>
      <c r="U190" s="37">
        <f t="shared" si="50"/>
        <v>189</v>
      </c>
      <c r="V190">
        <f t="shared" ca="1" si="51"/>
        <v>13050</v>
      </c>
      <c r="W190">
        <f t="shared" ca="1" si="58"/>
        <v>13050000000</v>
      </c>
      <c r="X190" s="35">
        <f ca="1">compile!$CQ$5</f>
        <v>51136</v>
      </c>
      <c r="Y190" s="83">
        <f t="shared" ca="1" si="59"/>
        <v>2208988800</v>
      </c>
    </row>
    <row r="191" spans="1:25" x14ac:dyDescent="0.2">
      <c r="A191">
        <v>190</v>
      </c>
      <c r="B191" t="str">
        <f t="shared" ca="1" si="40"/>
        <v>ESP_Wind offshore</v>
      </c>
      <c r="C191">
        <f t="shared" ca="1" si="41"/>
        <v>14</v>
      </c>
      <c r="D191">
        <f t="shared" ca="1" si="42"/>
        <v>-10</v>
      </c>
      <c r="E191">
        <f t="shared" ca="1" si="43"/>
        <v>36</v>
      </c>
      <c r="F191" s="37">
        <f t="shared" si="44"/>
        <v>190</v>
      </c>
      <c r="G191">
        <f t="shared" ca="1" si="45"/>
        <v>0</v>
      </c>
      <c r="H191">
        <f t="shared" ca="1" si="52"/>
        <v>0</v>
      </c>
      <c r="I191" s="35">
        <f ca="1">compile!$E$5</f>
        <v>43831</v>
      </c>
      <c r="J191" s="83">
        <f t="shared" ca="1" si="53"/>
        <v>1577836800</v>
      </c>
      <c r="K191" s="37">
        <f t="shared" si="46"/>
        <v>190</v>
      </c>
      <c r="L191">
        <f t="shared" ca="1" si="47"/>
        <v>0</v>
      </c>
      <c r="M191">
        <f t="shared" ca="1" si="54"/>
        <v>0</v>
      </c>
      <c r="N191" s="35">
        <f ca="1">compile!$AI$5</f>
        <v>45658</v>
      </c>
      <c r="O191" s="83">
        <f t="shared" ca="1" si="55"/>
        <v>1735689600</v>
      </c>
      <c r="P191" s="37">
        <f t="shared" si="48"/>
        <v>190</v>
      </c>
      <c r="Q191">
        <f t="shared" ca="1" si="49"/>
        <v>0</v>
      </c>
      <c r="R191">
        <f t="shared" ca="1" si="56"/>
        <v>0</v>
      </c>
      <c r="S191" s="35">
        <f ca="1">compile!$BM$5</f>
        <v>47484</v>
      </c>
      <c r="T191" s="83">
        <f t="shared" ca="1" si="57"/>
        <v>1893456000</v>
      </c>
      <c r="U191" s="37">
        <f t="shared" si="50"/>
        <v>190</v>
      </c>
      <c r="V191">
        <f t="shared" ca="1" si="51"/>
        <v>0</v>
      </c>
      <c r="W191">
        <f t="shared" ca="1" si="58"/>
        <v>0</v>
      </c>
      <c r="X191" s="35">
        <f ca="1">compile!$CQ$5</f>
        <v>51136</v>
      </c>
      <c r="Y191" s="83">
        <f t="shared" ca="1" si="59"/>
        <v>2208988800</v>
      </c>
    </row>
    <row r="192" spans="1:25" x14ac:dyDescent="0.2">
      <c r="A192">
        <v>191</v>
      </c>
      <c r="B192" t="str">
        <f t="shared" ca="1" si="40"/>
        <v>FRA_Biomassekraftwerk</v>
      </c>
      <c r="C192">
        <f t="shared" ca="1" si="41"/>
        <v>1</v>
      </c>
      <c r="D192">
        <f t="shared" ca="1" si="42"/>
        <v>2.7</v>
      </c>
      <c r="E192">
        <f t="shared" ca="1" si="43"/>
        <v>42.2</v>
      </c>
      <c r="F192" s="37">
        <f t="shared" si="44"/>
        <v>191</v>
      </c>
      <c r="G192">
        <f t="shared" ca="1" si="45"/>
        <v>0</v>
      </c>
      <c r="H192">
        <f t="shared" ca="1" si="52"/>
        <v>0</v>
      </c>
      <c r="I192" s="35">
        <f ca="1">compile!$E$5</f>
        <v>43831</v>
      </c>
      <c r="J192" s="83">
        <f t="shared" ca="1" si="53"/>
        <v>1577836800</v>
      </c>
      <c r="K192" s="37">
        <f t="shared" si="46"/>
        <v>191</v>
      </c>
      <c r="L192">
        <f t="shared" ca="1" si="47"/>
        <v>0</v>
      </c>
      <c r="M192">
        <f t="shared" ca="1" si="54"/>
        <v>0</v>
      </c>
      <c r="N192" s="35">
        <f ca="1">compile!$AI$5</f>
        <v>45658</v>
      </c>
      <c r="O192" s="83">
        <f t="shared" ca="1" si="55"/>
        <v>1735689600</v>
      </c>
      <c r="P192" s="37">
        <f t="shared" si="48"/>
        <v>191</v>
      </c>
      <c r="Q192">
        <f t="shared" ca="1" si="49"/>
        <v>0</v>
      </c>
      <c r="R192">
        <f t="shared" ca="1" si="56"/>
        <v>0</v>
      </c>
      <c r="S192" s="35">
        <f ca="1">compile!$BM$5</f>
        <v>47484</v>
      </c>
      <c r="T192" s="83">
        <f t="shared" ca="1" si="57"/>
        <v>1893456000</v>
      </c>
      <c r="U192" s="37">
        <f t="shared" si="50"/>
        <v>191</v>
      </c>
      <c r="V192">
        <f t="shared" ca="1" si="51"/>
        <v>0</v>
      </c>
      <c r="W192">
        <f t="shared" ca="1" si="58"/>
        <v>0</v>
      </c>
      <c r="X192" s="35">
        <f ca="1">compile!$CQ$5</f>
        <v>51136</v>
      </c>
      <c r="Y192" s="83">
        <f t="shared" ca="1" si="59"/>
        <v>2208988800</v>
      </c>
    </row>
    <row r="193" spans="1:25" x14ac:dyDescent="0.2">
      <c r="A193">
        <v>192</v>
      </c>
      <c r="B193" t="str">
        <f t="shared" ca="1" si="40"/>
        <v>FRA_GT absicherung</v>
      </c>
      <c r="C193">
        <f t="shared" ca="1" si="41"/>
        <v>4</v>
      </c>
      <c r="D193">
        <f t="shared" ca="1" si="42"/>
        <v>3</v>
      </c>
      <c r="E193">
        <f t="shared" ca="1" si="43"/>
        <v>42</v>
      </c>
      <c r="F193" s="37">
        <f t="shared" si="44"/>
        <v>192</v>
      </c>
      <c r="G193">
        <f t="shared" ca="1" si="45"/>
        <v>11035</v>
      </c>
      <c r="H193">
        <f t="shared" ca="1" si="52"/>
        <v>11035000000</v>
      </c>
      <c r="I193" s="35">
        <f ca="1">compile!$E$5</f>
        <v>43831</v>
      </c>
      <c r="J193" s="83">
        <f t="shared" ca="1" si="53"/>
        <v>1577836800</v>
      </c>
      <c r="K193" s="37">
        <f t="shared" si="46"/>
        <v>192</v>
      </c>
      <c r="L193">
        <f t="shared" ca="1" si="47"/>
        <v>11035</v>
      </c>
      <c r="M193">
        <f t="shared" ca="1" si="54"/>
        <v>11035000000</v>
      </c>
      <c r="N193" s="35">
        <f ca="1">compile!$AI$5</f>
        <v>45658</v>
      </c>
      <c r="O193" s="83">
        <f t="shared" ca="1" si="55"/>
        <v>1735689600</v>
      </c>
      <c r="P193" s="37">
        <f t="shared" si="48"/>
        <v>192</v>
      </c>
      <c r="Q193">
        <f t="shared" ca="1" si="49"/>
        <v>11035</v>
      </c>
      <c r="R193">
        <f t="shared" ca="1" si="56"/>
        <v>11035000000</v>
      </c>
      <c r="S193" s="35">
        <f ca="1">compile!$BM$5</f>
        <v>47484</v>
      </c>
      <c r="T193" s="83">
        <f t="shared" ca="1" si="57"/>
        <v>1893456000</v>
      </c>
      <c r="U193" s="37">
        <f t="shared" si="50"/>
        <v>192</v>
      </c>
      <c r="V193">
        <f t="shared" ca="1" si="51"/>
        <v>11035</v>
      </c>
      <c r="W193">
        <f t="shared" ca="1" si="58"/>
        <v>11035000000</v>
      </c>
      <c r="X193" s="35">
        <f ca="1">compile!$CQ$5</f>
        <v>51136</v>
      </c>
      <c r="Y193" s="83">
        <f t="shared" ca="1" si="59"/>
        <v>2208988800</v>
      </c>
    </row>
    <row r="194" spans="1:25" x14ac:dyDescent="0.2">
      <c r="A194">
        <v>193</v>
      </c>
      <c r="B194" t="str">
        <f t="shared" ref="B194:B257" ca="1" si="60">OFFSET(KW_BEZ,TRUNC((ROW()-ROW(B$2))/COLUMNS(KW_BEZ)),MOD(ROW()-ROW(B$2),COLUMNS(KW_BEZ)),1,1)</f>
        <v>FRA_GT peak</v>
      </c>
      <c r="C194">
        <f t="shared" ref="C194:C257" ca="1" si="61">OFFSET(KW_FK_KWTYP,TRUNC((ROW()-ROW(C$2))/COLUMNS(KW_FK_KWTYP)),MOD(ROW()-ROW(C$2),COLUMNS(KW_FK_KWTYP)),1,1)</f>
        <v>5</v>
      </c>
      <c r="D194">
        <f t="shared" ref="D194:D257" ca="1" si="62">OFFSET(KW_LONG,TRUNC((ROW()-ROW(D$2))/COLUMNS(KW_LONG)),MOD(ROW()-ROW(D$2),COLUMNS(KW_LONG)),1,1)</f>
        <v>2</v>
      </c>
      <c r="E194">
        <f t="shared" ref="E194:E257" ca="1" si="63">OFFSET(KW_LAT,TRUNC((ROW()-ROW(E$2))/COLUMNS(KW_LAT)),MOD(ROW()-ROW(E$2),COLUMNS(KW_LAT)),1,1)</f>
        <v>44</v>
      </c>
      <c r="F194" s="37">
        <f t="shared" ref="F194:F257" si="64">$A194</f>
        <v>193</v>
      </c>
      <c r="G194">
        <f t="shared" ref="G194:G257" ca="1" si="65">OFFSET(P_INST_1,TRUNC((ROW()-ROW(G$2))/COLUMNS(P_INST_1)),MOD(ROW()-ROW(G$2),COLUMNS(P_INST_1)),1,1)</f>
        <v>3310.5</v>
      </c>
      <c r="H194">
        <f t="shared" ca="1" si="52"/>
        <v>3310500000</v>
      </c>
      <c r="I194" s="35">
        <f ca="1">compile!$E$5</f>
        <v>43831</v>
      </c>
      <c r="J194" s="83">
        <f t="shared" ca="1" si="53"/>
        <v>1577836800</v>
      </c>
      <c r="K194" s="37">
        <f t="shared" ref="K194:K257" si="66">$A194</f>
        <v>193</v>
      </c>
      <c r="L194">
        <f t="shared" ref="L194:L257" ca="1" si="67">OFFSET(P_INST_2,TRUNC((ROW()-ROW(L$2))/COLUMNS(P_INST_2)),MOD(ROW()-ROW(L$2),COLUMNS(P_INST_2)),1,1)</f>
        <v>3310.5</v>
      </c>
      <c r="M194">
        <f t="shared" ca="1" si="54"/>
        <v>3310500000</v>
      </c>
      <c r="N194" s="35">
        <f ca="1">compile!$AI$5</f>
        <v>45658</v>
      </c>
      <c r="O194" s="83">
        <f t="shared" ca="1" si="55"/>
        <v>1735689600</v>
      </c>
      <c r="P194" s="37">
        <f t="shared" ref="P194:P257" si="68">$A194</f>
        <v>193</v>
      </c>
      <c r="Q194">
        <f t="shared" ref="Q194:Q257" ca="1" si="69">OFFSET(P_INST_3,TRUNC((ROW()-ROW(Q$2))/COLUMNS(P_INST_3)),MOD(ROW()-ROW(Q$2),COLUMNS(P_INST_3)),1,1)</f>
        <v>3310.5</v>
      </c>
      <c r="R194">
        <f t="shared" ca="1" si="56"/>
        <v>3310500000</v>
      </c>
      <c r="S194" s="35">
        <f ca="1">compile!$BM$5</f>
        <v>47484</v>
      </c>
      <c r="T194" s="83">
        <f t="shared" ca="1" si="57"/>
        <v>1893456000</v>
      </c>
      <c r="U194" s="37">
        <f t="shared" ref="U194:U257" si="70">$A194</f>
        <v>193</v>
      </c>
      <c r="V194">
        <f t="shared" ref="V194:V257" ca="1" si="71">OFFSET(P_INST_4,TRUNC((ROW()-ROW(V$2))/COLUMNS(P_INST_4)),MOD(ROW()-ROW(V$2),COLUMNS(P_INST_4)),1,1)</f>
        <v>3310.5</v>
      </c>
      <c r="W194">
        <f t="shared" ca="1" si="58"/>
        <v>3310500000</v>
      </c>
      <c r="X194" s="35">
        <f ca="1">compile!$CQ$5</f>
        <v>51136</v>
      </c>
      <c r="Y194" s="83">
        <f t="shared" ca="1" si="59"/>
        <v>2208988800</v>
      </c>
    </row>
    <row r="195" spans="1:25" x14ac:dyDescent="0.2">
      <c r="A195">
        <v>194</v>
      </c>
      <c r="B195" t="str">
        <f t="shared" ca="1" si="60"/>
        <v>FRA_GKKW alt</v>
      </c>
      <c r="C195">
        <f t="shared" ca="1" si="61"/>
        <v>6</v>
      </c>
      <c r="D195">
        <f t="shared" ca="1" si="62"/>
        <v>2.8</v>
      </c>
      <c r="E195">
        <f t="shared" ca="1" si="63"/>
        <v>43</v>
      </c>
      <c r="F195" s="37">
        <f t="shared" si="64"/>
        <v>194</v>
      </c>
      <c r="G195">
        <f t="shared" ca="1" si="65"/>
        <v>3862.2499999999995</v>
      </c>
      <c r="H195">
        <f t="shared" ref="H195:H258" ca="1" si="72">G195*10^6</f>
        <v>3862249999.9999995</v>
      </c>
      <c r="I195" s="35">
        <f ca="1">compile!$E$5</f>
        <v>43831</v>
      </c>
      <c r="J195" s="83">
        <f t="shared" ref="J195:J258" ca="1" si="73">(I195-DATE(1970,1,1))*86400</f>
        <v>1577836800</v>
      </c>
      <c r="K195" s="37">
        <f t="shared" si="66"/>
        <v>194</v>
      </c>
      <c r="L195">
        <f t="shared" ca="1" si="67"/>
        <v>3862.2499999999995</v>
      </c>
      <c r="M195">
        <f t="shared" ref="M195:M258" ca="1" si="74">L195*10^6</f>
        <v>3862249999.9999995</v>
      </c>
      <c r="N195" s="35">
        <f ca="1">compile!$AI$5</f>
        <v>45658</v>
      </c>
      <c r="O195" s="83">
        <f t="shared" ref="O195:O258" ca="1" si="75">(N195-DATE(1970,1,1))*86400</f>
        <v>1735689600</v>
      </c>
      <c r="P195" s="37">
        <f t="shared" si="68"/>
        <v>194</v>
      </c>
      <c r="Q195">
        <f t="shared" ca="1" si="69"/>
        <v>3862.2499999999995</v>
      </c>
      <c r="R195">
        <f t="shared" ref="R195:R258" ca="1" si="76">Q195*10^6</f>
        <v>3862249999.9999995</v>
      </c>
      <c r="S195" s="35">
        <f ca="1">compile!$BM$5</f>
        <v>47484</v>
      </c>
      <c r="T195" s="83">
        <f t="shared" ref="T195:T258" ca="1" si="77">(S195-DATE(1970,1,1))*86400</f>
        <v>1893456000</v>
      </c>
      <c r="U195" s="37">
        <f t="shared" si="70"/>
        <v>194</v>
      </c>
      <c r="V195">
        <f t="shared" ca="1" si="71"/>
        <v>3862.2499999999995</v>
      </c>
      <c r="W195">
        <f t="shared" ref="W195:W258" ca="1" si="78">V195*10^6</f>
        <v>3862249999.9999995</v>
      </c>
      <c r="X195" s="35">
        <f ca="1">compile!$CQ$5</f>
        <v>51136</v>
      </c>
      <c r="Y195" s="83">
        <f t="shared" ref="Y195:Y258" ca="1" si="79">(X195-DATE(1970,1,1))*86400</f>
        <v>2208988800</v>
      </c>
    </row>
    <row r="196" spans="1:25" x14ac:dyDescent="0.2">
      <c r="A196">
        <v>195</v>
      </c>
      <c r="B196" t="str">
        <f t="shared" ca="1" si="60"/>
        <v>FRA_GKKW neu</v>
      </c>
      <c r="C196">
        <f t="shared" ca="1" si="61"/>
        <v>7</v>
      </c>
      <c r="D196">
        <f t="shared" ca="1" si="62"/>
        <v>1.1000000000000001</v>
      </c>
      <c r="E196">
        <f t="shared" ca="1" si="63"/>
        <v>43.2</v>
      </c>
      <c r="F196" s="37">
        <f t="shared" si="64"/>
        <v>195</v>
      </c>
      <c r="G196">
        <f t="shared" ca="1" si="65"/>
        <v>3862.2499999999995</v>
      </c>
      <c r="H196">
        <f t="shared" ca="1" si="72"/>
        <v>3862249999.9999995</v>
      </c>
      <c r="I196" s="35">
        <f ca="1">compile!$E$5</f>
        <v>43831</v>
      </c>
      <c r="J196" s="83">
        <f t="shared" ca="1" si="73"/>
        <v>1577836800</v>
      </c>
      <c r="K196" s="37">
        <f t="shared" si="66"/>
        <v>195</v>
      </c>
      <c r="L196">
        <f t="shared" ca="1" si="67"/>
        <v>3862.2499999999995</v>
      </c>
      <c r="M196">
        <f t="shared" ca="1" si="74"/>
        <v>3862249999.9999995</v>
      </c>
      <c r="N196" s="35">
        <f ca="1">compile!$AI$5</f>
        <v>45658</v>
      </c>
      <c r="O196" s="83">
        <f t="shared" ca="1" si="75"/>
        <v>1735689600</v>
      </c>
      <c r="P196" s="37">
        <f t="shared" si="68"/>
        <v>195</v>
      </c>
      <c r="Q196">
        <f t="shared" ca="1" si="69"/>
        <v>3862.2499999999995</v>
      </c>
      <c r="R196">
        <f t="shared" ca="1" si="76"/>
        <v>3862249999.9999995</v>
      </c>
      <c r="S196" s="35">
        <f ca="1">compile!$BM$5</f>
        <v>47484</v>
      </c>
      <c r="T196" s="83">
        <f t="shared" ca="1" si="77"/>
        <v>1893456000</v>
      </c>
      <c r="U196" s="37">
        <f t="shared" si="70"/>
        <v>195</v>
      </c>
      <c r="V196">
        <f t="shared" ca="1" si="71"/>
        <v>3862.2499999999995</v>
      </c>
      <c r="W196">
        <f t="shared" ca="1" si="78"/>
        <v>3862249999.9999995</v>
      </c>
      <c r="X196" s="35">
        <f ca="1">compile!$CQ$5</f>
        <v>51136</v>
      </c>
      <c r="Y196" s="83">
        <f t="shared" ca="1" si="79"/>
        <v>2208988800</v>
      </c>
    </row>
    <row r="197" spans="1:25" x14ac:dyDescent="0.2">
      <c r="A197">
        <v>196</v>
      </c>
      <c r="B197" t="str">
        <f t="shared" ca="1" si="60"/>
        <v>FRA_Steinkohlekraftwerk alt</v>
      </c>
      <c r="C197">
        <f t="shared" ca="1" si="61"/>
        <v>12</v>
      </c>
      <c r="D197">
        <f t="shared" ca="1" si="62"/>
        <v>-2.2999999999999998</v>
      </c>
      <c r="E197">
        <f t="shared" ca="1" si="63"/>
        <v>48.2</v>
      </c>
      <c r="F197" s="37">
        <f t="shared" si="64"/>
        <v>196</v>
      </c>
      <c r="G197">
        <f t="shared" ca="1" si="65"/>
        <v>1465</v>
      </c>
      <c r="H197">
        <f t="shared" ca="1" si="72"/>
        <v>1465000000</v>
      </c>
      <c r="I197" s="35">
        <f ca="1">compile!$E$5</f>
        <v>43831</v>
      </c>
      <c r="J197" s="83">
        <f t="shared" ca="1" si="73"/>
        <v>1577836800</v>
      </c>
      <c r="K197" s="37">
        <f t="shared" si="66"/>
        <v>196</v>
      </c>
      <c r="L197">
        <f t="shared" ca="1" si="67"/>
        <v>1465</v>
      </c>
      <c r="M197">
        <f t="shared" ca="1" si="74"/>
        <v>1465000000</v>
      </c>
      <c r="N197" s="35">
        <f ca="1">compile!$AI$5</f>
        <v>45658</v>
      </c>
      <c r="O197" s="83">
        <f t="shared" ca="1" si="75"/>
        <v>1735689600</v>
      </c>
      <c r="P197" s="37">
        <f t="shared" si="68"/>
        <v>196</v>
      </c>
      <c r="Q197">
        <f t="shared" ca="1" si="69"/>
        <v>1465</v>
      </c>
      <c r="R197">
        <f t="shared" ca="1" si="76"/>
        <v>1465000000</v>
      </c>
      <c r="S197" s="35">
        <f ca="1">compile!$BM$5</f>
        <v>47484</v>
      </c>
      <c r="T197" s="83">
        <f t="shared" ca="1" si="77"/>
        <v>1893456000</v>
      </c>
      <c r="U197" s="37">
        <f t="shared" si="70"/>
        <v>196</v>
      </c>
      <c r="V197">
        <f t="shared" ca="1" si="71"/>
        <v>1465</v>
      </c>
      <c r="W197">
        <f t="shared" ca="1" si="78"/>
        <v>1465000000</v>
      </c>
      <c r="X197" s="35">
        <f ca="1">compile!$CQ$5</f>
        <v>51136</v>
      </c>
      <c r="Y197" s="83">
        <f t="shared" ca="1" si="79"/>
        <v>2208988800</v>
      </c>
    </row>
    <row r="198" spans="1:25" x14ac:dyDescent="0.2">
      <c r="A198">
        <v>197</v>
      </c>
      <c r="B198" t="str">
        <f t="shared" ca="1" si="60"/>
        <v>FRA_Steinkohlekraftwerk neu</v>
      </c>
      <c r="C198">
        <f t="shared" ca="1" si="61"/>
        <v>13</v>
      </c>
      <c r="D198">
        <f t="shared" ca="1" si="62"/>
        <v>3.1</v>
      </c>
      <c r="E198">
        <f t="shared" ca="1" si="63"/>
        <v>44</v>
      </c>
      <c r="F198" s="37">
        <f t="shared" si="64"/>
        <v>197</v>
      </c>
      <c r="G198">
        <f t="shared" ca="1" si="65"/>
        <v>1465</v>
      </c>
      <c r="H198">
        <f t="shared" ca="1" si="72"/>
        <v>1465000000</v>
      </c>
      <c r="I198" s="35">
        <f ca="1">compile!$E$5</f>
        <v>43831</v>
      </c>
      <c r="J198" s="83">
        <f t="shared" ca="1" si="73"/>
        <v>1577836800</v>
      </c>
      <c r="K198" s="37">
        <f t="shared" si="66"/>
        <v>197</v>
      </c>
      <c r="L198">
        <f t="shared" ca="1" si="67"/>
        <v>1465</v>
      </c>
      <c r="M198">
        <f t="shared" ca="1" si="74"/>
        <v>1465000000</v>
      </c>
      <c r="N198" s="35">
        <f ca="1">compile!$AI$5</f>
        <v>45658</v>
      </c>
      <c r="O198" s="83">
        <f t="shared" ca="1" si="75"/>
        <v>1735689600</v>
      </c>
      <c r="P198" s="37">
        <f t="shared" si="68"/>
        <v>197</v>
      </c>
      <c r="Q198">
        <f t="shared" ca="1" si="69"/>
        <v>1465</v>
      </c>
      <c r="R198">
        <f t="shared" ca="1" si="76"/>
        <v>1465000000</v>
      </c>
      <c r="S198" s="35">
        <f ca="1">compile!$BM$5</f>
        <v>47484</v>
      </c>
      <c r="T198" s="83">
        <f t="shared" ca="1" si="77"/>
        <v>1893456000</v>
      </c>
      <c r="U198" s="37">
        <f t="shared" si="70"/>
        <v>197</v>
      </c>
      <c r="V198">
        <f t="shared" ca="1" si="71"/>
        <v>1465</v>
      </c>
      <c r="W198">
        <f t="shared" ca="1" si="78"/>
        <v>1465000000</v>
      </c>
      <c r="X198" s="35">
        <f ca="1">compile!$CQ$5</f>
        <v>51136</v>
      </c>
      <c r="Y198" s="83">
        <f t="shared" ca="1" si="79"/>
        <v>2208988800</v>
      </c>
    </row>
    <row r="199" spans="1:25" x14ac:dyDescent="0.2">
      <c r="A199">
        <v>198</v>
      </c>
      <c r="B199" t="str">
        <f t="shared" ca="1" si="60"/>
        <v>FRA_Laufwasserkraftwerk</v>
      </c>
      <c r="C199">
        <f t="shared" ca="1" si="61"/>
        <v>9</v>
      </c>
      <c r="D199">
        <f t="shared" ca="1" si="62"/>
        <v>2.7</v>
      </c>
      <c r="E199">
        <f t="shared" ca="1" si="63"/>
        <v>42.7</v>
      </c>
      <c r="F199" s="37">
        <f t="shared" si="64"/>
        <v>198</v>
      </c>
      <c r="G199">
        <f t="shared" ca="1" si="65"/>
        <v>13600</v>
      </c>
      <c r="H199">
        <f t="shared" ca="1" si="72"/>
        <v>13600000000</v>
      </c>
      <c r="I199" s="35">
        <f ca="1">compile!$E$5</f>
        <v>43831</v>
      </c>
      <c r="J199" s="83">
        <f t="shared" ca="1" si="73"/>
        <v>1577836800</v>
      </c>
      <c r="K199" s="37">
        <f t="shared" si="66"/>
        <v>198</v>
      </c>
      <c r="L199">
        <f t="shared" ca="1" si="67"/>
        <v>13600</v>
      </c>
      <c r="M199">
        <f t="shared" ca="1" si="74"/>
        <v>13600000000</v>
      </c>
      <c r="N199" s="35">
        <f ca="1">compile!$AI$5</f>
        <v>45658</v>
      </c>
      <c r="O199" s="83">
        <f t="shared" ca="1" si="75"/>
        <v>1735689600</v>
      </c>
      <c r="P199" s="37">
        <f t="shared" si="68"/>
        <v>198</v>
      </c>
      <c r="Q199">
        <f t="shared" ca="1" si="69"/>
        <v>13600</v>
      </c>
      <c r="R199">
        <f t="shared" ca="1" si="76"/>
        <v>13600000000</v>
      </c>
      <c r="S199" s="35">
        <f ca="1">compile!$BM$5</f>
        <v>47484</v>
      </c>
      <c r="T199" s="83">
        <f t="shared" ca="1" si="77"/>
        <v>1893456000</v>
      </c>
      <c r="U199" s="37">
        <f t="shared" si="70"/>
        <v>198</v>
      </c>
      <c r="V199">
        <f t="shared" ca="1" si="71"/>
        <v>13600</v>
      </c>
      <c r="W199">
        <f t="shared" ca="1" si="78"/>
        <v>13600000000</v>
      </c>
      <c r="X199" s="35">
        <f ca="1">compile!$CQ$5</f>
        <v>51136</v>
      </c>
      <c r="Y199" s="83">
        <f t="shared" ca="1" si="79"/>
        <v>2208988800</v>
      </c>
    </row>
    <row r="200" spans="1:25" x14ac:dyDescent="0.2">
      <c r="A200">
        <v>199</v>
      </c>
      <c r="B200" t="str">
        <f t="shared" ca="1" si="60"/>
        <v>FRA_Speicherwasserkraftwerk</v>
      </c>
      <c r="C200">
        <f t="shared" ca="1" si="61"/>
        <v>11</v>
      </c>
      <c r="D200">
        <f t="shared" ca="1" si="62"/>
        <v>6</v>
      </c>
      <c r="E200">
        <f t="shared" ca="1" si="63"/>
        <v>46</v>
      </c>
      <c r="F200" s="37">
        <f t="shared" si="64"/>
        <v>199</v>
      </c>
      <c r="G200">
        <f t="shared" ca="1" si="65"/>
        <v>11500</v>
      </c>
      <c r="H200">
        <f t="shared" ca="1" si="72"/>
        <v>11500000000</v>
      </c>
      <c r="I200" s="35">
        <f ca="1">compile!$E$5</f>
        <v>43831</v>
      </c>
      <c r="J200" s="83">
        <f t="shared" ca="1" si="73"/>
        <v>1577836800</v>
      </c>
      <c r="K200" s="37">
        <f t="shared" si="66"/>
        <v>199</v>
      </c>
      <c r="L200">
        <f t="shared" ca="1" si="67"/>
        <v>11500</v>
      </c>
      <c r="M200">
        <f t="shared" ca="1" si="74"/>
        <v>11500000000</v>
      </c>
      <c r="N200" s="35">
        <f ca="1">compile!$AI$5</f>
        <v>45658</v>
      </c>
      <c r="O200" s="83">
        <f t="shared" ca="1" si="75"/>
        <v>1735689600</v>
      </c>
      <c r="P200" s="37">
        <f t="shared" si="68"/>
        <v>199</v>
      </c>
      <c r="Q200">
        <f t="shared" ca="1" si="69"/>
        <v>11500</v>
      </c>
      <c r="R200">
        <f t="shared" ca="1" si="76"/>
        <v>11500000000</v>
      </c>
      <c r="S200" s="35">
        <f ca="1">compile!$BM$5</f>
        <v>47484</v>
      </c>
      <c r="T200" s="83">
        <f t="shared" ca="1" si="77"/>
        <v>1893456000</v>
      </c>
      <c r="U200" s="37">
        <f t="shared" si="70"/>
        <v>199</v>
      </c>
      <c r="V200">
        <f t="shared" ca="1" si="71"/>
        <v>11500</v>
      </c>
      <c r="W200">
        <f t="shared" ca="1" si="78"/>
        <v>11500000000</v>
      </c>
      <c r="X200" s="35">
        <f ca="1">compile!$CQ$5</f>
        <v>51136</v>
      </c>
      <c r="Y200" s="83">
        <f t="shared" ca="1" si="79"/>
        <v>2208988800</v>
      </c>
    </row>
    <row r="201" spans="1:25" x14ac:dyDescent="0.2">
      <c r="A201">
        <v>200</v>
      </c>
      <c r="B201" t="str">
        <f t="shared" ca="1" si="60"/>
        <v>FRA_Braunkohlekraftwerk alt</v>
      </c>
      <c r="C201">
        <f t="shared" ca="1" si="61"/>
        <v>2</v>
      </c>
      <c r="D201">
        <f t="shared" ca="1" si="62"/>
        <v>2.9</v>
      </c>
      <c r="E201">
        <f t="shared" ca="1" si="63"/>
        <v>43.9</v>
      </c>
      <c r="F201" s="37">
        <f t="shared" si="64"/>
        <v>200</v>
      </c>
      <c r="G201">
        <f t="shared" ca="1" si="65"/>
        <v>0</v>
      </c>
      <c r="H201">
        <f t="shared" ca="1" si="72"/>
        <v>0</v>
      </c>
      <c r="I201" s="35">
        <f ca="1">compile!$E$5</f>
        <v>43831</v>
      </c>
      <c r="J201" s="83">
        <f t="shared" ca="1" si="73"/>
        <v>1577836800</v>
      </c>
      <c r="K201" s="37">
        <f t="shared" si="66"/>
        <v>200</v>
      </c>
      <c r="L201">
        <f t="shared" ca="1" si="67"/>
        <v>0</v>
      </c>
      <c r="M201">
        <f t="shared" ca="1" si="74"/>
        <v>0</v>
      </c>
      <c r="N201" s="35">
        <f ca="1">compile!$AI$5</f>
        <v>45658</v>
      </c>
      <c r="O201" s="83">
        <f t="shared" ca="1" si="75"/>
        <v>1735689600</v>
      </c>
      <c r="P201" s="37">
        <f t="shared" si="68"/>
        <v>200</v>
      </c>
      <c r="Q201">
        <f t="shared" ca="1" si="69"/>
        <v>0</v>
      </c>
      <c r="R201">
        <f t="shared" ca="1" si="76"/>
        <v>0</v>
      </c>
      <c r="S201" s="35">
        <f ca="1">compile!$BM$5</f>
        <v>47484</v>
      </c>
      <c r="T201" s="83">
        <f t="shared" ca="1" si="77"/>
        <v>1893456000</v>
      </c>
      <c r="U201" s="37">
        <f t="shared" si="70"/>
        <v>200</v>
      </c>
      <c r="V201">
        <f t="shared" ca="1" si="71"/>
        <v>0</v>
      </c>
      <c r="W201">
        <f t="shared" ca="1" si="78"/>
        <v>0</v>
      </c>
      <c r="X201" s="35">
        <f ca="1">compile!$CQ$5</f>
        <v>51136</v>
      </c>
      <c r="Y201" s="83">
        <f t="shared" ca="1" si="79"/>
        <v>2208988800</v>
      </c>
    </row>
    <row r="202" spans="1:25" x14ac:dyDescent="0.2">
      <c r="A202">
        <v>201</v>
      </c>
      <c r="B202" t="str">
        <f t="shared" ca="1" si="60"/>
        <v>FRA_Braunkohlekraftwerk neu</v>
      </c>
      <c r="C202">
        <f t="shared" ca="1" si="61"/>
        <v>3</v>
      </c>
      <c r="D202">
        <f t="shared" ca="1" si="62"/>
        <v>-2</v>
      </c>
      <c r="E202">
        <f t="shared" ca="1" si="63"/>
        <v>48</v>
      </c>
      <c r="F202" s="37">
        <f t="shared" si="64"/>
        <v>201</v>
      </c>
      <c r="G202">
        <f t="shared" ca="1" si="65"/>
        <v>0</v>
      </c>
      <c r="H202">
        <f t="shared" ca="1" si="72"/>
        <v>0</v>
      </c>
      <c r="I202" s="35">
        <f ca="1">compile!$E$5</f>
        <v>43831</v>
      </c>
      <c r="J202" s="83">
        <f t="shared" ca="1" si="73"/>
        <v>1577836800</v>
      </c>
      <c r="K202" s="37">
        <f t="shared" si="66"/>
        <v>201</v>
      </c>
      <c r="L202">
        <f t="shared" ca="1" si="67"/>
        <v>0</v>
      </c>
      <c r="M202">
        <f t="shared" ca="1" si="74"/>
        <v>0</v>
      </c>
      <c r="N202" s="35">
        <f ca="1">compile!$AI$5</f>
        <v>45658</v>
      </c>
      <c r="O202" s="83">
        <f t="shared" ca="1" si="75"/>
        <v>1735689600</v>
      </c>
      <c r="P202" s="37">
        <f t="shared" si="68"/>
        <v>201</v>
      </c>
      <c r="Q202">
        <f t="shared" ca="1" si="69"/>
        <v>0</v>
      </c>
      <c r="R202">
        <f t="shared" ca="1" si="76"/>
        <v>0</v>
      </c>
      <c r="S202" s="35">
        <f ca="1">compile!$BM$5</f>
        <v>47484</v>
      </c>
      <c r="T202" s="83">
        <f t="shared" ca="1" si="77"/>
        <v>1893456000</v>
      </c>
      <c r="U202" s="37">
        <f t="shared" si="70"/>
        <v>201</v>
      </c>
      <c r="V202">
        <f t="shared" ca="1" si="71"/>
        <v>0</v>
      </c>
      <c r="W202">
        <f t="shared" ca="1" si="78"/>
        <v>0</v>
      </c>
      <c r="X202" s="35">
        <f ca="1">compile!$CQ$5</f>
        <v>51136</v>
      </c>
      <c r="Y202" s="83">
        <f t="shared" ca="1" si="79"/>
        <v>2208988800</v>
      </c>
    </row>
    <row r="203" spans="1:25" x14ac:dyDescent="0.2">
      <c r="A203">
        <v>202</v>
      </c>
      <c r="B203" t="str">
        <f t="shared" ca="1" si="60"/>
        <v>FRA_Kernkraftwerk</v>
      </c>
      <c r="C203">
        <f t="shared" ca="1" si="61"/>
        <v>8</v>
      </c>
      <c r="D203">
        <f t="shared" ca="1" si="62"/>
        <v>3.2</v>
      </c>
      <c r="E203">
        <f t="shared" ca="1" si="63"/>
        <v>48.5</v>
      </c>
      <c r="F203" s="37">
        <f t="shared" si="64"/>
        <v>202</v>
      </c>
      <c r="G203">
        <f t="shared" ca="1" si="65"/>
        <v>63020</v>
      </c>
      <c r="H203">
        <f t="shared" ca="1" si="72"/>
        <v>63020000000</v>
      </c>
      <c r="I203" s="35">
        <f ca="1">compile!$E$5</f>
        <v>43831</v>
      </c>
      <c r="J203" s="83">
        <f t="shared" ca="1" si="73"/>
        <v>1577836800</v>
      </c>
      <c r="K203" s="37">
        <f t="shared" si="66"/>
        <v>202</v>
      </c>
      <c r="L203">
        <f t="shared" ca="1" si="67"/>
        <v>63020</v>
      </c>
      <c r="M203">
        <f t="shared" ca="1" si="74"/>
        <v>63020000000</v>
      </c>
      <c r="N203" s="35">
        <f ca="1">compile!$AI$5</f>
        <v>45658</v>
      </c>
      <c r="O203" s="83">
        <f t="shared" ca="1" si="75"/>
        <v>1735689600</v>
      </c>
      <c r="P203" s="37">
        <f t="shared" si="68"/>
        <v>202</v>
      </c>
      <c r="Q203">
        <f t="shared" ca="1" si="69"/>
        <v>63020</v>
      </c>
      <c r="R203">
        <f t="shared" ca="1" si="76"/>
        <v>63020000000</v>
      </c>
      <c r="S203" s="35">
        <f ca="1">compile!$BM$5</f>
        <v>47484</v>
      </c>
      <c r="T203" s="83">
        <f t="shared" ca="1" si="77"/>
        <v>1893456000</v>
      </c>
      <c r="U203" s="37">
        <f t="shared" si="70"/>
        <v>202</v>
      </c>
      <c r="V203">
        <f t="shared" ca="1" si="71"/>
        <v>63020</v>
      </c>
      <c r="W203">
        <f t="shared" ca="1" si="78"/>
        <v>63020000000</v>
      </c>
      <c r="X203" s="35">
        <f ca="1">compile!$CQ$5</f>
        <v>51136</v>
      </c>
      <c r="Y203" s="83">
        <f t="shared" ca="1" si="79"/>
        <v>2208988800</v>
      </c>
    </row>
    <row r="204" spans="1:25" x14ac:dyDescent="0.2">
      <c r="A204">
        <v>203</v>
      </c>
      <c r="B204" t="str">
        <f t="shared" ca="1" si="60"/>
        <v>FRA_Oelkraftwerk</v>
      </c>
      <c r="C204">
        <f t="shared" ca="1" si="61"/>
        <v>17</v>
      </c>
      <c r="D204">
        <f t="shared" ca="1" si="62"/>
        <v>0</v>
      </c>
      <c r="E204">
        <f t="shared" ca="1" si="63"/>
        <v>48.2</v>
      </c>
      <c r="F204" s="37">
        <f t="shared" si="64"/>
        <v>203</v>
      </c>
      <c r="G204">
        <f t="shared" ca="1" si="65"/>
        <v>1358</v>
      </c>
      <c r="H204">
        <f t="shared" ca="1" si="72"/>
        <v>1358000000</v>
      </c>
      <c r="I204" s="35">
        <f ca="1">compile!$E$5</f>
        <v>43831</v>
      </c>
      <c r="J204" s="83">
        <f t="shared" ca="1" si="73"/>
        <v>1577836800</v>
      </c>
      <c r="K204" s="37">
        <f t="shared" si="66"/>
        <v>203</v>
      </c>
      <c r="L204">
        <f t="shared" ca="1" si="67"/>
        <v>1358</v>
      </c>
      <c r="M204">
        <f t="shared" ca="1" si="74"/>
        <v>1358000000</v>
      </c>
      <c r="N204" s="35">
        <f ca="1">compile!$AI$5</f>
        <v>45658</v>
      </c>
      <c r="O204" s="83">
        <f t="shared" ca="1" si="75"/>
        <v>1735689600</v>
      </c>
      <c r="P204" s="37">
        <f t="shared" si="68"/>
        <v>203</v>
      </c>
      <c r="Q204">
        <f t="shared" ca="1" si="69"/>
        <v>1358</v>
      </c>
      <c r="R204">
        <f t="shared" ca="1" si="76"/>
        <v>1358000000</v>
      </c>
      <c r="S204" s="35">
        <f ca="1">compile!$BM$5</f>
        <v>47484</v>
      </c>
      <c r="T204" s="83">
        <f t="shared" ca="1" si="77"/>
        <v>1893456000</v>
      </c>
      <c r="U204" s="37">
        <f t="shared" si="70"/>
        <v>203</v>
      </c>
      <c r="V204">
        <f t="shared" ca="1" si="71"/>
        <v>1358</v>
      </c>
      <c r="W204">
        <f t="shared" ca="1" si="78"/>
        <v>1358000000</v>
      </c>
      <c r="X204" s="35">
        <f ca="1">compile!$CQ$5</f>
        <v>51136</v>
      </c>
      <c r="Y204" s="83">
        <f t="shared" ca="1" si="79"/>
        <v>2208988800</v>
      </c>
    </row>
    <row r="205" spans="1:25" x14ac:dyDescent="0.2">
      <c r="A205">
        <v>204</v>
      </c>
      <c r="B205" t="str">
        <f t="shared" ca="1" si="60"/>
        <v>FRA_Weitere non-RES</v>
      </c>
      <c r="C205">
        <f t="shared" ca="1" si="61"/>
        <v>19</v>
      </c>
      <c r="D205">
        <f t="shared" ca="1" si="62"/>
        <v>2</v>
      </c>
      <c r="E205">
        <f t="shared" ca="1" si="63"/>
        <v>44.7</v>
      </c>
      <c r="F205" s="37">
        <f t="shared" si="64"/>
        <v>204</v>
      </c>
      <c r="G205">
        <f t="shared" ca="1" si="65"/>
        <v>0</v>
      </c>
      <c r="H205">
        <f t="shared" ca="1" si="72"/>
        <v>0</v>
      </c>
      <c r="I205" s="35">
        <f ca="1">compile!$E$5</f>
        <v>43831</v>
      </c>
      <c r="J205" s="83">
        <f t="shared" ca="1" si="73"/>
        <v>1577836800</v>
      </c>
      <c r="K205" s="37">
        <f t="shared" si="66"/>
        <v>204</v>
      </c>
      <c r="L205">
        <f t="shared" ca="1" si="67"/>
        <v>0</v>
      </c>
      <c r="M205">
        <f t="shared" ca="1" si="74"/>
        <v>0</v>
      </c>
      <c r="N205" s="35">
        <f ca="1">compile!$AI$5</f>
        <v>45658</v>
      </c>
      <c r="O205" s="83">
        <f t="shared" ca="1" si="75"/>
        <v>1735689600</v>
      </c>
      <c r="P205" s="37">
        <f t="shared" si="68"/>
        <v>204</v>
      </c>
      <c r="Q205">
        <f t="shared" ca="1" si="69"/>
        <v>0</v>
      </c>
      <c r="R205">
        <f t="shared" ca="1" si="76"/>
        <v>0</v>
      </c>
      <c r="S205" s="35">
        <f ca="1">compile!$BM$5</f>
        <v>47484</v>
      </c>
      <c r="T205" s="83">
        <f t="shared" ca="1" si="77"/>
        <v>1893456000</v>
      </c>
      <c r="U205" s="37">
        <f t="shared" si="70"/>
        <v>204</v>
      </c>
      <c r="V205">
        <f t="shared" ca="1" si="71"/>
        <v>0</v>
      </c>
      <c r="W205">
        <f t="shared" ca="1" si="78"/>
        <v>0</v>
      </c>
      <c r="X205" s="35">
        <f ca="1">compile!$CQ$5</f>
        <v>51136</v>
      </c>
      <c r="Y205" s="83">
        <f t="shared" ca="1" si="79"/>
        <v>2208988800</v>
      </c>
    </row>
    <row r="206" spans="1:25" x14ac:dyDescent="0.2">
      <c r="A206">
        <v>205</v>
      </c>
      <c r="B206" t="str">
        <f t="shared" ca="1" si="60"/>
        <v>FRA_Weitere RES</v>
      </c>
      <c r="C206">
        <f t="shared" ca="1" si="61"/>
        <v>18</v>
      </c>
      <c r="D206">
        <f t="shared" ca="1" si="62"/>
        <v>2.2999999999999998</v>
      </c>
      <c r="E206">
        <f t="shared" ca="1" si="63"/>
        <v>44.9</v>
      </c>
      <c r="F206" s="37">
        <f t="shared" si="64"/>
        <v>205</v>
      </c>
      <c r="G206">
        <f t="shared" ca="1" si="65"/>
        <v>2191</v>
      </c>
      <c r="H206">
        <f t="shared" ca="1" si="72"/>
        <v>2191000000</v>
      </c>
      <c r="I206" s="35">
        <f ca="1">compile!$E$5</f>
        <v>43831</v>
      </c>
      <c r="J206" s="83">
        <f t="shared" ca="1" si="73"/>
        <v>1577836800</v>
      </c>
      <c r="K206" s="37">
        <f t="shared" si="66"/>
        <v>205</v>
      </c>
      <c r="L206">
        <f t="shared" ca="1" si="67"/>
        <v>2191</v>
      </c>
      <c r="M206">
        <f t="shared" ca="1" si="74"/>
        <v>2191000000</v>
      </c>
      <c r="N206" s="35">
        <f ca="1">compile!$AI$5</f>
        <v>45658</v>
      </c>
      <c r="O206" s="83">
        <f t="shared" ca="1" si="75"/>
        <v>1735689600</v>
      </c>
      <c r="P206" s="37">
        <f t="shared" si="68"/>
        <v>205</v>
      </c>
      <c r="Q206">
        <f t="shared" ca="1" si="69"/>
        <v>2191</v>
      </c>
      <c r="R206">
        <f t="shared" ca="1" si="76"/>
        <v>2191000000</v>
      </c>
      <c r="S206" s="35">
        <f ca="1">compile!$BM$5</f>
        <v>47484</v>
      </c>
      <c r="T206" s="83">
        <f t="shared" ca="1" si="77"/>
        <v>1893456000</v>
      </c>
      <c r="U206" s="37">
        <f t="shared" si="70"/>
        <v>205</v>
      </c>
      <c r="V206">
        <f t="shared" ca="1" si="71"/>
        <v>2191</v>
      </c>
      <c r="W206">
        <f t="shared" ca="1" si="78"/>
        <v>2191000000</v>
      </c>
      <c r="X206" s="35">
        <f ca="1">compile!$CQ$5</f>
        <v>51136</v>
      </c>
      <c r="Y206" s="83">
        <f t="shared" ca="1" si="79"/>
        <v>2208988800</v>
      </c>
    </row>
    <row r="207" spans="1:25" x14ac:dyDescent="0.2">
      <c r="A207">
        <v>206</v>
      </c>
      <c r="B207" t="str">
        <f t="shared" ca="1" si="60"/>
        <v>FRA_PV</v>
      </c>
      <c r="C207">
        <f t="shared" ca="1" si="61"/>
        <v>10</v>
      </c>
      <c r="D207">
        <f t="shared" ca="1" si="62"/>
        <v>0.4</v>
      </c>
      <c r="E207">
        <f t="shared" ca="1" si="63"/>
        <v>44.2</v>
      </c>
      <c r="F207" s="37">
        <f t="shared" si="64"/>
        <v>206</v>
      </c>
      <c r="G207">
        <f t="shared" ca="1" si="65"/>
        <v>11600</v>
      </c>
      <c r="H207">
        <f t="shared" ca="1" si="72"/>
        <v>11600000000</v>
      </c>
      <c r="I207" s="35">
        <f ca="1">compile!$E$5</f>
        <v>43831</v>
      </c>
      <c r="J207" s="83">
        <f t="shared" ca="1" si="73"/>
        <v>1577836800</v>
      </c>
      <c r="K207" s="37">
        <f t="shared" si="66"/>
        <v>206</v>
      </c>
      <c r="L207">
        <f t="shared" ca="1" si="67"/>
        <v>11600</v>
      </c>
      <c r="M207">
        <f t="shared" ca="1" si="74"/>
        <v>11600000000</v>
      </c>
      <c r="N207" s="35">
        <f ca="1">compile!$AI$5</f>
        <v>45658</v>
      </c>
      <c r="O207" s="83">
        <f t="shared" ca="1" si="75"/>
        <v>1735689600</v>
      </c>
      <c r="P207" s="37">
        <f t="shared" si="68"/>
        <v>206</v>
      </c>
      <c r="Q207">
        <f t="shared" ca="1" si="69"/>
        <v>11600</v>
      </c>
      <c r="R207">
        <f t="shared" ca="1" si="76"/>
        <v>11600000000</v>
      </c>
      <c r="S207" s="35">
        <f ca="1">compile!$BM$5</f>
        <v>47484</v>
      </c>
      <c r="T207" s="83">
        <f t="shared" ca="1" si="77"/>
        <v>1893456000</v>
      </c>
      <c r="U207" s="37">
        <f t="shared" si="70"/>
        <v>206</v>
      </c>
      <c r="V207">
        <f t="shared" ca="1" si="71"/>
        <v>11600</v>
      </c>
      <c r="W207">
        <f t="shared" ca="1" si="78"/>
        <v>11600000000</v>
      </c>
      <c r="X207" s="35">
        <f ca="1">compile!$CQ$5</f>
        <v>51136</v>
      </c>
      <c r="Y207" s="83">
        <f t="shared" ca="1" si="79"/>
        <v>2208988800</v>
      </c>
    </row>
    <row r="208" spans="1:25" x14ac:dyDescent="0.2">
      <c r="A208">
        <v>207</v>
      </c>
      <c r="B208" t="str">
        <f t="shared" ca="1" si="60"/>
        <v>FRA_Wind onshore stark</v>
      </c>
      <c r="C208">
        <f t="shared" ca="1" si="61"/>
        <v>16</v>
      </c>
      <c r="D208">
        <f t="shared" ca="1" si="62"/>
        <v>3.2</v>
      </c>
      <c r="E208">
        <f t="shared" ca="1" si="63"/>
        <v>49.7</v>
      </c>
      <c r="F208" s="37">
        <f t="shared" si="64"/>
        <v>207</v>
      </c>
      <c r="G208">
        <f t="shared" ca="1" si="65"/>
        <v>8150</v>
      </c>
      <c r="H208">
        <f t="shared" ca="1" si="72"/>
        <v>8150000000</v>
      </c>
      <c r="I208" s="35">
        <f ca="1">compile!$E$5</f>
        <v>43831</v>
      </c>
      <c r="J208" s="83">
        <f t="shared" ca="1" si="73"/>
        <v>1577836800</v>
      </c>
      <c r="K208" s="37">
        <f t="shared" si="66"/>
        <v>207</v>
      </c>
      <c r="L208">
        <f t="shared" ca="1" si="67"/>
        <v>8150</v>
      </c>
      <c r="M208">
        <f t="shared" ca="1" si="74"/>
        <v>8150000000</v>
      </c>
      <c r="N208" s="35">
        <f ca="1">compile!$AI$5</f>
        <v>45658</v>
      </c>
      <c r="O208" s="83">
        <f t="shared" ca="1" si="75"/>
        <v>1735689600</v>
      </c>
      <c r="P208" s="37">
        <f t="shared" si="68"/>
        <v>207</v>
      </c>
      <c r="Q208">
        <f t="shared" ca="1" si="69"/>
        <v>8150</v>
      </c>
      <c r="R208">
        <f t="shared" ca="1" si="76"/>
        <v>8150000000</v>
      </c>
      <c r="S208" s="35">
        <f ca="1">compile!$BM$5</f>
        <v>47484</v>
      </c>
      <c r="T208" s="83">
        <f t="shared" ca="1" si="77"/>
        <v>1893456000</v>
      </c>
      <c r="U208" s="37">
        <f t="shared" si="70"/>
        <v>207</v>
      </c>
      <c r="V208">
        <f t="shared" ca="1" si="71"/>
        <v>8150</v>
      </c>
      <c r="W208">
        <f t="shared" ca="1" si="78"/>
        <v>8150000000</v>
      </c>
      <c r="X208" s="35">
        <f ca="1">compile!$CQ$5</f>
        <v>51136</v>
      </c>
      <c r="Y208" s="83">
        <f t="shared" ca="1" si="79"/>
        <v>2208988800</v>
      </c>
    </row>
    <row r="209" spans="1:25" x14ac:dyDescent="0.2">
      <c r="A209">
        <v>208</v>
      </c>
      <c r="B209" t="str">
        <f t="shared" ca="1" si="60"/>
        <v>FRA_Wind onshore schwach</v>
      </c>
      <c r="C209">
        <f t="shared" ca="1" si="61"/>
        <v>15</v>
      </c>
      <c r="D209">
        <f t="shared" ca="1" si="62"/>
        <v>5.9</v>
      </c>
      <c r="E209">
        <f t="shared" ca="1" si="63"/>
        <v>48.6</v>
      </c>
      <c r="F209" s="37">
        <f t="shared" si="64"/>
        <v>208</v>
      </c>
      <c r="G209">
        <f t="shared" ca="1" si="65"/>
        <v>8150</v>
      </c>
      <c r="H209">
        <f t="shared" ca="1" si="72"/>
        <v>8150000000</v>
      </c>
      <c r="I209" s="35">
        <f ca="1">compile!$E$5</f>
        <v>43831</v>
      </c>
      <c r="J209" s="83">
        <f t="shared" ca="1" si="73"/>
        <v>1577836800</v>
      </c>
      <c r="K209" s="37">
        <f t="shared" si="66"/>
        <v>208</v>
      </c>
      <c r="L209">
        <f t="shared" ca="1" si="67"/>
        <v>8150</v>
      </c>
      <c r="M209">
        <f t="shared" ca="1" si="74"/>
        <v>8150000000</v>
      </c>
      <c r="N209" s="35">
        <f ca="1">compile!$AI$5</f>
        <v>45658</v>
      </c>
      <c r="O209" s="83">
        <f t="shared" ca="1" si="75"/>
        <v>1735689600</v>
      </c>
      <c r="P209" s="37">
        <f t="shared" si="68"/>
        <v>208</v>
      </c>
      <c r="Q209">
        <f t="shared" ca="1" si="69"/>
        <v>8150</v>
      </c>
      <c r="R209">
        <f t="shared" ca="1" si="76"/>
        <v>8150000000</v>
      </c>
      <c r="S209" s="35">
        <f ca="1">compile!$BM$5</f>
        <v>47484</v>
      </c>
      <c r="T209" s="83">
        <f t="shared" ca="1" si="77"/>
        <v>1893456000</v>
      </c>
      <c r="U209" s="37">
        <f t="shared" si="70"/>
        <v>208</v>
      </c>
      <c r="V209">
        <f t="shared" ca="1" si="71"/>
        <v>8150</v>
      </c>
      <c r="W209">
        <f t="shared" ca="1" si="78"/>
        <v>8150000000</v>
      </c>
      <c r="X209" s="35">
        <f ca="1">compile!$CQ$5</f>
        <v>51136</v>
      </c>
      <c r="Y209" s="83">
        <f t="shared" ca="1" si="79"/>
        <v>2208988800</v>
      </c>
    </row>
    <row r="210" spans="1:25" x14ac:dyDescent="0.2">
      <c r="A210">
        <v>209</v>
      </c>
      <c r="B210" t="str">
        <f t="shared" ca="1" si="60"/>
        <v>FRA_Wind offshore</v>
      </c>
      <c r="C210">
        <f t="shared" ca="1" si="61"/>
        <v>14</v>
      </c>
      <c r="D210">
        <f t="shared" ca="1" si="62"/>
        <v>-0.5</v>
      </c>
      <c r="E210">
        <f t="shared" ca="1" si="63"/>
        <v>49.5</v>
      </c>
      <c r="F210" s="37">
        <f t="shared" si="64"/>
        <v>209</v>
      </c>
      <c r="G210">
        <f t="shared" ca="1" si="65"/>
        <v>1000</v>
      </c>
      <c r="H210">
        <f t="shared" ca="1" si="72"/>
        <v>1000000000</v>
      </c>
      <c r="I210" s="35">
        <f ca="1">compile!$E$5</f>
        <v>43831</v>
      </c>
      <c r="J210" s="83">
        <f t="shared" ca="1" si="73"/>
        <v>1577836800</v>
      </c>
      <c r="K210" s="37">
        <f t="shared" si="66"/>
        <v>209</v>
      </c>
      <c r="L210">
        <f t="shared" ca="1" si="67"/>
        <v>1000</v>
      </c>
      <c r="M210">
        <f t="shared" ca="1" si="74"/>
        <v>1000000000</v>
      </c>
      <c r="N210" s="35">
        <f ca="1">compile!$AI$5</f>
        <v>45658</v>
      </c>
      <c r="O210" s="83">
        <f t="shared" ca="1" si="75"/>
        <v>1735689600</v>
      </c>
      <c r="P210" s="37">
        <f t="shared" si="68"/>
        <v>209</v>
      </c>
      <c r="Q210">
        <f t="shared" ca="1" si="69"/>
        <v>1000</v>
      </c>
      <c r="R210">
        <f t="shared" ca="1" si="76"/>
        <v>1000000000</v>
      </c>
      <c r="S210" s="35">
        <f ca="1">compile!$BM$5</f>
        <v>47484</v>
      </c>
      <c r="T210" s="83">
        <f t="shared" ca="1" si="77"/>
        <v>1893456000</v>
      </c>
      <c r="U210" s="37">
        <f t="shared" si="70"/>
        <v>209</v>
      </c>
      <c r="V210">
        <f t="shared" ca="1" si="71"/>
        <v>1000</v>
      </c>
      <c r="W210">
        <f t="shared" ca="1" si="78"/>
        <v>1000000000</v>
      </c>
      <c r="X210" s="35">
        <f ca="1">compile!$CQ$5</f>
        <v>51136</v>
      </c>
      <c r="Y210" s="83">
        <f t="shared" ca="1" si="79"/>
        <v>2208988800</v>
      </c>
    </row>
    <row r="211" spans="1:25" x14ac:dyDescent="0.2">
      <c r="A211">
        <v>210</v>
      </c>
      <c r="B211" t="str">
        <f t="shared" ca="1" si="60"/>
        <v>GRC_Biomassekraftwerk</v>
      </c>
      <c r="C211">
        <f t="shared" ca="1" si="61"/>
        <v>1</v>
      </c>
      <c r="D211">
        <f t="shared" ca="1" si="62"/>
        <v>23.2</v>
      </c>
      <c r="E211">
        <f t="shared" ca="1" si="63"/>
        <v>40.5</v>
      </c>
      <c r="F211" s="37">
        <f t="shared" si="64"/>
        <v>210</v>
      </c>
      <c r="G211">
        <f t="shared" ca="1" si="65"/>
        <v>0</v>
      </c>
      <c r="H211">
        <f t="shared" ca="1" si="72"/>
        <v>0</v>
      </c>
      <c r="I211" s="35">
        <f ca="1">compile!$E$5</f>
        <v>43831</v>
      </c>
      <c r="J211" s="83">
        <f t="shared" ca="1" si="73"/>
        <v>1577836800</v>
      </c>
      <c r="K211" s="37">
        <f t="shared" si="66"/>
        <v>210</v>
      </c>
      <c r="L211">
        <f t="shared" ca="1" si="67"/>
        <v>0</v>
      </c>
      <c r="M211">
        <f t="shared" ca="1" si="74"/>
        <v>0</v>
      </c>
      <c r="N211" s="35">
        <f ca="1">compile!$AI$5</f>
        <v>45658</v>
      </c>
      <c r="O211" s="83">
        <f t="shared" ca="1" si="75"/>
        <v>1735689600</v>
      </c>
      <c r="P211" s="37">
        <f t="shared" si="68"/>
        <v>210</v>
      </c>
      <c r="Q211">
        <f t="shared" ca="1" si="69"/>
        <v>0</v>
      </c>
      <c r="R211">
        <f t="shared" ca="1" si="76"/>
        <v>0</v>
      </c>
      <c r="S211" s="35">
        <f ca="1">compile!$BM$5</f>
        <v>47484</v>
      </c>
      <c r="T211" s="83">
        <f t="shared" ca="1" si="77"/>
        <v>1893456000</v>
      </c>
      <c r="U211" s="37">
        <f t="shared" si="70"/>
        <v>210</v>
      </c>
      <c r="V211">
        <f t="shared" ca="1" si="71"/>
        <v>0</v>
      </c>
      <c r="W211">
        <f t="shared" ca="1" si="78"/>
        <v>0</v>
      </c>
      <c r="X211" s="35">
        <f ca="1">compile!$CQ$5</f>
        <v>51136</v>
      </c>
      <c r="Y211" s="83">
        <f t="shared" ca="1" si="79"/>
        <v>2208988800</v>
      </c>
    </row>
    <row r="212" spans="1:25" x14ac:dyDescent="0.2">
      <c r="A212">
        <v>211</v>
      </c>
      <c r="B212" t="str">
        <f t="shared" ca="1" si="60"/>
        <v>GRC_GT absicherung</v>
      </c>
      <c r="C212">
        <f t="shared" ca="1" si="61"/>
        <v>4</v>
      </c>
      <c r="D212">
        <f t="shared" ca="1" si="62"/>
        <v>22.9</v>
      </c>
      <c r="E212">
        <f t="shared" ca="1" si="63"/>
        <v>38.5</v>
      </c>
      <c r="F212" s="37">
        <f t="shared" si="64"/>
        <v>211</v>
      </c>
      <c r="G212">
        <f t="shared" ca="1" si="65"/>
        <v>5214</v>
      </c>
      <c r="H212">
        <f t="shared" ca="1" si="72"/>
        <v>5214000000</v>
      </c>
      <c r="I212" s="35">
        <f ca="1">compile!$E$5</f>
        <v>43831</v>
      </c>
      <c r="J212" s="83">
        <f t="shared" ca="1" si="73"/>
        <v>1577836800</v>
      </c>
      <c r="K212" s="37">
        <f t="shared" si="66"/>
        <v>211</v>
      </c>
      <c r="L212">
        <f t="shared" ca="1" si="67"/>
        <v>5214</v>
      </c>
      <c r="M212">
        <f t="shared" ca="1" si="74"/>
        <v>5214000000</v>
      </c>
      <c r="N212" s="35">
        <f ca="1">compile!$AI$5</f>
        <v>45658</v>
      </c>
      <c r="O212" s="83">
        <f t="shared" ca="1" si="75"/>
        <v>1735689600</v>
      </c>
      <c r="P212" s="37">
        <f t="shared" si="68"/>
        <v>211</v>
      </c>
      <c r="Q212">
        <f t="shared" ca="1" si="69"/>
        <v>5214</v>
      </c>
      <c r="R212">
        <f t="shared" ca="1" si="76"/>
        <v>5214000000</v>
      </c>
      <c r="S212" s="35">
        <f ca="1">compile!$BM$5</f>
        <v>47484</v>
      </c>
      <c r="T212" s="83">
        <f t="shared" ca="1" si="77"/>
        <v>1893456000</v>
      </c>
      <c r="U212" s="37">
        <f t="shared" si="70"/>
        <v>211</v>
      </c>
      <c r="V212">
        <f t="shared" ca="1" si="71"/>
        <v>5214</v>
      </c>
      <c r="W212">
        <f t="shared" ca="1" si="78"/>
        <v>5214000000</v>
      </c>
      <c r="X212" s="35">
        <f ca="1">compile!$CQ$5</f>
        <v>51136</v>
      </c>
      <c r="Y212" s="83">
        <f t="shared" ca="1" si="79"/>
        <v>2208988800</v>
      </c>
    </row>
    <row r="213" spans="1:25" x14ac:dyDescent="0.2">
      <c r="A213">
        <v>212</v>
      </c>
      <c r="B213" t="str">
        <f t="shared" ca="1" si="60"/>
        <v>GRC_GT peak</v>
      </c>
      <c r="C213">
        <f t="shared" ca="1" si="61"/>
        <v>5</v>
      </c>
      <c r="D213">
        <f t="shared" ca="1" si="62"/>
        <v>22.1</v>
      </c>
      <c r="E213">
        <f t="shared" ca="1" si="63"/>
        <v>37.700000000000003</v>
      </c>
      <c r="F213" s="37">
        <f t="shared" si="64"/>
        <v>212</v>
      </c>
      <c r="G213">
        <f t="shared" ca="1" si="65"/>
        <v>1564.2</v>
      </c>
      <c r="H213">
        <f t="shared" ca="1" si="72"/>
        <v>1564200000</v>
      </c>
      <c r="I213" s="35">
        <f ca="1">compile!$E$5</f>
        <v>43831</v>
      </c>
      <c r="J213" s="83">
        <f t="shared" ca="1" si="73"/>
        <v>1577836800</v>
      </c>
      <c r="K213" s="37">
        <f t="shared" si="66"/>
        <v>212</v>
      </c>
      <c r="L213">
        <f t="shared" ca="1" si="67"/>
        <v>1564.2</v>
      </c>
      <c r="M213">
        <f t="shared" ca="1" si="74"/>
        <v>1564200000</v>
      </c>
      <c r="N213" s="35">
        <f ca="1">compile!$AI$5</f>
        <v>45658</v>
      </c>
      <c r="O213" s="83">
        <f t="shared" ca="1" si="75"/>
        <v>1735689600</v>
      </c>
      <c r="P213" s="37">
        <f t="shared" si="68"/>
        <v>212</v>
      </c>
      <c r="Q213">
        <f t="shared" ca="1" si="69"/>
        <v>1564.2</v>
      </c>
      <c r="R213">
        <f t="shared" ca="1" si="76"/>
        <v>1564200000</v>
      </c>
      <c r="S213" s="35">
        <f ca="1">compile!$BM$5</f>
        <v>47484</v>
      </c>
      <c r="T213" s="83">
        <f t="shared" ca="1" si="77"/>
        <v>1893456000</v>
      </c>
      <c r="U213" s="37">
        <f t="shared" si="70"/>
        <v>212</v>
      </c>
      <c r="V213">
        <f t="shared" ca="1" si="71"/>
        <v>1564.2</v>
      </c>
      <c r="W213">
        <f t="shared" ca="1" si="78"/>
        <v>1564200000</v>
      </c>
      <c r="X213" s="35">
        <f ca="1">compile!$CQ$5</f>
        <v>51136</v>
      </c>
      <c r="Y213" s="83">
        <f t="shared" ca="1" si="79"/>
        <v>2208988800</v>
      </c>
    </row>
    <row r="214" spans="1:25" x14ac:dyDescent="0.2">
      <c r="A214">
        <v>213</v>
      </c>
      <c r="B214" t="str">
        <f t="shared" ca="1" si="60"/>
        <v>GRC_GKKW alt</v>
      </c>
      <c r="C214">
        <f t="shared" ca="1" si="61"/>
        <v>6</v>
      </c>
      <c r="D214">
        <f t="shared" ca="1" si="62"/>
        <v>22.8</v>
      </c>
      <c r="E214">
        <f t="shared" ca="1" si="63"/>
        <v>38.5</v>
      </c>
      <c r="F214" s="37">
        <f t="shared" si="64"/>
        <v>213</v>
      </c>
      <c r="G214">
        <f t="shared" ca="1" si="65"/>
        <v>1824.8999999999999</v>
      </c>
      <c r="H214">
        <f t="shared" ca="1" si="72"/>
        <v>1824899999.9999998</v>
      </c>
      <c r="I214" s="35">
        <f ca="1">compile!$E$5</f>
        <v>43831</v>
      </c>
      <c r="J214" s="83">
        <f t="shared" ca="1" si="73"/>
        <v>1577836800</v>
      </c>
      <c r="K214" s="37">
        <f t="shared" si="66"/>
        <v>213</v>
      </c>
      <c r="L214">
        <f t="shared" ca="1" si="67"/>
        <v>1824.8999999999999</v>
      </c>
      <c r="M214">
        <f t="shared" ca="1" si="74"/>
        <v>1824899999.9999998</v>
      </c>
      <c r="N214" s="35">
        <f ca="1">compile!$AI$5</f>
        <v>45658</v>
      </c>
      <c r="O214" s="83">
        <f t="shared" ca="1" si="75"/>
        <v>1735689600</v>
      </c>
      <c r="P214" s="37">
        <f t="shared" si="68"/>
        <v>213</v>
      </c>
      <c r="Q214">
        <f t="shared" ca="1" si="69"/>
        <v>1824.8999999999999</v>
      </c>
      <c r="R214">
        <f t="shared" ca="1" si="76"/>
        <v>1824899999.9999998</v>
      </c>
      <c r="S214" s="35">
        <f ca="1">compile!$BM$5</f>
        <v>47484</v>
      </c>
      <c r="T214" s="83">
        <f t="shared" ca="1" si="77"/>
        <v>1893456000</v>
      </c>
      <c r="U214" s="37">
        <f t="shared" si="70"/>
        <v>213</v>
      </c>
      <c r="V214">
        <f t="shared" ca="1" si="71"/>
        <v>1824.8999999999999</v>
      </c>
      <c r="W214">
        <f t="shared" ca="1" si="78"/>
        <v>1824899999.9999998</v>
      </c>
      <c r="X214" s="35">
        <f ca="1">compile!$CQ$5</f>
        <v>51136</v>
      </c>
      <c r="Y214" s="83">
        <f t="shared" ca="1" si="79"/>
        <v>2208988800</v>
      </c>
    </row>
    <row r="215" spans="1:25" x14ac:dyDescent="0.2">
      <c r="A215">
        <v>214</v>
      </c>
      <c r="B215" t="str">
        <f t="shared" ca="1" si="60"/>
        <v>GRC_GKKW neu</v>
      </c>
      <c r="C215">
        <f t="shared" ca="1" si="61"/>
        <v>7</v>
      </c>
      <c r="D215">
        <f t="shared" ca="1" si="62"/>
        <v>23</v>
      </c>
      <c r="E215">
        <f t="shared" ca="1" si="63"/>
        <v>38.5</v>
      </c>
      <c r="F215" s="37">
        <f t="shared" si="64"/>
        <v>214</v>
      </c>
      <c r="G215">
        <f t="shared" ca="1" si="65"/>
        <v>1824.8999999999999</v>
      </c>
      <c r="H215">
        <f t="shared" ca="1" si="72"/>
        <v>1824899999.9999998</v>
      </c>
      <c r="I215" s="35">
        <f ca="1">compile!$E$5</f>
        <v>43831</v>
      </c>
      <c r="J215" s="83">
        <f t="shared" ca="1" si="73"/>
        <v>1577836800</v>
      </c>
      <c r="K215" s="37">
        <f t="shared" si="66"/>
        <v>214</v>
      </c>
      <c r="L215">
        <f t="shared" ca="1" si="67"/>
        <v>1824.8999999999999</v>
      </c>
      <c r="M215">
        <f t="shared" ca="1" si="74"/>
        <v>1824899999.9999998</v>
      </c>
      <c r="N215" s="35">
        <f ca="1">compile!$AI$5</f>
        <v>45658</v>
      </c>
      <c r="O215" s="83">
        <f t="shared" ca="1" si="75"/>
        <v>1735689600</v>
      </c>
      <c r="P215" s="37">
        <f t="shared" si="68"/>
        <v>214</v>
      </c>
      <c r="Q215">
        <f t="shared" ca="1" si="69"/>
        <v>1824.8999999999999</v>
      </c>
      <c r="R215">
        <f t="shared" ca="1" si="76"/>
        <v>1824899999.9999998</v>
      </c>
      <c r="S215" s="35">
        <f ca="1">compile!$BM$5</f>
        <v>47484</v>
      </c>
      <c r="T215" s="83">
        <f t="shared" ca="1" si="77"/>
        <v>1893456000</v>
      </c>
      <c r="U215" s="37">
        <f t="shared" si="70"/>
        <v>214</v>
      </c>
      <c r="V215">
        <f t="shared" ca="1" si="71"/>
        <v>1824.8999999999999</v>
      </c>
      <c r="W215">
        <f t="shared" ca="1" si="78"/>
        <v>1824899999.9999998</v>
      </c>
      <c r="X215" s="35">
        <f ca="1">compile!$CQ$5</f>
        <v>51136</v>
      </c>
      <c r="Y215" s="83">
        <f t="shared" ca="1" si="79"/>
        <v>2208988800</v>
      </c>
    </row>
    <row r="216" spans="1:25" x14ac:dyDescent="0.2">
      <c r="A216">
        <v>215</v>
      </c>
      <c r="B216" t="str">
        <f t="shared" ca="1" si="60"/>
        <v>GRC_Steinkohlekraftwerk alt</v>
      </c>
      <c r="C216">
        <f t="shared" ca="1" si="61"/>
        <v>12</v>
      </c>
      <c r="D216">
        <f t="shared" ca="1" si="62"/>
        <v>22.4</v>
      </c>
      <c r="E216">
        <f t="shared" ca="1" si="63"/>
        <v>40.6</v>
      </c>
      <c r="F216" s="37">
        <f t="shared" si="64"/>
        <v>215</v>
      </c>
      <c r="G216">
        <f t="shared" ca="1" si="65"/>
        <v>0</v>
      </c>
      <c r="H216">
        <f t="shared" ca="1" si="72"/>
        <v>0</v>
      </c>
      <c r="I216" s="35">
        <f ca="1">compile!$E$5</f>
        <v>43831</v>
      </c>
      <c r="J216" s="83">
        <f t="shared" ca="1" si="73"/>
        <v>1577836800</v>
      </c>
      <c r="K216" s="37">
        <f t="shared" si="66"/>
        <v>215</v>
      </c>
      <c r="L216">
        <f t="shared" ca="1" si="67"/>
        <v>0</v>
      </c>
      <c r="M216">
        <f t="shared" ca="1" si="74"/>
        <v>0</v>
      </c>
      <c r="N216" s="35">
        <f ca="1">compile!$AI$5</f>
        <v>45658</v>
      </c>
      <c r="O216" s="83">
        <f t="shared" ca="1" si="75"/>
        <v>1735689600</v>
      </c>
      <c r="P216" s="37">
        <f t="shared" si="68"/>
        <v>215</v>
      </c>
      <c r="Q216">
        <f t="shared" ca="1" si="69"/>
        <v>0</v>
      </c>
      <c r="R216">
        <f t="shared" ca="1" si="76"/>
        <v>0</v>
      </c>
      <c r="S216" s="35">
        <f ca="1">compile!$BM$5</f>
        <v>47484</v>
      </c>
      <c r="T216" s="83">
        <f t="shared" ca="1" si="77"/>
        <v>1893456000</v>
      </c>
      <c r="U216" s="37">
        <f t="shared" si="70"/>
        <v>215</v>
      </c>
      <c r="V216">
        <f t="shared" ca="1" si="71"/>
        <v>0</v>
      </c>
      <c r="W216">
        <f t="shared" ca="1" si="78"/>
        <v>0</v>
      </c>
      <c r="X216" s="35">
        <f ca="1">compile!$CQ$5</f>
        <v>51136</v>
      </c>
      <c r="Y216" s="83">
        <f t="shared" ca="1" si="79"/>
        <v>2208988800</v>
      </c>
    </row>
    <row r="217" spans="1:25" x14ac:dyDescent="0.2">
      <c r="A217">
        <v>216</v>
      </c>
      <c r="B217" t="str">
        <f t="shared" ca="1" si="60"/>
        <v>GRC_Steinkohlekraftwerk neu</v>
      </c>
      <c r="C217">
        <f t="shared" ca="1" si="61"/>
        <v>13</v>
      </c>
      <c r="D217">
        <f t="shared" ca="1" si="62"/>
        <v>22.2</v>
      </c>
      <c r="E217">
        <f t="shared" ca="1" si="63"/>
        <v>40.4</v>
      </c>
      <c r="F217" s="37">
        <f t="shared" si="64"/>
        <v>216</v>
      </c>
      <c r="G217">
        <f t="shared" ca="1" si="65"/>
        <v>0</v>
      </c>
      <c r="H217">
        <f t="shared" ca="1" si="72"/>
        <v>0</v>
      </c>
      <c r="I217" s="35">
        <f ca="1">compile!$E$5</f>
        <v>43831</v>
      </c>
      <c r="J217" s="83">
        <f t="shared" ca="1" si="73"/>
        <v>1577836800</v>
      </c>
      <c r="K217" s="37">
        <f t="shared" si="66"/>
        <v>216</v>
      </c>
      <c r="L217">
        <f t="shared" ca="1" si="67"/>
        <v>0</v>
      </c>
      <c r="M217">
        <f t="shared" ca="1" si="74"/>
        <v>0</v>
      </c>
      <c r="N217" s="35">
        <f ca="1">compile!$AI$5</f>
        <v>45658</v>
      </c>
      <c r="O217" s="83">
        <f t="shared" ca="1" si="75"/>
        <v>1735689600</v>
      </c>
      <c r="P217" s="37">
        <f t="shared" si="68"/>
        <v>216</v>
      </c>
      <c r="Q217">
        <f t="shared" ca="1" si="69"/>
        <v>0</v>
      </c>
      <c r="R217">
        <f t="shared" ca="1" si="76"/>
        <v>0</v>
      </c>
      <c r="S217" s="35">
        <f ca="1">compile!$BM$5</f>
        <v>47484</v>
      </c>
      <c r="T217" s="83">
        <f t="shared" ca="1" si="77"/>
        <v>1893456000</v>
      </c>
      <c r="U217" s="37">
        <f t="shared" si="70"/>
        <v>216</v>
      </c>
      <c r="V217">
        <f t="shared" ca="1" si="71"/>
        <v>0</v>
      </c>
      <c r="W217">
        <f t="shared" ca="1" si="78"/>
        <v>0</v>
      </c>
      <c r="X217" s="35">
        <f ca="1">compile!$CQ$5</f>
        <v>51136</v>
      </c>
      <c r="Y217" s="83">
        <f t="shared" ca="1" si="79"/>
        <v>2208988800</v>
      </c>
    </row>
    <row r="218" spans="1:25" x14ac:dyDescent="0.2">
      <c r="A218">
        <v>217</v>
      </c>
      <c r="B218" t="str">
        <f t="shared" ca="1" si="60"/>
        <v>GRC_Laufwasserkraftwerk</v>
      </c>
      <c r="C218">
        <f t="shared" ca="1" si="61"/>
        <v>9</v>
      </c>
      <c r="D218">
        <f t="shared" ca="1" si="62"/>
        <v>22.4</v>
      </c>
      <c r="E218">
        <f t="shared" ca="1" si="63"/>
        <v>40</v>
      </c>
      <c r="F218" s="37">
        <f t="shared" si="64"/>
        <v>217</v>
      </c>
      <c r="G218">
        <f t="shared" ca="1" si="65"/>
        <v>252</v>
      </c>
      <c r="H218">
        <f t="shared" ca="1" si="72"/>
        <v>252000000</v>
      </c>
      <c r="I218" s="35">
        <f ca="1">compile!$E$5</f>
        <v>43831</v>
      </c>
      <c r="J218" s="83">
        <f t="shared" ca="1" si="73"/>
        <v>1577836800</v>
      </c>
      <c r="K218" s="37">
        <f t="shared" si="66"/>
        <v>217</v>
      </c>
      <c r="L218">
        <f t="shared" ca="1" si="67"/>
        <v>252</v>
      </c>
      <c r="M218">
        <f t="shared" ca="1" si="74"/>
        <v>252000000</v>
      </c>
      <c r="N218" s="35">
        <f ca="1">compile!$AI$5</f>
        <v>45658</v>
      </c>
      <c r="O218" s="83">
        <f t="shared" ca="1" si="75"/>
        <v>1735689600</v>
      </c>
      <c r="P218" s="37">
        <f t="shared" si="68"/>
        <v>217</v>
      </c>
      <c r="Q218">
        <f t="shared" ca="1" si="69"/>
        <v>252</v>
      </c>
      <c r="R218">
        <f t="shared" ca="1" si="76"/>
        <v>252000000</v>
      </c>
      <c r="S218" s="35">
        <f ca="1">compile!$BM$5</f>
        <v>47484</v>
      </c>
      <c r="T218" s="83">
        <f t="shared" ca="1" si="77"/>
        <v>1893456000</v>
      </c>
      <c r="U218" s="37">
        <f t="shared" si="70"/>
        <v>217</v>
      </c>
      <c r="V218">
        <f t="shared" ca="1" si="71"/>
        <v>252</v>
      </c>
      <c r="W218">
        <f t="shared" ca="1" si="78"/>
        <v>252000000</v>
      </c>
      <c r="X218" s="35">
        <f ca="1">compile!$CQ$5</f>
        <v>51136</v>
      </c>
      <c r="Y218" s="83">
        <f t="shared" ca="1" si="79"/>
        <v>2208988800</v>
      </c>
    </row>
    <row r="219" spans="1:25" x14ac:dyDescent="0.2">
      <c r="A219">
        <v>218</v>
      </c>
      <c r="B219" t="str">
        <f t="shared" ca="1" si="60"/>
        <v>GRC_Speicherwasserkraftwerk</v>
      </c>
      <c r="C219">
        <f t="shared" ca="1" si="61"/>
        <v>11</v>
      </c>
      <c r="D219">
        <f t="shared" ca="1" si="62"/>
        <v>21.5</v>
      </c>
      <c r="E219">
        <f t="shared" ca="1" si="63"/>
        <v>39.4</v>
      </c>
      <c r="F219" s="37">
        <f t="shared" si="64"/>
        <v>218</v>
      </c>
      <c r="G219">
        <f t="shared" ca="1" si="65"/>
        <v>3331</v>
      </c>
      <c r="H219">
        <f t="shared" ca="1" si="72"/>
        <v>3331000000</v>
      </c>
      <c r="I219" s="35">
        <f ca="1">compile!$E$5</f>
        <v>43831</v>
      </c>
      <c r="J219" s="83">
        <f t="shared" ca="1" si="73"/>
        <v>1577836800</v>
      </c>
      <c r="K219" s="37">
        <f t="shared" si="66"/>
        <v>218</v>
      </c>
      <c r="L219">
        <f t="shared" ca="1" si="67"/>
        <v>3331</v>
      </c>
      <c r="M219">
        <f t="shared" ca="1" si="74"/>
        <v>3331000000</v>
      </c>
      <c r="N219" s="35">
        <f ca="1">compile!$AI$5</f>
        <v>45658</v>
      </c>
      <c r="O219" s="83">
        <f t="shared" ca="1" si="75"/>
        <v>1735689600</v>
      </c>
      <c r="P219" s="37">
        <f t="shared" si="68"/>
        <v>218</v>
      </c>
      <c r="Q219">
        <f t="shared" ca="1" si="69"/>
        <v>3331</v>
      </c>
      <c r="R219">
        <f t="shared" ca="1" si="76"/>
        <v>3331000000</v>
      </c>
      <c r="S219" s="35">
        <f ca="1">compile!$BM$5</f>
        <v>47484</v>
      </c>
      <c r="T219" s="83">
        <f t="shared" ca="1" si="77"/>
        <v>1893456000</v>
      </c>
      <c r="U219" s="37">
        <f t="shared" si="70"/>
        <v>218</v>
      </c>
      <c r="V219">
        <f t="shared" ca="1" si="71"/>
        <v>3331</v>
      </c>
      <c r="W219">
        <f t="shared" ca="1" si="78"/>
        <v>3331000000</v>
      </c>
      <c r="X219" s="35">
        <f ca="1">compile!$CQ$5</f>
        <v>51136</v>
      </c>
      <c r="Y219" s="83">
        <f t="shared" ca="1" si="79"/>
        <v>2208988800</v>
      </c>
    </row>
    <row r="220" spans="1:25" x14ac:dyDescent="0.2">
      <c r="A220">
        <v>219</v>
      </c>
      <c r="B220" t="str">
        <f t="shared" ca="1" si="60"/>
        <v>GRC_Braunkohlekraftwerk alt</v>
      </c>
      <c r="C220">
        <f t="shared" ca="1" si="61"/>
        <v>2</v>
      </c>
      <c r="D220">
        <f t="shared" ca="1" si="62"/>
        <v>22.4</v>
      </c>
      <c r="E220">
        <f t="shared" ca="1" si="63"/>
        <v>40.6</v>
      </c>
      <c r="F220" s="37">
        <f t="shared" si="64"/>
        <v>219</v>
      </c>
      <c r="G220">
        <f t="shared" ca="1" si="65"/>
        <v>1120</v>
      </c>
      <c r="H220">
        <f t="shared" ca="1" si="72"/>
        <v>1120000000</v>
      </c>
      <c r="I220" s="35">
        <f ca="1">compile!$E$5</f>
        <v>43831</v>
      </c>
      <c r="J220" s="83">
        <f t="shared" ca="1" si="73"/>
        <v>1577836800</v>
      </c>
      <c r="K220" s="37">
        <f t="shared" si="66"/>
        <v>219</v>
      </c>
      <c r="L220">
        <f t="shared" ca="1" si="67"/>
        <v>1120</v>
      </c>
      <c r="M220">
        <f t="shared" ca="1" si="74"/>
        <v>1120000000</v>
      </c>
      <c r="N220" s="35">
        <f ca="1">compile!$AI$5</f>
        <v>45658</v>
      </c>
      <c r="O220" s="83">
        <f t="shared" ca="1" si="75"/>
        <v>1735689600</v>
      </c>
      <c r="P220" s="37">
        <f t="shared" si="68"/>
        <v>219</v>
      </c>
      <c r="Q220">
        <f t="shared" ca="1" si="69"/>
        <v>1120</v>
      </c>
      <c r="R220">
        <f t="shared" ca="1" si="76"/>
        <v>1120000000</v>
      </c>
      <c r="S220" s="35">
        <f ca="1">compile!$BM$5</f>
        <v>47484</v>
      </c>
      <c r="T220" s="83">
        <f t="shared" ca="1" si="77"/>
        <v>1893456000</v>
      </c>
      <c r="U220" s="37">
        <f t="shared" si="70"/>
        <v>219</v>
      </c>
      <c r="V220">
        <f t="shared" ca="1" si="71"/>
        <v>1120</v>
      </c>
      <c r="W220">
        <f t="shared" ca="1" si="78"/>
        <v>1120000000</v>
      </c>
      <c r="X220" s="35">
        <f ca="1">compile!$CQ$5</f>
        <v>51136</v>
      </c>
      <c r="Y220" s="83">
        <f t="shared" ca="1" si="79"/>
        <v>2208988800</v>
      </c>
    </row>
    <row r="221" spans="1:25" x14ac:dyDescent="0.2">
      <c r="A221">
        <v>220</v>
      </c>
      <c r="B221" t="str">
        <f t="shared" ca="1" si="60"/>
        <v>GRC_Braunkohlekraftwerk neu</v>
      </c>
      <c r="C221">
        <f t="shared" ca="1" si="61"/>
        <v>3</v>
      </c>
      <c r="D221">
        <f t="shared" ca="1" si="62"/>
        <v>22.2</v>
      </c>
      <c r="E221">
        <f t="shared" ca="1" si="63"/>
        <v>40.4</v>
      </c>
      <c r="F221" s="37">
        <f t="shared" si="64"/>
        <v>220</v>
      </c>
      <c r="G221">
        <f t="shared" ca="1" si="65"/>
        <v>1120</v>
      </c>
      <c r="H221">
        <f t="shared" ca="1" si="72"/>
        <v>1120000000</v>
      </c>
      <c r="I221" s="35">
        <f ca="1">compile!$E$5</f>
        <v>43831</v>
      </c>
      <c r="J221" s="83">
        <f t="shared" ca="1" si="73"/>
        <v>1577836800</v>
      </c>
      <c r="K221" s="37">
        <f t="shared" si="66"/>
        <v>220</v>
      </c>
      <c r="L221">
        <f t="shared" ca="1" si="67"/>
        <v>1120</v>
      </c>
      <c r="M221">
        <f t="shared" ca="1" si="74"/>
        <v>1120000000</v>
      </c>
      <c r="N221" s="35">
        <f ca="1">compile!$AI$5</f>
        <v>45658</v>
      </c>
      <c r="O221" s="83">
        <f t="shared" ca="1" si="75"/>
        <v>1735689600</v>
      </c>
      <c r="P221" s="37">
        <f t="shared" si="68"/>
        <v>220</v>
      </c>
      <c r="Q221">
        <f t="shared" ca="1" si="69"/>
        <v>1120</v>
      </c>
      <c r="R221">
        <f t="shared" ca="1" si="76"/>
        <v>1120000000</v>
      </c>
      <c r="S221" s="35">
        <f ca="1">compile!$BM$5</f>
        <v>47484</v>
      </c>
      <c r="T221" s="83">
        <f t="shared" ca="1" si="77"/>
        <v>1893456000</v>
      </c>
      <c r="U221" s="37">
        <f t="shared" si="70"/>
        <v>220</v>
      </c>
      <c r="V221">
        <f t="shared" ca="1" si="71"/>
        <v>1120</v>
      </c>
      <c r="W221">
        <f t="shared" ca="1" si="78"/>
        <v>1120000000</v>
      </c>
      <c r="X221" s="35">
        <f ca="1">compile!$CQ$5</f>
        <v>51136</v>
      </c>
      <c r="Y221" s="83">
        <f t="shared" ca="1" si="79"/>
        <v>2208988800</v>
      </c>
    </row>
    <row r="222" spans="1:25" x14ac:dyDescent="0.2">
      <c r="A222">
        <v>221</v>
      </c>
      <c r="B222" t="str">
        <f t="shared" ca="1" si="60"/>
        <v>GRC_Kernkraftwerk</v>
      </c>
      <c r="C222">
        <f t="shared" ca="1" si="61"/>
        <v>8</v>
      </c>
      <c r="D222">
        <f t="shared" ca="1" si="62"/>
        <v>22</v>
      </c>
      <c r="E222">
        <f t="shared" ca="1" si="63"/>
        <v>40</v>
      </c>
      <c r="F222" s="37">
        <f t="shared" si="64"/>
        <v>221</v>
      </c>
      <c r="G222">
        <f t="shared" ca="1" si="65"/>
        <v>0</v>
      </c>
      <c r="H222">
        <f t="shared" ca="1" si="72"/>
        <v>0</v>
      </c>
      <c r="I222" s="35">
        <f ca="1">compile!$E$5</f>
        <v>43831</v>
      </c>
      <c r="J222" s="83">
        <f t="shared" ca="1" si="73"/>
        <v>1577836800</v>
      </c>
      <c r="K222" s="37">
        <f t="shared" si="66"/>
        <v>221</v>
      </c>
      <c r="L222">
        <f t="shared" ca="1" si="67"/>
        <v>0</v>
      </c>
      <c r="M222">
        <f t="shared" ca="1" si="74"/>
        <v>0</v>
      </c>
      <c r="N222" s="35">
        <f ca="1">compile!$AI$5</f>
        <v>45658</v>
      </c>
      <c r="O222" s="83">
        <f t="shared" ca="1" si="75"/>
        <v>1735689600</v>
      </c>
      <c r="P222" s="37">
        <f t="shared" si="68"/>
        <v>221</v>
      </c>
      <c r="Q222">
        <f t="shared" ca="1" si="69"/>
        <v>0</v>
      </c>
      <c r="R222">
        <f t="shared" ca="1" si="76"/>
        <v>0</v>
      </c>
      <c r="S222" s="35">
        <f ca="1">compile!$BM$5</f>
        <v>47484</v>
      </c>
      <c r="T222" s="83">
        <f t="shared" ca="1" si="77"/>
        <v>1893456000</v>
      </c>
      <c r="U222" s="37">
        <f t="shared" si="70"/>
        <v>221</v>
      </c>
      <c r="V222">
        <f t="shared" ca="1" si="71"/>
        <v>0</v>
      </c>
      <c r="W222">
        <f t="shared" ca="1" si="78"/>
        <v>0</v>
      </c>
      <c r="X222" s="35">
        <f ca="1">compile!$CQ$5</f>
        <v>51136</v>
      </c>
      <c r="Y222" s="83">
        <f t="shared" ca="1" si="79"/>
        <v>2208988800</v>
      </c>
    </row>
    <row r="223" spans="1:25" x14ac:dyDescent="0.2">
      <c r="A223">
        <v>222</v>
      </c>
      <c r="B223" t="str">
        <f t="shared" ca="1" si="60"/>
        <v>GRC_Oelkraftwerk</v>
      </c>
      <c r="C223">
        <f t="shared" ca="1" si="61"/>
        <v>17</v>
      </c>
      <c r="D223">
        <f t="shared" ca="1" si="62"/>
        <v>23.9</v>
      </c>
      <c r="E223">
        <f t="shared" ca="1" si="63"/>
        <v>38.5</v>
      </c>
      <c r="F223" s="37">
        <f t="shared" si="64"/>
        <v>222</v>
      </c>
      <c r="G223">
        <f t="shared" ca="1" si="65"/>
        <v>0</v>
      </c>
      <c r="H223">
        <f t="shared" ca="1" si="72"/>
        <v>0</v>
      </c>
      <c r="I223" s="35">
        <f ca="1">compile!$E$5</f>
        <v>43831</v>
      </c>
      <c r="J223" s="83">
        <f t="shared" ca="1" si="73"/>
        <v>1577836800</v>
      </c>
      <c r="K223" s="37">
        <f t="shared" si="66"/>
        <v>222</v>
      </c>
      <c r="L223">
        <f t="shared" ca="1" si="67"/>
        <v>0</v>
      </c>
      <c r="M223">
        <f t="shared" ca="1" si="74"/>
        <v>0</v>
      </c>
      <c r="N223" s="35">
        <f ca="1">compile!$AI$5</f>
        <v>45658</v>
      </c>
      <c r="O223" s="83">
        <f t="shared" ca="1" si="75"/>
        <v>1735689600</v>
      </c>
      <c r="P223" s="37">
        <f t="shared" si="68"/>
        <v>222</v>
      </c>
      <c r="Q223">
        <f t="shared" ca="1" si="69"/>
        <v>0</v>
      </c>
      <c r="R223">
        <f t="shared" ca="1" si="76"/>
        <v>0</v>
      </c>
      <c r="S223" s="35">
        <f ca="1">compile!$BM$5</f>
        <v>47484</v>
      </c>
      <c r="T223" s="83">
        <f t="shared" ca="1" si="77"/>
        <v>1893456000</v>
      </c>
      <c r="U223" s="37">
        <f t="shared" si="70"/>
        <v>222</v>
      </c>
      <c r="V223">
        <f t="shared" ca="1" si="71"/>
        <v>0</v>
      </c>
      <c r="W223">
        <f t="shared" ca="1" si="78"/>
        <v>0</v>
      </c>
      <c r="X223" s="35">
        <f ca="1">compile!$CQ$5</f>
        <v>51136</v>
      </c>
      <c r="Y223" s="83">
        <f t="shared" ca="1" si="79"/>
        <v>2208988800</v>
      </c>
    </row>
    <row r="224" spans="1:25" x14ac:dyDescent="0.2">
      <c r="A224">
        <v>223</v>
      </c>
      <c r="B224" t="str">
        <f t="shared" ca="1" si="60"/>
        <v>GRC_Weitere non-RES</v>
      </c>
      <c r="C224">
        <f t="shared" ca="1" si="61"/>
        <v>19</v>
      </c>
      <c r="D224">
        <f t="shared" ca="1" si="62"/>
        <v>23.3</v>
      </c>
      <c r="E224">
        <f t="shared" ca="1" si="63"/>
        <v>38.299999999999997</v>
      </c>
      <c r="F224" s="37">
        <f t="shared" si="64"/>
        <v>223</v>
      </c>
      <c r="G224">
        <f t="shared" ca="1" si="65"/>
        <v>0</v>
      </c>
      <c r="H224">
        <f t="shared" ca="1" si="72"/>
        <v>0</v>
      </c>
      <c r="I224" s="35">
        <f ca="1">compile!$E$5</f>
        <v>43831</v>
      </c>
      <c r="J224" s="83">
        <f t="shared" ca="1" si="73"/>
        <v>1577836800</v>
      </c>
      <c r="K224" s="37">
        <f t="shared" si="66"/>
        <v>223</v>
      </c>
      <c r="L224">
        <f t="shared" ca="1" si="67"/>
        <v>0</v>
      </c>
      <c r="M224">
        <f t="shared" ca="1" si="74"/>
        <v>0</v>
      </c>
      <c r="N224" s="35">
        <f ca="1">compile!$AI$5</f>
        <v>45658</v>
      </c>
      <c r="O224" s="83">
        <f t="shared" ca="1" si="75"/>
        <v>1735689600</v>
      </c>
      <c r="P224" s="37">
        <f t="shared" si="68"/>
        <v>223</v>
      </c>
      <c r="Q224">
        <f t="shared" ca="1" si="69"/>
        <v>0</v>
      </c>
      <c r="R224">
        <f t="shared" ca="1" si="76"/>
        <v>0</v>
      </c>
      <c r="S224" s="35">
        <f ca="1">compile!$BM$5</f>
        <v>47484</v>
      </c>
      <c r="T224" s="83">
        <f t="shared" ca="1" si="77"/>
        <v>1893456000</v>
      </c>
      <c r="U224" s="37">
        <f t="shared" si="70"/>
        <v>223</v>
      </c>
      <c r="V224">
        <f t="shared" ca="1" si="71"/>
        <v>0</v>
      </c>
      <c r="W224">
        <f t="shared" ca="1" si="78"/>
        <v>0</v>
      </c>
      <c r="X224" s="35">
        <f ca="1">compile!$CQ$5</f>
        <v>51136</v>
      </c>
      <c r="Y224" s="83">
        <f t="shared" ca="1" si="79"/>
        <v>2208988800</v>
      </c>
    </row>
    <row r="225" spans="1:25" x14ac:dyDescent="0.2">
      <c r="A225">
        <v>224</v>
      </c>
      <c r="B225" t="str">
        <f t="shared" ca="1" si="60"/>
        <v>GRC_Weitere RES</v>
      </c>
      <c r="C225">
        <f t="shared" ca="1" si="61"/>
        <v>18</v>
      </c>
      <c r="D225">
        <f t="shared" ca="1" si="62"/>
        <v>23.3</v>
      </c>
      <c r="E225">
        <f t="shared" ca="1" si="63"/>
        <v>38.299999999999997</v>
      </c>
      <c r="F225" s="37">
        <f t="shared" si="64"/>
        <v>224</v>
      </c>
      <c r="G225">
        <f t="shared" ca="1" si="65"/>
        <v>325</v>
      </c>
      <c r="H225">
        <f t="shared" ca="1" si="72"/>
        <v>325000000</v>
      </c>
      <c r="I225" s="35">
        <f ca="1">compile!$E$5</f>
        <v>43831</v>
      </c>
      <c r="J225" s="83">
        <f t="shared" ca="1" si="73"/>
        <v>1577836800</v>
      </c>
      <c r="K225" s="37">
        <f t="shared" si="66"/>
        <v>224</v>
      </c>
      <c r="L225">
        <f t="shared" ca="1" si="67"/>
        <v>325</v>
      </c>
      <c r="M225">
        <f t="shared" ca="1" si="74"/>
        <v>325000000</v>
      </c>
      <c r="N225" s="35">
        <f ca="1">compile!$AI$5</f>
        <v>45658</v>
      </c>
      <c r="O225" s="83">
        <f t="shared" ca="1" si="75"/>
        <v>1735689600</v>
      </c>
      <c r="P225" s="37">
        <f t="shared" si="68"/>
        <v>224</v>
      </c>
      <c r="Q225">
        <f t="shared" ca="1" si="69"/>
        <v>325</v>
      </c>
      <c r="R225">
        <f t="shared" ca="1" si="76"/>
        <v>325000000</v>
      </c>
      <c r="S225" s="35">
        <f ca="1">compile!$BM$5</f>
        <v>47484</v>
      </c>
      <c r="T225" s="83">
        <f t="shared" ca="1" si="77"/>
        <v>1893456000</v>
      </c>
      <c r="U225" s="37">
        <f t="shared" si="70"/>
        <v>224</v>
      </c>
      <c r="V225">
        <f t="shared" ca="1" si="71"/>
        <v>325</v>
      </c>
      <c r="W225">
        <f t="shared" ca="1" si="78"/>
        <v>325000000</v>
      </c>
      <c r="X225" s="35">
        <f ca="1">compile!$CQ$5</f>
        <v>51136</v>
      </c>
      <c r="Y225" s="83">
        <f t="shared" ca="1" si="79"/>
        <v>2208988800</v>
      </c>
    </row>
    <row r="226" spans="1:25" x14ac:dyDescent="0.2">
      <c r="A226">
        <v>225</v>
      </c>
      <c r="B226" t="str">
        <f t="shared" ca="1" si="60"/>
        <v>GRC_PV</v>
      </c>
      <c r="C226">
        <f t="shared" ca="1" si="61"/>
        <v>10</v>
      </c>
      <c r="D226">
        <f t="shared" ca="1" si="62"/>
        <v>23</v>
      </c>
      <c r="E226">
        <f t="shared" ca="1" si="63"/>
        <v>37.6</v>
      </c>
      <c r="F226" s="37">
        <f t="shared" si="64"/>
        <v>225</v>
      </c>
      <c r="G226">
        <f t="shared" ca="1" si="65"/>
        <v>2800</v>
      </c>
      <c r="H226">
        <f t="shared" ca="1" si="72"/>
        <v>2800000000</v>
      </c>
      <c r="I226" s="35">
        <f ca="1">compile!$E$5</f>
        <v>43831</v>
      </c>
      <c r="J226" s="83">
        <f t="shared" ca="1" si="73"/>
        <v>1577836800</v>
      </c>
      <c r="K226" s="37">
        <f t="shared" si="66"/>
        <v>225</v>
      </c>
      <c r="L226">
        <f t="shared" ca="1" si="67"/>
        <v>2800</v>
      </c>
      <c r="M226">
        <f t="shared" ca="1" si="74"/>
        <v>2800000000</v>
      </c>
      <c r="N226" s="35">
        <f ca="1">compile!$AI$5</f>
        <v>45658</v>
      </c>
      <c r="O226" s="83">
        <f t="shared" ca="1" si="75"/>
        <v>1735689600</v>
      </c>
      <c r="P226" s="37">
        <f t="shared" si="68"/>
        <v>225</v>
      </c>
      <c r="Q226">
        <f t="shared" ca="1" si="69"/>
        <v>2800</v>
      </c>
      <c r="R226">
        <f t="shared" ca="1" si="76"/>
        <v>2800000000</v>
      </c>
      <c r="S226" s="35">
        <f ca="1">compile!$BM$5</f>
        <v>47484</v>
      </c>
      <c r="T226" s="83">
        <f t="shared" ca="1" si="77"/>
        <v>1893456000</v>
      </c>
      <c r="U226" s="37">
        <f t="shared" si="70"/>
        <v>225</v>
      </c>
      <c r="V226">
        <f t="shared" ca="1" si="71"/>
        <v>2800</v>
      </c>
      <c r="W226">
        <f t="shared" ca="1" si="78"/>
        <v>2800000000</v>
      </c>
      <c r="X226" s="35">
        <f ca="1">compile!$CQ$5</f>
        <v>51136</v>
      </c>
      <c r="Y226" s="83">
        <f t="shared" ca="1" si="79"/>
        <v>2208988800</v>
      </c>
    </row>
    <row r="227" spans="1:25" x14ac:dyDescent="0.2">
      <c r="A227">
        <v>226</v>
      </c>
      <c r="B227" t="str">
        <f t="shared" ca="1" si="60"/>
        <v>GRC_Wind onshore stark</v>
      </c>
      <c r="C227">
        <f t="shared" ca="1" si="61"/>
        <v>16</v>
      </c>
      <c r="D227">
        <f t="shared" ca="1" si="62"/>
        <v>25.5</v>
      </c>
      <c r="E227">
        <f t="shared" ca="1" si="63"/>
        <v>36.4</v>
      </c>
      <c r="F227" s="37">
        <f t="shared" si="64"/>
        <v>226</v>
      </c>
      <c r="G227">
        <f t="shared" ca="1" si="65"/>
        <v>1350</v>
      </c>
      <c r="H227">
        <f t="shared" ca="1" si="72"/>
        <v>1350000000</v>
      </c>
      <c r="I227" s="35">
        <f ca="1">compile!$E$5</f>
        <v>43831</v>
      </c>
      <c r="J227" s="83">
        <f t="shared" ca="1" si="73"/>
        <v>1577836800</v>
      </c>
      <c r="K227" s="37">
        <f t="shared" si="66"/>
        <v>226</v>
      </c>
      <c r="L227">
        <f t="shared" ca="1" si="67"/>
        <v>1350</v>
      </c>
      <c r="M227">
        <f t="shared" ca="1" si="74"/>
        <v>1350000000</v>
      </c>
      <c r="N227" s="35">
        <f ca="1">compile!$AI$5</f>
        <v>45658</v>
      </c>
      <c r="O227" s="83">
        <f t="shared" ca="1" si="75"/>
        <v>1735689600</v>
      </c>
      <c r="P227" s="37">
        <f t="shared" si="68"/>
        <v>226</v>
      </c>
      <c r="Q227">
        <f t="shared" ca="1" si="69"/>
        <v>1350</v>
      </c>
      <c r="R227">
        <f t="shared" ca="1" si="76"/>
        <v>1350000000</v>
      </c>
      <c r="S227" s="35">
        <f ca="1">compile!$BM$5</f>
        <v>47484</v>
      </c>
      <c r="T227" s="83">
        <f t="shared" ca="1" si="77"/>
        <v>1893456000</v>
      </c>
      <c r="U227" s="37">
        <f t="shared" si="70"/>
        <v>226</v>
      </c>
      <c r="V227">
        <f t="shared" ca="1" si="71"/>
        <v>1350</v>
      </c>
      <c r="W227">
        <f t="shared" ca="1" si="78"/>
        <v>1350000000</v>
      </c>
      <c r="X227" s="35">
        <f ca="1">compile!$CQ$5</f>
        <v>51136</v>
      </c>
      <c r="Y227" s="83">
        <f t="shared" ca="1" si="79"/>
        <v>2208988800</v>
      </c>
    </row>
    <row r="228" spans="1:25" x14ac:dyDescent="0.2">
      <c r="A228">
        <v>227</v>
      </c>
      <c r="B228" t="str">
        <f t="shared" ca="1" si="60"/>
        <v>GRC_Wind onshore schwach</v>
      </c>
      <c r="C228">
        <f t="shared" ca="1" si="61"/>
        <v>15</v>
      </c>
      <c r="D228">
        <f t="shared" ca="1" si="62"/>
        <v>25.5</v>
      </c>
      <c r="E228">
        <f t="shared" ca="1" si="63"/>
        <v>36.4</v>
      </c>
      <c r="F228" s="37">
        <f t="shared" si="64"/>
        <v>227</v>
      </c>
      <c r="G228">
        <f t="shared" ca="1" si="65"/>
        <v>1350</v>
      </c>
      <c r="H228">
        <f t="shared" ca="1" si="72"/>
        <v>1350000000</v>
      </c>
      <c r="I228" s="35">
        <f ca="1">compile!$E$5</f>
        <v>43831</v>
      </c>
      <c r="J228" s="83">
        <f t="shared" ca="1" si="73"/>
        <v>1577836800</v>
      </c>
      <c r="K228" s="37">
        <f t="shared" si="66"/>
        <v>227</v>
      </c>
      <c r="L228">
        <f t="shared" ca="1" si="67"/>
        <v>1350</v>
      </c>
      <c r="M228">
        <f t="shared" ca="1" si="74"/>
        <v>1350000000</v>
      </c>
      <c r="N228" s="35">
        <f ca="1">compile!$AI$5</f>
        <v>45658</v>
      </c>
      <c r="O228" s="83">
        <f t="shared" ca="1" si="75"/>
        <v>1735689600</v>
      </c>
      <c r="P228" s="37">
        <f t="shared" si="68"/>
        <v>227</v>
      </c>
      <c r="Q228">
        <f t="shared" ca="1" si="69"/>
        <v>1350</v>
      </c>
      <c r="R228">
        <f t="shared" ca="1" si="76"/>
        <v>1350000000</v>
      </c>
      <c r="S228" s="35">
        <f ca="1">compile!$BM$5</f>
        <v>47484</v>
      </c>
      <c r="T228" s="83">
        <f t="shared" ca="1" si="77"/>
        <v>1893456000</v>
      </c>
      <c r="U228" s="37">
        <f t="shared" si="70"/>
        <v>227</v>
      </c>
      <c r="V228">
        <f t="shared" ca="1" si="71"/>
        <v>1350</v>
      </c>
      <c r="W228">
        <f t="shared" ca="1" si="78"/>
        <v>1350000000</v>
      </c>
      <c r="X228" s="35">
        <f ca="1">compile!$CQ$5</f>
        <v>51136</v>
      </c>
      <c r="Y228" s="83">
        <f t="shared" ca="1" si="79"/>
        <v>2208988800</v>
      </c>
    </row>
    <row r="229" spans="1:25" x14ac:dyDescent="0.2">
      <c r="A229">
        <v>228</v>
      </c>
      <c r="B229" t="str">
        <f t="shared" ca="1" si="60"/>
        <v>GRC_Wind offshore</v>
      </c>
      <c r="C229">
        <f t="shared" ca="1" si="61"/>
        <v>14</v>
      </c>
      <c r="D229">
        <f t="shared" ca="1" si="62"/>
        <v>25.5</v>
      </c>
      <c r="E229">
        <f t="shared" ca="1" si="63"/>
        <v>36</v>
      </c>
      <c r="F229" s="37">
        <f t="shared" si="64"/>
        <v>228</v>
      </c>
      <c r="G229">
        <f t="shared" ca="1" si="65"/>
        <v>0</v>
      </c>
      <c r="H229">
        <f t="shared" ca="1" si="72"/>
        <v>0</v>
      </c>
      <c r="I229" s="35">
        <f ca="1">compile!$E$5</f>
        <v>43831</v>
      </c>
      <c r="J229" s="83">
        <f t="shared" ca="1" si="73"/>
        <v>1577836800</v>
      </c>
      <c r="K229" s="37">
        <f t="shared" si="66"/>
        <v>228</v>
      </c>
      <c r="L229">
        <f t="shared" ca="1" si="67"/>
        <v>0</v>
      </c>
      <c r="M229">
        <f t="shared" ca="1" si="74"/>
        <v>0</v>
      </c>
      <c r="N229" s="35">
        <f ca="1">compile!$AI$5</f>
        <v>45658</v>
      </c>
      <c r="O229" s="83">
        <f t="shared" ca="1" si="75"/>
        <v>1735689600</v>
      </c>
      <c r="P229" s="37">
        <f t="shared" si="68"/>
        <v>228</v>
      </c>
      <c r="Q229">
        <f t="shared" ca="1" si="69"/>
        <v>0</v>
      </c>
      <c r="R229">
        <f t="shared" ca="1" si="76"/>
        <v>0</v>
      </c>
      <c r="S229" s="35">
        <f ca="1">compile!$BM$5</f>
        <v>47484</v>
      </c>
      <c r="T229" s="83">
        <f t="shared" ca="1" si="77"/>
        <v>1893456000</v>
      </c>
      <c r="U229" s="37">
        <f t="shared" si="70"/>
        <v>228</v>
      </c>
      <c r="V229">
        <f t="shared" ca="1" si="71"/>
        <v>0</v>
      </c>
      <c r="W229">
        <f t="shared" ca="1" si="78"/>
        <v>0</v>
      </c>
      <c r="X229" s="35">
        <f ca="1">compile!$CQ$5</f>
        <v>51136</v>
      </c>
      <c r="Y229" s="83">
        <f t="shared" ca="1" si="79"/>
        <v>2208988800</v>
      </c>
    </row>
    <row r="230" spans="1:25" x14ac:dyDescent="0.2">
      <c r="A230">
        <v>229</v>
      </c>
      <c r="B230" t="str">
        <f t="shared" ca="1" si="60"/>
        <v>HRV_Biomassekraftwerk</v>
      </c>
      <c r="C230">
        <f t="shared" ca="1" si="61"/>
        <v>1</v>
      </c>
      <c r="D230">
        <f t="shared" ca="1" si="62"/>
        <v>16.3</v>
      </c>
      <c r="E230">
        <f t="shared" ca="1" si="63"/>
        <v>45.7</v>
      </c>
      <c r="F230" s="37">
        <f t="shared" si="64"/>
        <v>229</v>
      </c>
      <c r="G230">
        <f t="shared" ca="1" si="65"/>
        <v>0</v>
      </c>
      <c r="H230">
        <f t="shared" ca="1" si="72"/>
        <v>0</v>
      </c>
      <c r="I230" s="35">
        <f ca="1">compile!$E$5</f>
        <v>43831</v>
      </c>
      <c r="J230" s="83">
        <f t="shared" ca="1" si="73"/>
        <v>1577836800</v>
      </c>
      <c r="K230" s="37">
        <f t="shared" si="66"/>
        <v>229</v>
      </c>
      <c r="L230">
        <f t="shared" ca="1" si="67"/>
        <v>0</v>
      </c>
      <c r="M230">
        <f t="shared" ca="1" si="74"/>
        <v>0</v>
      </c>
      <c r="N230" s="35">
        <f ca="1">compile!$AI$5</f>
        <v>45658</v>
      </c>
      <c r="O230" s="83">
        <f t="shared" ca="1" si="75"/>
        <v>1735689600</v>
      </c>
      <c r="P230" s="37">
        <f t="shared" si="68"/>
        <v>229</v>
      </c>
      <c r="Q230">
        <f t="shared" ca="1" si="69"/>
        <v>0</v>
      </c>
      <c r="R230">
        <f t="shared" ca="1" si="76"/>
        <v>0</v>
      </c>
      <c r="S230" s="35">
        <f ca="1">compile!$BM$5</f>
        <v>47484</v>
      </c>
      <c r="T230" s="83">
        <f t="shared" ca="1" si="77"/>
        <v>1893456000</v>
      </c>
      <c r="U230" s="37">
        <f t="shared" si="70"/>
        <v>229</v>
      </c>
      <c r="V230">
        <f t="shared" ca="1" si="71"/>
        <v>0</v>
      </c>
      <c r="W230">
        <f t="shared" ca="1" si="78"/>
        <v>0</v>
      </c>
      <c r="X230" s="35">
        <f ca="1">compile!$CQ$5</f>
        <v>51136</v>
      </c>
      <c r="Y230" s="83">
        <f t="shared" ca="1" si="79"/>
        <v>2208988800</v>
      </c>
    </row>
    <row r="231" spans="1:25" x14ac:dyDescent="0.2">
      <c r="A231">
        <v>230</v>
      </c>
      <c r="B231" t="str">
        <f t="shared" ca="1" si="60"/>
        <v>HRV_GT absicherung</v>
      </c>
      <c r="C231">
        <f t="shared" ca="1" si="61"/>
        <v>4</v>
      </c>
      <c r="D231">
        <f t="shared" ca="1" si="62"/>
        <v>15.9</v>
      </c>
      <c r="E231">
        <f t="shared" ca="1" si="63"/>
        <v>45.6</v>
      </c>
      <c r="F231" s="37">
        <f t="shared" si="64"/>
        <v>230</v>
      </c>
      <c r="G231">
        <f t="shared" ca="1" si="65"/>
        <v>1500</v>
      </c>
      <c r="H231">
        <f t="shared" ca="1" si="72"/>
        <v>1500000000</v>
      </c>
      <c r="I231" s="35">
        <f ca="1">compile!$E$5</f>
        <v>43831</v>
      </c>
      <c r="J231" s="83">
        <f t="shared" ca="1" si="73"/>
        <v>1577836800</v>
      </c>
      <c r="K231" s="37">
        <f t="shared" si="66"/>
        <v>230</v>
      </c>
      <c r="L231">
        <f t="shared" ca="1" si="67"/>
        <v>1500</v>
      </c>
      <c r="M231">
        <f t="shared" ca="1" si="74"/>
        <v>1500000000</v>
      </c>
      <c r="N231" s="35">
        <f ca="1">compile!$AI$5</f>
        <v>45658</v>
      </c>
      <c r="O231" s="83">
        <f t="shared" ca="1" si="75"/>
        <v>1735689600</v>
      </c>
      <c r="P231" s="37">
        <f t="shared" si="68"/>
        <v>230</v>
      </c>
      <c r="Q231">
        <f t="shared" ca="1" si="69"/>
        <v>1500</v>
      </c>
      <c r="R231">
        <f t="shared" ca="1" si="76"/>
        <v>1500000000</v>
      </c>
      <c r="S231" s="35">
        <f ca="1">compile!$BM$5</f>
        <v>47484</v>
      </c>
      <c r="T231" s="83">
        <f t="shared" ca="1" si="77"/>
        <v>1893456000</v>
      </c>
      <c r="U231" s="37">
        <f t="shared" si="70"/>
        <v>230</v>
      </c>
      <c r="V231">
        <f t="shared" ca="1" si="71"/>
        <v>1500</v>
      </c>
      <c r="W231">
        <f t="shared" ca="1" si="78"/>
        <v>1500000000</v>
      </c>
      <c r="X231" s="35">
        <f ca="1">compile!$CQ$5</f>
        <v>51136</v>
      </c>
      <c r="Y231" s="83">
        <f t="shared" ca="1" si="79"/>
        <v>2208988800</v>
      </c>
    </row>
    <row r="232" spans="1:25" x14ac:dyDescent="0.2">
      <c r="A232">
        <v>231</v>
      </c>
      <c r="B232" t="str">
        <f t="shared" ca="1" si="60"/>
        <v>HRV_GT peak</v>
      </c>
      <c r="C232">
        <f t="shared" ca="1" si="61"/>
        <v>5</v>
      </c>
      <c r="D232">
        <f t="shared" ca="1" si="62"/>
        <v>15.9</v>
      </c>
      <c r="E232">
        <f t="shared" ca="1" si="63"/>
        <v>45.8</v>
      </c>
      <c r="F232" s="37">
        <f t="shared" si="64"/>
        <v>231</v>
      </c>
      <c r="G232">
        <f t="shared" ca="1" si="65"/>
        <v>450</v>
      </c>
      <c r="H232">
        <f t="shared" ca="1" si="72"/>
        <v>450000000</v>
      </c>
      <c r="I232" s="35">
        <f ca="1">compile!$E$5</f>
        <v>43831</v>
      </c>
      <c r="J232" s="83">
        <f t="shared" ca="1" si="73"/>
        <v>1577836800</v>
      </c>
      <c r="K232" s="37">
        <f t="shared" si="66"/>
        <v>231</v>
      </c>
      <c r="L232">
        <f t="shared" ca="1" si="67"/>
        <v>450</v>
      </c>
      <c r="M232">
        <f t="shared" ca="1" si="74"/>
        <v>450000000</v>
      </c>
      <c r="N232" s="35">
        <f ca="1">compile!$AI$5</f>
        <v>45658</v>
      </c>
      <c r="O232" s="83">
        <f t="shared" ca="1" si="75"/>
        <v>1735689600</v>
      </c>
      <c r="P232" s="37">
        <f t="shared" si="68"/>
        <v>231</v>
      </c>
      <c r="Q232">
        <f t="shared" ca="1" si="69"/>
        <v>450</v>
      </c>
      <c r="R232">
        <f t="shared" ca="1" si="76"/>
        <v>450000000</v>
      </c>
      <c r="S232" s="35">
        <f ca="1">compile!$BM$5</f>
        <v>47484</v>
      </c>
      <c r="T232" s="83">
        <f t="shared" ca="1" si="77"/>
        <v>1893456000</v>
      </c>
      <c r="U232" s="37">
        <f t="shared" si="70"/>
        <v>231</v>
      </c>
      <c r="V232">
        <f t="shared" ca="1" si="71"/>
        <v>450</v>
      </c>
      <c r="W232">
        <f t="shared" ca="1" si="78"/>
        <v>450000000</v>
      </c>
      <c r="X232" s="35">
        <f ca="1">compile!$CQ$5</f>
        <v>51136</v>
      </c>
      <c r="Y232" s="83">
        <f t="shared" ca="1" si="79"/>
        <v>2208988800</v>
      </c>
    </row>
    <row r="233" spans="1:25" x14ac:dyDescent="0.2">
      <c r="A233">
        <v>232</v>
      </c>
      <c r="B233" t="str">
        <f t="shared" ca="1" si="60"/>
        <v>HRV_GKKW alt</v>
      </c>
      <c r="C233">
        <f t="shared" ca="1" si="61"/>
        <v>6</v>
      </c>
      <c r="D233">
        <f t="shared" ca="1" si="62"/>
        <v>16.399999999999999</v>
      </c>
      <c r="E233">
        <f t="shared" ca="1" si="63"/>
        <v>45.6</v>
      </c>
      <c r="F233" s="37">
        <f t="shared" si="64"/>
        <v>232</v>
      </c>
      <c r="G233">
        <f t="shared" ca="1" si="65"/>
        <v>525</v>
      </c>
      <c r="H233">
        <f t="shared" ca="1" si="72"/>
        <v>525000000</v>
      </c>
      <c r="I233" s="35">
        <f ca="1">compile!$E$5</f>
        <v>43831</v>
      </c>
      <c r="J233" s="83">
        <f t="shared" ca="1" si="73"/>
        <v>1577836800</v>
      </c>
      <c r="K233" s="37">
        <f t="shared" si="66"/>
        <v>232</v>
      </c>
      <c r="L233">
        <f t="shared" ca="1" si="67"/>
        <v>525</v>
      </c>
      <c r="M233">
        <f t="shared" ca="1" si="74"/>
        <v>525000000</v>
      </c>
      <c r="N233" s="35">
        <f ca="1">compile!$AI$5</f>
        <v>45658</v>
      </c>
      <c r="O233" s="83">
        <f t="shared" ca="1" si="75"/>
        <v>1735689600</v>
      </c>
      <c r="P233" s="37">
        <f t="shared" si="68"/>
        <v>232</v>
      </c>
      <c r="Q233">
        <f t="shared" ca="1" si="69"/>
        <v>525</v>
      </c>
      <c r="R233">
        <f t="shared" ca="1" si="76"/>
        <v>525000000</v>
      </c>
      <c r="S233" s="35">
        <f ca="1">compile!$BM$5</f>
        <v>47484</v>
      </c>
      <c r="T233" s="83">
        <f t="shared" ca="1" si="77"/>
        <v>1893456000</v>
      </c>
      <c r="U233" s="37">
        <f t="shared" si="70"/>
        <v>232</v>
      </c>
      <c r="V233">
        <f t="shared" ca="1" si="71"/>
        <v>525</v>
      </c>
      <c r="W233">
        <f t="shared" ca="1" si="78"/>
        <v>525000000</v>
      </c>
      <c r="X233" s="35">
        <f ca="1">compile!$CQ$5</f>
        <v>51136</v>
      </c>
      <c r="Y233" s="83">
        <f t="shared" ca="1" si="79"/>
        <v>2208988800</v>
      </c>
    </row>
    <row r="234" spans="1:25" x14ac:dyDescent="0.2">
      <c r="A234">
        <v>233</v>
      </c>
      <c r="B234" t="str">
        <f t="shared" ca="1" si="60"/>
        <v>HRV_GKKW neu</v>
      </c>
      <c r="C234">
        <f t="shared" ca="1" si="61"/>
        <v>7</v>
      </c>
      <c r="D234">
        <f t="shared" ca="1" si="62"/>
        <v>16.399999999999999</v>
      </c>
      <c r="E234">
        <f t="shared" ca="1" si="63"/>
        <v>45.6</v>
      </c>
      <c r="F234" s="37">
        <f t="shared" si="64"/>
        <v>233</v>
      </c>
      <c r="G234">
        <f t="shared" ca="1" si="65"/>
        <v>525</v>
      </c>
      <c r="H234">
        <f t="shared" ca="1" si="72"/>
        <v>525000000</v>
      </c>
      <c r="I234" s="35">
        <f ca="1">compile!$E$5</f>
        <v>43831</v>
      </c>
      <c r="J234" s="83">
        <f t="shared" ca="1" si="73"/>
        <v>1577836800</v>
      </c>
      <c r="K234" s="37">
        <f t="shared" si="66"/>
        <v>233</v>
      </c>
      <c r="L234">
        <f t="shared" ca="1" si="67"/>
        <v>525</v>
      </c>
      <c r="M234">
        <f t="shared" ca="1" si="74"/>
        <v>525000000</v>
      </c>
      <c r="N234" s="35">
        <f ca="1">compile!$AI$5</f>
        <v>45658</v>
      </c>
      <c r="O234" s="83">
        <f t="shared" ca="1" si="75"/>
        <v>1735689600</v>
      </c>
      <c r="P234" s="37">
        <f t="shared" si="68"/>
        <v>233</v>
      </c>
      <c r="Q234">
        <f t="shared" ca="1" si="69"/>
        <v>525</v>
      </c>
      <c r="R234">
        <f t="shared" ca="1" si="76"/>
        <v>525000000</v>
      </c>
      <c r="S234" s="35">
        <f ca="1">compile!$BM$5</f>
        <v>47484</v>
      </c>
      <c r="T234" s="83">
        <f t="shared" ca="1" si="77"/>
        <v>1893456000</v>
      </c>
      <c r="U234" s="37">
        <f t="shared" si="70"/>
        <v>233</v>
      </c>
      <c r="V234">
        <f t="shared" ca="1" si="71"/>
        <v>525</v>
      </c>
      <c r="W234">
        <f t="shared" ca="1" si="78"/>
        <v>525000000</v>
      </c>
      <c r="X234" s="35">
        <f ca="1">compile!$CQ$5</f>
        <v>51136</v>
      </c>
      <c r="Y234" s="83">
        <f t="shared" ca="1" si="79"/>
        <v>2208988800</v>
      </c>
    </row>
    <row r="235" spans="1:25" x14ac:dyDescent="0.2">
      <c r="A235">
        <v>234</v>
      </c>
      <c r="B235" t="str">
        <f t="shared" ca="1" si="60"/>
        <v>HRV_Steinkohlekraftwerk alt</v>
      </c>
      <c r="C235">
        <f t="shared" ca="1" si="61"/>
        <v>12</v>
      </c>
      <c r="D235">
        <f t="shared" ca="1" si="62"/>
        <v>16.899999999999999</v>
      </c>
      <c r="E235">
        <f t="shared" ca="1" si="63"/>
        <v>45.4</v>
      </c>
      <c r="F235" s="37">
        <f t="shared" si="64"/>
        <v>234</v>
      </c>
      <c r="G235">
        <f t="shared" ca="1" si="65"/>
        <v>100</v>
      </c>
      <c r="H235">
        <f t="shared" ca="1" si="72"/>
        <v>100000000</v>
      </c>
      <c r="I235" s="35">
        <f ca="1">compile!$E$5</f>
        <v>43831</v>
      </c>
      <c r="J235" s="83">
        <f t="shared" ca="1" si="73"/>
        <v>1577836800</v>
      </c>
      <c r="K235" s="37">
        <f t="shared" si="66"/>
        <v>234</v>
      </c>
      <c r="L235">
        <f t="shared" ca="1" si="67"/>
        <v>100</v>
      </c>
      <c r="M235">
        <f t="shared" ca="1" si="74"/>
        <v>100000000</v>
      </c>
      <c r="N235" s="35">
        <f ca="1">compile!$AI$5</f>
        <v>45658</v>
      </c>
      <c r="O235" s="83">
        <f t="shared" ca="1" si="75"/>
        <v>1735689600</v>
      </c>
      <c r="P235" s="37">
        <f t="shared" si="68"/>
        <v>234</v>
      </c>
      <c r="Q235">
        <f t="shared" ca="1" si="69"/>
        <v>100</v>
      </c>
      <c r="R235">
        <f t="shared" ca="1" si="76"/>
        <v>100000000</v>
      </c>
      <c r="S235" s="35">
        <f ca="1">compile!$BM$5</f>
        <v>47484</v>
      </c>
      <c r="T235" s="83">
        <f t="shared" ca="1" si="77"/>
        <v>1893456000</v>
      </c>
      <c r="U235" s="37">
        <f t="shared" si="70"/>
        <v>234</v>
      </c>
      <c r="V235">
        <f t="shared" ca="1" si="71"/>
        <v>100</v>
      </c>
      <c r="W235">
        <f t="shared" ca="1" si="78"/>
        <v>100000000</v>
      </c>
      <c r="X235" s="35">
        <f ca="1">compile!$CQ$5</f>
        <v>51136</v>
      </c>
      <c r="Y235" s="83">
        <f t="shared" ca="1" si="79"/>
        <v>2208988800</v>
      </c>
    </row>
    <row r="236" spans="1:25" x14ac:dyDescent="0.2">
      <c r="A236">
        <v>235</v>
      </c>
      <c r="B236" t="str">
        <f t="shared" ca="1" si="60"/>
        <v>HRV_Steinkohlekraftwerk neu</v>
      </c>
      <c r="C236">
        <f t="shared" ca="1" si="61"/>
        <v>13</v>
      </c>
      <c r="D236">
        <f t="shared" ca="1" si="62"/>
        <v>16.899999999999999</v>
      </c>
      <c r="E236">
        <f t="shared" ca="1" si="63"/>
        <v>45.4</v>
      </c>
      <c r="F236" s="37">
        <f t="shared" si="64"/>
        <v>235</v>
      </c>
      <c r="G236">
        <f t="shared" ca="1" si="65"/>
        <v>100</v>
      </c>
      <c r="H236">
        <f t="shared" ca="1" si="72"/>
        <v>100000000</v>
      </c>
      <c r="I236" s="35">
        <f ca="1">compile!$E$5</f>
        <v>43831</v>
      </c>
      <c r="J236" s="83">
        <f t="shared" ca="1" si="73"/>
        <v>1577836800</v>
      </c>
      <c r="K236" s="37">
        <f t="shared" si="66"/>
        <v>235</v>
      </c>
      <c r="L236">
        <f t="shared" ca="1" si="67"/>
        <v>100</v>
      </c>
      <c r="M236">
        <f t="shared" ca="1" si="74"/>
        <v>100000000</v>
      </c>
      <c r="N236" s="35">
        <f ca="1">compile!$AI$5</f>
        <v>45658</v>
      </c>
      <c r="O236" s="83">
        <f t="shared" ca="1" si="75"/>
        <v>1735689600</v>
      </c>
      <c r="P236" s="37">
        <f t="shared" si="68"/>
        <v>235</v>
      </c>
      <c r="Q236">
        <f t="shared" ca="1" si="69"/>
        <v>100</v>
      </c>
      <c r="R236">
        <f t="shared" ca="1" si="76"/>
        <v>100000000</v>
      </c>
      <c r="S236" s="35">
        <f ca="1">compile!$BM$5</f>
        <v>47484</v>
      </c>
      <c r="T236" s="83">
        <f t="shared" ca="1" si="77"/>
        <v>1893456000</v>
      </c>
      <c r="U236" s="37">
        <f t="shared" si="70"/>
        <v>235</v>
      </c>
      <c r="V236">
        <f t="shared" ca="1" si="71"/>
        <v>100</v>
      </c>
      <c r="W236">
        <f t="shared" ca="1" si="78"/>
        <v>100000000</v>
      </c>
      <c r="X236" s="35">
        <f ca="1">compile!$CQ$5</f>
        <v>51136</v>
      </c>
      <c r="Y236" s="83">
        <f t="shared" ca="1" si="79"/>
        <v>2208988800</v>
      </c>
    </row>
    <row r="237" spans="1:25" x14ac:dyDescent="0.2">
      <c r="A237">
        <v>236</v>
      </c>
      <c r="B237" t="str">
        <f t="shared" ca="1" si="60"/>
        <v>HRV_Laufwasserkraftwerk</v>
      </c>
      <c r="C237">
        <f t="shared" ca="1" si="61"/>
        <v>9</v>
      </c>
      <c r="D237">
        <f t="shared" ca="1" si="62"/>
        <v>15.4</v>
      </c>
      <c r="E237">
        <f t="shared" ca="1" si="63"/>
        <v>45.3</v>
      </c>
      <c r="F237" s="37">
        <f t="shared" si="64"/>
        <v>236</v>
      </c>
      <c r="G237">
        <f t="shared" ca="1" si="65"/>
        <v>300</v>
      </c>
      <c r="H237">
        <f t="shared" ca="1" si="72"/>
        <v>300000000</v>
      </c>
      <c r="I237" s="35">
        <f ca="1">compile!$E$5</f>
        <v>43831</v>
      </c>
      <c r="J237" s="83">
        <f t="shared" ca="1" si="73"/>
        <v>1577836800</v>
      </c>
      <c r="K237" s="37">
        <f t="shared" si="66"/>
        <v>236</v>
      </c>
      <c r="L237">
        <f t="shared" ca="1" si="67"/>
        <v>300</v>
      </c>
      <c r="M237">
        <f t="shared" ca="1" si="74"/>
        <v>300000000</v>
      </c>
      <c r="N237" s="35">
        <f ca="1">compile!$AI$5</f>
        <v>45658</v>
      </c>
      <c r="O237" s="83">
        <f t="shared" ca="1" si="75"/>
        <v>1735689600</v>
      </c>
      <c r="P237" s="37">
        <f t="shared" si="68"/>
        <v>236</v>
      </c>
      <c r="Q237">
        <f t="shared" ca="1" si="69"/>
        <v>300</v>
      </c>
      <c r="R237">
        <f t="shared" ca="1" si="76"/>
        <v>300000000</v>
      </c>
      <c r="S237" s="35">
        <f ca="1">compile!$BM$5</f>
        <v>47484</v>
      </c>
      <c r="T237" s="83">
        <f t="shared" ca="1" si="77"/>
        <v>1893456000</v>
      </c>
      <c r="U237" s="37">
        <f t="shared" si="70"/>
        <v>236</v>
      </c>
      <c r="V237">
        <f t="shared" ca="1" si="71"/>
        <v>300</v>
      </c>
      <c r="W237">
        <f t="shared" ca="1" si="78"/>
        <v>300000000</v>
      </c>
      <c r="X237" s="35">
        <f ca="1">compile!$CQ$5</f>
        <v>51136</v>
      </c>
      <c r="Y237" s="83">
        <f t="shared" ca="1" si="79"/>
        <v>2208988800</v>
      </c>
    </row>
    <row r="238" spans="1:25" x14ac:dyDescent="0.2">
      <c r="A238">
        <v>237</v>
      </c>
      <c r="B238" t="str">
        <f t="shared" ca="1" si="60"/>
        <v>HRV_Speicherwasserkraftwerk</v>
      </c>
      <c r="C238">
        <f t="shared" ca="1" si="61"/>
        <v>11</v>
      </c>
      <c r="D238">
        <f t="shared" ca="1" si="62"/>
        <v>15.6</v>
      </c>
      <c r="E238">
        <f t="shared" ca="1" si="63"/>
        <v>45.3</v>
      </c>
      <c r="F238" s="37">
        <f t="shared" si="64"/>
        <v>237</v>
      </c>
      <c r="G238">
        <f t="shared" ca="1" si="65"/>
        <v>1800</v>
      </c>
      <c r="H238">
        <f t="shared" ca="1" si="72"/>
        <v>1800000000</v>
      </c>
      <c r="I238" s="35">
        <f ca="1">compile!$E$5</f>
        <v>43831</v>
      </c>
      <c r="J238" s="83">
        <f t="shared" ca="1" si="73"/>
        <v>1577836800</v>
      </c>
      <c r="K238" s="37">
        <f t="shared" si="66"/>
        <v>237</v>
      </c>
      <c r="L238">
        <f t="shared" ca="1" si="67"/>
        <v>1800</v>
      </c>
      <c r="M238">
        <f t="shared" ca="1" si="74"/>
        <v>1800000000</v>
      </c>
      <c r="N238" s="35">
        <f ca="1">compile!$AI$5</f>
        <v>45658</v>
      </c>
      <c r="O238" s="83">
        <f t="shared" ca="1" si="75"/>
        <v>1735689600</v>
      </c>
      <c r="P238" s="37">
        <f t="shared" si="68"/>
        <v>237</v>
      </c>
      <c r="Q238">
        <f t="shared" ca="1" si="69"/>
        <v>1800</v>
      </c>
      <c r="R238">
        <f t="shared" ca="1" si="76"/>
        <v>1800000000</v>
      </c>
      <c r="S238" s="35">
        <f ca="1">compile!$BM$5</f>
        <v>47484</v>
      </c>
      <c r="T238" s="83">
        <f t="shared" ca="1" si="77"/>
        <v>1893456000</v>
      </c>
      <c r="U238" s="37">
        <f t="shared" si="70"/>
        <v>237</v>
      </c>
      <c r="V238">
        <f t="shared" ca="1" si="71"/>
        <v>1800</v>
      </c>
      <c r="W238">
        <f t="shared" ca="1" si="78"/>
        <v>1800000000</v>
      </c>
      <c r="X238" s="35">
        <f ca="1">compile!$CQ$5</f>
        <v>51136</v>
      </c>
      <c r="Y238" s="83">
        <f t="shared" ca="1" si="79"/>
        <v>2208988800</v>
      </c>
    </row>
    <row r="239" spans="1:25" x14ac:dyDescent="0.2">
      <c r="A239">
        <v>238</v>
      </c>
      <c r="B239" t="str">
        <f t="shared" ca="1" si="60"/>
        <v>HRV_Braunkohlekraftwerk alt</v>
      </c>
      <c r="C239">
        <f t="shared" ca="1" si="61"/>
        <v>2</v>
      </c>
      <c r="D239">
        <f t="shared" ca="1" si="62"/>
        <v>16.899999999999999</v>
      </c>
      <c r="E239">
        <f t="shared" ca="1" si="63"/>
        <v>45.4</v>
      </c>
      <c r="F239" s="37">
        <f t="shared" si="64"/>
        <v>238</v>
      </c>
      <c r="G239">
        <f t="shared" ca="1" si="65"/>
        <v>0</v>
      </c>
      <c r="H239">
        <f t="shared" ca="1" si="72"/>
        <v>0</v>
      </c>
      <c r="I239" s="35">
        <f ca="1">compile!$E$5</f>
        <v>43831</v>
      </c>
      <c r="J239" s="83">
        <f t="shared" ca="1" si="73"/>
        <v>1577836800</v>
      </c>
      <c r="K239" s="37">
        <f t="shared" si="66"/>
        <v>238</v>
      </c>
      <c r="L239">
        <f t="shared" ca="1" si="67"/>
        <v>0</v>
      </c>
      <c r="M239">
        <f t="shared" ca="1" si="74"/>
        <v>0</v>
      </c>
      <c r="N239" s="35">
        <f ca="1">compile!$AI$5</f>
        <v>45658</v>
      </c>
      <c r="O239" s="83">
        <f t="shared" ca="1" si="75"/>
        <v>1735689600</v>
      </c>
      <c r="P239" s="37">
        <f t="shared" si="68"/>
        <v>238</v>
      </c>
      <c r="Q239">
        <f t="shared" ca="1" si="69"/>
        <v>0</v>
      </c>
      <c r="R239">
        <f t="shared" ca="1" si="76"/>
        <v>0</v>
      </c>
      <c r="S239" s="35">
        <f ca="1">compile!$BM$5</f>
        <v>47484</v>
      </c>
      <c r="T239" s="83">
        <f t="shared" ca="1" si="77"/>
        <v>1893456000</v>
      </c>
      <c r="U239" s="37">
        <f t="shared" si="70"/>
        <v>238</v>
      </c>
      <c r="V239">
        <f t="shared" ca="1" si="71"/>
        <v>0</v>
      </c>
      <c r="W239">
        <f t="shared" ca="1" si="78"/>
        <v>0</v>
      </c>
      <c r="X239" s="35">
        <f ca="1">compile!$CQ$5</f>
        <v>51136</v>
      </c>
      <c r="Y239" s="83">
        <f t="shared" ca="1" si="79"/>
        <v>2208988800</v>
      </c>
    </row>
    <row r="240" spans="1:25" x14ac:dyDescent="0.2">
      <c r="A240">
        <v>239</v>
      </c>
      <c r="B240" t="str">
        <f t="shared" ca="1" si="60"/>
        <v>HRV_Braunkohlekraftwerk neu</v>
      </c>
      <c r="C240">
        <f t="shared" ca="1" si="61"/>
        <v>3</v>
      </c>
      <c r="D240">
        <f t="shared" ca="1" si="62"/>
        <v>16.899999999999999</v>
      </c>
      <c r="E240">
        <f t="shared" ca="1" si="63"/>
        <v>45.4</v>
      </c>
      <c r="F240" s="37">
        <f t="shared" si="64"/>
        <v>239</v>
      </c>
      <c r="G240">
        <f t="shared" ca="1" si="65"/>
        <v>0</v>
      </c>
      <c r="H240">
        <f t="shared" ca="1" si="72"/>
        <v>0</v>
      </c>
      <c r="I240" s="35">
        <f ca="1">compile!$E$5</f>
        <v>43831</v>
      </c>
      <c r="J240" s="83">
        <f t="shared" ca="1" si="73"/>
        <v>1577836800</v>
      </c>
      <c r="K240" s="37">
        <f t="shared" si="66"/>
        <v>239</v>
      </c>
      <c r="L240">
        <f t="shared" ca="1" si="67"/>
        <v>0</v>
      </c>
      <c r="M240">
        <f t="shared" ca="1" si="74"/>
        <v>0</v>
      </c>
      <c r="N240" s="35">
        <f ca="1">compile!$AI$5</f>
        <v>45658</v>
      </c>
      <c r="O240" s="83">
        <f t="shared" ca="1" si="75"/>
        <v>1735689600</v>
      </c>
      <c r="P240" s="37">
        <f t="shared" si="68"/>
        <v>239</v>
      </c>
      <c r="Q240">
        <f t="shared" ca="1" si="69"/>
        <v>0</v>
      </c>
      <c r="R240">
        <f t="shared" ca="1" si="76"/>
        <v>0</v>
      </c>
      <c r="S240" s="35">
        <f ca="1">compile!$BM$5</f>
        <v>47484</v>
      </c>
      <c r="T240" s="83">
        <f t="shared" ca="1" si="77"/>
        <v>1893456000</v>
      </c>
      <c r="U240" s="37">
        <f t="shared" si="70"/>
        <v>239</v>
      </c>
      <c r="V240">
        <f t="shared" ca="1" si="71"/>
        <v>0</v>
      </c>
      <c r="W240">
        <f t="shared" ca="1" si="78"/>
        <v>0</v>
      </c>
      <c r="X240" s="35">
        <f ca="1">compile!$CQ$5</f>
        <v>51136</v>
      </c>
      <c r="Y240" s="83">
        <f t="shared" ca="1" si="79"/>
        <v>2208988800</v>
      </c>
    </row>
    <row r="241" spans="1:25" x14ac:dyDescent="0.2">
      <c r="A241">
        <v>240</v>
      </c>
      <c r="B241" t="str">
        <f t="shared" ca="1" si="60"/>
        <v>HRV_Kernkraftwerk</v>
      </c>
      <c r="C241">
        <f t="shared" ca="1" si="61"/>
        <v>8</v>
      </c>
      <c r="D241">
        <f t="shared" ca="1" si="62"/>
        <v>16.5</v>
      </c>
      <c r="E241">
        <f t="shared" ca="1" si="63"/>
        <v>45.8</v>
      </c>
      <c r="F241" s="37">
        <f t="shared" si="64"/>
        <v>240</v>
      </c>
      <c r="G241">
        <f t="shared" ca="1" si="65"/>
        <v>0</v>
      </c>
      <c r="H241">
        <f t="shared" ca="1" si="72"/>
        <v>0</v>
      </c>
      <c r="I241" s="35">
        <f ca="1">compile!$E$5</f>
        <v>43831</v>
      </c>
      <c r="J241" s="83">
        <f t="shared" ca="1" si="73"/>
        <v>1577836800</v>
      </c>
      <c r="K241" s="37">
        <f t="shared" si="66"/>
        <v>240</v>
      </c>
      <c r="L241">
        <f t="shared" ca="1" si="67"/>
        <v>0</v>
      </c>
      <c r="M241">
        <f t="shared" ca="1" si="74"/>
        <v>0</v>
      </c>
      <c r="N241" s="35">
        <f ca="1">compile!$AI$5</f>
        <v>45658</v>
      </c>
      <c r="O241" s="83">
        <f t="shared" ca="1" si="75"/>
        <v>1735689600</v>
      </c>
      <c r="P241" s="37">
        <f t="shared" si="68"/>
        <v>240</v>
      </c>
      <c r="Q241">
        <f t="shared" ca="1" si="69"/>
        <v>0</v>
      </c>
      <c r="R241">
        <f t="shared" ca="1" si="76"/>
        <v>0</v>
      </c>
      <c r="S241" s="35">
        <f ca="1">compile!$BM$5</f>
        <v>47484</v>
      </c>
      <c r="T241" s="83">
        <f t="shared" ca="1" si="77"/>
        <v>1893456000</v>
      </c>
      <c r="U241" s="37">
        <f t="shared" si="70"/>
        <v>240</v>
      </c>
      <c r="V241">
        <f t="shared" ca="1" si="71"/>
        <v>0</v>
      </c>
      <c r="W241">
        <f t="shared" ca="1" si="78"/>
        <v>0</v>
      </c>
      <c r="X241" s="35">
        <f ca="1">compile!$CQ$5</f>
        <v>51136</v>
      </c>
      <c r="Y241" s="83">
        <f t="shared" ca="1" si="79"/>
        <v>2208988800</v>
      </c>
    </row>
    <row r="242" spans="1:25" x14ac:dyDescent="0.2">
      <c r="A242">
        <v>241</v>
      </c>
      <c r="B242" t="str">
        <f t="shared" ca="1" si="60"/>
        <v>HRV_Oelkraftwerk</v>
      </c>
      <c r="C242">
        <f t="shared" ca="1" si="61"/>
        <v>17</v>
      </c>
      <c r="D242">
        <f t="shared" ca="1" si="62"/>
        <v>14.5</v>
      </c>
      <c r="E242">
        <f t="shared" ca="1" si="63"/>
        <v>45.3</v>
      </c>
      <c r="F242" s="37">
        <f t="shared" si="64"/>
        <v>241</v>
      </c>
      <c r="G242">
        <f t="shared" ca="1" si="65"/>
        <v>0</v>
      </c>
      <c r="H242">
        <f t="shared" ca="1" si="72"/>
        <v>0</v>
      </c>
      <c r="I242" s="35">
        <f ca="1">compile!$E$5</f>
        <v>43831</v>
      </c>
      <c r="J242" s="83">
        <f t="shared" ca="1" si="73"/>
        <v>1577836800</v>
      </c>
      <c r="K242" s="37">
        <f t="shared" si="66"/>
        <v>241</v>
      </c>
      <c r="L242">
        <f t="shared" ca="1" si="67"/>
        <v>0</v>
      </c>
      <c r="M242">
        <f t="shared" ca="1" si="74"/>
        <v>0</v>
      </c>
      <c r="N242" s="35">
        <f ca="1">compile!$AI$5</f>
        <v>45658</v>
      </c>
      <c r="O242" s="83">
        <f t="shared" ca="1" si="75"/>
        <v>1735689600</v>
      </c>
      <c r="P242" s="37">
        <f t="shared" si="68"/>
        <v>241</v>
      </c>
      <c r="Q242">
        <f t="shared" ca="1" si="69"/>
        <v>0</v>
      </c>
      <c r="R242">
        <f t="shared" ca="1" si="76"/>
        <v>0</v>
      </c>
      <c r="S242" s="35">
        <f ca="1">compile!$BM$5</f>
        <v>47484</v>
      </c>
      <c r="T242" s="83">
        <f t="shared" ca="1" si="77"/>
        <v>1893456000</v>
      </c>
      <c r="U242" s="37">
        <f t="shared" si="70"/>
        <v>241</v>
      </c>
      <c r="V242">
        <f t="shared" ca="1" si="71"/>
        <v>0</v>
      </c>
      <c r="W242">
        <f t="shared" ca="1" si="78"/>
        <v>0</v>
      </c>
      <c r="X242" s="35">
        <f ca="1">compile!$CQ$5</f>
        <v>51136</v>
      </c>
      <c r="Y242" s="83">
        <f t="shared" ca="1" si="79"/>
        <v>2208988800</v>
      </c>
    </row>
    <row r="243" spans="1:25" x14ac:dyDescent="0.2">
      <c r="A243">
        <v>242</v>
      </c>
      <c r="B243" t="str">
        <f t="shared" ca="1" si="60"/>
        <v>HRV_Weitere non-RES</v>
      </c>
      <c r="C243">
        <f t="shared" ca="1" si="61"/>
        <v>19</v>
      </c>
      <c r="D243">
        <f t="shared" ca="1" si="62"/>
        <v>16.5</v>
      </c>
      <c r="E243">
        <f t="shared" ca="1" si="63"/>
        <v>45.8</v>
      </c>
      <c r="F243" s="37">
        <f t="shared" si="64"/>
        <v>242</v>
      </c>
      <c r="G243">
        <f t="shared" ca="1" si="65"/>
        <v>200</v>
      </c>
      <c r="H243">
        <f t="shared" ca="1" si="72"/>
        <v>200000000</v>
      </c>
      <c r="I243" s="35">
        <f ca="1">compile!$E$5</f>
        <v>43831</v>
      </c>
      <c r="J243" s="83">
        <f t="shared" ca="1" si="73"/>
        <v>1577836800</v>
      </c>
      <c r="K243" s="37">
        <f t="shared" si="66"/>
        <v>242</v>
      </c>
      <c r="L243">
        <f t="shared" ca="1" si="67"/>
        <v>200</v>
      </c>
      <c r="M243">
        <f t="shared" ca="1" si="74"/>
        <v>200000000</v>
      </c>
      <c r="N243" s="35">
        <f ca="1">compile!$AI$5</f>
        <v>45658</v>
      </c>
      <c r="O243" s="83">
        <f t="shared" ca="1" si="75"/>
        <v>1735689600</v>
      </c>
      <c r="P243" s="37">
        <f t="shared" si="68"/>
        <v>242</v>
      </c>
      <c r="Q243">
        <f t="shared" ca="1" si="69"/>
        <v>200</v>
      </c>
      <c r="R243">
        <f t="shared" ca="1" si="76"/>
        <v>200000000</v>
      </c>
      <c r="S243" s="35">
        <f ca="1">compile!$BM$5</f>
        <v>47484</v>
      </c>
      <c r="T243" s="83">
        <f t="shared" ca="1" si="77"/>
        <v>1893456000</v>
      </c>
      <c r="U243" s="37">
        <f t="shared" si="70"/>
        <v>242</v>
      </c>
      <c r="V243">
        <f t="shared" ca="1" si="71"/>
        <v>200</v>
      </c>
      <c r="W243">
        <f t="shared" ca="1" si="78"/>
        <v>200000000</v>
      </c>
      <c r="X243" s="35">
        <f ca="1">compile!$CQ$5</f>
        <v>51136</v>
      </c>
      <c r="Y243" s="83">
        <f t="shared" ca="1" si="79"/>
        <v>2208988800</v>
      </c>
    </row>
    <row r="244" spans="1:25" x14ac:dyDescent="0.2">
      <c r="A244">
        <v>243</v>
      </c>
      <c r="B244" t="str">
        <f t="shared" ca="1" si="60"/>
        <v>HRV_Weitere RES</v>
      </c>
      <c r="C244">
        <f t="shared" ca="1" si="61"/>
        <v>18</v>
      </c>
      <c r="D244">
        <f t="shared" ca="1" si="62"/>
        <v>16.5</v>
      </c>
      <c r="E244">
        <f t="shared" ca="1" si="63"/>
        <v>45.8</v>
      </c>
      <c r="F244" s="37">
        <f t="shared" si="64"/>
        <v>243</v>
      </c>
      <c r="G244">
        <f t="shared" ca="1" si="65"/>
        <v>250</v>
      </c>
      <c r="H244">
        <f t="shared" ca="1" si="72"/>
        <v>250000000</v>
      </c>
      <c r="I244" s="35">
        <f ca="1">compile!$E$5</f>
        <v>43831</v>
      </c>
      <c r="J244" s="83">
        <f t="shared" ca="1" si="73"/>
        <v>1577836800</v>
      </c>
      <c r="K244" s="37">
        <f t="shared" si="66"/>
        <v>243</v>
      </c>
      <c r="L244">
        <f t="shared" ca="1" si="67"/>
        <v>250</v>
      </c>
      <c r="M244">
        <f t="shared" ca="1" si="74"/>
        <v>250000000</v>
      </c>
      <c r="N244" s="35">
        <f ca="1">compile!$AI$5</f>
        <v>45658</v>
      </c>
      <c r="O244" s="83">
        <f t="shared" ca="1" si="75"/>
        <v>1735689600</v>
      </c>
      <c r="P244" s="37">
        <f t="shared" si="68"/>
        <v>243</v>
      </c>
      <c r="Q244">
        <f t="shared" ca="1" si="69"/>
        <v>250</v>
      </c>
      <c r="R244">
        <f t="shared" ca="1" si="76"/>
        <v>250000000</v>
      </c>
      <c r="S244" s="35">
        <f ca="1">compile!$BM$5</f>
        <v>47484</v>
      </c>
      <c r="T244" s="83">
        <f t="shared" ca="1" si="77"/>
        <v>1893456000</v>
      </c>
      <c r="U244" s="37">
        <f t="shared" si="70"/>
        <v>243</v>
      </c>
      <c r="V244">
        <f t="shared" ca="1" si="71"/>
        <v>250</v>
      </c>
      <c r="W244">
        <f t="shared" ca="1" si="78"/>
        <v>250000000</v>
      </c>
      <c r="X244" s="35">
        <f ca="1">compile!$CQ$5</f>
        <v>51136</v>
      </c>
      <c r="Y244" s="83">
        <f t="shared" ca="1" si="79"/>
        <v>2208988800</v>
      </c>
    </row>
    <row r="245" spans="1:25" x14ac:dyDescent="0.2">
      <c r="A245">
        <v>244</v>
      </c>
      <c r="B245" t="str">
        <f t="shared" ca="1" si="60"/>
        <v>HRV_PV</v>
      </c>
      <c r="C245">
        <f t="shared" ca="1" si="61"/>
        <v>10</v>
      </c>
      <c r="D245">
        <f t="shared" ca="1" si="62"/>
        <v>16.3</v>
      </c>
      <c r="E245">
        <f t="shared" ca="1" si="63"/>
        <v>43.7</v>
      </c>
      <c r="F245" s="37">
        <f t="shared" si="64"/>
        <v>244</v>
      </c>
      <c r="G245">
        <f t="shared" ca="1" si="65"/>
        <v>45</v>
      </c>
      <c r="H245">
        <f t="shared" ca="1" si="72"/>
        <v>45000000</v>
      </c>
      <c r="I245" s="35">
        <f ca="1">compile!$E$5</f>
        <v>43831</v>
      </c>
      <c r="J245" s="83">
        <f t="shared" ca="1" si="73"/>
        <v>1577836800</v>
      </c>
      <c r="K245" s="37">
        <f t="shared" si="66"/>
        <v>244</v>
      </c>
      <c r="L245">
        <f t="shared" ca="1" si="67"/>
        <v>45</v>
      </c>
      <c r="M245">
        <f t="shared" ca="1" si="74"/>
        <v>45000000</v>
      </c>
      <c r="N245" s="35">
        <f ca="1">compile!$AI$5</f>
        <v>45658</v>
      </c>
      <c r="O245" s="83">
        <f t="shared" ca="1" si="75"/>
        <v>1735689600</v>
      </c>
      <c r="P245" s="37">
        <f t="shared" si="68"/>
        <v>244</v>
      </c>
      <c r="Q245">
        <f t="shared" ca="1" si="69"/>
        <v>45</v>
      </c>
      <c r="R245">
        <f t="shared" ca="1" si="76"/>
        <v>45000000</v>
      </c>
      <c r="S245" s="35">
        <f ca="1">compile!$BM$5</f>
        <v>47484</v>
      </c>
      <c r="T245" s="83">
        <f t="shared" ca="1" si="77"/>
        <v>1893456000</v>
      </c>
      <c r="U245" s="37">
        <f t="shared" si="70"/>
        <v>244</v>
      </c>
      <c r="V245">
        <f t="shared" ca="1" si="71"/>
        <v>45</v>
      </c>
      <c r="W245">
        <f t="shared" ca="1" si="78"/>
        <v>45000000</v>
      </c>
      <c r="X245" s="35">
        <f ca="1">compile!$CQ$5</f>
        <v>51136</v>
      </c>
      <c r="Y245" s="83">
        <f t="shared" ca="1" si="79"/>
        <v>2208988800</v>
      </c>
    </row>
    <row r="246" spans="1:25" x14ac:dyDescent="0.2">
      <c r="A246">
        <v>245</v>
      </c>
      <c r="B246" t="str">
        <f t="shared" ca="1" si="60"/>
        <v>HRV_Wind onshore stark</v>
      </c>
      <c r="C246">
        <f t="shared" ca="1" si="61"/>
        <v>16</v>
      </c>
      <c r="D246">
        <f t="shared" ca="1" si="62"/>
        <v>15.6</v>
      </c>
      <c r="E246">
        <f t="shared" ca="1" si="63"/>
        <v>44.3</v>
      </c>
      <c r="F246" s="37">
        <f t="shared" si="64"/>
        <v>245</v>
      </c>
      <c r="G246">
        <f t="shared" ca="1" si="65"/>
        <v>375</v>
      </c>
      <c r="H246">
        <f t="shared" ca="1" si="72"/>
        <v>375000000</v>
      </c>
      <c r="I246" s="35">
        <f ca="1">compile!$E$5</f>
        <v>43831</v>
      </c>
      <c r="J246" s="83">
        <f t="shared" ca="1" si="73"/>
        <v>1577836800</v>
      </c>
      <c r="K246" s="37">
        <f t="shared" si="66"/>
        <v>245</v>
      </c>
      <c r="L246">
        <f t="shared" ca="1" si="67"/>
        <v>375</v>
      </c>
      <c r="M246">
        <f t="shared" ca="1" si="74"/>
        <v>375000000</v>
      </c>
      <c r="N246" s="35">
        <f ca="1">compile!$AI$5</f>
        <v>45658</v>
      </c>
      <c r="O246" s="83">
        <f t="shared" ca="1" si="75"/>
        <v>1735689600</v>
      </c>
      <c r="P246" s="37">
        <f t="shared" si="68"/>
        <v>245</v>
      </c>
      <c r="Q246">
        <f t="shared" ca="1" si="69"/>
        <v>375</v>
      </c>
      <c r="R246">
        <f t="shared" ca="1" si="76"/>
        <v>375000000</v>
      </c>
      <c r="S246" s="35">
        <f ca="1">compile!$BM$5</f>
        <v>47484</v>
      </c>
      <c r="T246" s="83">
        <f t="shared" ca="1" si="77"/>
        <v>1893456000</v>
      </c>
      <c r="U246" s="37">
        <f t="shared" si="70"/>
        <v>245</v>
      </c>
      <c r="V246">
        <f t="shared" ca="1" si="71"/>
        <v>375</v>
      </c>
      <c r="W246">
        <f t="shared" ca="1" si="78"/>
        <v>375000000</v>
      </c>
      <c r="X246" s="35">
        <f ca="1">compile!$CQ$5</f>
        <v>51136</v>
      </c>
      <c r="Y246" s="83">
        <f t="shared" ca="1" si="79"/>
        <v>2208988800</v>
      </c>
    </row>
    <row r="247" spans="1:25" x14ac:dyDescent="0.2">
      <c r="A247">
        <v>246</v>
      </c>
      <c r="B247" t="str">
        <f t="shared" ca="1" si="60"/>
        <v>HRV_Wind onshore schwach</v>
      </c>
      <c r="C247">
        <f t="shared" ca="1" si="61"/>
        <v>15</v>
      </c>
      <c r="D247">
        <f t="shared" ca="1" si="62"/>
        <v>15.6</v>
      </c>
      <c r="E247">
        <f t="shared" ca="1" si="63"/>
        <v>44.3</v>
      </c>
      <c r="F247" s="37">
        <f t="shared" si="64"/>
        <v>246</v>
      </c>
      <c r="G247">
        <f t="shared" ca="1" si="65"/>
        <v>375</v>
      </c>
      <c r="H247">
        <f t="shared" ca="1" si="72"/>
        <v>375000000</v>
      </c>
      <c r="I247" s="35">
        <f ca="1">compile!$E$5</f>
        <v>43831</v>
      </c>
      <c r="J247" s="83">
        <f t="shared" ca="1" si="73"/>
        <v>1577836800</v>
      </c>
      <c r="K247" s="37">
        <f t="shared" si="66"/>
        <v>246</v>
      </c>
      <c r="L247">
        <f t="shared" ca="1" si="67"/>
        <v>375</v>
      </c>
      <c r="M247">
        <f t="shared" ca="1" si="74"/>
        <v>375000000</v>
      </c>
      <c r="N247" s="35">
        <f ca="1">compile!$AI$5</f>
        <v>45658</v>
      </c>
      <c r="O247" s="83">
        <f t="shared" ca="1" si="75"/>
        <v>1735689600</v>
      </c>
      <c r="P247" s="37">
        <f t="shared" si="68"/>
        <v>246</v>
      </c>
      <c r="Q247">
        <f t="shared" ca="1" si="69"/>
        <v>375</v>
      </c>
      <c r="R247">
        <f t="shared" ca="1" si="76"/>
        <v>375000000</v>
      </c>
      <c r="S247" s="35">
        <f ca="1">compile!$BM$5</f>
        <v>47484</v>
      </c>
      <c r="T247" s="83">
        <f t="shared" ca="1" si="77"/>
        <v>1893456000</v>
      </c>
      <c r="U247" s="37">
        <f t="shared" si="70"/>
        <v>246</v>
      </c>
      <c r="V247">
        <f t="shared" ca="1" si="71"/>
        <v>375</v>
      </c>
      <c r="W247">
        <f t="shared" ca="1" si="78"/>
        <v>375000000</v>
      </c>
      <c r="X247" s="35">
        <f ca="1">compile!$CQ$5</f>
        <v>51136</v>
      </c>
      <c r="Y247" s="83">
        <f t="shared" ca="1" si="79"/>
        <v>2208988800</v>
      </c>
    </row>
    <row r="248" spans="1:25" x14ac:dyDescent="0.2">
      <c r="A248">
        <v>247</v>
      </c>
      <c r="B248" t="str">
        <f t="shared" ca="1" si="60"/>
        <v>HRV_Wind offshore</v>
      </c>
      <c r="C248">
        <f t="shared" ca="1" si="61"/>
        <v>14</v>
      </c>
      <c r="D248">
        <f t="shared" ca="1" si="62"/>
        <v>14.4</v>
      </c>
      <c r="E248">
        <f t="shared" ca="1" si="63"/>
        <v>44.2</v>
      </c>
      <c r="F248" s="37">
        <f t="shared" si="64"/>
        <v>247</v>
      </c>
      <c r="G248">
        <f t="shared" ca="1" si="65"/>
        <v>0</v>
      </c>
      <c r="H248">
        <f t="shared" ca="1" si="72"/>
        <v>0</v>
      </c>
      <c r="I248" s="35">
        <f ca="1">compile!$E$5</f>
        <v>43831</v>
      </c>
      <c r="J248" s="83">
        <f t="shared" ca="1" si="73"/>
        <v>1577836800</v>
      </c>
      <c r="K248" s="37">
        <f t="shared" si="66"/>
        <v>247</v>
      </c>
      <c r="L248">
        <f t="shared" ca="1" si="67"/>
        <v>0</v>
      </c>
      <c r="M248">
        <f t="shared" ca="1" si="74"/>
        <v>0</v>
      </c>
      <c r="N248" s="35">
        <f ca="1">compile!$AI$5</f>
        <v>45658</v>
      </c>
      <c r="O248" s="83">
        <f t="shared" ca="1" si="75"/>
        <v>1735689600</v>
      </c>
      <c r="P248" s="37">
        <f t="shared" si="68"/>
        <v>247</v>
      </c>
      <c r="Q248">
        <f t="shared" ca="1" si="69"/>
        <v>0</v>
      </c>
      <c r="R248">
        <f t="shared" ca="1" si="76"/>
        <v>0</v>
      </c>
      <c r="S248" s="35">
        <f ca="1">compile!$BM$5</f>
        <v>47484</v>
      </c>
      <c r="T248" s="83">
        <f t="shared" ca="1" si="77"/>
        <v>1893456000</v>
      </c>
      <c r="U248" s="37">
        <f t="shared" si="70"/>
        <v>247</v>
      </c>
      <c r="V248">
        <f t="shared" ca="1" si="71"/>
        <v>0</v>
      </c>
      <c r="W248">
        <f t="shared" ca="1" si="78"/>
        <v>0</v>
      </c>
      <c r="X248" s="35">
        <f ca="1">compile!$CQ$5</f>
        <v>51136</v>
      </c>
      <c r="Y248" s="83">
        <f t="shared" ca="1" si="79"/>
        <v>2208988800</v>
      </c>
    </row>
    <row r="249" spans="1:25" x14ac:dyDescent="0.2">
      <c r="A249">
        <v>248</v>
      </c>
      <c r="B249" t="str">
        <f t="shared" ca="1" si="60"/>
        <v>HUN_Biomassekraftwerk</v>
      </c>
      <c r="C249">
        <f t="shared" ca="1" si="61"/>
        <v>1</v>
      </c>
      <c r="D249">
        <f t="shared" ca="1" si="62"/>
        <v>19</v>
      </c>
      <c r="E249">
        <f t="shared" ca="1" si="63"/>
        <v>46.9</v>
      </c>
      <c r="F249" s="37">
        <f t="shared" si="64"/>
        <v>248</v>
      </c>
      <c r="G249">
        <f t="shared" ca="1" si="65"/>
        <v>0</v>
      </c>
      <c r="H249">
        <f t="shared" ca="1" si="72"/>
        <v>0</v>
      </c>
      <c r="I249" s="35">
        <f ca="1">compile!$E$5</f>
        <v>43831</v>
      </c>
      <c r="J249" s="83">
        <f t="shared" ca="1" si="73"/>
        <v>1577836800</v>
      </c>
      <c r="K249" s="37">
        <f t="shared" si="66"/>
        <v>248</v>
      </c>
      <c r="L249">
        <f t="shared" ca="1" si="67"/>
        <v>0</v>
      </c>
      <c r="M249">
        <f t="shared" ca="1" si="74"/>
        <v>0</v>
      </c>
      <c r="N249" s="35">
        <f ca="1">compile!$AI$5</f>
        <v>45658</v>
      </c>
      <c r="O249" s="83">
        <f t="shared" ca="1" si="75"/>
        <v>1735689600</v>
      </c>
      <c r="P249" s="37">
        <f t="shared" si="68"/>
        <v>248</v>
      </c>
      <c r="Q249">
        <f t="shared" ca="1" si="69"/>
        <v>0</v>
      </c>
      <c r="R249">
        <f t="shared" ca="1" si="76"/>
        <v>0</v>
      </c>
      <c r="S249" s="35">
        <f ca="1">compile!$BM$5</f>
        <v>47484</v>
      </c>
      <c r="T249" s="83">
        <f t="shared" ca="1" si="77"/>
        <v>1893456000</v>
      </c>
      <c r="U249" s="37">
        <f t="shared" si="70"/>
        <v>248</v>
      </c>
      <c r="V249">
        <f t="shared" ca="1" si="71"/>
        <v>0</v>
      </c>
      <c r="W249">
        <f t="shared" ca="1" si="78"/>
        <v>0</v>
      </c>
      <c r="X249" s="35">
        <f ca="1">compile!$CQ$5</f>
        <v>51136</v>
      </c>
      <c r="Y249" s="83">
        <f t="shared" ca="1" si="79"/>
        <v>2208988800</v>
      </c>
    </row>
    <row r="250" spans="1:25" x14ac:dyDescent="0.2">
      <c r="A250">
        <v>249</v>
      </c>
      <c r="B250" t="str">
        <f t="shared" ca="1" si="60"/>
        <v>HUN_GT absicherung</v>
      </c>
      <c r="C250">
        <f t="shared" ca="1" si="61"/>
        <v>4</v>
      </c>
      <c r="D250">
        <f t="shared" ca="1" si="62"/>
        <v>20.8</v>
      </c>
      <c r="E250">
        <f t="shared" ca="1" si="63"/>
        <v>47.7</v>
      </c>
      <c r="F250" s="37">
        <f t="shared" si="64"/>
        <v>249</v>
      </c>
      <c r="G250">
        <f t="shared" ca="1" si="65"/>
        <v>2260.4</v>
      </c>
      <c r="H250">
        <f t="shared" ca="1" si="72"/>
        <v>2260400000</v>
      </c>
      <c r="I250" s="35">
        <f ca="1">compile!$E$5</f>
        <v>43831</v>
      </c>
      <c r="J250" s="83">
        <f t="shared" ca="1" si="73"/>
        <v>1577836800</v>
      </c>
      <c r="K250" s="37">
        <f t="shared" si="66"/>
        <v>249</v>
      </c>
      <c r="L250">
        <f t="shared" ca="1" si="67"/>
        <v>2260.4</v>
      </c>
      <c r="M250">
        <f t="shared" ca="1" si="74"/>
        <v>2260400000</v>
      </c>
      <c r="N250" s="35">
        <f ca="1">compile!$AI$5</f>
        <v>45658</v>
      </c>
      <c r="O250" s="83">
        <f t="shared" ca="1" si="75"/>
        <v>1735689600</v>
      </c>
      <c r="P250" s="37">
        <f t="shared" si="68"/>
        <v>249</v>
      </c>
      <c r="Q250">
        <f t="shared" ca="1" si="69"/>
        <v>2260.4</v>
      </c>
      <c r="R250">
        <f t="shared" ca="1" si="76"/>
        <v>2260400000</v>
      </c>
      <c r="S250" s="35">
        <f ca="1">compile!$BM$5</f>
        <v>47484</v>
      </c>
      <c r="T250" s="83">
        <f t="shared" ca="1" si="77"/>
        <v>1893456000</v>
      </c>
      <c r="U250" s="37">
        <f t="shared" si="70"/>
        <v>249</v>
      </c>
      <c r="V250">
        <f t="shared" ca="1" si="71"/>
        <v>2260.4</v>
      </c>
      <c r="W250">
        <f t="shared" ca="1" si="78"/>
        <v>2260400000</v>
      </c>
      <c r="X250" s="35">
        <f ca="1">compile!$CQ$5</f>
        <v>51136</v>
      </c>
      <c r="Y250" s="83">
        <f t="shared" ca="1" si="79"/>
        <v>2208988800</v>
      </c>
    </row>
    <row r="251" spans="1:25" x14ac:dyDescent="0.2">
      <c r="A251">
        <v>250</v>
      </c>
      <c r="B251" t="str">
        <f t="shared" ca="1" si="60"/>
        <v>HUN_GT peak</v>
      </c>
      <c r="C251">
        <f t="shared" ca="1" si="61"/>
        <v>5</v>
      </c>
      <c r="D251">
        <f t="shared" ca="1" si="62"/>
        <v>18.899999999999999</v>
      </c>
      <c r="E251">
        <f t="shared" ca="1" si="63"/>
        <v>47.2</v>
      </c>
      <c r="F251" s="37">
        <f t="shared" si="64"/>
        <v>250</v>
      </c>
      <c r="G251">
        <f t="shared" ca="1" si="65"/>
        <v>678.12</v>
      </c>
      <c r="H251">
        <f t="shared" ca="1" si="72"/>
        <v>678120000</v>
      </c>
      <c r="I251" s="35">
        <f ca="1">compile!$E$5</f>
        <v>43831</v>
      </c>
      <c r="J251" s="83">
        <f t="shared" ca="1" si="73"/>
        <v>1577836800</v>
      </c>
      <c r="K251" s="37">
        <f t="shared" si="66"/>
        <v>250</v>
      </c>
      <c r="L251">
        <f t="shared" ca="1" si="67"/>
        <v>678.12</v>
      </c>
      <c r="M251">
        <f t="shared" ca="1" si="74"/>
        <v>678120000</v>
      </c>
      <c r="N251" s="35">
        <f ca="1">compile!$AI$5</f>
        <v>45658</v>
      </c>
      <c r="O251" s="83">
        <f t="shared" ca="1" si="75"/>
        <v>1735689600</v>
      </c>
      <c r="P251" s="37">
        <f t="shared" si="68"/>
        <v>250</v>
      </c>
      <c r="Q251">
        <f t="shared" ca="1" si="69"/>
        <v>678.12</v>
      </c>
      <c r="R251">
        <f t="shared" ca="1" si="76"/>
        <v>678120000</v>
      </c>
      <c r="S251" s="35">
        <f ca="1">compile!$BM$5</f>
        <v>47484</v>
      </c>
      <c r="T251" s="83">
        <f t="shared" ca="1" si="77"/>
        <v>1893456000</v>
      </c>
      <c r="U251" s="37">
        <f t="shared" si="70"/>
        <v>250</v>
      </c>
      <c r="V251">
        <f t="shared" ca="1" si="71"/>
        <v>678.12</v>
      </c>
      <c r="W251">
        <f t="shared" ca="1" si="78"/>
        <v>678120000</v>
      </c>
      <c r="X251" s="35">
        <f ca="1">compile!$CQ$5</f>
        <v>51136</v>
      </c>
      <c r="Y251" s="83">
        <f t="shared" ca="1" si="79"/>
        <v>2208988800</v>
      </c>
    </row>
    <row r="252" spans="1:25" x14ac:dyDescent="0.2">
      <c r="A252">
        <v>251</v>
      </c>
      <c r="B252" t="str">
        <f t="shared" ca="1" si="60"/>
        <v>HUN_GKKW alt</v>
      </c>
      <c r="C252">
        <f t="shared" ca="1" si="61"/>
        <v>6</v>
      </c>
      <c r="D252">
        <f t="shared" ca="1" si="62"/>
        <v>17.8</v>
      </c>
      <c r="E252">
        <f t="shared" ca="1" si="63"/>
        <v>47.6</v>
      </c>
      <c r="F252" s="37">
        <f t="shared" si="64"/>
        <v>251</v>
      </c>
      <c r="G252">
        <f t="shared" ca="1" si="65"/>
        <v>791.14</v>
      </c>
      <c r="H252">
        <f t="shared" ca="1" si="72"/>
        <v>791140000</v>
      </c>
      <c r="I252" s="35">
        <f ca="1">compile!$E$5</f>
        <v>43831</v>
      </c>
      <c r="J252" s="83">
        <f t="shared" ca="1" si="73"/>
        <v>1577836800</v>
      </c>
      <c r="K252" s="37">
        <f t="shared" si="66"/>
        <v>251</v>
      </c>
      <c r="L252">
        <f t="shared" ca="1" si="67"/>
        <v>791.14</v>
      </c>
      <c r="M252">
        <f t="shared" ca="1" si="74"/>
        <v>791140000</v>
      </c>
      <c r="N252" s="35">
        <f ca="1">compile!$AI$5</f>
        <v>45658</v>
      </c>
      <c r="O252" s="83">
        <f t="shared" ca="1" si="75"/>
        <v>1735689600</v>
      </c>
      <c r="P252" s="37">
        <f t="shared" si="68"/>
        <v>251</v>
      </c>
      <c r="Q252">
        <f t="shared" ca="1" si="69"/>
        <v>791.14</v>
      </c>
      <c r="R252">
        <f t="shared" ca="1" si="76"/>
        <v>791140000</v>
      </c>
      <c r="S252" s="35">
        <f ca="1">compile!$BM$5</f>
        <v>47484</v>
      </c>
      <c r="T252" s="83">
        <f t="shared" ca="1" si="77"/>
        <v>1893456000</v>
      </c>
      <c r="U252" s="37">
        <f t="shared" si="70"/>
        <v>251</v>
      </c>
      <c r="V252">
        <f t="shared" ca="1" si="71"/>
        <v>791.14</v>
      </c>
      <c r="W252">
        <f t="shared" ca="1" si="78"/>
        <v>791140000</v>
      </c>
      <c r="X252" s="35">
        <f ca="1">compile!$CQ$5</f>
        <v>51136</v>
      </c>
      <c r="Y252" s="83">
        <f t="shared" ca="1" si="79"/>
        <v>2208988800</v>
      </c>
    </row>
    <row r="253" spans="1:25" x14ac:dyDescent="0.2">
      <c r="A253">
        <v>252</v>
      </c>
      <c r="B253" t="str">
        <f t="shared" ca="1" si="60"/>
        <v>HUN_GKKW neu</v>
      </c>
      <c r="C253">
        <f t="shared" ca="1" si="61"/>
        <v>7</v>
      </c>
      <c r="D253">
        <f t="shared" ca="1" si="62"/>
        <v>19</v>
      </c>
      <c r="E253">
        <f t="shared" ca="1" si="63"/>
        <v>47.4</v>
      </c>
      <c r="F253" s="37">
        <f t="shared" si="64"/>
        <v>252</v>
      </c>
      <c r="G253">
        <f t="shared" ca="1" si="65"/>
        <v>791.14</v>
      </c>
      <c r="H253">
        <f t="shared" ca="1" si="72"/>
        <v>791140000</v>
      </c>
      <c r="I253" s="35">
        <f ca="1">compile!$E$5</f>
        <v>43831</v>
      </c>
      <c r="J253" s="83">
        <f t="shared" ca="1" si="73"/>
        <v>1577836800</v>
      </c>
      <c r="K253" s="37">
        <f t="shared" si="66"/>
        <v>252</v>
      </c>
      <c r="L253">
        <f t="shared" ca="1" si="67"/>
        <v>791.14</v>
      </c>
      <c r="M253">
        <f t="shared" ca="1" si="74"/>
        <v>791140000</v>
      </c>
      <c r="N253" s="35">
        <f ca="1">compile!$AI$5</f>
        <v>45658</v>
      </c>
      <c r="O253" s="83">
        <f t="shared" ca="1" si="75"/>
        <v>1735689600</v>
      </c>
      <c r="P253" s="37">
        <f t="shared" si="68"/>
        <v>252</v>
      </c>
      <c r="Q253">
        <f t="shared" ca="1" si="69"/>
        <v>791.14</v>
      </c>
      <c r="R253">
        <f t="shared" ca="1" si="76"/>
        <v>791140000</v>
      </c>
      <c r="S253" s="35">
        <f ca="1">compile!$BM$5</f>
        <v>47484</v>
      </c>
      <c r="T253" s="83">
        <f t="shared" ca="1" si="77"/>
        <v>1893456000</v>
      </c>
      <c r="U253" s="37">
        <f t="shared" si="70"/>
        <v>252</v>
      </c>
      <c r="V253">
        <f t="shared" ca="1" si="71"/>
        <v>791.14</v>
      </c>
      <c r="W253">
        <f t="shared" ca="1" si="78"/>
        <v>791140000</v>
      </c>
      <c r="X253" s="35">
        <f ca="1">compile!$CQ$5</f>
        <v>51136</v>
      </c>
      <c r="Y253" s="83">
        <f t="shared" ca="1" si="79"/>
        <v>2208988800</v>
      </c>
    </row>
    <row r="254" spans="1:25" x14ac:dyDescent="0.2">
      <c r="A254">
        <v>253</v>
      </c>
      <c r="B254" t="str">
        <f t="shared" ca="1" si="60"/>
        <v>HUN_Steinkohlekraftwerk alt</v>
      </c>
      <c r="C254">
        <f t="shared" ca="1" si="61"/>
        <v>12</v>
      </c>
      <c r="D254">
        <f t="shared" ca="1" si="62"/>
        <v>20</v>
      </c>
      <c r="E254">
        <f t="shared" ca="1" si="63"/>
        <v>47.8</v>
      </c>
      <c r="F254" s="37">
        <f t="shared" si="64"/>
        <v>253</v>
      </c>
      <c r="G254">
        <f t="shared" ca="1" si="65"/>
        <v>82.55</v>
      </c>
      <c r="H254">
        <f t="shared" ca="1" si="72"/>
        <v>82550000</v>
      </c>
      <c r="I254" s="35">
        <f ca="1">compile!$E$5</f>
        <v>43831</v>
      </c>
      <c r="J254" s="83">
        <f t="shared" ca="1" si="73"/>
        <v>1577836800</v>
      </c>
      <c r="K254" s="37">
        <f t="shared" si="66"/>
        <v>253</v>
      </c>
      <c r="L254">
        <f t="shared" ca="1" si="67"/>
        <v>82.55</v>
      </c>
      <c r="M254">
        <f t="shared" ca="1" si="74"/>
        <v>82550000</v>
      </c>
      <c r="N254" s="35">
        <f ca="1">compile!$AI$5</f>
        <v>45658</v>
      </c>
      <c r="O254" s="83">
        <f t="shared" ca="1" si="75"/>
        <v>1735689600</v>
      </c>
      <c r="P254" s="37">
        <f t="shared" si="68"/>
        <v>253</v>
      </c>
      <c r="Q254">
        <f t="shared" ca="1" si="69"/>
        <v>82.55</v>
      </c>
      <c r="R254">
        <f t="shared" ca="1" si="76"/>
        <v>82550000</v>
      </c>
      <c r="S254" s="35">
        <f ca="1">compile!$BM$5</f>
        <v>47484</v>
      </c>
      <c r="T254" s="83">
        <f t="shared" ca="1" si="77"/>
        <v>1893456000</v>
      </c>
      <c r="U254" s="37">
        <f t="shared" si="70"/>
        <v>253</v>
      </c>
      <c r="V254">
        <f t="shared" ca="1" si="71"/>
        <v>82.55</v>
      </c>
      <c r="W254">
        <f t="shared" ca="1" si="78"/>
        <v>82550000</v>
      </c>
      <c r="X254" s="35">
        <f ca="1">compile!$CQ$5</f>
        <v>51136</v>
      </c>
      <c r="Y254" s="83">
        <f t="shared" ca="1" si="79"/>
        <v>2208988800</v>
      </c>
    </row>
    <row r="255" spans="1:25" x14ac:dyDescent="0.2">
      <c r="A255">
        <v>254</v>
      </c>
      <c r="B255" t="str">
        <f t="shared" ca="1" si="60"/>
        <v>HUN_Steinkohlekraftwerk neu</v>
      </c>
      <c r="C255">
        <f t="shared" ca="1" si="61"/>
        <v>13</v>
      </c>
      <c r="D255">
        <f t="shared" ca="1" si="62"/>
        <v>20</v>
      </c>
      <c r="E255">
        <f t="shared" ca="1" si="63"/>
        <v>47.8</v>
      </c>
      <c r="F255" s="37">
        <f t="shared" si="64"/>
        <v>254</v>
      </c>
      <c r="G255">
        <f t="shared" ca="1" si="65"/>
        <v>82.55</v>
      </c>
      <c r="H255">
        <f t="shared" ca="1" si="72"/>
        <v>82550000</v>
      </c>
      <c r="I255" s="35">
        <f ca="1">compile!$E$5</f>
        <v>43831</v>
      </c>
      <c r="J255" s="83">
        <f t="shared" ca="1" si="73"/>
        <v>1577836800</v>
      </c>
      <c r="K255" s="37">
        <f t="shared" si="66"/>
        <v>254</v>
      </c>
      <c r="L255">
        <f t="shared" ca="1" si="67"/>
        <v>82.55</v>
      </c>
      <c r="M255">
        <f t="shared" ca="1" si="74"/>
        <v>82550000</v>
      </c>
      <c r="N255" s="35">
        <f ca="1">compile!$AI$5</f>
        <v>45658</v>
      </c>
      <c r="O255" s="83">
        <f t="shared" ca="1" si="75"/>
        <v>1735689600</v>
      </c>
      <c r="P255" s="37">
        <f t="shared" si="68"/>
        <v>254</v>
      </c>
      <c r="Q255">
        <f t="shared" ca="1" si="69"/>
        <v>82.55</v>
      </c>
      <c r="R255">
        <f t="shared" ca="1" si="76"/>
        <v>82550000</v>
      </c>
      <c r="S255" s="35">
        <f ca="1">compile!$BM$5</f>
        <v>47484</v>
      </c>
      <c r="T255" s="83">
        <f t="shared" ca="1" si="77"/>
        <v>1893456000</v>
      </c>
      <c r="U255" s="37">
        <f t="shared" si="70"/>
        <v>254</v>
      </c>
      <c r="V255">
        <f t="shared" ca="1" si="71"/>
        <v>82.55</v>
      </c>
      <c r="W255">
        <f t="shared" ca="1" si="78"/>
        <v>82550000</v>
      </c>
      <c r="X255" s="35">
        <f ca="1">compile!$CQ$5</f>
        <v>51136</v>
      </c>
      <c r="Y255" s="83">
        <f t="shared" ca="1" si="79"/>
        <v>2208988800</v>
      </c>
    </row>
    <row r="256" spans="1:25" x14ac:dyDescent="0.2">
      <c r="A256">
        <v>255</v>
      </c>
      <c r="B256" t="str">
        <f t="shared" ca="1" si="60"/>
        <v>HUN_Laufwasserkraftwerk</v>
      </c>
      <c r="C256">
        <f t="shared" ca="1" si="61"/>
        <v>9</v>
      </c>
      <c r="D256">
        <f t="shared" ca="1" si="62"/>
        <v>20.100000000000001</v>
      </c>
      <c r="E256">
        <f t="shared" ca="1" si="63"/>
        <v>46.5</v>
      </c>
      <c r="F256" s="37">
        <f t="shared" si="64"/>
        <v>255</v>
      </c>
      <c r="G256">
        <f t="shared" ca="1" si="65"/>
        <v>60</v>
      </c>
      <c r="H256">
        <f t="shared" ca="1" si="72"/>
        <v>60000000</v>
      </c>
      <c r="I256" s="35">
        <f ca="1">compile!$E$5</f>
        <v>43831</v>
      </c>
      <c r="J256" s="83">
        <f t="shared" ca="1" si="73"/>
        <v>1577836800</v>
      </c>
      <c r="K256" s="37">
        <f t="shared" si="66"/>
        <v>255</v>
      </c>
      <c r="L256">
        <f t="shared" ca="1" si="67"/>
        <v>60</v>
      </c>
      <c r="M256">
        <f t="shared" ca="1" si="74"/>
        <v>60000000</v>
      </c>
      <c r="N256" s="35">
        <f ca="1">compile!$AI$5</f>
        <v>45658</v>
      </c>
      <c r="O256" s="83">
        <f t="shared" ca="1" si="75"/>
        <v>1735689600</v>
      </c>
      <c r="P256" s="37">
        <f t="shared" si="68"/>
        <v>255</v>
      </c>
      <c r="Q256">
        <f t="shared" ca="1" si="69"/>
        <v>60</v>
      </c>
      <c r="R256">
        <f t="shared" ca="1" si="76"/>
        <v>60000000</v>
      </c>
      <c r="S256" s="35">
        <f ca="1">compile!$BM$5</f>
        <v>47484</v>
      </c>
      <c r="T256" s="83">
        <f t="shared" ca="1" si="77"/>
        <v>1893456000</v>
      </c>
      <c r="U256" s="37">
        <f t="shared" si="70"/>
        <v>255</v>
      </c>
      <c r="V256">
        <f t="shared" ca="1" si="71"/>
        <v>60</v>
      </c>
      <c r="W256">
        <f t="shared" ca="1" si="78"/>
        <v>60000000</v>
      </c>
      <c r="X256" s="35">
        <f ca="1">compile!$CQ$5</f>
        <v>51136</v>
      </c>
      <c r="Y256" s="83">
        <f t="shared" ca="1" si="79"/>
        <v>2208988800</v>
      </c>
    </row>
    <row r="257" spans="1:25" x14ac:dyDescent="0.2">
      <c r="A257">
        <v>256</v>
      </c>
      <c r="B257" t="str">
        <f t="shared" ca="1" si="60"/>
        <v>HUN_Speicherwasserkraftwerk</v>
      </c>
      <c r="C257">
        <f t="shared" ca="1" si="61"/>
        <v>11</v>
      </c>
      <c r="D257">
        <f t="shared" ca="1" si="62"/>
        <v>20</v>
      </c>
      <c r="E257">
        <f t="shared" ca="1" si="63"/>
        <v>46.6</v>
      </c>
      <c r="F257" s="37">
        <f t="shared" si="64"/>
        <v>256</v>
      </c>
      <c r="G257">
        <f t="shared" ca="1" si="65"/>
        <v>0</v>
      </c>
      <c r="H257">
        <f t="shared" ca="1" si="72"/>
        <v>0</v>
      </c>
      <c r="I257" s="35">
        <f ca="1">compile!$E$5</f>
        <v>43831</v>
      </c>
      <c r="J257" s="83">
        <f t="shared" ca="1" si="73"/>
        <v>1577836800</v>
      </c>
      <c r="K257" s="37">
        <f t="shared" si="66"/>
        <v>256</v>
      </c>
      <c r="L257">
        <f t="shared" ca="1" si="67"/>
        <v>0</v>
      </c>
      <c r="M257">
        <f t="shared" ca="1" si="74"/>
        <v>0</v>
      </c>
      <c r="N257" s="35">
        <f ca="1">compile!$AI$5</f>
        <v>45658</v>
      </c>
      <c r="O257" s="83">
        <f t="shared" ca="1" si="75"/>
        <v>1735689600</v>
      </c>
      <c r="P257" s="37">
        <f t="shared" si="68"/>
        <v>256</v>
      </c>
      <c r="Q257">
        <f t="shared" ca="1" si="69"/>
        <v>0</v>
      </c>
      <c r="R257">
        <f t="shared" ca="1" si="76"/>
        <v>0</v>
      </c>
      <c r="S257" s="35">
        <f ca="1">compile!$BM$5</f>
        <v>47484</v>
      </c>
      <c r="T257" s="83">
        <f t="shared" ca="1" si="77"/>
        <v>1893456000</v>
      </c>
      <c r="U257" s="37">
        <f t="shared" si="70"/>
        <v>256</v>
      </c>
      <c r="V257">
        <f t="shared" ca="1" si="71"/>
        <v>0</v>
      </c>
      <c r="W257">
        <f t="shared" ca="1" si="78"/>
        <v>0</v>
      </c>
      <c r="X257" s="35">
        <f ca="1">compile!$CQ$5</f>
        <v>51136</v>
      </c>
      <c r="Y257" s="83">
        <f t="shared" ca="1" si="79"/>
        <v>2208988800</v>
      </c>
    </row>
    <row r="258" spans="1:25" x14ac:dyDescent="0.2">
      <c r="A258">
        <v>257</v>
      </c>
      <c r="B258" t="str">
        <f t="shared" ref="B258:B321" ca="1" si="80">OFFSET(KW_BEZ,TRUNC((ROW()-ROW(B$2))/COLUMNS(KW_BEZ)),MOD(ROW()-ROW(B$2),COLUMNS(KW_BEZ)),1,1)</f>
        <v>HUN_Braunkohlekraftwerk alt</v>
      </c>
      <c r="C258">
        <f t="shared" ref="C258:C321" ca="1" si="81">OFFSET(KW_FK_KWTYP,TRUNC((ROW()-ROW(C$2))/COLUMNS(KW_FK_KWTYP)),MOD(ROW()-ROW(C$2),COLUMNS(KW_FK_KWTYP)),1,1)</f>
        <v>2</v>
      </c>
      <c r="D258">
        <f t="shared" ref="D258:D321" ca="1" si="82">OFFSET(KW_LONG,TRUNC((ROW()-ROW(D$2))/COLUMNS(KW_LONG)),MOD(ROW()-ROW(D$2),COLUMNS(KW_LONG)),1,1)</f>
        <v>20</v>
      </c>
      <c r="E258">
        <f t="shared" ref="E258:E321" ca="1" si="83">OFFSET(KW_LAT,TRUNC((ROW()-ROW(E$2))/COLUMNS(KW_LAT)),MOD(ROW()-ROW(E$2),COLUMNS(KW_LAT)),1,1)</f>
        <v>47.8</v>
      </c>
      <c r="F258" s="37">
        <f t="shared" ref="F258:F321" si="84">$A258</f>
        <v>257</v>
      </c>
      <c r="G258">
        <f t="shared" ref="G258:G321" ca="1" si="85">OFFSET(P_INST_1,TRUNC((ROW()-ROW(G$2))/COLUMNS(P_INST_1)),MOD(ROW()-ROW(G$2),COLUMNS(P_INST_1)),1,1)</f>
        <v>426</v>
      </c>
      <c r="H258">
        <f t="shared" ca="1" si="72"/>
        <v>426000000</v>
      </c>
      <c r="I258" s="35">
        <f ca="1">compile!$E$5</f>
        <v>43831</v>
      </c>
      <c r="J258" s="83">
        <f t="shared" ca="1" si="73"/>
        <v>1577836800</v>
      </c>
      <c r="K258" s="37">
        <f t="shared" ref="K258:K321" si="86">$A258</f>
        <v>257</v>
      </c>
      <c r="L258">
        <f t="shared" ref="L258:L321" ca="1" si="87">OFFSET(P_INST_2,TRUNC((ROW()-ROW(L$2))/COLUMNS(P_INST_2)),MOD(ROW()-ROW(L$2),COLUMNS(P_INST_2)),1,1)</f>
        <v>426</v>
      </c>
      <c r="M258">
        <f t="shared" ca="1" si="74"/>
        <v>426000000</v>
      </c>
      <c r="N258" s="35">
        <f ca="1">compile!$AI$5</f>
        <v>45658</v>
      </c>
      <c r="O258" s="83">
        <f t="shared" ca="1" si="75"/>
        <v>1735689600</v>
      </c>
      <c r="P258" s="37">
        <f t="shared" ref="P258:P321" si="88">$A258</f>
        <v>257</v>
      </c>
      <c r="Q258">
        <f t="shared" ref="Q258:Q321" ca="1" si="89">OFFSET(P_INST_3,TRUNC((ROW()-ROW(Q$2))/COLUMNS(P_INST_3)),MOD(ROW()-ROW(Q$2),COLUMNS(P_INST_3)),1,1)</f>
        <v>426</v>
      </c>
      <c r="R258">
        <f t="shared" ca="1" si="76"/>
        <v>426000000</v>
      </c>
      <c r="S258" s="35">
        <f ca="1">compile!$BM$5</f>
        <v>47484</v>
      </c>
      <c r="T258" s="83">
        <f t="shared" ca="1" si="77"/>
        <v>1893456000</v>
      </c>
      <c r="U258" s="37">
        <f t="shared" ref="U258:U321" si="90">$A258</f>
        <v>257</v>
      </c>
      <c r="V258">
        <f t="shared" ref="V258:V321" ca="1" si="91">OFFSET(P_INST_4,TRUNC((ROW()-ROW(V$2))/COLUMNS(P_INST_4)),MOD(ROW()-ROW(V$2),COLUMNS(P_INST_4)),1,1)</f>
        <v>426</v>
      </c>
      <c r="W258">
        <f t="shared" ca="1" si="78"/>
        <v>426000000</v>
      </c>
      <c r="X258" s="35">
        <f ca="1">compile!$CQ$5</f>
        <v>51136</v>
      </c>
      <c r="Y258" s="83">
        <f t="shared" ca="1" si="79"/>
        <v>2208988800</v>
      </c>
    </row>
    <row r="259" spans="1:25" x14ac:dyDescent="0.2">
      <c r="A259">
        <v>258</v>
      </c>
      <c r="B259" t="str">
        <f t="shared" ca="1" si="80"/>
        <v>HUN_Braunkohlekraftwerk neu</v>
      </c>
      <c r="C259">
        <f t="shared" ca="1" si="81"/>
        <v>3</v>
      </c>
      <c r="D259">
        <f t="shared" ca="1" si="82"/>
        <v>20</v>
      </c>
      <c r="E259">
        <f t="shared" ca="1" si="83"/>
        <v>47.8</v>
      </c>
      <c r="F259" s="37">
        <f t="shared" si="84"/>
        <v>258</v>
      </c>
      <c r="G259">
        <f t="shared" ca="1" si="85"/>
        <v>426</v>
      </c>
      <c r="H259">
        <f t="shared" ref="H259:H322" ca="1" si="92">G259*10^6</f>
        <v>426000000</v>
      </c>
      <c r="I259" s="35">
        <f ca="1">compile!$E$5</f>
        <v>43831</v>
      </c>
      <c r="J259" s="83">
        <f t="shared" ref="J259:J322" ca="1" si="93">(I259-DATE(1970,1,1))*86400</f>
        <v>1577836800</v>
      </c>
      <c r="K259" s="37">
        <f t="shared" si="86"/>
        <v>258</v>
      </c>
      <c r="L259">
        <f t="shared" ca="1" si="87"/>
        <v>426</v>
      </c>
      <c r="M259">
        <f t="shared" ref="M259:M322" ca="1" si="94">L259*10^6</f>
        <v>426000000</v>
      </c>
      <c r="N259" s="35">
        <f ca="1">compile!$AI$5</f>
        <v>45658</v>
      </c>
      <c r="O259" s="83">
        <f t="shared" ref="O259:O322" ca="1" si="95">(N259-DATE(1970,1,1))*86400</f>
        <v>1735689600</v>
      </c>
      <c r="P259" s="37">
        <f t="shared" si="88"/>
        <v>258</v>
      </c>
      <c r="Q259">
        <f t="shared" ca="1" si="89"/>
        <v>426</v>
      </c>
      <c r="R259">
        <f t="shared" ref="R259:R322" ca="1" si="96">Q259*10^6</f>
        <v>426000000</v>
      </c>
      <c r="S259" s="35">
        <f ca="1">compile!$BM$5</f>
        <v>47484</v>
      </c>
      <c r="T259" s="83">
        <f t="shared" ref="T259:T322" ca="1" si="97">(S259-DATE(1970,1,1))*86400</f>
        <v>1893456000</v>
      </c>
      <c r="U259" s="37">
        <f t="shared" si="90"/>
        <v>258</v>
      </c>
      <c r="V259">
        <f t="shared" ca="1" si="91"/>
        <v>426</v>
      </c>
      <c r="W259">
        <f t="shared" ref="W259:W322" ca="1" si="98">V259*10^6</f>
        <v>426000000</v>
      </c>
      <c r="X259" s="35">
        <f ca="1">compile!$CQ$5</f>
        <v>51136</v>
      </c>
      <c r="Y259" s="83">
        <f t="shared" ref="Y259:Y322" ca="1" si="99">(X259-DATE(1970,1,1))*86400</f>
        <v>2208988800</v>
      </c>
    </row>
    <row r="260" spans="1:25" x14ac:dyDescent="0.2">
      <c r="A260">
        <v>259</v>
      </c>
      <c r="B260" t="str">
        <f t="shared" ca="1" si="80"/>
        <v>HUN_Kernkraftwerk</v>
      </c>
      <c r="C260">
        <f t="shared" ca="1" si="81"/>
        <v>8</v>
      </c>
      <c r="D260">
        <f t="shared" ca="1" si="82"/>
        <v>18.899999999999999</v>
      </c>
      <c r="E260">
        <f t="shared" ca="1" si="83"/>
        <v>46.6</v>
      </c>
      <c r="F260" s="37">
        <f t="shared" si="84"/>
        <v>259</v>
      </c>
      <c r="G260">
        <f t="shared" ca="1" si="85"/>
        <v>1888</v>
      </c>
      <c r="H260">
        <f t="shared" ca="1" si="92"/>
        <v>1888000000</v>
      </c>
      <c r="I260" s="35">
        <f ca="1">compile!$E$5</f>
        <v>43831</v>
      </c>
      <c r="J260" s="83">
        <f t="shared" ca="1" si="93"/>
        <v>1577836800</v>
      </c>
      <c r="K260" s="37">
        <f t="shared" si="86"/>
        <v>259</v>
      </c>
      <c r="L260">
        <f t="shared" ca="1" si="87"/>
        <v>1888</v>
      </c>
      <c r="M260">
        <f t="shared" ca="1" si="94"/>
        <v>1888000000</v>
      </c>
      <c r="N260" s="35">
        <f ca="1">compile!$AI$5</f>
        <v>45658</v>
      </c>
      <c r="O260" s="83">
        <f t="shared" ca="1" si="95"/>
        <v>1735689600</v>
      </c>
      <c r="P260" s="37">
        <f t="shared" si="88"/>
        <v>259</v>
      </c>
      <c r="Q260">
        <f t="shared" ca="1" si="89"/>
        <v>1888</v>
      </c>
      <c r="R260">
        <f t="shared" ca="1" si="96"/>
        <v>1888000000</v>
      </c>
      <c r="S260" s="35">
        <f ca="1">compile!$BM$5</f>
        <v>47484</v>
      </c>
      <c r="T260" s="83">
        <f t="shared" ca="1" si="97"/>
        <v>1893456000</v>
      </c>
      <c r="U260" s="37">
        <f t="shared" si="90"/>
        <v>259</v>
      </c>
      <c r="V260">
        <f t="shared" ca="1" si="91"/>
        <v>1888</v>
      </c>
      <c r="W260">
        <f t="shared" ca="1" si="98"/>
        <v>1888000000</v>
      </c>
      <c r="X260" s="35">
        <f ca="1">compile!$CQ$5</f>
        <v>51136</v>
      </c>
      <c r="Y260" s="83">
        <f t="shared" ca="1" si="99"/>
        <v>2208988800</v>
      </c>
    </row>
    <row r="261" spans="1:25" x14ac:dyDescent="0.2">
      <c r="A261">
        <v>260</v>
      </c>
      <c r="B261" t="str">
        <f t="shared" ca="1" si="80"/>
        <v>HUN_Oelkraftwerk</v>
      </c>
      <c r="C261">
        <f t="shared" ca="1" si="81"/>
        <v>17</v>
      </c>
      <c r="D261">
        <f t="shared" ca="1" si="82"/>
        <v>19</v>
      </c>
      <c r="E261">
        <f t="shared" ca="1" si="83"/>
        <v>46.9</v>
      </c>
      <c r="F261" s="37">
        <f t="shared" si="84"/>
        <v>260</v>
      </c>
      <c r="G261">
        <f t="shared" ca="1" si="85"/>
        <v>410</v>
      </c>
      <c r="H261">
        <f t="shared" ca="1" si="92"/>
        <v>410000000</v>
      </c>
      <c r="I261" s="35">
        <f ca="1">compile!$E$5</f>
        <v>43831</v>
      </c>
      <c r="J261" s="83">
        <f t="shared" ca="1" si="93"/>
        <v>1577836800</v>
      </c>
      <c r="K261" s="37">
        <f t="shared" si="86"/>
        <v>260</v>
      </c>
      <c r="L261">
        <f t="shared" ca="1" si="87"/>
        <v>410</v>
      </c>
      <c r="M261">
        <f t="shared" ca="1" si="94"/>
        <v>410000000</v>
      </c>
      <c r="N261" s="35">
        <f ca="1">compile!$AI$5</f>
        <v>45658</v>
      </c>
      <c r="O261" s="83">
        <f t="shared" ca="1" si="95"/>
        <v>1735689600</v>
      </c>
      <c r="P261" s="37">
        <f t="shared" si="88"/>
        <v>260</v>
      </c>
      <c r="Q261">
        <f t="shared" ca="1" si="89"/>
        <v>410</v>
      </c>
      <c r="R261">
        <f t="shared" ca="1" si="96"/>
        <v>410000000</v>
      </c>
      <c r="S261" s="35">
        <f ca="1">compile!$BM$5</f>
        <v>47484</v>
      </c>
      <c r="T261" s="83">
        <f t="shared" ca="1" si="97"/>
        <v>1893456000</v>
      </c>
      <c r="U261" s="37">
        <f t="shared" si="90"/>
        <v>260</v>
      </c>
      <c r="V261">
        <f t="shared" ca="1" si="91"/>
        <v>410</v>
      </c>
      <c r="W261">
        <f t="shared" ca="1" si="98"/>
        <v>410000000</v>
      </c>
      <c r="X261" s="35">
        <f ca="1">compile!$CQ$5</f>
        <v>51136</v>
      </c>
      <c r="Y261" s="83">
        <f t="shared" ca="1" si="99"/>
        <v>2208988800</v>
      </c>
    </row>
    <row r="262" spans="1:25" x14ac:dyDescent="0.2">
      <c r="A262">
        <v>261</v>
      </c>
      <c r="B262" t="str">
        <f t="shared" ca="1" si="80"/>
        <v>HUN_Weitere non-RES</v>
      </c>
      <c r="C262">
        <f t="shared" ca="1" si="81"/>
        <v>19</v>
      </c>
      <c r="D262">
        <f t="shared" ca="1" si="82"/>
        <v>19</v>
      </c>
      <c r="E262">
        <f t="shared" ca="1" si="83"/>
        <v>47</v>
      </c>
      <c r="F262" s="37">
        <f t="shared" si="84"/>
        <v>261</v>
      </c>
      <c r="G262">
        <f t="shared" ca="1" si="85"/>
        <v>585</v>
      </c>
      <c r="H262">
        <f t="shared" ca="1" si="92"/>
        <v>585000000</v>
      </c>
      <c r="I262" s="35">
        <f ca="1">compile!$E$5</f>
        <v>43831</v>
      </c>
      <c r="J262" s="83">
        <f t="shared" ca="1" si="93"/>
        <v>1577836800</v>
      </c>
      <c r="K262" s="37">
        <f t="shared" si="86"/>
        <v>261</v>
      </c>
      <c r="L262">
        <f t="shared" ca="1" si="87"/>
        <v>585</v>
      </c>
      <c r="M262">
        <f t="shared" ca="1" si="94"/>
        <v>585000000</v>
      </c>
      <c r="N262" s="35">
        <f ca="1">compile!$AI$5</f>
        <v>45658</v>
      </c>
      <c r="O262" s="83">
        <f t="shared" ca="1" si="95"/>
        <v>1735689600</v>
      </c>
      <c r="P262" s="37">
        <f t="shared" si="88"/>
        <v>261</v>
      </c>
      <c r="Q262">
        <f t="shared" ca="1" si="89"/>
        <v>585</v>
      </c>
      <c r="R262">
        <f t="shared" ca="1" si="96"/>
        <v>585000000</v>
      </c>
      <c r="S262" s="35">
        <f ca="1">compile!$BM$5</f>
        <v>47484</v>
      </c>
      <c r="T262" s="83">
        <f t="shared" ca="1" si="97"/>
        <v>1893456000</v>
      </c>
      <c r="U262" s="37">
        <f t="shared" si="90"/>
        <v>261</v>
      </c>
      <c r="V262">
        <f t="shared" ca="1" si="91"/>
        <v>585</v>
      </c>
      <c r="W262">
        <f t="shared" ca="1" si="98"/>
        <v>585000000</v>
      </c>
      <c r="X262" s="35">
        <f ca="1">compile!$CQ$5</f>
        <v>51136</v>
      </c>
      <c r="Y262" s="83">
        <f t="shared" ca="1" si="99"/>
        <v>2208988800</v>
      </c>
    </row>
    <row r="263" spans="1:25" x14ac:dyDescent="0.2">
      <c r="A263">
        <v>262</v>
      </c>
      <c r="B263" t="str">
        <f t="shared" ca="1" si="80"/>
        <v>HUN_Weitere RES</v>
      </c>
      <c r="C263">
        <f t="shared" ca="1" si="81"/>
        <v>18</v>
      </c>
      <c r="D263">
        <f t="shared" ca="1" si="82"/>
        <v>19</v>
      </c>
      <c r="E263">
        <f t="shared" ca="1" si="83"/>
        <v>47.1</v>
      </c>
      <c r="F263" s="37">
        <f t="shared" si="84"/>
        <v>262</v>
      </c>
      <c r="G263">
        <f t="shared" ca="1" si="85"/>
        <v>330</v>
      </c>
      <c r="H263">
        <f t="shared" ca="1" si="92"/>
        <v>330000000</v>
      </c>
      <c r="I263" s="35">
        <f ca="1">compile!$E$5</f>
        <v>43831</v>
      </c>
      <c r="J263" s="83">
        <f t="shared" ca="1" si="93"/>
        <v>1577836800</v>
      </c>
      <c r="K263" s="37">
        <f t="shared" si="86"/>
        <v>262</v>
      </c>
      <c r="L263">
        <f t="shared" ca="1" si="87"/>
        <v>330</v>
      </c>
      <c r="M263">
        <f t="shared" ca="1" si="94"/>
        <v>330000000</v>
      </c>
      <c r="N263" s="35">
        <f ca="1">compile!$AI$5</f>
        <v>45658</v>
      </c>
      <c r="O263" s="83">
        <f t="shared" ca="1" si="95"/>
        <v>1735689600</v>
      </c>
      <c r="P263" s="37">
        <f t="shared" si="88"/>
        <v>262</v>
      </c>
      <c r="Q263">
        <f t="shared" ca="1" si="89"/>
        <v>330</v>
      </c>
      <c r="R263">
        <f t="shared" ca="1" si="96"/>
        <v>330000000</v>
      </c>
      <c r="S263" s="35">
        <f ca="1">compile!$BM$5</f>
        <v>47484</v>
      </c>
      <c r="T263" s="83">
        <f t="shared" ca="1" si="97"/>
        <v>1893456000</v>
      </c>
      <c r="U263" s="37">
        <f t="shared" si="90"/>
        <v>262</v>
      </c>
      <c r="V263">
        <f t="shared" ca="1" si="91"/>
        <v>330</v>
      </c>
      <c r="W263">
        <f t="shared" ca="1" si="98"/>
        <v>330000000</v>
      </c>
      <c r="X263" s="35">
        <f ca="1">compile!$CQ$5</f>
        <v>51136</v>
      </c>
      <c r="Y263" s="83">
        <f t="shared" ca="1" si="99"/>
        <v>2208988800</v>
      </c>
    </row>
    <row r="264" spans="1:25" x14ac:dyDescent="0.2">
      <c r="A264">
        <v>263</v>
      </c>
      <c r="B264" t="str">
        <f t="shared" ca="1" si="80"/>
        <v>HUN_PV</v>
      </c>
      <c r="C264">
        <f t="shared" ca="1" si="81"/>
        <v>10</v>
      </c>
      <c r="D264">
        <f t="shared" ca="1" si="82"/>
        <v>20</v>
      </c>
      <c r="E264">
        <f t="shared" ca="1" si="83"/>
        <v>47.8</v>
      </c>
      <c r="F264" s="37">
        <f t="shared" si="84"/>
        <v>263</v>
      </c>
      <c r="G264">
        <f t="shared" ca="1" si="85"/>
        <v>750</v>
      </c>
      <c r="H264">
        <f t="shared" ca="1" si="92"/>
        <v>750000000</v>
      </c>
      <c r="I264" s="35">
        <f ca="1">compile!$E$5</f>
        <v>43831</v>
      </c>
      <c r="J264" s="83">
        <f t="shared" ca="1" si="93"/>
        <v>1577836800</v>
      </c>
      <c r="K264" s="37">
        <f t="shared" si="86"/>
        <v>263</v>
      </c>
      <c r="L264">
        <f t="shared" ca="1" si="87"/>
        <v>750</v>
      </c>
      <c r="M264">
        <f t="shared" ca="1" si="94"/>
        <v>750000000</v>
      </c>
      <c r="N264" s="35">
        <f ca="1">compile!$AI$5</f>
        <v>45658</v>
      </c>
      <c r="O264" s="83">
        <f t="shared" ca="1" si="95"/>
        <v>1735689600</v>
      </c>
      <c r="P264" s="37">
        <f t="shared" si="88"/>
        <v>263</v>
      </c>
      <c r="Q264">
        <f t="shared" ca="1" si="89"/>
        <v>750</v>
      </c>
      <c r="R264">
        <f t="shared" ca="1" si="96"/>
        <v>750000000</v>
      </c>
      <c r="S264" s="35">
        <f ca="1">compile!$BM$5</f>
        <v>47484</v>
      </c>
      <c r="T264" s="83">
        <f t="shared" ca="1" si="97"/>
        <v>1893456000</v>
      </c>
      <c r="U264" s="37">
        <f t="shared" si="90"/>
        <v>263</v>
      </c>
      <c r="V264">
        <f t="shared" ca="1" si="91"/>
        <v>750</v>
      </c>
      <c r="W264">
        <f t="shared" ca="1" si="98"/>
        <v>750000000</v>
      </c>
      <c r="X264" s="35">
        <f ca="1">compile!$CQ$5</f>
        <v>51136</v>
      </c>
      <c r="Y264" s="83">
        <f t="shared" ca="1" si="99"/>
        <v>2208988800</v>
      </c>
    </row>
    <row r="265" spans="1:25" x14ac:dyDescent="0.2">
      <c r="A265">
        <v>264</v>
      </c>
      <c r="B265" t="str">
        <f t="shared" ca="1" si="80"/>
        <v>HUN_Wind onshore stark</v>
      </c>
      <c r="C265">
        <f t="shared" ca="1" si="81"/>
        <v>16</v>
      </c>
      <c r="D265">
        <f t="shared" ca="1" si="82"/>
        <v>18</v>
      </c>
      <c r="E265">
        <f t="shared" ca="1" si="83"/>
        <v>47.1</v>
      </c>
      <c r="F265" s="37">
        <f t="shared" si="84"/>
        <v>264</v>
      </c>
      <c r="G265">
        <f t="shared" ca="1" si="85"/>
        <v>164.5</v>
      </c>
      <c r="H265">
        <f t="shared" ca="1" si="92"/>
        <v>164500000</v>
      </c>
      <c r="I265" s="35">
        <f ca="1">compile!$E$5</f>
        <v>43831</v>
      </c>
      <c r="J265" s="83">
        <f t="shared" ca="1" si="93"/>
        <v>1577836800</v>
      </c>
      <c r="K265" s="37">
        <f t="shared" si="86"/>
        <v>264</v>
      </c>
      <c r="L265">
        <f t="shared" ca="1" si="87"/>
        <v>164.5</v>
      </c>
      <c r="M265">
        <f t="shared" ca="1" si="94"/>
        <v>164500000</v>
      </c>
      <c r="N265" s="35">
        <f ca="1">compile!$AI$5</f>
        <v>45658</v>
      </c>
      <c r="O265" s="83">
        <f t="shared" ca="1" si="95"/>
        <v>1735689600</v>
      </c>
      <c r="P265" s="37">
        <f t="shared" si="88"/>
        <v>264</v>
      </c>
      <c r="Q265">
        <f t="shared" ca="1" si="89"/>
        <v>164.5</v>
      </c>
      <c r="R265">
        <f t="shared" ca="1" si="96"/>
        <v>164500000</v>
      </c>
      <c r="S265" s="35">
        <f ca="1">compile!$BM$5</f>
        <v>47484</v>
      </c>
      <c r="T265" s="83">
        <f t="shared" ca="1" si="97"/>
        <v>1893456000</v>
      </c>
      <c r="U265" s="37">
        <f t="shared" si="90"/>
        <v>264</v>
      </c>
      <c r="V265">
        <f t="shared" ca="1" si="91"/>
        <v>164.5</v>
      </c>
      <c r="W265">
        <f t="shared" ca="1" si="98"/>
        <v>164500000</v>
      </c>
      <c r="X265" s="35">
        <f ca="1">compile!$CQ$5</f>
        <v>51136</v>
      </c>
      <c r="Y265" s="83">
        <f t="shared" ca="1" si="99"/>
        <v>2208988800</v>
      </c>
    </row>
    <row r="266" spans="1:25" x14ac:dyDescent="0.2">
      <c r="A266">
        <v>265</v>
      </c>
      <c r="B266" t="str">
        <f t="shared" ca="1" si="80"/>
        <v>HUN_Wind onshore schwach</v>
      </c>
      <c r="C266">
        <f t="shared" ca="1" si="81"/>
        <v>15</v>
      </c>
      <c r="D266">
        <f t="shared" ca="1" si="82"/>
        <v>18</v>
      </c>
      <c r="E266">
        <f t="shared" ca="1" si="83"/>
        <v>47.1</v>
      </c>
      <c r="F266" s="37">
        <f t="shared" si="84"/>
        <v>265</v>
      </c>
      <c r="G266">
        <f t="shared" ca="1" si="85"/>
        <v>164.5</v>
      </c>
      <c r="H266">
        <f t="shared" ca="1" si="92"/>
        <v>164500000</v>
      </c>
      <c r="I266" s="35">
        <f ca="1">compile!$E$5</f>
        <v>43831</v>
      </c>
      <c r="J266" s="83">
        <f t="shared" ca="1" si="93"/>
        <v>1577836800</v>
      </c>
      <c r="K266" s="37">
        <f t="shared" si="86"/>
        <v>265</v>
      </c>
      <c r="L266">
        <f t="shared" ca="1" si="87"/>
        <v>164.5</v>
      </c>
      <c r="M266">
        <f t="shared" ca="1" si="94"/>
        <v>164500000</v>
      </c>
      <c r="N266" s="35">
        <f ca="1">compile!$AI$5</f>
        <v>45658</v>
      </c>
      <c r="O266" s="83">
        <f t="shared" ca="1" si="95"/>
        <v>1735689600</v>
      </c>
      <c r="P266" s="37">
        <f t="shared" si="88"/>
        <v>265</v>
      </c>
      <c r="Q266">
        <f t="shared" ca="1" si="89"/>
        <v>164.5</v>
      </c>
      <c r="R266">
        <f t="shared" ca="1" si="96"/>
        <v>164500000</v>
      </c>
      <c r="S266" s="35">
        <f ca="1">compile!$BM$5</f>
        <v>47484</v>
      </c>
      <c r="T266" s="83">
        <f t="shared" ca="1" si="97"/>
        <v>1893456000</v>
      </c>
      <c r="U266" s="37">
        <f t="shared" si="90"/>
        <v>265</v>
      </c>
      <c r="V266">
        <f t="shared" ca="1" si="91"/>
        <v>164.5</v>
      </c>
      <c r="W266">
        <f t="shared" ca="1" si="98"/>
        <v>164500000</v>
      </c>
      <c r="X266" s="35">
        <f ca="1">compile!$CQ$5</f>
        <v>51136</v>
      </c>
      <c r="Y266" s="83">
        <f t="shared" ca="1" si="99"/>
        <v>2208988800</v>
      </c>
    </row>
    <row r="267" spans="1:25" x14ac:dyDescent="0.2">
      <c r="A267">
        <v>266</v>
      </c>
      <c r="B267" t="str">
        <f t="shared" ca="1" si="80"/>
        <v>HUN_Wind offshore</v>
      </c>
      <c r="C267">
        <f t="shared" ca="1" si="81"/>
        <v>14</v>
      </c>
      <c r="D267">
        <f t="shared" ca="1" si="82"/>
        <v>18</v>
      </c>
      <c r="E267">
        <f t="shared" ca="1" si="83"/>
        <v>47.1</v>
      </c>
      <c r="F267" s="37">
        <f t="shared" si="84"/>
        <v>266</v>
      </c>
      <c r="G267">
        <f t="shared" ca="1" si="85"/>
        <v>0</v>
      </c>
      <c r="H267">
        <f t="shared" ca="1" si="92"/>
        <v>0</v>
      </c>
      <c r="I267" s="35">
        <f ca="1">compile!$E$5</f>
        <v>43831</v>
      </c>
      <c r="J267" s="83">
        <f t="shared" ca="1" si="93"/>
        <v>1577836800</v>
      </c>
      <c r="K267" s="37">
        <f t="shared" si="86"/>
        <v>266</v>
      </c>
      <c r="L267">
        <f t="shared" ca="1" si="87"/>
        <v>0</v>
      </c>
      <c r="M267">
        <f t="shared" ca="1" si="94"/>
        <v>0</v>
      </c>
      <c r="N267" s="35">
        <f ca="1">compile!$AI$5</f>
        <v>45658</v>
      </c>
      <c r="O267" s="83">
        <f t="shared" ca="1" si="95"/>
        <v>1735689600</v>
      </c>
      <c r="P267" s="37">
        <f t="shared" si="88"/>
        <v>266</v>
      </c>
      <c r="Q267">
        <f t="shared" ca="1" si="89"/>
        <v>0</v>
      </c>
      <c r="R267">
        <f t="shared" ca="1" si="96"/>
        <v>0</v>
      </c>
      <c r="S267" s="35">
        <f ca="1">compile!$BM$5</f>
        <v>47484</v>
      </c>
      <c r="T267" s="83">
        <f t="shared" ca="1" si="97"/>
        <v>1893456000</v>
      </c>
      <c r="U267" s="37">
        <f t="shared" si="90"/>
        <v>266</v>
      </c>
      <c r="V267">
        <f t="shared" ca="1" si="91"/>
        <v>0</v>
      </c>
      <c r="W267">
        <f t="shared" ca="1" si="98"/>
        <v>0</v>
      </c>
      <c r="X267" s="35">
        <f ca="1">compile!$CQ$5</f>
        <v>51136</v>
      </c>
      <c r="Y267" s="83">
        <f t="shared" ca="1" si="99"/>
        <v>2208988800</v>
      </c>
    </row>
    <row r="268" spans="1:25" x14ac:dyDescent="0.2">
      <c r="A268">
        <v>267</v>
      </c>
      <c r="B268" t="str">
        <f t="shared" ca="1" si="80"/>
        <v>ITA_Biomassekraftwerk</v>
      </c>
      <c r="C268">
        <f t="shared" ca="1" si="81"/>
        <v>1</v>
      </c>
      <c r="D268">
        <f t="shared" ca="1" si="82"/>
        <v>11</v>
      </c>
      <c r="E268">
        <f t="shared" ca="1" si="83"/>
        <v>44</v>
      </c>
      <c r="F268" s="37">
        <f t="shared" si="84"/>
        <v>267</v>
      </c>
      <c r="G268">
        <f t="shared" ca="1" si="85"/>
        <v>0</v>
      </c>
      <c r="H268">
        <f t="shared" ca="1" si="92"/>
        <v>0</v>
      </c>
      <c r="I268" s="35">
        <f ca="1">compile!$E$5</f>
        <v>43831</v>
      </c>
      <c r="J268" s="83">
        <f t="shared" ca="1" si="93"/>
        <v>1577836800</v>
      </c>
      <c r="K268" s="37">
        <f t="shared" si="86"/>
        <v>267</v>
      </c>
      <c r="L268">
        <f t="shared" ca="1" si="87"/>
        <v>0</v>
      </c>
      <c r="M268">
        <f t="shared" ca="1" si="94"/>
        <v>0</v>
      </c>
      <c r="N268" s="35">
        <f ca="1">compile!$AI$5</f>
        <v>45658</v>
      </c>
      <c r="O268" s="83">
        <f t="shared" ca="1" si="95"/>
        <v>1735689600</v>
      </c>
      <c r="P268" s="37">
        <f t="shared" si="88"/>
        <v>267</v>
      </c>
      <c r="Q268">
        <f t="shared" ca="1" si="89"/>
        <v>0</v>
      </c>
      <c r="R268">
        <f t="shared" ca="1" si="96"/>
        <v>0</v>
      </c>
      <c r="S268" s="35">
        <f ca="1">compile!$BM$5</f>
        <v>47484</v>
      </c>
      <c r="T268" s="83">
        <f t="shared" ca="1" si="97"/>
        <v>1893456000</v>
      </c>
      <c r="U268" s="37">
        <f t="shared" si="90"/>
        <v>267</v>
      </c>
      <c r="V268">
        <f t="shared" ca="1" si="91"/>
        <v>0</v>
      </c>
      <c r="W268">
        <f t="shared" ca="1" si="98"/>
        <v>0</v>
      </c>
      <c r="X268" s="35">
        <f ca="1">compile!$CQ$5</f>
        <v>51136</v>
      </c>
      <c r="Y268" s="83">
        <f t="shared" ca="1" si="99"/>
        <v>2208988800</v>
      </c>
    </row>
    <row r="269" spans="1:25" x14ac:dyDescent="0.2">
      <c r="A269">
        <v>268</v>
      </c>
      <c r="B269" t="str">
        <f t="shared" ca="1" si="80"/>
        <v>ITA_GT absicherung</v>
      </c>
      <c r="C269">
        <f t="shared" ca="1" si="81"/>
        <v>4</v>
      </c>
      <c r="D269">
        <f t="shared" ca="1" si="82"/>
        <v>9.1</v>
      </c>
      <c r="E269">
        <f t="shared" ca="1" si="83"/>
        <v>45</v>
      </c>
      <c r="F269" s="37">
        <f t="shared" si="84"/>
        <v>268</v>
      </c>
      <c r="G269">
        <f t="shared" ca="1" si="85"/>
        <v>36000.364000000001</v>
      </c>
      <c r="H269">
        <f t="shared" ca="1" si="92"/>
        <v>36000364000</v>
      </c>
      <c r="I269" s="35">
        <f ca="1">compile!$E$5</f>
        <v>43831</v>
      </c>
      <c r="J269" s="83">
        <f t="shared" ca="1" si="93"/>
        <v>1577836800</v>
      </c>
      <c r="K269" s="37">
        <f t="shared" si="86"/>
        <v>268</v>
      </c>
      <c r="L269">
        <f t="shared" ca="1" si="87"/>
        <v>36000.364000000001</v>
      </c>
      <c r="M269">
        <f t="shared" ca="1" si="94"/>
        <v>36000364000</v>
      </c>
      <c r="N269" s="35">
        <f ca="1">compile!$AI$5</f>
        <v>45658</v>
      </c>
      <c r="O269" s="83">
        <f t="shared" ca="1" si="95"/>
        <v>1735689600</v>
      </c>
      <c r="P269" s="37">
        <f t="shared" si="88"/>
        <v>268</v>
      </c>
      <c r="Q269">
        <f t="shared" ca="1" si="89"/>
        <v>36000.364000000001</v>
      </c>
      <c r="R269">
        <f t="shared" ca="1" si="96"/>
        <v>36000364000</v>
      </c>
      <c r="S269" s="35">
        <f ca="1">compile!$BM$5</f>
        <v>47484</v>
      </c>
      <c r="T269" s="83">
        <f t="shared" ca="1" si="97"/>
        <v>1893456000</v>
      </c>
      <c r="U269" s="37">
        <f t="shared" si="90"/>
        <v>268</v>
      </c>
      <c r="V269">
        <f t="shared" ca="1" si="91"/>
        <v>36000.364000000001</v>
      </c>
      <c r="W269">
        <f t="shared" ca="1" si="98"/>
        <v>36000364000</v>
      </c>
      <c r="X269" s="35">
        <f ca="1">compile!$CQ$5</f>
        <v>51136</v>
      </c>
      <c r="Y269" s="83">
        <f t="shared" ca="1" si="99"/>
        <v>2208988800</v>
      </c>
    </row>
    <row r="270" spans="1:25" x14ac:dyDescent="0.2">
      <c r="A270">
        <v>269</v>
      </c>
      <c r="B270" t="str">
        <f t="shared" ca="1" si="80"/>
        <v>ITA_GT peak</v>
      </c>
      <c r="C270">
        <f t="shared" ca="1" si="81"/>
        <v>5</v>
      </c>
      <c r="D270">
        <f t="shared" ca="1" si="82"/>
        <v>11.5</v>
      </c>
      <c r="E270">
        <f t="shared" ca="1" si="83"/>
        <v>45.8</v>
      </c>
      <c r="F270" s="37">
        <f t="shared" si="84"/>
        <v>269</v>
      </c>
      <c r="G270">
        <f t="shared" ca="1" si="85"/>
        <v>10800.109200000001</v>
      </c>
      <c r="H270">
        <f t="shared" ca="1" si="92"/>
        <v>10800109200</v>
      </c>
      <c r="I270" s="35">
        <f ca="1">compile!$E$5</f>
        <v>43831</v>
      </c>
      <c r="J270" s="83">
        <f t="shared" ca="1" si="93"/>
        <v>1577836800</v>
      </c>
      <c r="K270" s="37">
        <f t="shared" si="86"/>
        <v>269</v>
      </c>
      <c r="L270">
        <f t="shared" ca="1" si="87"/>
        <v>10800.109200000001</v>
      </c>
      <c r="M270">
        <f t="shared" ca="1" si="94"/>
        <v>10800109200</v>
      </c>
      <c r="N270" s="35">
        <f ca="1">compile!$AI$5</f>
        <v>45658</v>
      </c>
      <c r="O270" s="83">
        <f t="shared" ca="1" si="95"/>
        <v>1735689600</v>
      </c>
      <c r="P270" s="37">
        <f t="shared" si="88"/>
        <v>269</v>
      </c>
      <c r="Q270">
        <f t="shared" ca="1" si="89"/>
        <v>10800.109200000001</v>
      </c>
      <c r="R270">
        <f t="shared" ca="1" si="96"/>
        <v>10800109200</v>
      </c>
      <c r="S270" s="35">
        <f ca="1">compile!$BM$5</f>
        <v>47484</v>
      </c>
      <c r="T270" s="83">
        <f t="shared" ca="1" si="97"/>
        <v>1893456000</v>
      </c>
      <c r="U270" s="37">
        <f t="shared" si="90"/>
        <v>269</v>
      </c>
      <c r="V270">
        <f t="shared" ca="1" si="91"/>
        <v>10800.109200000001</v>
      </c>
      <c r="W270">
        <f t="shared" ca="1" si="98"/>
        <v>10800109200</v>
      </c>
      <c r="X270" s="35">
        <f ca="1">compile!$CQ$5</f>
        <v>51136</v>
      </c>
      <c r="Y270" s="83">
        <f t="shared" ca="1" si="99"/>
        <v>2208988800</v>
      </c>
    </row>
    <row r="271" spans="1:25" x14ac:dyDescent="0.2">
      <c r="A271">
        <v>270</v>
      </c>
      <c r="B271" t="str">
        <f t="shared" ca="1" si="80"/>
        <v>ITA_GKKW alt</v>
      </c>
      <c r="C271">
        <f t="shared" ca="1" si="81"/>
        <v>6</v>
      </c>
      <c r="D271">
        <f t="shared" ca="1" si="82"/>
        <v>10.8</v>
      </c>
      <c r="E271">
        <f t="shared" ca="1" si="83"/>
        <v>44.7</v>
      </c>
      <c r="F271" s="37">
        <f t="shared" si="84"/>
        <v>270</v>
      </c>
      <c r="G271">
        <f t="shared" ca="1" si="85"/>
        <v>12600.127399999999</v>
      </c>
      <c r="H271">
        <f t="shared" ca="1" si="92"/>
        <v>12600127400</v>
      </c>
      <c r="I271" s="35">
        <f ca="1">compile!$E$5</f>
        <v>43831</v>
      </c>
      <c r="J271" s="83">
        <f t="shared" ca="1" si="93"/>
        <v>1577836800</v>
      </c>
      <c r="K271" s="37">
        <f t="shared" si="86"/>
        <v>270</v>
      </c>
      <c r="L271">
        <f t="shared" ca="1" si="87"/>
        <v>12600.127399999999</v>
      </c>
      <c r="M271">
        <f t="shared" ca="1" si="94"/>
        <v>12600127400</v>
      </c>
      <c r="N271" s="35">
        <f ca="1">compile!$AI$5</f>
        <v>45658</v>
      </c>
      <c r="O271" s="83">
        <f t="shared" ca="1" si="95"/>
        <v>1735689600</v>
      </c>
      <c r="P271" s="37">
        <f t="shared" si="88"/>
        <v>270</v>
      </c>
      <c r="Q271">
        <f t="shared" ca="1" si="89"/>
        <v>12600.127399999999</v>
      </c>
      <c r="R271">
        <f t="shared" ca="1" si="96"/>
        <v>12600127400</v>
      </c>
      <c r="S271" s="35">
        <f ca="1">compile!$BM$5</f>
        <v>47484</v>
      </c>
      <c r="T271" s="83">
        <f t="shared" ca="1" si="97"/>
        <v>1893456000</v>
      </c>
      <c r="U271" s="37">
        <f t="shared" si="90"/>
        <v>270</v>
      </c>
      <c r="V271">
        <f t="shared" ca="1" si="91"/>
        <v>12600.127399999999</v>
      </c>
      <c r="W271">
        <f t="shared" ca="1" si="98"/>
        <v>12600127400</v>
      </c>
      <c r="X271" s="35">
        <f ca="1">compile!$CQ$5</f>
        <v>51136</v>
      </c>
      <c r="Y271" s="83">
        <f t="shared" ca="1" si="99"/>
        <v>2208988800</v>
      </c>
    </row>
    <row r="272" spans="1:25" x14ac:dyDescent="0.2">
      <c r="A272">
        <v>271</v>
      </c>
      <c r="B272" t="str">
        <f t="shared" ca="1" si="80"/>
        <v>ITA_GKKW neu</v>
      </c>
      <c r="C272">
        <f t="shared" ca="1" si="81"/>
        <v>7</v>
      </c>
      <c r="D272">
        <f t="shared" ca="1" si="82"/>
        <v>11.4</v>
      </c>
      <c r="E272">
        <f t="shared" ca="1" si="83"/>
        <v>42.5</v>
      </c>
      <c r="F272" s="37">
        <f t="shared" si="84"/>
        <v>271</v>
      </c>
      <c r="G272">
        <f t="shared" ca="1" si="85"/>
        <v>12600.127399999999</v>
      </c>
      <c r="H272">
        <f t="shared" ca="1" si="92"/>
        <v>12600127400</v>
      </c>
      <c r="I272" s="35">
        <f ca="1">compile!$E$5</f>
        <v>43831</v>
      </c>
      <c r="J272" s="83">
        <f t="shared" ca="1" si="93"/>
        <v>1577836800</v>
      </c>
      <c r="K272" s="37">
        <f t="shared" si="86"/>
        <v>271</v>
      </c>
      <c r="L272">
        <f t="shared" ca="1" si="87"/>
        <v>12600.127399999999</v>
      </c>
      <c r="M272">
        <f t="shared" ca="1" si="94"/>
        <v>12600127400</v>
      </c>
      <c r="N272" s="35">
        <f ca="1">compile!$AI$5</f>
        <v>45658</v>
      </c>
      <c r="O272" s="83">
        <f t="shared" ca="1" si="95"/>
        <v>1735689600</v>
      </c>
      <c r="P272" s="37">
        <f t="shared" si="88"/>
        <v>271</v>
      </c>
      <c r="Q272">
        <f t="shared" ca="1" si="89"/>
        <v>12600.127399999999</v>
      </c>
      <c r="R272">
        <f t="shared" ca="1" si="96"/>
        <v>12600127400</v>
      </c>
      <c r="S272" s="35">
        <f ca="1">compile!$BM$5</f>
        <v>47484</v>
      </c>
      <c r="T272" s="83">
        <f t="shared" ca="1" si="97"/>
        <v>1893456000</v>
      </c>
      <c r="U272" s="37">
        <f t="shared" si="90"/>
        <v>271</v>
      </c>
      <c r="V272">
        <f t="shared" ca="1" si="91"/>
        <v>12600.127399999999</v>
      </c>
      <c r="W272">
        <f t="shared" ca="1" si="98"/>
        <v>12600127400</v>
      </c>
      <c r="X272" s="35">
        <f ca="1">compile!$CQ$5</f>
        <v>51136</v>
      </c>
      <c r="Y272" s="83">
        <f t="shared" ca="1" si="99"/>
        <v>2208988800</v>
      </c>
    </row>
    <row r="273" spans="1:25" x14ac:dyDescent="0.2">
      <c r="A273">
        <v>272</v>
      </c>
      <c r="B273" t="str">
        <f t="shared" ca="1" si="80"/>
        <v>ITA_Steinkohlekraftwerk alt</v>
      </c>
      <c r="C273">
        <f t="shared" ca="1" si="81"/>
        <v>12</v>
      </c>
      <c r="D273">
        <f t="shared" ca="1" si="82"/>
        <v>11.7</v>
      </c>
      <c r="E273">
        <f t="shared" ca="1" si="83"/>
        <v>42.4</v>
      </c>
      <c r="F273" s="37">
        <f t="shared" si="84"/>
        <v>272</v>
      </c>
      <c r="G273">
        <f t="shared" ca="1" si="85"/>
        <v>3528</v>
      </c>
      <c r="H273">
        <f t="shared" ca="1" si="92"/>
        <v>3528000000</v>
      </c>
      <c r="I273" s="35">
        <f ca="1">compile!$E$5</f>
        <v>43831</v>
      </c>
      <c r="J273" s="83">
        <f t="shared" ca="1" si="93"/>
        <v>1577836800</v>
      </c>
      <c r="K273" s="37">
        <f t="shared" si="86"/>
        <v>272</v>
      </c>
      <c r="L273">
        <f t="shared" ca="1" si="87"/>
        <v>3528</v>
      </c>
      <c r="M273">
        <f t="shared" ca="1" si="94"/>
        <v>3528000000</v>
      </c>
      <c r="N273" s="35">
        <f ca="1">compile!$AI$5</f>
        <v>45658</v>
      </c>
      <c r="O273" s="83">
        <f t="shared" ca="1" si="95"/>
        <v>1735689600</v>
      </c>
      <c r="P273" s="37">
        <f t="shared" si="88"/>
        <v>272</v>
      </c>
      <c r="Q273">
        <f t="shared" ca="1" si="89"/>
        <v>3528</v>
      </c>
      <c r="R273">
        <f t="shared" ca="1" si="96"/>
        <v>3528000000</v>
      </c>
      <c r="S273" s="35">
        <f ca="1">compile!$BM$5</f>
        <v>47484</v>
      </c>
      <c r="T273" s="83">
        <f t="shared" ca="1" si="97"/>
        <v>1893456000</v>
      </c>
      <c r="U273" s="37">
        <f t="shared" si="90"/>
        <v>272</v>
      </c>
      <c r="V273">
        <f t="shared" ca="1" si="91"/>
        <v>3528</v>
      </c>
      <c r="W273">
        <f t="shared" ca="1" si="98"/>
        <v>3528000000</v>
      </c>
      <c r="X273" s="35">
        <f ca="1">compile!$CQ$5</f>
        <v>51136</v>
      </c>
      <c r="Y273" s="83">
        <f t="shared" ca="1" si="99"/>
        <v>2208988800</v>
      </c>
    </row>
    <row r="274" spans="1:25" x14ac:dyDescent="0.2">
      <c r="A274">
        <v>273</v>
      </c>
      <c r="B274" t="str">
        <f t="shared" ca="1" si="80"/>
        <v>ITA_Steinkohlekraftwerk neu</v>
      </c>
      <c r="C274">
        <f t="shared" ca="1" si="81"/>
        <v>13</v>
      </c>
      <c r="D274">
        <f t="shared" ca="1" si="82"/>
        <v>17.7</v>
      </c>
      <c r="E274">
        <f t="shared" ca="1" si="83"/>
        <v>40.4</v>
      </c>
      <c r="F274" s="37">
        <f t="shared" si="84"/>
        <v>273</v>
      </c>
      <c r="G274">
        <f t="shared" ca="1" si="85"/>
        <v>3528</v>
      </c>
      <c r="H274">
        <f t="shared" ca="1" si="92"/>
        <v>3528000000</v>
      </c>
      <c r="I274" s="35">
        <f ca="1">compile!$E$5</f>
        <v>43831</v>
      </c>
      <c r="J274" s="83">
        <f t="shared" ca="1" si="93"/>
        <v>1577836800</v>
      </c>
      <c r="K274" s="37">
        <f t="shared" si="86"/>
        <v>273</v>
      </c>
      <c r="L274">
        <f t="shared" ca="1" si="87"/>
        <v>3528</v>
      </c>
      <c r="M274">
        <f t="shared" ca="1" si="94"/>
        <v>3528000000</v>
      </c>
      <c r="N274" s="35">
        <f ca="1">compile!$AI$5</f>
        <v>45658</v>
      </c>
      <c r="O274" s="83">
        <f t="shared" ca="1" si="95"/>
        <v>1735689600</v>
      </c>
      <c r="P274" s="37">
        <f t="shared" si="88"/>
        <v>273</v>
      </c>
      <c r="Q274">
        <f t="shared" ca="1" si="89"/>
        <v>3528</v>
      </c>
      <c r="R274">
        <f t="shared" ca="1" si="96"/>
        <v>3528000000</v>
      </c>
      <c r="S274" s="35">
        <f ca="1">compile!$BM$5</f>
        <v>47484</v>
      </c>
      <c r="T274" s="83">
        <f t="shared" ca="1" si="97"/>
        <v>1893456000</v>
      </c>
      <c r="U274" s="37">
        <f t="shared" si="90"/>
        <v>273</v>
      </c>
      <c r="V274">
        <f t="shared" ca="1" si="91"/>
        <v>3528</v>
      </c>
      <c r="W274">
        <f t="shared" ca="1" si="98"/>
        <v>3528000000</v>
      </c>
      <c r="X274" s="35">
        <f ca="1">compile!$CQ$5</f>
        <v>51136</v>
      </c>
      <c r="Y274" s="83">
        <f t="shared" ca="1" si="99"/>
        <v>2208988800</v>
      </c>
    </row>
    <row r="275" spans="1:25" x14ac:dyDescent="0.2">
      <c r="A275">
        <v>274</v>
      </c>
      <c r="B275" t="str">
        <f t="shared" ca="1" si="80"/>
        <v>ITA_Laufwasserkraftwerk</v>
      </c>
      <c r="C275">
        <f t="shared" ca="1" si="81"/>
        <v>9</v>
      </c>
      <c r="D275">
        <f t="shared" ca="1" si="82"/>
        <v>11.4</v>
      </c>
      <c r="E275">
        <f t="shared" ca="1" si="83"/>
        <v>45.5</v>
      </c>
      <c r="F275" s="37">
        <f t="shared" si="84"/>
        <v>274</v>
      </c>
      <c r="G275">
        <f t="shared" ca="1" si="85"/>
        <v>5390.1512861589636</v>
      </c>
      <c r="H275">
        <f t="shared" ca="1" si="92"/>
        <v>5390151286.1589632</v>
      </c>
      <c r="I275" s="35">
        <f ca="1">compile!$E$5</f>
        <v>43831</v>
      </c>
      <c r="J275" s="83">
        <f t="shared" ca="1" si="93"/>
        <v>1577836800</v>
      </c>
      <c r="K275" s="37">
        <f t="shared" si="86"/>
        <v>274</v>
      </c>
      <c r="L275">
        <f t="shared" ca="1" si="87"/>
        <v>5390.1512861589636</v>
      </c>
      <c r="M275">
        <f t="shared" ca="1" si="94"/>
        <v>5390151286.1589632</v>
      </c>
      <c r="N275" s="35">
        <f ca="1">compile!$AI$5</f>
        <v>45658</v>
      </c>
      <c r="O275" s="83">
        <f t="shared" ca="1" si="95"/>
        <v>1735689600</v>
      </c>
      <c r="P275" s="37">
        <f t="shared" si="88"/>
        <v>274</v>
      </c>
      <c r="Q275">
        <f t="shared" ca="1" si="89"/>
        <v>5390.1512861589636</v>
      </c>
      <c r="R275">
        <f t="shared" ca="1" si="96"/>
        <v>5390151286.1589632</v>
      </c>
      <c r="S275" s="35">
        <f ca="1">compile!$BM$5</f>
        <v>47484</v>
      </c>
      <c r="T275" s="83">
        <f t="shared" ca="1" si="97"/>
        <v>1893456000</v>
      </c>
      <c r="U275" s="37">
        <f t="shared" si="90"/>
        <v>274</v>
      </c>
      <c r="V275">
        <f t="shared" ca="1" si="91"/>
        <v>5390.1512861589636</v>
      </c>
      <c r="W275">
        <f t="shared" ca="1" si="98"/>
        <v>5390151286.1589632</v>
      </c>
      <c r="X275" s="35">
        <f ca="1">compile!$CQ$5</f>
        <v>51136</v>
      </c>
      <c r="Y275" s="83">
        <f t="shared" ca="1" si="99"/>
        <v>2208988800</v>
      </c>
    </row>
    <row r="276" spans="1:25" x14ac:dyDescent="0.2">
      <c r="A276">
        <v>275</v>
      </c>
      <c r="B276" t="str">
        <f t="shared" ca="1" si="80"/>
        <v>ITA_Speicherwasserkraftwerk</v>
      </c>
      <c r="C276">
        <f t="shared" ca="1" si="81"/>
        <v>11</v>
      </c>
      <c r="D276">
        <f t="shared" ca="1" si="82"/>
        <v>7.5</v>
      </c>
      <c r="E276">
        <f t="shared" ca="1" si="83"/>
        <v>44.6</v>
      </c>
      <c r="F276" s="37">
        <f t="shared" si="84"/>
        <v>275</v>
      </c>
      <c r="G276">
        <f t="shared" ca="1" si="85"/>
        <v>16455.869688052437</v>
      </c>
      <c r="H276">
        <f t="shared" ca="1" si="92"/>
        <v>16455869688.052437</v>
      </c>
      <c r="I276" s="35">
        <f ca="1">compile!$E$5</f>
        <v>43831</v>
      </c>
      <c r="J276" s="83">
        <f t="shared" ca="1" si="93"/>
        <v>1577836800</v>
      </c>
      <c r="K276" s="37">
        <f t="shared" si="86"/>
        <v>275</v>
      </c>
      <c r="L276">
        <f t="shared" ca="1" si="87"/>
        <v>16455.869688052437</v>
      </c>
      <c r="M276">
        <f t="shared" ca="1" si="94"/>
        <v>16455869688.052437</v>
      </c>
      <c r="N276" s="35">
        <f ca="1">compile!$AI$5</f>
        <v>45658</v>
      </c>
      <c r="O276" s="83">
        <f t="shared" ca="1" si="95"/>
        <v>1735689600</v>
      </c>
      <c r="P276" s="37">
        <f t="shared" si="88"/>
        <v>275</v>
      </c>
      <c r="Q276">
        <f t="shared" ca="1" si="89"/>
        <v>16455.869688052437</v>
      </c>
      <c r="R276">
        <f t="shared" ca="1" si="96"/>
        <v>16455869688.052437</v>
      </c>
      <c r="S276" s="35">
        <f ca="1">compile!$BM$5</f>
        <v>47484</v>
      </c>
      <c r="T276" s="83">
        <f t="shared" ca="1" si="97"/>
        <v>1893456000</v>
      </c>
      <c r="U276" s="37">
        <f t="shared" si="90"/>
        <v>275</v>
      </c>
      <c r="V276">
        <f t="shared" ca="1" si="91"/>
        <v>16455.869688052437</v>
      </c>
      <c r="W276">
        <f t="shared" ca="1" si="98"/>
        <v>16455869688.052437</v>
      </c>
      <c r="X276" s="35">
        <f ca="1">compile!$CQ$5</f>
        <v>51136</v>
      </c>
      <c r="Y276" s="83">
        <f t="shared" ca="1" si="99"/>
        <v>2208988800</v>
      </c>
    </row>
    <row r="277" spans="1:25" x14ac:dyDescent="0.2">
      <c r="A277">
        <v>276</v>
      </c>
      <c r="B277" t="str">
        <f t="shared" ca="1" si="80"/>
        <v>ITA_Braunkohlekraftwerk alt</v>
      </c>
      <c r="C277">
        <f t="shared" ca="1" si="81"/>
        <v>2</v>
      </c>
      <c r="D277">
        <f t="shared" ca="1" si="82"/>
        <v>17.7</v>
      </c>
      <c r="E277">
        <f t="shared" ca="1" si="83"/>
        <v>40.4</v>
      </c>
      <c r="F277" s="37">
        <f t="shared" si="84"/>
        <v>276</v>
      </c>
      <c r="G277">
        <f t="shared" ca="1" si="85"/>
        <v>0</v>
      </c>
      <c r="H277">
        <f t="shared" ca="1" si="92"/>
        <v>0</v>
      </c>
      <c r="I277" s="35">
        <f ca="1">compile!$E$5</f>
        <v>43831</v>
      </c>
      <c r="J277" s="83">
        <f t="shared" ca="1" si="93"/>
        <v>1577836800</v>
      </c>
      <c r="K277" s="37">
        <f t="shared" si="86"/>
        <v>276</v>
      </c>
      <c r="L277">
        <f t="shared" ca="1" si="87"/>
        <v>0</v>
      </c>
      <c r="M277">
        <f t="shared" ca="1" si="94"/>
        <v>0</v>
      </c>
      <c r="N277" s="35">
        <f ca="1">compile!$AI$5</f>
        <v>45658</v>
      </c>
      <c r="O277" s="83">
        <f t="shared" ca="1" si="95"/>
        <v>1735689600</v>
      </c>
      <c r="P277" s="37">
        <f t="shared" si="88"/>
        <v>276</v>
      </c>
      <c r="Q277">
        <f t="shared" ca="1" si="89"/>
        <v>0</v>
      </c>
      <c r="R277">
        <f t="shared" ca="1" si="96"/>
        <v>0</v>
      </c>
      <c r="S277" s="35">
        <f ca="1">compile!$BM$5</f>
        <v>47484</v>
      </c>
      <c r="T277" s="83">
        <f t="shared" ca="1" si="97"/>
        <v>1893456000</v>
      </c>
      <c r="U277" s="37">
        <f t="shared" si="90"/>
        <v>276</v>
      </c>
      <c r="V277">
        <f t="shared" ca="1" si="91"/>
        <v>0</v>
      </c>
      <c r="W277">
        <f t="shared" ca="1" si="98"/>
        <v>0</v>
      </c>
      <c r="X277" s="35">
        <f ca="1">compile!$CQ$5</f>
        <v>51136</v>
      </c>
      <c r="Y277" s="83">
        <f t="shared" ca="1" si="99"/>
        <v>2208988800</v>
      </c>
    </row>
    <row r="278" spans="1:25" x14ac:dyDescent="0.2">
      <c r="A278">
        <v>277</v>
      </c>
      <c r="B278" t="str">
        <f t="shared" ca="1" si="80"/>
        <v>ITA_Braunkohlekraftwerk neu</v>
      </c>
      <c r="C278">
        <f t="shared" ca="1" si="81"/>
        <v>3</v>
      </c>
      <c r="D278">
        <f t="shared" ca="1" si="82"/>
        <v>11.7</v>
      </c>
      <c r="E278">
        <f t="shared" ca="1" si="83"/>
        <v>42.4</v>
      </c>
      <c r="F278" s="37">
        <f t="shared" si="84"/>
        <v>277</v>
      </c>
      <c r="G278">
        <f t="shared" ca="1" si="85"/>
        <v>0</v>
      </c>
      <c r="H278">
        <f t="shared" ca="1" si="92"/>
        <v>0</v>
      </c>
      <c r="I278" s="35">
        <f ca="1">compile!$E$5</f>
        <v>43831</v>
      </c>
      <c r="J278" s="83">
        <f t="shared" ca="1" si="93"/>
        <v>1577836800</v>
      </c>
      <c r="K278" s="37">
        <f t="shared" si="86"/>
        <v>277</v>
      </c>
      <c r="L278">
        <f t="shared" ca="1" si="87"/>
        <v>0</v>
      </c>
      <c r="M278">
        <f t="shared" ca="1" si="94"/>
        <v>0</v>
      </c>
      <c r="N278" s="35">
        <f ca="1">compile!$AI$5</f>
        <v>45658</v>
      </c>
      <c r="O278" s="83">
        <f t="shared" ca="1" si="95"/>
        <v>1735689600</v>
      </c>
      <c r="P278" s="37">
        <f t="shared" si="88"/>
        <v>277</v>
      </c>
      <c r="Q278">
        <f t="shared" ca="1" si="89"/>
        <v>0</v>
      </c>
      <c r="R278">
        <f t="shared" ca="1" si="96"/>
        <v>0</v>
      </c>
      <c r="S278" s="35">
        <f ca="1">compile!$BM$5</f>
        <v>47484</v>
      </c>
      <c r="T278" s="83">
        <f t="shared" ca="1" si="97"/>
        <v>1893456000</v>
      </c>
      <c r="U278" s="37">
        <f t="shared" si="90"/>
        <v>277</v>
      </c>
      <c r="V278">
        <f t="shared" ca="1" si="91"/>
        <v>0</v>
      </c>
      <c r="W278">
        <f t="shared" ca="1" si="98"/>
        <v>0</v>
      </c>
      <c r="X278" s="35">
        <f ca="1">compile!$CQ$5</f>
        <v>51136</v>
      </c>
      <c r="Y278" s="83">
        <f t="shared" ca="1" si="99"/>
        <v>2208988800</v>
      </c>
    </row>
    <row r="279" spans="1:25" x14ac:dyDescent="0.2">
      <c r="A279">
        <v>278</v>
      </c>
      <c r="B279" t="str">
        <f t="shared" ca="1" si="80"/>
        <v>ITA_Kernkraftwerk</v>
      </c>
      <c r="C279">
        <f t="shared" ca="1" si="81"/>
        <v>8</v>
      </c>
      <c r="D279">
        <f t="shared" ca="1" si="82"/>
        <v>9.8000000000000007</v>
      </c>
      <c r="E279">
        <f t="shared" ca="1" si="83"/>
        <v>45.1</v>
      </c>
      <c r="F279" s="37">
        <f t="shared" si="84"/>
        <v>278</v>
      </c>
      <c r="G279">
        <f t="shared" ca="1" si="85"/>
        <v>0</v>
      </c>
      <c r="H279">
        <f t="shared" ca="1" si="92"/>
        <v>0</v>
      </c>
      <c r="I279" s="35">
        <f ca="1">compile!$E$5</f>
        <v>43831</v>
      </c>
      <c r="J279" s="83">
        <f t="shared" ca="1" si="93"/>
        <v>1577836800</v>
      </c>
      <c r="K279" s="37">
        <f t="shared" si="86"/>
        <v>278</v>
      </c>
      <c r="L279">
        <f t="shared" ca="1" si="87"/>
        <v>0</v>
      </c>
      <c r="M279">
        <f t="shared" ca="1" si="94"/>
        <v>0</v>
      </c>
      <c r="N279" s="35">
        <f ca="1">compile!$AI$5</f>
        <v>45658</v>
      </c>
      <c r="O279" s="83">
        <f t="shared" ca="1" si="95"/>
        <v>1735689600</v>
      </c>
      <c r="P279" s="37">
        <f t="shared" si="88"/>
        <v>278</v>
      </c>
      <c r="Q279">
        <f t="shared" ca="1" si="89"/>
        <v>0</v>
      </c>
      <c r="R279">
        <f t="shared" ca="1" si="96"/>
        <v>0</v>
      </c>
      <c r="S279" s="35">
        <f ca="1">compile!$BM$5</f>
        <v>47484</v>
      </c>
      <c r="T279" s="83">
        <f t="shared" ca="1" si="97"/>
        <v>1893456000</v>
      </c>
      <c r="U279" s="37">
        <f t="shared" si="90"/>
        <v>278</v>
      </c>
      <c r="V279">
        <f t="shared" ca="1" si="91"/>
        <v>0</v>
      </c>
      <c r="W279">
        <f t="shared" ca="1" si="98"/>
        <v>0</v>
      </c>
      <c r="X279" s="35">
        <f ca="1">compile!$CQ$5</f>
        <v>51136</v>
      </c>
      <c r="Y279" s="83">
        <f t="shared" ca="1" si="99"/>
        <v>2208988800</v>
      </c>
    </row>
    <row r="280" spans="1:25" x14ac:dyDescent="0.2">
      <c r="A280">
        <v>279</v>
      </c>
      <c r="B280" t="str">
        <f t="shared" ca="1" si="80"/>
        <v>ITA_Oelkraftwerk</v>
      </c>
      <c r="C280">
        <f t="shared" ca="1" si="81"/>
        <v>17</v>
      </c>
      <c r="D280">
        <f t="shared" ca="1" si="82"/>
        <v>13.4</v>
      </c>
      <c r="E280">
        <f t="shared" ca="1" si="83"/>
        <v>45.8</v>
      </c>
      <c r="F280" s="37">
        <f t="shared" si="84"/>
        <v>279</v>
      </c>
      <c r="G280">
        <f t="shared" ca="1" si="85"/>
        <v>1145.7</v>
      </c>
      <c r="H280">
        <f t="shared" ca="1" si="92"/>
        <v>1145700000</v>
      </c>
      <c r="I280" s="35">
        <f ca="1">compile!$E$5</f>
        <v>43831</v>
      </c>
      <c r="J280" s="83">
        <f t="shared" ca="1" si="93"/>
        <v>1577836800</v>
      </c>
      <c r="K280" s="37">
        <f t="shared" si="86"/>
        <v>279</v>
      </c>
      <c r="L280">
        <f t="shared" ca="1" si="87"/>
        <v>1145.7</v>
      </c>
      <c r="M280">
        <f t="shared" ca="1" si="94"/>
        <v>1145700000</v>
      </c>
      <c r="N280" s="35">
        <f ca="1">compile!$AI$5</f>
        <v>45658</v>
      </c>
      <c r="O280" s="83">
        <f t="shared" ca="1" si="95"/>
        <v>1735689600</v>
      </c>
      <c r="P280" s="37">
        <f t="shared" si="88"/>
        <v>279</v>
      </c>
      <c r="Q280">
        <f t="shared" ca="1" si="89"/>
        <v>1145.7</v>
      </c>
      <c r="R280">
        <f t="shared" ca="1" si="96"/>
        <v>1145700000</v>
      </c>
      <c r="S280" s="35">
        <f ca="1">compile!$BM$5</f>
        <v>47484</v>
      </c>
      <c r="T280" s="83">
        <f t="shared" ca="1" si="97"/>
        <v>1893456000</v>
      </c>
      <c r="U280" s="37">
        <f t="shared" si="90"/>
        <v>279</v>
      </c>
      <c r="V280">
        <f t="shared" ca="1" si="91"/>
        <v>1145.7</v>
      </c>
      <c r="W280">
        <f t="shared" ca="1" si="98"/>
        <v>1145700000</v>
      </c>
      <c r="X280" s="35">
        <f ca="1">compile!$CQ$5</f>
        <v>51136</v>
      </c>
      <c r="Y280" s="83">
        <f t="shared" ca="1" si="99"/>
        <v>2208988800</v>
      </c>
    </row>
    <row r="281" spans="1:25" x14ac:dyDescent="0.2">
      <c r="A281">
        <v>280</v>
      </c>
      <c r="B281" t="str">
        <f t="shared" ca="1" si="80"/>
        <v>ITA_Weitere non-RES</v>
      </c>
      <c r="C281">
        <f t="shared" ca="1" si="81"/>
        <v>19</v>
      </c>
      <c r="D281">
        <f t="shared" ca="1" si="82"/>
        <v>10.7</v>
      </c>
      <c r="E281">
        <f t="shared" ca="1" si="83"/>
        <v>43.4</v>
      </c>
      <c r="F281" s="37">
        <f t="shared" si="84"/>
        <v>280</v>
      </c>
      <c r="G281">
        <f t="shared" ca="1" si="85"/>
        <v>7564.235999999999</v>
      </c>
      <c r="H281">
        <f t="shared" ca="1" si="92"/>
        <v>7564235999.999999</v>
      </c>
      <c r="I281" s="35">
        <f ca="1">compile!$E$5</f>
        <v>43831</v>
      </c>
      <c r="J281" s="83">
        <f t="shared" ca="1" si="93"/>
        <v>1577836800</v>
      </c>
      <c r="K281" s="37">
        <f t="shared" si="86"/>
        <v>280</v>
      </c>
      <c r="L281">
        <f t="shared" ca="1" si="87"/>
        <v>7564.235999999999</v>
      </c>
      <c r="M281">
        <f t="shared" ca="1" si="94"/>
        <v>7564235999.999999</v>
      </c>
      <c r="N281" s="35">
        <f ca="1">compile!$AI$5</f>
        <v>45658</v>
      </c>
      <c r="O281" s="83">
        <f t="shared" ca="1" si="95"/>
        <v>1735689600</v>
      </c>
      <c r="P281" s="37">
        <f t="shared" si="88"/>
        <v>280</v>
      </c>
      <c r="Q281">
        <f t="shared" ca="1" si="89"/>
        <v>7564.235999999999</v>
      </c>
      <c r="R281">
        <f t="shared" ca="1" si="96"/>
        <v>7564235999.999999</v>
      </c>
      <c r="S281" s="35">
        <f ca="1">compile!$BM$5</f>
        <v>47484</v>
      </c>
      <c r="T281" s="83">
        <f t="shared" ca="1" si="97"/>
        <v>1893456000</v>
      </c>
      <c r="U281" s="37">
        <f t="shared" si="90"/>
        <v>280</v>
      </c>
      <c r="V281">
        <f t="shared" ca="1" si="91"/>
        <v>7564.235999999999</v>
      </c>
      <c r="W281">
        <f t="shared" ca="1" si="98"/>
        <v>7564235999.999999</v>
      </c>
      <c r="X281" s="35">
        <f ca="1">compile!$CQ$5</f>
        <v>51136</v>
      </c>
      <c r="Y281" s="83">
        <f t="shared" ca="1" si="99"/>
        <v>2208988800</v>
      </c>
    </row>
    <row r="282" spans="1:25" x14ac:dyDescent="0.2">
      <c r="A282">
        <v>281</v>
      </c>
      <c r="B282" t="str">
        <f t="shared" ca="1" si="80"/>
        <v>ITA_Weitere RES</v>
      </c>
      <c r="C282">
        <f t="shared" ca="1" si="81"/>
        <v>18</v>
      </c>
      <c r="D282">
        <f t="shared" ca="1" si="82"/>
        <v>10.7</v>
      </c>
      <c r="E282">
        <f t="shared" ca="1" si="83"/>
        <v>43.4</v>
      </c>
      <c r="F282" s="37">
        <f t="shared" si="84"/>
        <v>281</v>
      </c>
      <c r="G282">
        <f t="shared" ca="1" si="85"/>
        <v>5212.8538999999992</v>
      </c>
      <c r="H282">
        <f t="shared" ca="1" si="92"/>
        <v>5212853899.999999</v>
      </c>
      <c r="I282" s="35">
        <f ca="1">compile!$E$5</f>
        <v>43831</v>
      </c>
      <c r="J282" s="83">
        <f t="shared" ca="1" si="93"/>
        <v>1577836800</v>
      </c>
      <c r="K282" s="37">
        <f t="shared" si="86"/>
        <v>281</v>
      </c>
      <c r="L282">
        <f t="shared" ca="1" si="87"/>
        <v>5212.8538999999992</v>
      </c>
      <c r="M282">
        <f t="shared" ca="1" si="94"/>
        <v>5212853899.999999</v>
      </c>
      <c r="N282" s="35">
        <f ca="1">compile!$AI$5</f>
        <v>45658</v>
      </c>
      <c r="O282" s="83">
        <f t="shared" ca="1" si="95"/>
        <v>1735689600</v>
      </c>
      <c r="P282" s="37">
        <f t="shared" si="88"/>
        <v>281</v>
      </c>
      <c r="Q282">
        <f t="shared" ca="1" si="89"/>
        <v>5212.8538999999992</v>
      </c>
      <c r="R282">
        <f t="shared" ca="1" si="96"/>
        <v>5212853899.999999</v>
      </c>
      <c r="S282" s="35">
        <f ca="1">compile!$BM$5</f>
        <v>47484</v>
      </c>
      <c r="T282" s="83">
        <f t="shared" ca="1" si="97"/>
        <v>1893456000</v>
      </c>
      <c r="U282" s="37">
        <f t="shared" si="90"/>
        <v>281</v>
      </c>
      <c r="V282">
        <f t="shared" ca="1" si="91"/>
        <v>5212.8538999999992</v>
      </c>
      <c r="W282">
        <f t="shared" ca="1" si="98"/>
        <v>5212853899.999999</v>
      </c>
      <c r="X282" s="35">
        <f ca="1">compile!$CQ$5</f>
        <v>51136</v>
      </c>
      <c r="Y282" s="83">
        <f t="shared" ca="1" si="99"/>
        <v>2208988800</v>
      </c>
    </row>
    <row r="283" spans="1:25" x14ac:dyDescent="0.2">
      <c r="A283">
        <v>282</v>
      </c>
      <c r="B283" t="str">
        <f t="shared" ca="1" si="80"/>
        <v>ITA_PV</v>
      </c>
      <c r="C283">
        <f t="shared" ca="1" si="81"/>
        <v>10</v>
      </c>
      <c r="D283">
        <f t="shared" ca="1" si="82"/>
        <v>12.4</v>
      </c>
      <c r="E283">
        <f t="shared" ca="1" si="83"/>
        <v>42.6</v>
      </c>
      <c r="F283" s="37">
        <f t="shared" si="84"/>
        <v>282</v>
      </c>
      <c r="G283">
        <f t="shared" ca="1" si="85"/>
        <v>21077</v>
      </c>
      <c r="H283">
        <f t="shared" ca="1" si="92"/>
        <v>21077000000</v>
      </c>
      <c r="I283" s="35">
        <f ca="1">compile!$E$5</f>
        <v>43831</v>
      </c>
      <c r="J283" s="83">
        <f t="shared" ca="1" si="93"/>
        <v>1577836800</v>
      </c>
      <c r="K283" s="37">
        <f t="shared" si="86"/>
        <v>282</v>
      </c>
      <c r="L283">
        <f t="shared" ca="1" si="87"/>
        <v>21077</v>
      </c>
      <c r="M283">
        <f t="shared" ca="1" si="94"/>
        <v>21077000000</v>
      </c>
      <c r="N283" s="35">
        <f ca="1">compile!$AI$5</f>
        <v>45658</v>
      </c>
      <c r="O283" s="83">
        <f t="shared" ca="1" si="95"/>
        <v>1735689600</v>
      </c>
      <c r="P283" s="37">
        <f t="shared" si="88"/>
        <v>282</v>
      </c>
      <c r="Q283">
        <f t="shared" ca="1" si="89"/>
        <v>21077</v>
      </c>
      <c r="R283">
        <f t="shared" ca="1" si="96"/>
        <v>21077000000</v>
      </c>
      <c r="S283" s="35">
        <f ca="1">compile!$BM$5</f>
        <v>47484</v>
      </c>
      <c r="T283" s="83">
        <f t="shared" ca="1" si="97"/>
        <v>1893456000</v>
      </c>
      <c r="U283" s="37">
        <f t="shared" si="90"/>
        <v>282</v>
      </c>
      <c r="V283">
        <f t="shared" ca="1" si="91"/>
        <v>21077</v>
      </c>
      <c r="W283">
        <f t="shared" ca="1" si="98"/>
        <v>21077000000</v>
      </c>
      <c r="X283" s="35">
        <f ca="1">compile!$CQ$5</f>
        <v>51136</v>
      </c>
      <c r="Y283" s="83">
        <f t="shared" ca="1" si="99"/>
        <v>2208988800</v>
      </c>
    </row>
    <row r="284" spans="1:25" x14ac:dyDescent="0.2">
      <c r="A284">
        <v>283</v>
      </c>
      <c r="B284" t="str">
        <f t="shared" ca="1" si="80"/>
        <v>ITA_Wind onshore stark</v>
      </c>
      <c r="C284">
        <f t="shared" ca="1" si="81"/>
        <v>16</v>
      </c>
      <c r="D284">
        <f t="shared" ca="1" si="82"/>
        <v>15.2</v>
      </c>
      <c r="E284">
        <f t="shared" ca="1" si="83"/>
        <v>41.5</v>
      </c>
      <c r="F284" s="37">
        <f t="shared" si="84"/>
        <v>283</v>
      </c>
      <c r="G284">
        <f t="shared" ca="1" si="85"/>
        <v>5587.5</v>
      </c>
      <c r="H284">
        <f t="shared" ca="1" si="92"/>
        <v>5587500000</v>
      </c>
      <c r="I284" s="35">
        <f ca="1">compile!$E$5</f>
        <v>43831</v>
      </c>
      <c r="J284" s="83">
        <f t="shared" ca="1" si="93"/>
        <v>1577836800</v>
      </c>
      <c r="K284" s="37">
        <f t="shared" si="86"/>
        <v>283</v>
      </c>
      <c r="L284">
        <f t="shared" ca="1" si="87"/>
        <v>5587.5</v>
      </c>
      <c r="M284">
        <f t="shared" ca="1" si="94"/>
        <v>5587500000</v>
      </c>
      <c r="N284" s="35">
        <f ca="1">compile!$AI$5</f>
        <v>45658</v>
      </c>
      <c r="O284" s="83">
        <f t="shared" ca="1" si="95"/>
        <v>1735689600</v>
      </c>
      <c r="P284" s="37">
        <f t="shared" si="88"/>
        <v>283</v>
      </c>
      <c r="Q284">
        <f t="shared" ca="1" si="89"/>
        <v>5587.5</v>
      </c>
      <c r="R284">
        <f t="shared" ca="1" si="96"/>
        <v>5587500000</v>
      </c>
      <c r="S284" s="35">
        <f ca="1">compile!$BM$5</f>
        <v>47484</v>
      </c>
      <c r="T284" s="83">
        <f t="shared" ca="1" si="97"/>
        <v>1893456000</v>
      </c>
      <c r="U284" s="37">
        <f t="shared" si="90"/>
        <v>283</v>
      </c>
      <c r="V284">
        <f t="shared" ca="1" si="91"/>
        <v>5587.5</v>
      </c>
      <c r="W284">
        <f t="shared" ca="1" si="98"/>
        <v>5587500000</v>
      </c>
      <c r="X284" s="35">
        <f ca="1">compile!$CQ$5</f>
        <v>51136</v>
      </c>
      <c r="Y284" s="83">
        <f t="shared" ca="1" si="99"/>
        <v>2208988800</v>
      </c>
    </row>
    <row r="285" spans="1:25" x14ac:dyDescent="0.2">
      <c r="A285">
        <v>284</v>
      </c>
      <c r="B285" t="str">
        <f t="shared" ca="1" si="80"/>
        <v>ITA_Wind onshore schwach</v>
      </c>
      <c r="C285">
        <f t="shared" ca="1" si="81"/>
        <v>15</v>
      </c>
      <c r="D285">
        <f t="shared" ca="1" si="82"/>
        <v>15</v>
      </c>
      <c r="E285">
        <f t="shared" ca="1" si="83"/>
        <v>41</v>
      </c>
      <c r="F285" s="37">
        <f t="shared" si="84"/>
        <v>284</v>
      </c>
      <c r="G285">
        <f t="shared" ca="1" si="85"/>
        <v>5587.5</v>
      </c>
      <c r="H285">
        <f t="shared" ca="1" si="92"/>
        <v>5587500000</v>
      </c>
      <c r="I285" s="35">
        <f ca="1">compile!$E$5</f>
        <v>43831</v>
      </c>
      <c r="J285" s="83">
        <f t="shared" ca="1" si="93"/>
        <v>1577836800</v>
      </c>
      <c r="K285" s="37">
        <f t="shared" si="86"/>
        <v>284</v>
      </c>
      <c r="L285">
        <f t="shared" ca="1" si="87"/>
        <v>5587.5</v>
      </c>
      <c r="M285">
        <f t="shared" ca="1" si="94"/>
        <v>5587500000</v>
      </c>
      <c r="N285" s="35">
        <f ca="1">compile!$AI$5</f>
        <v>45658</v>
      </c>
      <c r="O285" s="83">
        <f t="shared" ca="1" si="95"/>
        <v>1735689600</v>
      </c>
      <c r="P285" s="37">
        <f t="shared" si="88"/>
        <v>284</v>
      </c>
      <c r="Q285">
        <f t="shared" ca="1" si="89"/>
        <v>5587.5</v>
      </c>
      <c r="R285">
        <f t="shared" ca="1" si="96"/>
        <v>5587500000</v>
      </c>
      <c r="S285" s="35">
        <f ca="1">compile!$BM$5</f>
        <v>47484</v>
      </c>
      <c r="T285" s="83">
        <f t="shared" ca="1" si="97"/>
        <v>1893456000</v>
      </c>
      <c r="U285" s="37">
        <f t="shared" si="90"/>
        <v>284</v>
      </c>
      <c r="V285">
        <f t="shared" ca="1" si="91"/>
        <v>5587.5</v>
      </c>
      <c r="W285">
        <f t="shared" ca="1" si="98"/>
        <v>5587500000</v>
      </c>
      <c r="X285" s="35">
        <f ca="1">compile!$CQ$5</f>
        <v>51136</v>
      </c>
      <c r="Y285" s="83">
        <f t="shared" ca="1" si="99"/>
        <v>2208988800</v>
      </c>
    </row>
    <row r="286" spans="1:25" x14ac:dyDescent="0.2">
      <c r="A286">
        <v>285</v>
      </c>
      <c r="B286" t="str">
        <f t="shared" ca="1" si="80"/>
        <v>ITA_Wind offshore</v>
      </c>
      <c r="C286">
        <f t="shared" ca="1" si="81"/>
        <v>14</v>
      </c>
      <c r="D286">
        <f t="shared" ca="1" si="82"/>
        <v>17.399999999999999</v>
      </c>
      <c r="E286">
        <f t="shared" ca="1" si="83"/>
        <v>40</v>
      </c>
      <c r="F286" s="37">
        <f t="shared" si="84"/>
        <v>285</v>
      </c>
      <c r="G286">
        <f t="shared" ca="1" si="85"/>
        <v>30</v>
      </c>
      <c r="H286">
        <f t="shared" ca="1" si="92"/>
        <v>30000000</v>
      </c>
      <c r="I286" s="35">
        <f ca="1">compile!$E$5</f>
        <v>43831</v>
      </c>
      <c r="J286" s="83">
        <f t="shared" ca="1" si="93"/>
        <v>1577836800</v>
      </c>
      <c r="K286" s="37">
        <f t="shared" si="86"/>
        <v>285</v>
      </c>
      <c r="L286">
        <f t="shared" ca="1" si="87"/>
        <v>30</v>
      </c>
      <c r="M286">
        <f t="shared" ca="1" si="94"/>
        <v>30000000</v>
      </c>
      <c r="N286" s="35">
        <f ca="1">compile!$AI$5</f>
        <v>45658</v>
      </c>
      <c r="O286" s="83">
        <f t="shared" ca="1" si="95"/>
        <v>1735689600</v>
      </c>
      <c r="P286" s="37">
        <f t="shared" si="88"/>
        <v>285</v>
      </c>
      <c r="Q286">
        <f t="shared" ca="1" si="89"/>
        <v>30</v>
      </c>
      <c r="R286">
        <f t="shared" ca="1" si="96"/>
        <v>30000000</v>
      </c>
      <c r="S286" s="35">
        <f ca="1">compile!$BM$5</f>
        <v>47484</v>
      </c>
      <c r="T286" s="83">
        <f t="shared" ca="1" si="97"/>
        <v>1893456000</v>
      </c>
      <c r="U286" s="37">
        <f t="shared" si="90"/>
        <v>285</v>
      </c>
      <c r="V286">
        <f t="shared" ca="1" si="91"/>
        <v>30</v>
      </c>
      <c r="W286">
        <f t="shared" ca="1" si="98"/>
        <v>30000000</v>
      </c>
      <c r="X286" s="35">
        <f ca="1">compile!$CQ$5</f>
        <v>51136</v>
      </c>
      <c r="Y286" s="83">
        <f t="shared" ca="1" si="99"/>
        <v>2208988800</v>
      </c>
    </row>
    <row r="287" spans="1:25" x14ac:dyDescent="0.2">
      <c r="A287">
        <v>286</v>
      </c>
      <c r="B287" t="str">
        <f t="shared" ca="1" si="80"/>
        <v>LUX_Biomassekraftwerk</v>
      </c>
      <c r="C287">
        <f t="shared" ca="1" si="81"/>
        <v>1</v>
      </c>
      <c r="D287">
        <f t="shared" ca="1" si="82"/>
        <v>6.1</v>
      </c>
      <c r="E287">
        <f t="shared" ca="1" si="83"/>
        <v>49.5</v>
      </c>
      <c r="F287" s="37">
        <f t="shared" si="84"/>
        <v>286</v>
      </c>
      <c r="G287">
        <f t="shared" ca="1" si="85"/>
        <v>0</v>
      </c>
      <c r="H287">
        <f t="shared" ca="1" si="92"/>
        <v>0</v>
      </c>
      <c r="I287" s="35">
        <f ca="1">compile!$E$5</f>
        <v>43831</v>
      </c>
      <c r="J287" s="83">
        <f t="shared" ca="1" si="93"/>
        <v>1577836800</v>
      </c>
      <c r="K287" s="37">
        <f t="shared" si="86"/>
        <v>286</v>
      </c>
      <c r="L287">
        <f t="shared" ca="1" si="87"/>
        <v>0</v>
      </c>
      <c r="M287">
        <f t="shared" ca="1" si="94"/>
        <v>0</v>
      </c>
      <c r="N287" s="35">
        <f ca="1">compile!$AI$5</f>
        <v>45658</v>
      </c>
      <c r="O287" s="83">
        <f t="shared" ca="1" si="95"/>
        <v>1735689600</v>
      </c>
      <c r="P287" s="37">
        <f t="shared" si="88"/>
        <v>286</v>
      </c>
      <c r="Q287">
        <f t="shared" ca="1" si="89"/>
        <v>0</v>
      </c>
      <c r="R287">
        <f t="shared" ca="1" si="96"/>
        <v>0</v>
      </c>
      <c r="S287" s="35">
        <f ca="1">compile!$BM$5</f>
        <v>47484</v>
      </c>
      <c r="T287" s="83">
        <f t="shared" ca="1" si="97"/>
        <v>1893456000</v>
      </c>
      <c r="U287" s="37">
        <f t="shared" si="90"/>
        <v>286</v>
      </c>
      <c r="V287">
        <f t="shared" ca="1" si="91"/>
        <v>0</v>
      </c>
      <c r="W287">
        <f t="shared" ca="1" si="98"/>
        <v>0</v>
      </c>
      <c r="X287" s="35">
        <f ca="1">compile!$CQ$5</f>
        <v>51136</v>
      </c>
      <c r="Y287" s="83">
        <f t="shared" ca="1" si="99"/>
        <v>2208988800</v>
      </c>
    </row>
    <row r="288" spans="1:25" x14ac:dyDescent="0.2">
      <c r="A288">
        <v>287</v>
      </c>
      <c r="B288" t="str">
        <f t="shared" ca="1" si="80"/>
        <v>LUX_GT absicherung</v>
      </c>
      <c r="C288">
        <f t="shared" ca="1" si="81"/>
        <v>4</v>
      </c>
      <c r="D288">
        <f t="shared" ca="1" si="82"/>
        <v>6.2</v>
      </c>
      <c r="E288">
        <f t="shared" ca="1" si="83"/>
        <v>49.6</v>
      </c>
      <c r="F288" s="37">
        <f t="shared" si="84"/>
        <v>287</v>
      </c>
      <c r="G288">
        <f t="shared" ca="1" si="85"/>
        <v>0</v>
      </c>
      <c r="H288">
        <f t="shared" ca="1" si="92"/>
        <v>0</v>
      </c>
      <c r="I288" s="35">
        <f ca="1">compile!$E$5</f>
        <v>43831</v>
      </c>
      <c r="J288" s="83">
        <f t="shared" ca="1" si="93"/>
        <v>1577836800</v>
      </c>
      <c r="K288" s="37">
        <f t="shared" si="86"/>
        <v>287</v>
      </c>
      <c r="L288">
        <f t="shared" ca="1" si="87"/>
        <v>0</v>
      </c>
      <c r="M288">
        <f t="shared" ca="1" si="94"/>
        <v>0</v>
      </c>
      <c r="N288" s="35">
        <f ca="1">compile!$AI$5</f>
        <v>45658</v>
      </c>
      <c r="O288" s="83">
        <f t="shared" ca="1" si="95"/>
        <v>1735689600</v>
      </c>
      <c r="P288" s="37">
        <f t="shared" si="88"/>
        <v>287</v>
      </c>
      <c r="Q288">
        <f t="shared" ca="1" si="89"/>
        <v>0</v>
      </c>
      <c r="R288">
        <f t="shared" ca="1" si="96"/>
        <v>0</v>
      </c>
      <c r="S288" s="35">
        <f ca="1">compile!$BM$5</f>
        <v>47484</v>
      </c>
      <c r="T288" s="83">
        <f t="shared" ca="1" si="97"/>
        <v>1893456000</v>
      </c>
      <c r="U288" s="37">
        <f t="shared" si="90"/>
        <v>287</v>
      </c>
      <c r="V288">
        <f t="shared" ca="1" si="91"/>
        <v>0</v>
      </c>
      <c r="W288">
        <f t="shared" ca="1" si="98"/>
        <v>0</v>
      </c>
      <c r="X288" s="35">
        <f ca="1">compile!$CQ$5</f>
        <v>51136</v>
      </c>
      <c r="Y288" s="83">
        <f t="shared" ca="1" si="99"/>
        <v>2208988800</v>
      </c>
    </row>
    <row r="289" spans="1:25" x14ac:dyDescent="0.2">
      <c r="A289">
        <v>288</v>
      </c>
      <c r="B289" t="str">
        <f t="shared" ca="1" si="80"/>
        <v>LUX_GT peak</v>
      </c>
      <c r="C289">
        <f t="shared" ca="1" si="81"/>
        <v>5</v>
      </c>
      <c r="D289">
        <f t="shared" ca="1" si="82"/>
        <v>6.1</v>
      </c>
      <c r="E289">
        <f t="shared" ca="1" si="83"/>
        <v>49.7</v>
      </c>
      <c r="F289" s="37">
        <f t="shared" si="84"/>
        <v>288</v>
      </c>
      <c r="G289">
        <f t="shared" ca="1" si="85"/>
        <v>0</v>
      </c>
      <c r="H289">
        <f t="shared" ca="1" si="92"/>
        <v>0</v>
      </c>
      <c r="I289" s="35">
        <f ca="1">compile!$E$5</f>
        <v>43831</v>
      </c>
      <c r="J289" s="83">
        <f t="shared" ca="1" si="93"/>
        <v>1577836800</v>
      </c>
      <c r="K289" s="37">
        <f t="shared" si="86"/>
        <v>288</v>
      </c>
      <c r="L289">
        <f t="shared" ca="1" si="87"/>
        <v>0</v>
      </c>
      <c r="M289">
        <f t="shared" ca="1" si="94"/>
        <v>0</v>
      </c>
      <c r="N289" s="35">
        <f ca="1">compile!$AI$5</f>
        <v>45658</v>
      </c>
      <c r="O289" s="83">
        <f t="shared" ca="1" si="95"/>
        <v>1735689600</v>
      </c>
      <c r="P289" s="37">
        <f t="shared" si="88"/>
        <v>288</v>
      </c>
      <c r="Q289">
        <f t="shared" ca="1" si="89"/>
        <v>0</v>
      </c>
      <c r="R289">
        <f t="shared" ca="1" si="96"/>
        <v>0</v>
      </c>
      <c r="S289" s="35">
        <f ca="1">compile!$BM$5</f>
        <v>47484</v>
      </c>
      <c r="T289" s="83">
        <f t="shared" ca="1" si="97"/>
        <v>1893456000</v>
      </c>
      <c r="U289" s="37">
        <f t="shared" si="90"/>
        <v>288</v>
      </c>
      <c r="V289">
        <f t="shared" ca="1" si="91"/>
        <v>0</v>
      </c>
      <c r="W289">
        <f t="shared" ca="1" si="98"/>
        <v>0</v>
      </c>
      <c r="X289" s="35">
        <f ca="1">compile!$CQ$5</f>
        <v>51136</v>
      </c>
      <c r="Y289" s="83">
        <f t="shared" ca="1" si="99"/>
        <v>2208988800</v>
      </c>
    </row>
    <row r="290" spans="1:25" x14ac:dyDescent="0.2">
      <c r="A290">
        <v>289</v>
      </c>
      <c r="B290" t="str">
        <f t="shared" ca="1" si="80"/>
        <v>LUX_GKKW alt</v>
      </c>
      <c r="C290">
        <f t="shared" ca="1" si="81"/>
        <v>6</v>
      </c>
      <c r="D290">
        <f t="shared" ca="1" si="82"/>
        <v>6.2</v>
      </c>
      <c r="E290">
        <f t="shared" ca="1" si="83"/>
        <v>49.8</v>
      </c>
      <c r="F290" s="37">
        <f t="shared" si="84"/>
        <v>289</v>
      </c>
      <c r="G290">
        <f t="shared" ca="1" si="85"/>
        <v>0</v>
      </c>
      <c r="H290">
        <f t="shared" ca="1" si="92"/>
        <v>0</v>
      </c>
      <c r="I290" s="35">
        <f ca="1">compile!$E$5</f>
        <v>43831</v>
      </c>
      <c r="J290" s="83">
        <f t="shared" ca="1" si="93"/>
        <v>1577836800</v>
      </c>
      <c r="K290" s="37">
        <f t="shared" si="86"/>
        <v>289</v>
      </c>
      <c r="L290">
        <f t="shared" ca="1" si="87"/>
        <v>0</v>
      </c>
      <c r="M290">
        <f t="shared" ca="1" si="94"/>
        <v>0</v>
      </c>
      <c r="N290" s="35">
        <f ca="1">compile!$AI$5</f>
        <v>45658</v>
      </c>
      <c r="O290" s="83">
        <f t="shared" ca="1" si="95"/>
        <v>1735689600</v>
      </c>
      <c r="P290" s="37">
        <f t="shared" si="88"/>
        <v>289</v>
      </c>
      <c r="Q290">
        <f t="shared" ca="1" si="89"/>
        <v>0</v>
      </c>
      <c r="R290">
        <f t="shared" ca="1" si="96"/>
        <v>0</v>
      </c>
      <c r="S290" s="35">
        <f ca="1">compile!$BM$5</f>
        <v>47484</v>
      </c>
      <c r="T290" s="83">
        <f t="shared" ca="1" si="97"/>
        <v>1893456000</v>
      </c>
      <c r="U290" s="37">
        <f t="shared" si="90"/>
        <v>289</v>
      </c>
      <c r="V290">
        <f t="shared" ca="1" si="91"/>
        <v>0</v>
      </c>
      <c r="W290">
        <f t="shared" ca="1" si="98"/>
        <v>0</v>
      </c>
      <c r="X290" s="35">
        <f ca="1">compile!$CQ$5</f>
        <v>51136</v>
      </c>
      <c r="Y290" s="83">
        <f t="shared" ca="1" si="99"/>
        <v>2208988800</v>
      </c>
    </row>
    <row r="291" spans="1:25" x14ac:dyDescent="0.2">
      <c r="A291">
        <v>290</v>
      </c>
      <c r="B291" t="str">
        <f t="shared" ca="1" si="80"/>
        <v>LUX_GKKW neu</v>
      </c>
      <c r="C291">
        <f t="shared" ca="1" si="81"/>
        <v>7</v>
      </c>
      <c r="D291">
        <f t="shared" ca="1" si="82"/>
        <v>6.1</v>
      </c>
      <c r="E291">
        <f t="shared" ca="1" si="83"/>
        <v>49.9</v>
      </c>
      <c r="F291" s="37">
        <f t="shared" si="84"/>
        <v>290</v>
      </c>
      <c r="G291">
        <f t="shared" ca="1" si="85"/>
        <v>0</v>
      </c>
      <c r="H291">
        <f t="shared" ca="1" si="92"/>
        <v>0</v>
      </c>
      <c r="I291" s="35">
        <f ca="1">compile!$E$5</f>
        <v>43831</v>
      </c>
      <c r="J291" s="83">
        <f t="shared" ca="1" si="93"/>
        <v>1577836800</v>
      </c>
      <c r="K291" s="37">
        <f t="shared" si="86"/>
        <v>290</v>
      </c>
      <c r="L291">
        <f t="shared" ca="1" si="87"/>
        <v>0</v>
      </c>
      <c r="M291">
        <f t="shared" ca="1" si="94"/>
        <v>0</v>
      </c>
      <c r="N291" s="35">
        <f ca="1">compile!$AI$5</f>
        <v>45658</v>
      </c>
      <c r="O291" s="83">
        <f t="shared" ca="1" si="95"/>
        <v>1735689600</v>
      </c>
      <c r="P291" s="37">
        <f t="shared" si="88"/>
        <v>290</v>
      </c>
      <c r="Q291">
        <f t="shared" ca="1" si="89"/>
        <v>0</v>
      </c>
      <c r="R291">
        <f t="shared" ca="1" si="96"/>
        <v>0</v>
      </c>
      <c r="S291" s="35">
        <f ca="1">compile!$BM$5</f>
        <v>47484</v>
      </c>
      <c r="T291" s="83">
        <f t="shared" ca="1" si="97"/>
        <v>1893456000</v>
      </c>
      <c r="U291" s="37">
        <f t="shared" si="90"/>
        <v>290</v>
      </c>
      <c r="V291">
        <f t="shared" ca="1" si="91"/>
        <v>0</v>
      </c>
      <c r="W291">
        <f t="shared" ca="1" si="98"/>
        <v>0</v>
      </c>
      <c r="X291" s="35">
        <f ca="1">compile!$CQ$5</f>
        <v>51136</v>
      </c>
      <c r="Y291" s="83">
        <f t="shared" ca="1" si="99"/>
        <v>2208988800</v>
      </c>
    </row>
    <row r="292" spans="1:25" x14ac:dyDescent="0.2">
      <c r="A292">
        <v>291</v>
      </c>
      <c r="B292" t="str">
        <f t="shared" ca="1" si="80"/>
        <v>LUX_Steinkohlekraftwerk alt</v>
      </c>
      <c r="C292">
        <f t="shared" ca="1" si="81"/>
        <v>12</v>
      </c>
      <c r="D292">
        <f t="shared" ca="1" si="82"/>
        <v>6.2</v>
      </c>
      <c r="E292">
        <f t="shared" ca="1" si="83"/>
        <v>50</v>
      </c>
      <c r="F292" s="37">
        <f t="shared" si="84"/>
        <v>291</v>
      </c>
      <c r="G292">
        <f t="shared" ca="1" si="85"/>
        <v>0</v>
      </c>
      <c r="H292">
        <f t="shared" ca="1" si="92"/>
        <v>0</v>
      </c>
      <c r="I292" s="35">
        <f ca="1">compile!$E$5</f>
        <v>43831</v>
      </c>
      <c r="J292" s="83">
        <f t="shared" ca="1" si="93"/>
        <v>1577836800</v>
      </c>
      <c r="K292" s="37">
        <f t="shared" si="86"/>
        <v>291</v>
      </c>
      <c r="L292">
        <f t="shared" ca="1" si="87"/>
        <v>0</v>
      </c>
      <c r="M292">
        <f t="shared" ca="1" si="94"/>
        <v>0</v>
      </c>
      <c r="N292" s="35">
        <f ca="1">compile!$AI$5</f>
        <v>45658</v>
      </c>
      <c r="O292" s="83">
        <f t="shared" ca="1" si="95"/>
        <v>1735689600</v>
      </c>
      <c r="P292" s="37">
        <f t="shared" si="88"/>
        <v>291</v>
      </c>
      <c r="Q292">
        <f t="shared" ca="1" si="89"/>
        <v>0</v>
      </c>
      <c r="R292">
        <f t="shared" ca="1" si="96"/>
        <v>0</v>
      </c>
      <c r="S292" s="35">
        <f ca="1">compile!$BM$5</f>
        <v>47484</v>
      </c>
      <c r="T292" s="83">
        <f t="shared" ca="1" si="97"/>
        <v>1893456000</v>
      </c>
      <c r="U292" s="37">
        <f t="shared" si="90"/>
        <v>291</v>
      </c>
      <c r="V292">
        <f t="shared" ca="1" si="91"/>
        <v>0</v>
      </c>
      <c r="W292">
        <f t="shared" ca="1" si="98"/>
        <v>0</v>
      </c>
      <c r="X292" s="35">
        <f ca="1">compile!$CQ$5</f>
        <v>51136</v>
      </c>
      <c r="Y292" s="83">
        <f t="shared" ca="1" si="99"/>
        <v>2208988800</v>
      </c>
    </row>
    <row r="293" spans="1:25" x14ac:dyDescent="0.2">
      <c r="A293">
        <v>292</v>
      </c>
      <c r="B293" t="str">
        <f t="shared" ca="1" si="80"/>
        <v>LUX_Steinkohlekraftwerk neu</v>
      </c>
      <c r="C293">
        <f t="shared" ca="1" si="81"/>
        <v>13</v>
      </c>
      <c r="D293">
        <f t="shared" ca="1" si="82"/>
        <v>6.2</v>
      </c>
      <c r="E293">
        <f t="shared" ca="1" si="83"/>
        <v>49.5</v>
      </c>
      <c r="F293" s="37">
        <f t="shared" si="84"/>
        <v>292</v>
      </c>
      <c r="G293">
        <f t="shared" ca="1" si="85"/>
        <v>0</v>
      </c>
      <c r="H293">
        <f t="shared" ca="1" si="92"/>
        <v>0</v>
      </c>
      <c r="I293" s="35">
        <f ca="1">compile!$E$5</f>
        <v>43831</v>
      </c>
      <c r="J293" s="83">
        <f t="shared" ca="1" si="93"/>
        <v>1577836800</v>
      </c>
      <c r="K293" s="37">
        <f t="shared" si="86"/>
        <v>292</v>
      </c>
      <c r="L293">
        <f t="shared" ca="1" si="87"/>
        <v>0</v>
      </c>
      <c r="M293">
        <f t="shared" ca="1" si="94"/>
        <v>0</v>
      </c>
      <c r="N293" s="35">
        <f ca="1">compile!$AI$5</f>
        <v>45658</v>
      </c>
      <c r="O293" s="83">
        <f t="shared" ca="1" si="95"/>
        <v>1735689600</v>
      </c>
      <c r="P293" s="37">
        <f t="shared" si="88"/>
        <v>292</v>
      </c>
      <c r="Q293">
        <f t="shared" ca="1" si="89"/>
        <v>0</v>
      </c>
      <c r="R293">
        <f t="shared" ca="1" si="96"/>
        <v>0</v>
      </c>
      <c r="S293" s="35">
        <f ca="1">compile!$BM$5</f>
        <v>47484</v>
      </c>
      <c r="T293" s="83">
        <f t="shared" ca="1" si="97"/>
        <v>1893456000</v>
      </c>
      <c r="U293" s="37">
        <f t="shared" si="90"/>
        <v>292</v>
      </c>
      <c r="V293">
        <f t="shared" ca="1" si="91"/>
        <v>0</v>
      </c>
      <c r="W293">
        <f t="shared" ca="1" si="98"/>
        <v>0</v>
      </c>
      <c r="X293" s="35">
        <f ca="1">compile!$CQ$5</f>
        <v>51136</v>
      </c>
      <c r="Y293" s="83">
        <f t="shared" ca="1" si="99"/>
        <v>2208988800</v>
      </c>
    </row>
    <row r="294" spans="1:25" x14ac:dyDescent="0.2">
      <c r="A294">
        <v>293</v>
      </c>
      <c r="B294" t="str">
        <f t="shared" ca="1" si="80"/>
        <v>LUX_Laufwasserkraftwerk</v>
      </c>
      <c r="C294">
        <f t="shared" ca="1" si="81"/>
        <v>9</v>
      </c>
      <c r="D294">
        <f t="shared" ca="1" si="82"/>
        <v>6.1</v>
      </c>
      <c r="E294">
        <f t="shared" ca="1" si="83"/>
        <v>49.6</v>
      </c>
      <c r="F294" s="37">
        <f t="shared" si="84"/>
        <v>293</v>
      </c>
      <c r="G294">
        <f t="shared" ca="1" si="85"/>
        <v>34</v>
      </c>
      <c r="H294">
        <f t="shared" ca="1" si="92"/>
        <v>34000000</v>
      </c>
      <c r="I294" s="35">
        <f ca="1">compile!$E$5</f>
        <v>43831</v>
      </c>
      <c r="J294" s="83">
        <f t="shared" ca="1" si="93"/>
        <v>1577836800</v>
      </c>
      <c r="K294" s="37">
        <f t="shared" si="86"/>
        <v>293</v>
      </c>
      <c r="L294">
        <f t="shared" ca="1" si="87"/>
        <v>34</v>
      </c>
      <c r="M294">
        <f t="shared" ca="1" si="94"/>
        <v>34000000</v>
      </c>
      <c r="N294" s="35">
        <f ca="1">compile!$AI$5</f>
        <v>45658</v>
      </c>
      <c r="O294" s="83">
        <f t="shared" ca="1" si="95"/>
        <v>1735689600</v>
      </c>
      <c r="P294" s="37">
        <f t="shared" si="88"/>
        <v>293</v>
      </c>
      <c r="Q294">
        <f t="shared" ca="1" si="89"/>
        <v>34</v>
      </c>
      <c r="R294">
        <f t="shared" ca="1" si="96"/>
        <v>34000000</v>
      </c>
      <c r="S294" s="35">
        <f ca="1">compile!$BM$5</f>
        <v>47484</v>
      </c>
      <c r="T294" s="83">
        <f t="shared" ca="1" si="97"/>
        <v>1893456000</v>
      </c>
      <c r="U294" s="37">
        <f t="shared" si="90"/>
        <v>293</v>
      </c>
      <c r="V294">
        <f t="shared" ca="1" si="91"/>
        <v>34</v>
      </c>
      <c r="W294">
        <f t="shared" ca="1" si="98"/>
        <v>34000000</v>
      </c>
      <c r="X294" s="35">
        <f ca="1">compile!$CQ$5</f>
        <v>51136</v>
      </c>
      <c r="Y294" s="83">
        <f t="shared" ca="1" si="99"/>
        <v>2208988800</v>
      </c>
    </row>
    <row r="295" spans="1:25" x14ac:dyDescent="0.2">
      <c r="A295">
        <v>294</v>
      </c>
      <c r="B295" t="str">
        <f t="shared" ca="1" si="80"/>
        <v>LUX_Speicherwasserkraftwerk</v>
      </c>
      <c r="C295">
        <f t="shared" ca="1" si="81"/>
        <v>11</v>
      </c>
      <c r="D295">
        <f t="shared" ca="1" si="82"/>
        <v>6.2</v>
      </c>
      <c r="E295">
        <f t="shared" ca="1" si="83"/>
        <v>49.7</v>
      </c>
      <c r="F295" s="37">
        <f t="shared" si="84"/>
        <v>294</v>
      </c>
      <c r="G295">
        <f t="shared" ca="1" si="85"/>
        <v>1310</v>
      </c>
      <c r="H295">
        <f t="shared" ca="1" si="92"/>
        <v>1310000000</v>
      </c>
      <c r="I295" s="35">
        <f ca="1">compile!$E$5</f>
        <v>43831</v>
      </c>
      <c r="J295" s="83">
        <f t="shared" ca="1" si="93"/>
        <v>1577836800</v>
      </c>
      <c r="K295" s="37">
        <f t="shared" si="86"/>
        <v>294</v>
      </c>
      <c r="L295">
        <f t="shared" ca="1" si="87"/>
        <v>1310</v>
      </c>
      <c r="M295">
        <f t="shared" ca="1" si="94"/>
        <v>1310000000</v>
      </c>
      <c r="N295" s="35">
        <f ca="1">compile!$AI$5</f>
        <v>45658</v>
      </c>
      <c r="O295" s="83">
        <f t="shared" ca="1" si="95"/>
        <v>1735689600</v>
      </c>
      <c r="P295" s="37">
        <f t="shared" si="88"/>
        <v>294</v>
      </c>
      <c r="Q295">
        <f t="shared" ca="1" si="89"/>
        <v>1310</v>
      </c>
      <c r="R295">
        <f t="shared" ca="1" si="96"/>
        <v>1310000000</v>
      </c>
      <c r="S295" s="35">
        <f ca="1">compile!$BM$5</f>
        <v>47484</v>
      </c>
      <c r="T295" s="83">
        <f t="shared" ca="1" si="97"/>
        <v>1893456000</v>
      </c>
      <c r="U295" s="37">
        <f t="shared" si="90"/>
        <v>294</v>
      </c>
      <c r="V295">
        <f t="shared" ca="1" si="91"/>
        <v>1310</v>
      </c>
      <c r="W295">
        <f t="shared" ca="1" si="98"/>
        <v>1310000000</v>
      </c>
      <c r="X295" s="35">
        <f ca="1">compile!$CQ$5</f>
        <v>51136</v>
      </c>
      <c r="Y295" s="83">
        <f t="shared" ca="1" si="99"/>
        <v>2208988800</v>
      </c>
    </row>
    <row r="296" spans="1:25" x14ac:dyDescent="0.2">
      <c r="A296">
        <v>295</v>
      </c>
      <c r="B296" t="str">
        <f t="shared" ca="1" si="80"/>
        <v>LUX_Braunkohlekraftwerk alt</v>
      </c>
      <c r="C296">
        <f t="shared" ca="1" si="81"/>
        <v>2</v>
      </c>
      <c r="D296">
        <f t="shared" ca="1" si="82"/>
        <v>6.1</v>
      </c>
      <c r="E296">
        <f t="shared" ca="1" si="83"/>
        <v>49.8</v>
      </c>
      <c r="F296" s="37">
        <f t="shared" si="84"/>
        <v>295</v>
      </c>
      <c r="G296">
        <f t="shared" ca="1" si="85"/>
        <v>0</v>
      </c>
      <c r="H296">
        <f t="shared" ca="1" si="92"/>
        <v>0</v>
      </c>
      <c r="I296" s="35">
        <f ca="1">compile!$E$5</f>
        <v>43831</v>
      </c>
      <c r="J296" s="83">
        <f t="shared" ca="1" si="93"/>
        <v>1577836800</v>
      </c>
      <c r="K296" s="37">
        <f t="shared" si="86"/>
        <v>295</v>
      </c>
      <c r="L296">
        <f t="shared" ca="1" si="87"/>
        <v>0</v>
      </c>
      <c r="M296">
        <f t="shared" ca="1" si="94"/>
        <v>0</v>
      </c>
      <c r="N296" s="35">
        <f ca="1">compile!$AI$5</f>
        <v>45658</v>
      </c>
      <c r="O296" s="83">
        <f t="shared" ca="1" si="95"/>
        <v>1735689600</v>
      </c>
      <c r="P296" s="37">
        <f t="shared" si="88"/>
        <v>295</v>
      </c>
      <c r="Q296">
        <f t="shared" ca="1" si="89"/>
        <v>0</v>
      </c>
      <c r="R296">
        <f t="shared" ca="1" si="96"/>
        <v>0</v>
      </c>
      <c r="S296" s="35">
        <f ca="1">compile!$BM$5</f>
        <v>47484</v>
      </c>
      <c r="T296" s="83">
        <f t="shared" ca="1" si="97"/>
        <v>1893456000</v>
      </c>
      <c r="U296" s="37">
        <f t="shared" si="90"/>
        <v>295</v>
      </c>
      <c r="V296">
        <f t="shared" ca="1" si="91"/>
        <v>0</v>
      </c>
      <c r="W296">
        <f t="shared" ca="1" si="98"/>
        <v>0</v>
      </c>
      <c r="X296" s="35">
        <f ca="1">compile!$CQ$5</f>
        <v>51136</v>
      </c>
      <c r="Y296" s="83">
        <f t="shared" ca="1" si="99"/>
        <v>2208988800</v>
      </c>
    </row>
    <row r="297" spans="1:25" x14ac:dyDescent="0.2">
      <c r="A297">
        <v>296</v>
      </c>
      <c r="B297" t="str">
        <f t="shared" ca="1" si="80"/>
        <v>LUX_Braunkohlekraftwerk neu</v>
      </c>
      <c r="C297">
        <f t="shared" ca="1" si="81"/>
        <v>3</v>
      </c>
      <c r="D297">
        <f t="shared" ca="1" si="82"/>
        <v>6.2</v>
      </c>
      <c r="E297">
        <f t="shared" ca="1" si="83"/>
        <v>49.9</v>
      </c>
      <c r="F297" s="37">
        <f t="shared" si="84"/>
        <v>296</v>
      </c>
      <c r="G297">
        <f t="shared" ca="1" si="85"/>
        <v>0</v>
      </c>
      <c r="H297">
        <f t="shared" ca="1" si="92"/>
        <v>0</v>
      </c>
      <c r="I297" s="35">
        <f ca="1">compile!$E$5</f>
        <v>43831</v>
      </c>
      <c r="J297" s="83">
        <f t="shared" ca="1" si="93"/>
        <v>1577836800</v>
      </c>
      <c r="K297" s="37">
        <f t="shared" si="86"/>
        <v>296</v>
      </c>
      <c r="L297">
        <f t="shared" ca="1" si="87"/>
        <v>0</v>
      </c>
      <c r="M297">
        <f t="shared" ca="1" si="94"/>
        <v>0</v>
      </c>
      <c r="N297" s="35">
        <f ca="1">compile!$AI$5</f>
        <v>45658</v>
      </c>
      <c r="O297" s="83">
        <f t="shared" ca="1" si="95"/>
        <v>1735689600</v>
      </c>
      <c r="P297" s="37">
        <f t="shared" si="88"/>
        <v>296</v>
      </c>
      <c r="Q297">
        <f t="shared" ca="1" si="89"/>
        <v>0</v>
      </c>
      <c r="R297">
        <f t="shared" ca="1" si="96"/>
        <v>0</v>
      </c>
      <c r="S297" s="35">
        <f ca="1">compile!$BM$5</f>
        <v>47484</v>
      </c>
      <c r="T297" s="83">
        <f t="shared" ca="1" si="97"/>
        <v>1893456000</v>
      </c>
      <c r="U297" s="37">
        <f t="shared" si="90"/>
        <v>296</v>
      </c>
      <c r="V297">
        <f t="shared" ca="1" si="91"/>
        <v>0</v>
      </c>
      <c r="W297">
        <f t="shared" ca="1" si="98"/>
        <v>0</v>
      </c>
      <c r="X297" s="35">
        <f ca="1">compile!$CQ$5</f>
        <v>51136</v>
      </c>
      <c r="Y297" s="83">
        <f t="shared" ca="1" si="99"/>
        <v>2208988800</v>
      </c>
    </row>
    <row r="298" spans="1:25" x14ac:dyDescent="0.2">
      <c r="A298">
        <v>297</v>
      </c>
      <c r="B298" t="str">
        <f t="shared" ca="1" si="80"/>
        <v>LUX_Kernkraftwerk</v>
      </c>
      <c r="C298">
        <f t="shared" ca="1" si="81"/>
        <v>8</v>
      </c>
      <c r="D298">
        <f t="shared" ca="1" si="82"/>
        <v>6.1</v>
      </c>
      <c r="E298">
        <f t="shared" ca="1" si="83"/>
        <v>50</v>
      </c>
      <c r="F298" s="37">
        <f t="shared" si="84"/>
        <v>297</v>
      </c>
      <c r="G298">
        <f t="shared" ca="1" si="85"/>
        <v>0</v>
      </c>
      <c r="H298">
        <f t="shared" ca="1" si="92"/>
        <v>0</v>
      </c>
      <c r="I298" s="35">
        <f ca="1">compile!$E$5</f>
        <v>43831</v>
      </c>
      <c r="J298" s="83">
        <f t="shared" ca="1" si="93"/>
        <v>1577836800</v>
      </c>
      <c r="K298" s="37">
        <f t="shared" si="86"/>
        <v>297</v>
      </c>
      <c r="L298">
        <f t="shared" ca="1" si="87"/>
        <v>0</v>
      </c>
      <c r="M298">
        <f t="shared" ca="1" si="94"/>
        <v>0</v>
      </c>
      <c r="N298" s="35">
        <f ca="1">compile!$AI$5</f>
        <v>45658</v>
      </c>
      <c r="O298" s="83">
        <f t="shared" ca="1" si="95"/>
        <v>1735689600</v>
      </c>
      <c r="P298" s="37">
        <f t="shared" si="88"/>
        <v>297</v>
      </c>
      <c r="Q298">
        <f t="shared" ca="1" si="89"/>
        <v>0</v>
      </c>
      <c r="R298">
        <f t="shared" ca="1" si="96"/>
        <v>0</v>
      </c>
      <c r="S298" s="35">
        <f ca="1">compile!$BM$5</f>
        <v>47484</v>
      </c>
      <c r="T298" s="83">
        <f t="shared" ca="1" si="97"/>
        <v>1893456000</v>
      </c>
      <c r="U298" s="37">
        <f t="shared" si="90"/>
        <v>297</v>
      </c>
      <c r="V298">
        <f t="shared" ca="1" si="91"/>
        <v>0</v>
      </c>
      <c r="W298">
        <f t="shared" ca="1" si="98"/>
        <v>0</v>
      </c>
      <c r="X298" s="35">
        <f ca="1">compile!$CQ$5</f>
        <v>51136</v>
      </c>
      <c r="Y298" s="83">
        <f t="shared" ca="1" si="99"/>
        <v>2208988800</v>
      </c>
    </row>
    <row r="299" spans="1:25" x14ac:dyDescent="0.2">
      <c r="A299">
        <v>298</v>
      </c>
      <c r="B299" t="str">
        <f t="shared" ca="1" si="80"/>
        <v>LUX_Oelkraftwerk</v>
      </c>
      <c r="C299">
        <f t="shared" ca="1" si="81"/>
        <v>17</v>
      </c>
      <c r="D299">
        <f t="shared" ca="1" si="82"/>
        <v>6</v>
      </c>
      <c r="E299">
        <f t="shared" ca="1" si="83"/>
        <v>49.5</v>
      </c>
      <c r="F299" s="37">
        <f t="shared" si="84"/>
        <v>298</v>
      </c>
      <c r="G299">
        <f t="shared" ca="1" si="85"/>
        <v>0</v>
      </c>
      <c r="H299">
        <f t="shared" ca="1" si="92"/>
        <v>0</v>
      </c>
      <c r="I299" s="35">
        <f ca="1">compile!$E$5</f>
        <v>43831</v>
      </c>
      <c r="J299" s="83">
        <f t="shared" ca="1" si="93"/>
        <v>1577836800</v>
      </c>
      <c r="K299" s="37">
        <f t="shared" si="86"/>
        <v>298</v>
      </c>
      <c r="L299">
        <f t="shared" ca="1" si="87"/>
        <v>0</v>
      </c>
      <c r="M299">
        <f t="shared" ca="1" si="94"/>
        <v>0</v>
      </c>
      <c r="N299" s="35">
        <f ca="1">compile!$AI$5</f>
        <v>45658</v>
      </c>
      <c r="O299" s="83">
        <f t="shared" ca="1" si="95"/>
        <v>1735689600</v>
      </c>
      <c r="P299" s="37">
        <f t="shared" si="88"/>
        <v>298</v>
      </c>
      <c r="Q299">
        <f t="shared" ca="1" si="89"/>
        <v>0</v>
      </c>
      <c r="R299">
        <f t="shared" ca="1" si="96"/>
        <v>0</v>
      </c>
      <c r="S299" s="35">
        <f ca="1">compile!$BM$5</f>
        <v>47484</v>
      </c>
      <c r="T299" s="83">
        <f t="shared" ca="1" si="97"/>
        <v>1893456000</v>
      </c>
      <c r="U299" s="37">
        <f t="shared" si="90"/>
        <v>298</v>
      </c>
      <c r="V299">
        <f t="shared" ca="1" si="91"/>
        <v>0</v>
      </c>
      <c r="W299">
        <f t="shared" ca="1" si="98"/>
        <v>0</v>
      </c>
      <c r="X299" s="35">
        <f ca="1">compile!$CQ$5</f>
        <v>51136</v>
      </c>
      <c r="Y299" s="83">
        <f t="shared" ca="1" si="99"/>
        <v>2208988800</v>
      </c>
    </row>
    <row r="300" spans="1:25" x14ac:dyDescent="0.2">
      <c r="A300">
        <v>299</v>
      </c>
      <c r="B300" t="str">
        <f t="shared" ca="1" si="80"/>
        <v>LUX_Weitere non-RES</v>
      </c>
      <c r="C300">
        <f t="shared" ca="1" si="81"/>
        <v>19</v>
      </c>
      <c r="D300">
        <f t="shared" ca="1" si="82"/>
        <v>6</v>
      </c>
      <c r="E300">
        <f t="shared" ca="1" si="83"/>
        <v>49.6</v>
      </c>
      <c r="F300" s="37">
        <f t="shared" si="84"/>
        <v>299</v>
      </c>
      <c r="G300">
        <f t="shared" ca="1" si="85"/>
        <v>90</v>
      </c>
      <c r="H300">
        <f t="shared" ca="1" si="92"/>
        <v>90000000</v>
      </c>
      <c r="I300" s="35">
        <f ca="1">compile!$E$5</f>
        <v>43831</v>
      </c>
      <c r="J300" s="83">
        <f t="shared" ca="1" si="93"/>
        <v>1577836800</v>
      </c>
      <c r="K300" s="37">
        <f t="shared" si="86"/>
        <v>299</v>
      </c>
      <c r="L300">
        <f t="shared" ca="1" si="87"/>
        <v>90</v>
      </c>
      <c r="M300">
        <f t="shared" ca="1" si="94"/>
        <v>90000000</v>
      </c>
      <c r="N300" s="35">
        <f ca="1">compile!$AI$5</f>
        <v>45658</v>
      </c>
      <c r="O300" s="83">
        <f t="shared" ca="1" si="95"/>
        <v>1735689600</v>
      </c>
      <c r="P300" s="37">
        <f t="shared" si="88"/>
        <v>299</v>
      </c>
      <c r="Q300">
        <f t="shared" ca="1" si="89"/>
        <v>90</v>
      </c>
      <c r="R300">
        <f t="shared" ca="1" si="96"/>
        <v>90000000</v>
      </c>
      <c r="S300" s="35">
        <f ca="1">compile!$BM$5</f>
        <v>47484</v>
      </c>
      <c r="T300" s="83">
        <f t="shared" ca="1" si="97"/>
        <v>1893456000</v>
      </c>
      <c r="U300" s="37">
        <f t="shared" si="90"/>
        <v>299</v>
      </c>
      <c r="V300">
        <f t="shared" ca="1" si="91"/>
        <v>90</v>
      </c>
      <c r="W300">
        <f t="shared" ca="1" si="98"/>
        <v>90000000</v>
      </c>
      <c r="X300" s="35">
        <f ca="1">compile!$CQ$5</f>
        <v>51136</v>
      </c>
      <c r="Y300" s="83">
        <f t="shared" ca="1" si="99"/>
        <v>2208988800</v>
      </c>
    </row>
    <row r="301" spans="1:25" x14ac:dyDescent="0.2">
      <c r="A301">
        <v>300</v>
      </c>
      <c r="B301" t="str">
        <f t="shared" ca="1" si="80"/>
        <v>LUX_Weitere RES</v>
      </c>
      <c r="C301">
        <f t="shared" ca="1" si="81"/>
        <v>18</v>
      </c>
      <c r="D301">
        <f t="shared" ca="1" si="82"/>
        <v>6</v>
      </c>
      <c r="E301">
        <f t="shared" ca="1" si="83"/>
        <v>49.7</v>
      </c>
      <c r="F301" s="37">
        <f t="shared" si="84"/>
        <v>300</v>
      </c>
      <c r="G301">
        <f t="shared" ca="1" si="85"/>
        <v>41.3</v>
      </c>
      <c r="H301">
        <f t="shared" ca="1" si="92"/>
        <v>41300000</v>
      </c>
      <c r="I301" s="35">
        <f ca="1">compile!$E$5</f>
        <v>43831</v>
      </c>
      <c r="J301" s="83">
        <f t="shared" ca="1" si="93"/>
        <v>1577836800</v>
      </c>
      <c r="K301" s="37">
        <f t="shared" si="86"/>
        <v>300</v>
      </c>
      <c r="L301">
        <f t="shared" ca="1" si="87"/>
        <v>41.3</v>
      </c>
      <c r="M301">
        <f t="shared" ca="1" si="94"/>
        <v>41300000</v>
      </c>
      <c r="N301" s="35">
        <f ca="1">compile!$AI$5</f>
        <v>45658</v>
      </c>
      <c r="O301" s="83">
        <f t="shared" ca="1" si="95"/>
        <v>1735689600</v>
      </c>
      <c r="P301" s="37">
        <f t="shared" si="88"/>
        <v>300</v>
      </c>
      <c r="Q301">
        <f t="shared" ca="1" si="89"/>
        <v>41.3</v>
      </c>
      <c r="R301">
        <f t="shared" ca="1" si="96"/>
        <v>41300000</v>
      </c>
      <c r="S301" s="35">
        <f ca="1">compile!$BM$5</f>
        <v>47484</v>
      </c>
      <c r="T301" s="83">
        <f t="shared" ca="1" si="97"/>
        <v>1893456000</v>
      </c>
      <c r="U301" s="37">
        <f t="shared" si="90"/>
        <v>300</v>
      </c>
      <c r="V301">
        <f t="shared" ca="1" si="91"/>
        <v>41.3</v>
      </c>
      <c r="W301">
        <f t="shared" ca="1" si="98"/>
        <v>41300000</v>
      </c>
      <c r="X301" s="35">
        <f ca="1">compile!$CQ$5</f>
        <v>51136</v>
      </c>
      <c r="Y301" s="83">
        <f t="shared" ca="1" si="99"/>
        <v>2208988800</v>
      </c>
    </row>
    <row r="302" spans="1:25" x14ac:dyDescent="0.2">
      <c r="A302">
        <v>301</v>
      </c>
      <c r="B302" t="str">
        <f t="shared" ca="1" si="80"/>
        <v>LUX_PV</v>
      </c>
      <c r="C302">
        <f t="shared" ca="1" si="81"/>
        <v>10</v>
      </c>
      <c r="D302">
        <f t="shared" ca="1" si="82"/>
        <v>6</v>
      </c>
      <c r="E302">
        <f t="shared" ca="1" si="83"/>
        <v>49.8</v>
      </c>
      <c r="F302" s="37">
        <f t="shared" si="84"/>
        <v>301</v>
      </c>
      <c r="G302">
        <f t="shared" ca="1" si="85"/>
        <v>140</v>
      </c>
      <c r="H302">
        <f t="shared" ca="1" si="92"/>
        <v>140000000</v>
      </c>
      <c r="I302" s="35">
        <f ca="1">compile!$E$5</f>
        <v>43831</v>
      </c>
      <c r="J302" s="83">
        <f t="shared" ca="1" si="93"/>
        <v>1577836800</v>
      </c>
      <c r="K302" s="37">
        <f t="shared" si="86"/>
        <v>301</v>
      </c>
      <c r="L302">
        <f t="shared" ca="1" si="87"/>
        <v>140</v>
      </c>
      <c r="M302">
        <f t="shared" ca="1" si="94"/>
        <v>140000000</v>
      </c>
      <c r="N302" s="35">
        <f ca="1">compile!$AI$5</f>
        <v>45658</v>
      </c>
      <c r="O302" s="83">
        <f t="shared" ca="1" si="95"/>
        <v>1735689600</v>
      </c>
      <c r="P302" s="37">
        <f t="shared" si="88"/>
        <v>301</v>
      </c>
      <c r="Q302">
        <f t="shared" ca="1" si="89"/>
        <v>140</v>
      </c>
      <c r="R302">
        <f t="shared" ca="1" si="96"/>
        <v>140000000</v>
      </c>
      <c r="S302" s="35">
        <f ca="1">compile!$BM$5</f>
        <v>47484</v>
      </c>
      <c r="T302" s="83">
        <f t="shared" ca="1" si="97"/>
        <v>1893456000</v>
      </c>
      <c r="U302" s="37">
        <f t="shared" si="90"/>
        <v>301</v>
      </c>
      <c r="V302">
        <f t="shared" ca="1" si="91"/>
        <v>140</v>
      </c>
      <c r="W302">
        <f t="shared" ca="1" si="98"/>
        <v>140000000</v>
      </c>
      <c r="X302" s="35">
        <f ca="1">compile!$CQ$5</f>
        <v>51136</v>
      </c>
      <c r="Y302" s="83">
        <f t="shared" ca="1" si="99"/>
        <v>2208988800</v>
      </c>
    </row>
    <row r="303" spans="1:25" x14ac:dyDescent="0.2">
      <c r="A303">
        <v>302</v>
      </c>
      <c r="B303" t="str">
        <f t="shared" ca="1" si="80"/>
        <v>LUX_Wind onshore stark</v>
      </c>
      <c r="C303">
        <f t="shared" ca="1" si="81"/>
        <v>16</v>
      </c>
      <c r="D303">
        <f t="shared" ca="1" si="82"/>
        <v>6</v>
      </c>
      <c r="E303">
        <f t="shared" ca="1" si="83"/>
        <v>49.9</v>
      </c>
      <c r="F303" s="37">
        <f t="shared" si="84"/>
        <v>302</v>
      </c>
      <c r="G303">
        <f t="shared" ca="1" si="85"/>
        <v>75</v>
      </c>
      <c r="H303">
        <f t="shared" ca="1" si="92"/>
        <v>75000000</v>
      </c>
      <c r="I303" s="35">
        <f ca="1">compile!$E$5</f>
        <v>43831</v>
      </c>
      <c r="J303" s="83">
        <f t="shared" ca="1" si="93"/>
        <v>1577836800</v>
      </c>
      <c r="K303" s="37">
        <f t="shared" si="86"/>
        <v>302</v>
      </c>
      <c r="L303">
        <f t="shared" ca="1" si="87"/>
        <v>75</v>
      </c>
      <c r="M303">
        <f t="shared" ca="1" si="94"/>
        <v>75000000</v>
      </c>
      <c r="N303" s="35">
        <f ca="1">compile!$AI$5</f>
        <v>45658</v>
      </c>
      <c r="O303" s="83">
        <f t="shared" ca="1" si="95"/>
        <v>1735689600</v>
      </c>
      <c r="P303" s="37">
        <f t="shared" si="88"/>
        <v>302</v>
      </c>
      <c r="Q303">
        <f t="shared" ca="1" si="89"/>
        <v>75</v>
      </c>
      <c r="R303">
        <f t="shared" ca="1" si="96"/>
        <v>75000000</v>
      </c>
      <c r="S303" s="35">
        <f ca="1">compile!$BM$5</f>
        <v>47484</v>
      </c>
      <c r="T303" s="83">
        <f t="shared" ca="1" si="97"/>
        <v>1893456000</v>
      </c>
      <c r="U303" s="37">
        <f t="shared" si="90"/>
        <v>302</v>
      </c>
      <c r="V303">
        <f t="shared" ca="1" si="91"/>
        <v>75</v>
      </c>
      <c r="W303">
        <f t="shared" ca="1" si="98"/>
        <v>75000000</v>
      </c>
      <c r="X303" s="35">
        <f ca="1">compile!$CQ$5</f>
        <v>51136</v>
      </c>
      <c r="Y303" s="83">
        <f t="shared" ca="1" si="99"/>
        <v>2208988800</v>
      </c>
    </row>
    <row r="304" spans="1:25" x14ac:dyDescent="0.2">
      <c r="A304">
        <v>303</v>
      </c>
      <c r="B304" t="str">
        <f t="shared" ca="1" si="80"/>
        <v>LUX_Wind onshore schwach</v>
      </c>
      <c r="C304">
        <f t="shared" ca="1" si="81"/>
        <v>15</v>
      </c>
      <c r="D304">
        <f t="shared" ca="1" si="82"/>
        <v>6</v>
      </c>
      <c r="E304">
        <f t="shared" ca="1" si="83"/>
        <v>50</v>
      </c>
      <c r="F304" s="37">
        <f t="shared" si="84"/>
        <v>303</v>
      </c>
      <c r="G304">
        <f t="shared" ca="1" si="85"/>
        <v>75</v>
      </c>
      <c r="H304">
        <f t="shared" ca="1" si="92"/>
        <v>75000000</v>
      </c>
      <c r="I304" s="35">
        <f ca="1">compile!$E$5</f>
        <v>43831</v>
      </c>
      <c r="J304" s="83">
        <f t="shared" ca="1" si="93"/>
        <v>1577836800</v>
      </c>
      <c r="K304" s="37">
        <f t="shared" si="86"/>
        <v>303</v>
      </c>
      <c r="L304">
        <f t="shared" ca="1" si="87"/>
        <v>75</v>
      </c>
      <c r="M304">
        <f t="shared" ca="1" si="94"/>
        <v>75000000</v>
      </c>
      <c r="N304" s="35">
        <f ca="1">compile!$AI$5</f>
        <v>45658</v>
      </c>
      <c r="O304" s="83">
        <f t="shared" ca="1" si="95"/>
        <v>1735689600</v>
      </c>
      <c r="P304" s="37">
        <f t="shared" si="88"/>
        <v>303</v>
      </c>
      <c r="Q304">
        <f t="shared" ca="1" si="89"/>
        <v>75</v>
      </c>
      <c r="R304">
        <f t="shared" ca="1" si="96"/>
        <v>75000000</v>
      </c>
      <c r="S304" s="35">
        <f ca="1">compile!$BM$5</f>
        <v>47484</v>
      </c>
      <c r="T304" s="83">
        <f t="shared" ca="1" si="97"/>
        <v>1893456000</v>
      </c>
      <c r="U304" s="37">
        <f t="shared" si="90"/>
        <v>303</v>
      </c>
      <c r="V304">
        <f t="shared" ca="1" si="91"/>
        <v>75</v>
      </c>
      <c r="W304">
        <f t="shared" ca="1" si="98"/>
        <v>75000000</v>
      </c>
      <c r="X304" s="35">
        <f ca="1">compile!$CQ$5</f>
        <v>51136</v>
      </c>
      <c r="Y304" s="83">
        <f t="shared" ca="1" si="99"/>
        <v>2208988800</v>
      </c>
    </row>
    <row r="305" spans="1:25" x14ac:dyDescent="0.2">
      <c r="A305">
        <v>304</v>
      </c>
      <c r="B305" t="str">
        <f t="shared" ca="1" si="80"/>
        <v>LUX_Wind offshore</v>
      </c>
      <c r="C305">
        <f t="shared" ca="1" si="81"/>
        <v>14</v>
      </c>
      <c r="D305">
        <f t="shared" ca="1" si="82"/>
        <v>6</v>
      </c>
      <c r="E305">
        <f t="shared" ca="1" si="83"/>
        <v>49.7</v>
      </c>
      <c r="F305" s="37">
        <f t="shared" si="84"/>
        <v>304</v>
      </c>
      <c r="G305">
        <f t="shared" ca="1" si="85"/>
        <v>0</v>
      </c>
      <c r="H305">
        <f t="shared" ca="1" si="92"/>
        <v>0</v>
      </c>
      <c r="I305" s="35">
        <f ca="1">compile!$E$5</f>
        <v>43831</v>
      </c>
      <c r="J305" s="83">
        <f t="shared" ca="1" si="93"/>
        <v>1577836800</v>
      </c>
      <c r="K305" s="37">
        <f t="shared" si="86"/>
        <v>304</v>
      </c>
      <c r="L305">
        <f t="shared" ca="1" si="87"/>
        <v>0</v>
      </c>
      <c r="M305">
        <f t="shared" ca="1" si="94"/>
        <v>0</v>
      </c>
      <c r="N305" s="35">
        <f ca="1">compile!$AI$5</f>
        <v>45658</v>
      </c>
      <c r="O305" s="83">
        <f t="shared" ca="1" si="95"/>
        <v>1735689600</v>
      </c>
      <c r="P305" s="37">
        <f t="shared" si="88"/>
        <v>304</v>
      </c>
      <c r="Q305">
        <f t="shared" ca="1" si="89"/>
        <v>0</v>
      </c>
      <c r="R305">
        <f t="shared" ca="1" si="96"/>
        <v>0</v>
      </c>
      <c r="S305" s="35">
        <f ca="1">compile!$BM$5</f>
        <v>47484</v>
      </c>
      <c r="T305" s="83">
        <f t="shared" ca="1" si="97"/>
        <v>1893456000</v>
      </c>
      <c r="U305" s="37">
        <f t="shared" si="90"/>
        <v>304</v>
      </c>
      <c r="V305">
        <f t="shared" ca="1" si="91"/>
        <v>0</v>
      </c>
      <c r="W305">
        <f t="shared" ca="1" si="98"/>
        <v>0</v>
      </c>
      <c r="X305" s="35">
        <f ca="1">compile!$CQ$5</f>
        <v>51136</v>
      </c>
      <c r="Y305" s="83">
        <f t="shared" ca="1" si="99"/>
        <v>2208988800</v>
      </c>
    </row>
    <row r="306" spans="1:25" x14ac:dyDescent="0.2">
      <c r="A306">
        <v>305</v>
      </c>
      <c r="B306" t="str">
        <f t="shared" ca="1" si="80"/>
        <v>MNE_Biomassekraftwerk</v>
      </c>
      <c r="C306">
        <f t="shared" ca="1" si="81"/>
        <v>1</v>
      </c>
      <c r="D306">
        <f t="shared" ca="1" si="82"/>
        <v>18.8</v>
      </c>
      <c r="E306">
        <f t="shared" ca="1" si="83"/>
        <v>42.7</v>
      </c>
      <c r="F306" s="37">
        <f t="shared" si="84"/>
        <v>305</v>
      </c>
      <c r="G306">
        <f t="shared" ca="1" si="85"/>
        <v>0</v>
      </c>
      <c r="H306">
        <f t="shared" ca="1" si="92"/>
        <v>0</v>
      </c>
      <c r="I306" s="35">
        <f ca="1">compile!$E$5</f>
        <v>43831</v>
      </c>
      <c r="J306" s="83">
        <f t="shared" ca="1" si="93"/>
        <v>1577836800</v>
      </c>
      <c r="K306" s="37">
        <f t="shared" si="86"/>
        <v>305</v>
      </c>
      <c r="L306">
        <f t="shared" ca="1" si="87"/>
        <v>0</v>
      </c>
      <c r="M306">
        <f t="shared" ca="1" si="94"/>
        <v>0</v>
      </c>
      <c r="N306" s="35">
        <f ca="1">compile!$AI$5</f>
        <v>45658</v>
      </c>
      <c r="O306" s="83">
        <f t="shared" ca="1" si="95"/>
        <v>1735689600</v>
      </c>
      <c r="P306" s="37">
        <f t="shared" si="88"/>
        <v>305</v>
      </c>
      <c r="Q306">
        <f t="shared" ca="1" si="89"/>
        <v>0</v>
      </c>
      <c r="R306">
        <f t="shared" ca="1" si="96"/>
        <v>0</v>
      </c>
      <c r="S306" s="35">
        <f ca="1">compile!$BM$5</f>
        <v>47484</v>
      </c>
      <c r="T306" s="83">
        <f t="shared" ca="1" si="97"/>
        <v>1893456000</v>
      </c>
      <c r="U306" s="37">
        <f t="shared" si="90"/>
        <v>305</v>
      </c>
      <c r="V306">
        <f t="shared" ca="1" si="91"/>
        <v>0</v>
      </c>
      <c r="W306">
        <f t="shared" ca="1" si="98"/>
        <v>0</v>
      </c>
      <c r="X306" s="35">
        <f ca="1">compile!$CQ$5</f>
        <v>51136</v>
      </c>
      <c r="Y306" s="83">
        <f t="shared" ca="1" si="99"/>
        <v>2208988800</v>
      </c>
    </row>
    <row r="307" spans="1:25" x14ac:dyDescent="0.2">
      <c r="A307">
        <v>306</v>
      </c>
      <c r="B307" t="str">
        <f t="shared" ca="1" si="80"/>
        <v>MNE_GT absicherung</v>
      </c>
      <c r="C307">
        <f t="shared" ca="1" si="81"/>
        <v>4</v>
      </c>
      <c r="D307">
        <f t="shared" ca="1" si="82"/>
        <v>19</v>
      </c>
      <c r="E307">
        <f t="shared" ca="1" si="83"/>
        <v>42.5</v>
      </c>
      <c r="F307" s="37">
        <f t="shared" si="84"/>
        <v>306</v>
      </c>
      <c r="G307">
        <f t="shared" ca="1" si="85"/>
        <v>0</v>
      </c>
      <c r="H307">
        <f t="shared" ca="1" si="92"/>
        <v>0</v>
      </c>
      <c r="I307" s="35">
        <f ca="1">compile!$E$5</f>
        <v>43831</v>
      </c>
      <c r="J307" s="83">
        <f t="shared" ca="1" si="93"/>
        <v>1577836800</v>
      </c>
      <c r="K307" s="37">
        <f t="shared" si="86"/>
        <v>306</v>
      </c>
      <c r="L307">
        <f t="shared" ca="1" si="87"/>
        <v>0</v>
      </c>
      <c r="M307">
        <f t="shared" ca="1" si="94"/>
        <v>0</v>
      </c>
      <c r="N307" s="35">
        <f ca="1">compile!$AI$5</f>
        <v>45658</v>
      </c>
      <c r="O307" s="83">
        <f t="shared" ca="1" si="95"/>
        <v>1735689600</v>
      </c>
      <c r="P307" s="37">
        <f t="shared" si="88"/>
        <v>306</v>
      </c>
      <c r="Q307">
        <f t="shared" ca="1" si="89"/>
        <v>0</v>
      </c>
      <c r="R307">
        <f t="shared" ca="1" si="96"/>
        <v>0</v>
      </c>
      <c r="S307" s="35">
        <f ca="1">compile!$BM$5</f>
        <v>47484</v>
      </c>
      <c r="T307" s="83">
        <f t="shared" ca="1" si="97"/>
        <v>1893456000</v>
      </c>
      <c r="U307" s="37">
        <f t="shared" si="90"/>
        <v>306</v>
      </c>
      <c r="V307">
        <f t="shared" ca="1" si="91"/>
        <v>0</v>
      </c>
      <c r="W307">
        <f t="shared" ca="1" si="98"/>
        <v>0</v>
      </c>
      <c r="X307" s="35">
        <f ca="1">compile!$CQ$5</f>
        <v>51136</v>
      </c>
      <c r="Y307" s="83">
        <f t="shared" ca="1" si="99"/>
        <v>2208988800</v>
      </c>
    </row>
    <row r="308" spans="1:25" x14ac:dyDescent="0.2">
      <c r="A308">
        <v>307</v>
      </c>
      <c r="B308" t="str">
        <f t="shared" ca="1" si="80"/>
        <v>MNE_GT peak</v>
      </c>
      <c r="C308">
        <f t="shared" ca="1" si="81"/>
        <v>5</v>
      </c>
      <c r="D308">
        <f t="shared" ca="1" si="82"/>
        <v>19</v>
      </c>
      <c r="E308">
        <f t="shared" ca="1" si="83"/>
        <v>42.5</v>
      </c>
      <c r="F308" s="37">
        <f t="shared" si="84"/>
        <v>307</v>
      </c>
      <c r="G308">
        <f t="shared" ca="1" si="85"/>
        <v>0</v>
      </c>
      <c r="H308">
        <f t="shared" ca="1" si="92"/>
        <v>0</v>
      </c>
      <c r="I308" s="35">
        <f ca="1">compile!$E$5</f>
        <v>43831</v>
      </c>
      <c r="J308" s="83">
        <f t="shared" ca="1" si="93"/>
        <v>1577836800</v>
      </c>
      <c r="K308" s="37">
        <f t="shared" si="86"/>
        <v>307</v>
      </c>
      <c r="L308">
        <f t="shared" ca="1" si="87"/>
        <v>0</v>
      </c>
      <c r="M308">
        <f t="shared" ca="1" si="94"/>
        <v>0</v>
      </c>
      <c r="N308" s="35">
        <f ca="1">compile!$AI$5</f>
        <v>45658</v>
      </c>
      <c r="O308" s="83">
        <f t="shared" ca="1" si="95"/>
        <v>1735689600</v>
      </c>
      <c r="P308" s="37">
        <f t="shared" si="88"/>
        <v>307</v>
      </c>
      <c r="Q308">
        <f t="shared" ca="1" si="89"/>
        <v>0</v>
      </c>
      <c r="R308">
        <f t="shared" ca="1" si="96"/>
        <v>0</v>
      </c>
      <c r="S308" s="35">
        <f ca="1">compile!$BM$5</f>
        <v>47484</v>
      </c>
      <c r="T308" s="83">
        <f t="shared" ca="1" si="97"/>
        <v>1893456000</v>
      </c>
      <c r="U308" s="37">
        <f t="shared" si="90"/>
        <v>307</v>
      </c>
      <c r="V308">
        <f t="shared" ca="1" si="91"/>
        <v>0</v>
      </c>
      <c r="W308">
        <f t="shared" ca="1" si="98"/>
        <v>0</v>
      </c>
      <c r="X308" s="35">
        <f ca="1">compile!$CQ$5</f>
        <v>51136</v>
      </c>
      <c r="Y308" s="83">
        <f t="shared" ca="1" si="99"/>
        <v>2208988800</v>
      </c>
    </row>
    <row r="309" spans="1:25" x14ac:dyDescent="0.2">
      <c r="A309">
        <v>308</v>
      </c>
      <c r="B309" t="str">
        <f t="shared" ca="1" si="80"/>
        <v>MNE_GKKW alt</v>
      </c>
      <c r="C309">
        <f t="shared" ca="1" si="81"/>
        <v>6</v>
      </c>
      <c r="D309">
        <f t="shared" ca="1" si="82"/>
        <v>19</v>
      </c>
      <c r="E309">
        <f t="shared" ca="1" si="83"/>
        <v>42.5</v>
      </c>
      <c r="F309" s="37">
        <f t="shared" si="84"/>
        <v>308</v>
      </c>
      <c r="G309">
        <f t="shared" ca="1" si="85"/>
        <v>0</v>
      </c>
      <c r="H309">
        <f t="shared" ca="1" si="92"/>
        <v>0</v>
      </c>
      <c r="I309" s="35">
        <f ca="1">compile!$E$5</f>
        <v>43831</v>
      </c>
      <c r="J309" s="83">
        <f t="shared" ca="1" si="93"/>
        <v>1577836800</v>
      </c>
      <c r="K309" s="37">
        <f t="shared" si="86"/>
        <v>308</v>
      </c>
      <c r="L309">
        <f t="shared" ca="1" si="87"/>
        <v>0</v>
      </c>
      <c r="M309">
        <f t="shared" ca="1" si="94"/>
        <v>0</v>
      </c>
      <c r="N309" s="35">
        <f ca="1">compile!$AI$5</f>
        <v>45658</v>
      </c>
      <c r="O309" s="83">
        <f t="shared" ca="1" si="95"/>
        <v>1735689600</v>
      </c>
      <c r="P309" s="37">
        <f t="shared" si="88"/>
        <v>308</v>
      </c>
      <c r="Q309">
        <f t="shared" ca="1" si="89"/>
        <v>0</v>
      </c>
      <c r="R309">
        <f t="shared" ca="1" si="96"/>
        <v>0</v>
      </c>
      <c r="S309" s="35">
        <f ca="1">compile!$BM$5</f>
        <v>47484</v>
      </c>
      <c r="T309" s="83">
        <f t="shared" ca="1" si="97"/>
        <v>1893456000</v>
      </c>
      <c r="U309" s="37">
        <f t="shared" si="90"/>
        <v>308</v>
      </c>
      <c r="V309">
        <f t="shared" ca="1" si="91"/>
        <v>0</v>
      </c>
      <c r="W309">
        <f t="shared" ca="1" si="98"/>
        <v>0</v>
      </c>
      <c r="X309" s="35">
        <f ca="1">compile!$CQ$5</f>
        <v>51136</v>
      </c>
      <c r="Y309" s="83">
        <f t="shared" ca="1" si="99"/>
        <v>2208988800</v>
      </c>
    </row>
    <row r="310" spans="1:25" x14ac:dyDescent="0.2">
      <c r="A310">
        <v>309</v>
      </c>
      <c r="B310" t="str">
        <f t="shared" ca="1" si="80"/>
        <v>MNE_GKKW neu</v>
      </c>
      <c r="C310">
        <f t="shared" ca="1" si="81"/>
        <v>7</v>
      </c>
      <c r="D310">
        <f t="shared" ca="1" si="82"/>
        <v>19</v>
      </c>
      <c r="E310">
        <f t="shared" ca="1" si="83"/>
        <v>42.5</v>
      </c>
      <c r="F310" s="37">
        <f t="shared" si="84"/>
        <v>309</v>
      </c>
      <c r="G310">
        <f t="shared" ca="1" si="85"/>
        <v>0</v>
      </c>
      <c r="H310">
        <f t="shared" ca="1" si="92"/>
        <v>0</v>
      </c>
      <c r="I310" s="35">
        <f ca="1">compile!$E$5</f>
        <v>43831</v>
      </c>
      <c r="J310" s="83">
        <f t="shared" ca="1" si="93"/>
        <v>1577836800</v>
      </c>
      <c r="K310" s="37">
        <f t="shared" si="86"/>
        <v>309</v>
      </c>
      <c r="L310">
        <f t="shared" ca="1" si="87"/>
        <v>0</v>
      </c>
      <c r="M310">
        <f t="shared" ca="1" si="94"/>
        <v>0</v>
      </c>
      <c r="N310" s="35">
        <f ca="1">compile!$AI$5</f>
        <v>45658</v>
      </c>
      <c r="O310" s="83">
        <f t="shared" ca="1" si="95"/>
        <v>1735689600</v>
      </c>
      <c r="P310" s="37">
        <f t="shared" si="88"/>
        <v>309</v>
      </c>
      <c r="Q310">
        <f t="shared" ca="1" si="89"/>
        <v>0</v>
      </c>
      <c r="R310">
        <f t="shared" ca="1" si="96"/>
        <v>0</v>
      </c>
      <c r="S310" s="35">
        <f ca="1">compile!$BM$5</f>
        <v>47484</v>
      </c>
      <c r="T310" s="83">
        <f t="shared" ca="1" si="97"/>
        <v>1893456000</v>
      </c>
      <c r="U310" s="37">
        <f t="shared" si="90"/>
        <v>309</v>
      </c>
      <c r="V310">
        <f t="shared" ca="1" si="91"/>
        <v>0</v>
      </c>
      <c r="W310">
        <f t="shared" ca="1" si="98"/>
        <v>0</v>
      </c>
      <c r="X310" s="35">
        <f ca="1">compile!$CQ$5</f>
        <v>51136</v>
      </c>
      <c r="Y310" s="83">
        <f t="shared" ca="1" si="99"/>
        <v>2208988800</v>
      </c>
    </row>
    <row r="311" spans="1:25" x14ac:dyDescent="0.2">
      <c r="A311">
        <v>310</v>
      </c>
      <c r="B311" t="str">
        <f t="shared" ca="1" si="80"/>
        <v>MNE_Steinkohlekraftwerk alt</v>
      </c>
      <c r="C311">
        <f t="shared" ca="1" si="81"/>
        <v>12</v>
      </c>
      <c r="D311">
        <f t="shared" ca="1" si="82"/>
        <v>19.2</v>
      </c>
      <c r="E311">
        <f t="shared" ca="1" si="83"/>
        <v>42.8</v>
      </c>
      <c r="F311" s="37">
        <f t="shared" si="84"/>
        <v>310</v>
      </c>
      <c r="G311">
        <f t="shared" ca="1" si="85"/>
        <v>0</v>
      </c>
      <c r="H311">
        <f t="shared" ca="1" si="92"/>
        <v>0</v>
      </c>
      <c r="I311" s="35">
        <f ca="1">compile!$E$5</f>
        <v>43831</v>
      </c>
      <c r="J311" s="83">
        <f t="shared" ca="1" si="93"/>
        <v>1577836800</v>
      </c>
      <c r="K311" s="37">
        <f t="shared" si="86"/>
        <v>310</v>
      </c>
      <c r="L311">
        <f t="shared" ca="1" si="87"/>
        <v>0</v>
      </c>
      <c r="M311">
        <f t="shared" ca="1" si="94"/>
        <v>0</v>
      </c>
      <c r="N311" s="35">
        <f ca="1">compile!$AI$5</f>
        <v>45658</v>
      </c>
      <c r="O311" s="83">
        <f t="shared" ca="1" si="95"/>
        <v>1735689600</v>
      </c>
      <c r="P311" s="37">
        <f t="shared" si="88"/>
        <v>310</v>
      </c>
      <c r="Q311">
        <f t="shared" ca="1" si="89"/>
        <v>0</v>
      </c>
      <c r="R311">
        <f t="shared" ca="1" si="96"/>
        <v>0</v>
      </c>
      <c r="S311" s="35">
        <f ca="1">compile!$BM$5</f>
        <v>47484</v>
      </c>
      <c r="T311" s="83">
        <f t="shared" ca="1" si="97"/>
        <v>1893456000</v>
      </c>
      <c r="U311" s="37">
        <f t="shared" si="90"/>
        <v>310</v>
      </c>
      <c r="V311">
        <f t="shared" ca="1" si="91"/>
        <v>0</v>
      </c>
      <c r="W311">
        <f t="shared" ca="1" si="98"/>
        <v>0</v>
      </c>
      <c r="X311" s="35">
        <f ca="1">compile!$CQ$5</f>
        <v>51136</v>
      </c>
      <c r="Y311" s="83">
        <f t="shared" ca="1" si="99"/>
        <v>2208988800</v>
      </c>
    </row>
    <row r="312" spans="1:25" x14ac:dyDescent="0.2">
      <c r="A312">
        <v>311</v>
      </c>
      <c r="B312" t="str">
        <f t="shared" ca="1" si="80"/>
        <v>MNE_Steinkohlekraftwerk neu</v>
      </c>
      <c r="C312">
        <f t="shared" ca="1" si="81"/>
        <v>13</v>
      </c>
      <c r="D312">
        <f t="shared" ca="1" si="82"/>
        <v>19.2</v>
      </c>
      <c r="E312">
        <f t="shared" ca="1" si="83"/>
        <v>42.8</v>
      </c>
      <c r="F312" s="37">
        <f t="shared" si="84"/>
        <v>311</v>
      </c>
      <c r="G312">
        <f t="shared" ca="1" si="85"/>
        <v>0</v>
      </c>
      <c r="H312">
        <f t="shared" ca="1" si="92"/>
        <v>0</v>
      </c>
      <c r="I312" s="35">
        <f ca="1">compile!$E$5</f>
        <v>43831</v>
      </c>
      <c r="J312" s="83">
        <f t="shared" ca="1" si="93"/>
        <v>1577836800</v>
      </c>
      <c r="K312" s="37">
        <f t="shared" si="86"/>
        <v>311</v>
      </c>
      <c r="L312">
        <f t="shared" ca="1" si="87"/>
        <v>0</v>
      </c>
      <c r="M312">
        <f t="shared" ca="1" si="94"/>
        <v>0</v>
      </c>
      <c r="N312" s="35">
        <f ca="1">compile!$AI$5</f>
        <v>45658</v>
      </c>
      <c r="O312" s="83">
        <f t="shared" ca="1" si="95"/>
        <v>1735689600</v>
      </c>
      <c r="P312" s="37">
        <f t="shared" si="88"/>
        <v>311</v>
      </c>
      <c r="Q312">
        <f t="shared" ca="1" si="89"/>
        <v>0</v>
      </c>
      <c r="R312">
        <f t="shared" ca="1" si="96"/>
        <v>0</v>
      </c>
      <c r="S312" s="35">
        <f ca="1">compile!$BM$5</f>
        <v>47484</v>
      </c>
      <c r="T312" s="83">
        <f t="shared" ca="1" si="97"/>
        <v>1893456000</v>
      </c>
      <c r="U312" s="37">
        <f t="shared" si="90"/>
        <v>311</v>
      </c>
      <c r="V312">
        <f t="shared" ca="1" si="91"/>
        <v>0</v>
      </c>
      <c r="W312">
        <f t="shared" ca="1" si="98"/>
        <v>0</v>
      </c>
      <c r="X312" s="35">
        <f ca="1">compile!$CQ$5</f>
        <v>51136</v>
      </c>
      <c r="Y312" s="83">
        <f t="shared" ca="1" si="99"/>
        <v>2208988800</v>
      </c>
    </row>
    <row r="313" spans="1:25" x14ac:dyDescent="0.2">
      <c r="A313">
        <v>312</v>
      </c>
      <c r="B313" t="str">
        <f t="shared" ca="1" si="80"/>
        <v>MNE_Laufwasserkraftwerk</v>
      </c>
      <c r="C313">
        <f t="shared" ca="1" si="81"/>
        <v>9</v>
      </c>
      <c r="D313">
        <f t="shared" ca="1" si="82"/>
        <v>18.899999999999999</v>
      </c>
      <c r="E313">
        <f t="shared" ca="1" si="83"/>
        <v>42.7</v>
      </c>
      <c r="F313" s="37">
        <f t="shared" si="84"/>
        <v>312</v>
      </c>
      <c r="G313">
        <f t="shared" ca="1" si="85"/>
        <v>91.35</v>
      </c>
      <c r="H313">
        <f t="shared" ca="1" si="92"/>
        <v>91350000</v>
      </c>
      <c r="I313" s="35">
        <f ca="1">compile!$E$5</f>
        <v>43831</v>
      </c>
      <c r="J313" s="83">
        <f t="shared" ca="1" si="93"/>
        <v>1577836800</v>
      </c>
      <c r="K313" s="37">
        <f t="shared" si="86"/>
        <v>312</v>
      </c>
      <c r="L313">
        <f t="shared" ca="1" si="87"/>
        <v>91.35</v>
      </c>
      <c r="M313">
        <f t="shared" ca="1" si="94"/>
        <v>91350000</v>
      </c>
      <c r="N313" s="35">
        <f ca="1">compile!$AI$5</f>
        <v>45658</v>
      </c>
      <c r="O313" s="83">
        <f t="shared" ca="1" si="95"/>
        <v>1735689600</v>
      </c>
      <c r="P313" s="37">
        <f t="shared" si="88"/>
        <v>312</v>
      </c>
      <c r="Q313">
        <f t="shared" ca="1" si="89"/>
        <v>91.35</v>
      </c>
      <c r="R313">
        <f t="shared" ca="1" si="96"/>
        <v>91350000</v>
      </c>
      <c r="S313" s="35">
        <f ca="1">compile!$BM$5</f>
        <v>47484</v>
      </c>
      <c r="T313" s="83">
        <f t="shared" ca="1" si="97"/>
        <v>1893456000</v>
      </c>
      <c r="U313" s="37">
        <f t="shared" si="90"/>
        <v>312</v>
      </c>
      <c r="V313">
        <f t="shared" ca="1" si="91"/>
        <v>91.35</v>
      </c>
      <c r="W313">
        <f t="shared" ca="1" si="98"/>
        <v>91350000</v>
      </c>
      <c r="X313" s="35">
        <f ca="1">compile!$CQ$5</f>
        <v>51136</v>
      </c>
      <c r="Y313" s="83">
        <f t="shared" ca="1" si="99"/>
        <v>2208988800</v>
      </c>
    </row>
    <row r="314" spans="1:25" x14ac:dyDescent="0.2">
      <c r="A314">
        <v>313</v>
      </c>
      <c r="B314" t="str">
        <f t="shared" ca="1" si="80"/>
        <v>MNE_Speicherwasserkraftwerk</v>
      </c>
      <c r="C314">
        <f t="shared" ca="1" si="81"/>
        <v>11</v>
      </c>
      <c r="D314">
        <f t="shared" ca="1" si="82"/>
        <v>19.3</v>
      </c>
      <c r="E314">
        <f t="shared" ca="1" si="83"/>
        <v>43.2</v>
      </c>
      <c r="F314" s="37">
        <f t="shared" si="84"/>
        <v>313</v>
      </c>
      <c r="G314">
        <f t="shared" ca="1" si="85"/>
        <v>728.5</v>
      </c>
      <c r="H314">
        <f t="shared" ca="1" si="92"/>
        <v>728500000</v>
      </c>
      <c r="I314" s="35">
        <f ca="1">compile!$E$5</f>
        <v>43831</v>
      </c>
      <c r="J314" s="83">
        <f t="shared" ca="1" si="93"/>
        <v>1577836800</v>
      </c>
      <c r="K314" s="37">
        <f t="shared" si="86"/>
        <v>313</v>
      </c>
      <c r="L314">
        <f t="shared" ca="1" si="87"/>
        <v>728.5</v>
      </c>
      <c r="M314">
        <f t="shared" ca="1" si="94"/>
        <v>728500000</v>
      </c>
      <c r="N314" s="35">
        <f ca="1">compile!$AI$5</f>
        <v>45658</v>
      </c>
      <c r="O314" s="83">
        <f t="shared" ca="1" si="95"/>
        <v>1735689600</v>
      </c>
      <c r="P314" s="37">
        <f t="shared" si="88"/>
        <v>313</v>
      </c>
      <c r="Q314">
        <f t="shared" ca="1" si="89"/>
        <v>728.5</v>
      </c>
      <c r="R314">
        <f t="shared" ca="1" si="96"/>
        <v>728500000</v>
      </c>
      <c r="S314" s="35">
        <f ca="1">compile!$BM$5</f>
        <v>47484</v>
      </c>
      <c r="T314" s="83">
        <f t="shared" ca="1" si="97"/>
        <v>1893456000</v>
      </c>
      <c r="U314" s="37">
        <f t="shared" si="90"/>
        <v>313</v>
      </c>
      <c r="V314">
        <f t="shared" ca="1" si="91"/>
        <v>728.5</v>
      </c>
      <c r="W314">
        <f t="shared" ca="1" si="98"/>
        <v>728500000</v>
      </c>
      <c r="X314" s="35">
        <f ca="1">compile!$CQ$5</f>
        <v>51136</v>
      </c>
      <c r="Y314" s="83">
        <f t="shared" ca="1" si="99"/>
        <v>2208988800</v>
      </c>
    </row>
    <row r="315" spans="1:25" x14ac:dyDescent="0.2">
      <c r="A315">
        <v>314</v>
      </c>
      <c r="B315" t="str">
        <f t="shared" ca="1" si="80"/>
        <v>MNE_Braunkohlekraftwerk alt</v>
      </c>
      <c r="C315">
        <f t="shared" ca="1" si="81"/>
        <v>2</v>
      </c>
      <c r="D315">
        <f t="shared" ca="1" si="82"/>
        <v>19.8</v>
      </c>
      <c r="E315">
        <f t="shared" ca="1" si="83"/>
        <v>42.8</v>
      </c>
      <c r="F315" s="37">
        <f t="shared" si="84"/>
        <v>314</v>
      </c>
      <c r="G315">
        <f t="shared" ca="1" si="85"/>
        <v>100</v>
      </c>
      <c r="H315">
        <f t="shared" ca="1" si="92"/>
        <v>100000000</v>
      </c>
      <c r="I315" s="35">
        <f ca="1">compile!$E$5</f>
        <v>43831</v>
      </c>
      <c r="J315" s="83">
        <f t="shared" ca="1" si="93"/>
        <v>1577836800</v>
      </c>
      <c r="K315" s="37">
        <f t="shared" si="86"/>
        <v>314</v>
      </c>
      <c r="L315">
        <f t="shared" ca="1" si="87"/>
        <v>100</v>
      </c>
      <c r="M315">
        <f t="shared" ca="1" si="94"/>
        <v>100000000</v>
      </c>
      <c r="N315" s="35">
        <f ca="1">compile!$AI$5</f>
        <v>45658</v>
      </c>
      <c r="O315" s="83">
        <f t="shared" ca="1" si="95"/>
        <v>1735689600</v>
      </c>
      <c r="P315" s="37">
        <f t="shared" si="88"/>
        <v>314</v>
      </c>
      <c r="Q315">
        <f t="shared" ca="1" si="89"/>
        <v>100</v>
      </c>
      <c r="R315">
        <f t="shared" ca="1" si="96"/>
        <v>100000000</v>
      </c>
      <c r="S315" s="35">
        <f ca="1">compile!$BM$5</f>
        <v>47484</v>
      </c>
      <c r="T315" s="83">
        <f t="shared" ca="1" si="97"/>
        <v>1893456000</v>
      </c>
      <c r="U315" s="37">
        <f t="shared" si="90"/>
        <v>314</v>
      </c>
      <c r="V315">
        <f t="shared" ca="1" si="91"/>
        <v>100</v>
      </c>
      <c r="W315">
        <f t="shared" ca="1" si="98"/>
        <v>100000000</v>
      </c>
      <c r="X315" s="35">
        <f ca="1">compile!$CQ$5</f>
        <v>51136</v>
      </c>
      <c r="Y315" s="83">
        <f t="shared" ca="1" si="99"/>
        <v>2208988800</v>
      </c>
    </row>
    <row r="316" spans="1:25" x14ac:dyDescent="0.2">
      <c r="A316">
        <v>315</v>
      </c>
      <c r="B316" t="str">
        <f t="shared" ca="1" si="80"/>
        <v>MNE_Braunkohlekraftwerk neu</v>
      </c>
      <c r="C316">
        <f t="shared" ca="1" si="81"/>
        <v>3</v>
      </c>
      <c r="D316">
        <f t="shared" ca="1" si="82"/>
        <v>19.8</v>
      </c>
      <c r="E316">
        <f t="shared" ca="1" si="83"/>
        <v>42.8</v>
      </c>
      <c r="F316" s="37">
        <f t="shared" si="84"/>
        <v>315</v>
      </c>
      <c r="G316">
        <f t="shared" ca="1" si="85"/>
        <v>100</v>
      </c>
      <c r="H316">
        <f t="shared" ca="1" si="92"/>
        <v>100000000</v>
      </c>
      <c r="I316" s="35">
        <f ca="1">compile!$E$5</f>
        <v>43831</v>
      </c>
      <c r="J316" s="83">
        <f t="shared" ca="1" si="93"/>
        <v>1577836800</v>
      </c>
      <c r="K316" s="37">
        <f t="shared" si="86"/>
        <v>315</v>
      </c>
      <c r="L316">
        <f t="shared" ca="1" si="87"/>
        <v>100</v>
      </c>
      <c r="M316">
        <f t="shared" ca="1" si="94"/>
        <v>100000000</v>
      </c>
      <c r="N316" s="35">
        <f ca="1">compile!$AI$5</f>
        <v>45658</v>
      </c>
      <c r="O316" s="83">
        <f t="shared" ca="1" si="95"/>
        <v>1735689600</v>
      </c>
      <c r="P316" s="37">
        <f t="shared" si="88"/>
        <v>315</v>
      </c>
      <c r="Q316">
        <f t="shared" ca="1" si="89"/>
        <v>100</v>
      </c>
      <c r="R316">
        <f t="shared" ca="1" si="96"/>
        <v>100000000</v>
      </c>
      <c r="S316" s="35">
        <f ca="1">compile!$BM$5</f>
        <v>47484</v>
      </c>
      <c r="T316" s="83">
        <f t="shared" ca="1" si="97"/>
        <v>1893456000</v>
      </c>
      <c r="U316" s="37">
        <f t="shared" si="90"/>
        <v>315</v>
      </c>
      <c r="V316">
        <f t="shared" ca="1" si="91"/>
        <v>100</v>
      </c>
      <c r="W316">
        <f t="shared" ca="1" si="98"/>
        <v>100000000</v>
      </c>
      <c r="X316" s="35">
        <f ca="1">compile!$CQ$5</f>
        <v>51136</v>
      </c>
      <c r="Y316" s="83">
        <f t="shared" ca="1" si="99"/>
        <v>2208988800</v>
      </c>
    </row>
    <row r="317" spans="1:25" x14ac:dyDescent="0.2">
      <c r="A317">
        <v>316</v>
      </c>
      <c r="B317" t="str">
        <f t="shared" ca="1" si="80"/>
        <v>MNE_Kernkraftwerk</v>
      </c>
      <c r="C317">
        <f t="shared" ca="1" si="81"/>
        <v>8</v>
      </c>
      <c r="D317">
        <f t="shared" ca="1" si="82"/>
        <v>19.2</v>
      </c>
      <c r="E317">
        <f t="shared" ca="1" si="83"/>
        <v>42.7</v>
      </c>
      <c r="F317" s="37">
        <f t="shared" si="84"/>
        <v>316</v>
      </c>
      <c r="G317">
        <f t="shared" ca="1" si="85"/>
        <v>0</v>
      </c>
      <c r="H317">
        <f t="shared" ca="1" si="92"/>
        <v>0</v>
      </c>
      <c r="I317" s="35">
        <f ca="1">compile!$E$5</f>
        <v>43831</v>
      </c>
      <c r="J317" s="83">
        <f t="shared" ca="1" si="93"/>
        <v>1577836800</v>
      </c>
      <c r="K317" s="37">
        <f t="shared" si="86"/>
        <v>316</v>
      </c>
      <c r="L317">
        <f t="shared" ca="1" si="87"/>
        <v>0</v>
      </c>
      <c r="M317">
        <f t="shared" ca="1" si="94"/>
        <v>0</v>
      </c>
      <c r="N317" s="35">
        <f ca="1">compile!$AI$5</f>
        <v>45658</v>
      </c>
      <c r="O317" s="83">
        <f t="shared" ca="1" si="95"/>
        <v>1735689600</v>
      </c>
      <c r="P317" s="37">
        <f t="shared" si="88"/>
        <v>316</v>
      </c>
      <c r="Q317">
        <f t="shared" ca="1" si="89"/>
        <v>0</v>
      </c>
      <c r="R317">
        <f t="shared" ca="1" si="96"/>
        <v>0</v>
      </c>
      <c r="S317" s="35">
        <f ca="1">compile!$BM$5</f>
        <v>47484</v>
      </c>
      <c r="T317" s="83">
        <f t="shared" ca="1" si="97"/>
        <v>1893456000</v>
      </c>
      <c r="U317" s="37">
        <f t="shared" si="90"/>
        <v>316</v>
      </c>
      <c r="V317">
        <f t="shared" ca="1" si="91"/>
        <v>0</v>
      </c>
      <c r="W317">
        <f t="shared" ca="1" si="98"/>
        <v>0</v>
      </c>
      <c r="X317" s="35">
        <f ca="1">compile!$CQ$5</f>
        <v>51136</v>
      </c>
      <c r="Y317" s="83">
        <f t="shared" ca="1" si="99"/>
        <v>2208988800</v>
      </c>
    </row>
    <row r="318" spans="1:25" x14ac:dyDescent="0.2">
      <c r="A318">
        <v>317</v>
      </c>
      <c r="B318" t="str">
        <f t="shared" ca="1" si="80"/>
        <v>MNE_Oelkraftwerk</v>
      </c>
      <c r="C318">
        <f t="shared" ca="1" si="81"/>
        <v>17</v>
      </c>
      <c r="D318">
        <f t="shared" ca="1" si="82"/>
        <v>19.2</v>
      </c>
      <c r="E318">
        <f t="shared" ca="1" si="83"/>
        <v>42.7</v>
      </c>
      <c r="F318" s="37">
        <f t="shared" si="84"/>
        <v>317</v>
      </c>
      <c r="G318">
        <f t="shared" ca="1" si="85"/>
        <v>0</v>
      </c>
      <c r="H318">
        <f t="shared" ca="1" si="92"/>
        <v>0</v>
      </c>
      <c r="I318" s="35">
        <f ca="1">compile!$E$5</f>
        <v>43831</v>
      </c>
      <c r="J318" s="83">
        <f t="shared" ca="1" si="93"/>
        <v>1577836800</v>
      </c>
      <c r="K318" s="37">
        <f t="shared" si="86"/>
        <v>317</v>
      </c>
      <c r="L318">
        <f t="shared" ca="1" si="87"/>
        <v>0</v>
      </c>
      <c r="M318">
        <f t="shared" ca="1" si="94"/>
        <v>0</v>
      </c>
      <c r="N318" s="35">
        <f ca="1">compile!$AI$5</f>
        <v>45658</v>
      </c>
      <c r="O318" s="83">
        <f t="shared" ca="1" si="95"/>
        <v>1735689600</v>
      </c>
      <c r="P318" s="37">
        <f t="shared" si="88"/>
        <v>317</v>
      </c>
      <c r="Q318">
        <f t="shared" ca="1" si="89"/>
        <v>0</v>
      </c>
      <c r="R318">
        <f t="shared" ca="1" si="96"/>
        <v>0</v>
      </c>
      <c r="S318" s="35">
        <f ca="1">compile!$BM$5</f>
        <v>47484</v>
      </c>
      <c r="T318" s="83">
        <f t="shared" ca="1" si="97"/>
        <v>1893456000</v>
      </c>
      <c r="U318" s="37">
        <f t="shared" si="90"/>
        <v>317</v>
      </c>
      <c r="V318">
        <f t="shared" ca="1" si="91"/>
        <v>0</v>
      </c>
      <c r="W318">
        <f t="shared" ca="1" si="98"/>
        <v>0</v>
      </c>
      <c r="X318" s="35">
        <f ca="1">compile!$CQ$5</f>
        <v>51136</v>
      </c>
      <c r="Y318" s="83">
        <f t="shared" ca="1" si="99"/>
        <v>2208988800</v>
      </c>
    </row>
    <row r="319" spans="1:25" x14ac:dyDescent="0.2">
      <c r="A319">
        <v>318</v>
      </c>
      <c r="B319" t="str">
        <f t="shared" ca="1" si="80"/>
        <v>MNE_Weitere non-RES</v>
      </c>
      <c r="C319">
        <f t="shared" ca="1" si="81"/>
        <v>19</v>
      </c>
      <c r="D319">
        <f t="shared" ca="1" si="82"/>
        <v>19.2</v>
      </c>
      <c r="E319">
        <f t="shared" ca="1" si="83"/>
        <v>42.7</v>
      </c>
      <c r="F319" s="37">
        <f t="shared" si="84"/>
        <v>318</v>
      </c>
      <c r="G319">
        <f t="shared" ca="1" si="85"/>
        <v>0</v>
      </c>
      <c r="H319">
        <f t="shared" ca="1" si="92"/>
        <v>0</v>
      </c>
      <c r="I319" s="35">
        <f ca="1">compile!$E$5</f>
        <v>43831</v>
      </c>
      <c r="J319" s="83">
        <f t="shared" ca="1" si="93"/>
        <v>1577836800</v>
      </c>
      <c r="K319" s="37">
        <f t="shared" si="86"/>
        <v>318</v>
      </c>
      <c r="L319">
        <f t="shared" ca="1" si="87"/>
        <v>0</v>
      </c>
      <c r="M319">
        <f t="shared" ca="1" si="94"/>
        <v>0</v>
      </c>
      <c r="N319" s="35">
        <f ca="1">compile!$AI$5</f>
        <v>45658</v>
      </c>
      <c r="O319" s="83">
        <f t="shared" ca="1" si="95"/>
        <v>1735689600</v>
      </c>
      <c r="P319" s="37">
        <f t="shared" si="88"/>
        <v>318</v>
      </c>
      <c r="Q319">
        <f t="shared" ca="1" si="89"/>
        <v>0</v>
      </c>
      <c r="R319">
        <f t="shared" ca="1" si="96"/>
        <v>0</v>
      </c>
      <c r="S319" s="35">
        <f ca="1">compile!$BM$5</f>
        <v>47484</v>
      </c>
      <c r="T319" s="83">
        <f t="shared" ca="1" si="97"/>
        <v>1893456000</v>
      </c>
      <c r="U319" s="37">
        <f t="shared" si="90"/>
        <v>318</v>
      </c>
      <c r="V319">
        <f t="shared" ca="1" si="91"/>
        <v>0</v>
      </c>
      <c r="W319">
        <f t="shared" ca="1" si="98"/>
        <v>0</v>
      </c>
      <c r="X319" s="35">
        <f ca="1">compile!$CQ$5</f>
        <v>51136</v>
      </c>
      <c r="Y319" s="83">
        <f t="shared" ca="1" si="99"/>
        <v>2208988800</v>
      </c>
    </row>
    <row r="320" spans="1:25" x14ac:dyDescent="0.2">
      <c r="A320">
        <v>319</v>
      </c>
      <c r="B320" t="str">
        <f t="shared" ca="1" si="80"/>
        <v>MNE_Weitere RES</v>
      </c>
      <c r="C320">
        <f t="shared" ca="1" si="81"/>
        <v>18</v>
      </c>
      <c r="D320">
        <f t="shared" ca="1" si="82"/>
        <v>19.2</v>
      </c>
      <c r="E320">
        <f t="shared" ca="1" si="83"/>
        <v>42.7</v>
      </c>
      <c r="F320" s="37">
        <f t="shared" si="84"/>
        <v>319</v>
      </c>
      <c r="G320">
        <f t="shared" ca="1" si="85"/>
        <v>33</v>
      </c>
      <c r="H320">
        <f t="shared" ca="1" si="92"/>
        <v>33000000</v>
      </c>
      <c r="I320" s="35">
        <f ca="1">compile!$E$5</f>
        <v>43831</v>
      </c>
      <c r="J320" s="83">
        <f t="shared" ca="1" si="93"/>
        <v>1577836800</v>
      </c>
      <c r="K320" s="37">
        <f t="shared" si="86"/>
        <v>319</v>
      </c>
      <c r="L320">
        <f t="shared" ca="1" si="87"/>
        <v>33</v>
      </c>
      <c r="M320">
        <f t="shared" ca="1" si="94"/>
        <v>33000000</v>
      </c>
      <c r="N320" s="35">
        <f ca="1">compile!$AI$5</f>
        <v>45658</v>
      </c>
      <c r="O320" s="83">
        <f t="shared" ca="1" si="95"/>
        <v>1735689600</v>
      </c>
      <c r="P320" s="37">
        <f t="shared" si="88"/>
        <v>319</v>
      </c>
      <c r="Q320">
        <f t="shared" ca="1" si="89"/>
        <v>33</v>
      </c>
      <c r="R320">
        <f t="shared" ca="1" si="96"/>
        <v>33000000</v>
      </c>
      <c r="S320" s="35">
        <f ca="1">compile!$BM$5</f>
        <v>47484</v>
      </c>
      <c r="T320" s="83">
        <f t="shared" ca="1" si="97"/>
        <v>1893456000</v>
      </c>
      <c r="U320" s="37">
        <f t="shared" si="90"/>
        <v>319</v>
      </c>
      <c r="V320">
        <f t="shared" ca="1" si="91"/>
        <v>33</v>
      </c>
      <c r="W320">
        <f t="shared" ca="1" si="98"/>
        <v>33000000</v>
      </c>
      <c r="X320" s="35">
        <f ca="1">compile!$CQ$5</f>
        <v>51136</v>
      </c>
      <c r="Y320" s="83">
        <f t="shared" ca="1" si="99"/>
        <v>2208988800</v>
      </c>
    </row>
    <row r="321" spans="1:25" x14ac:dyDescent="0.2">
      <c r="A321">
        <v>320</v>
      </c>
      <c r="B321" t="str">
        <f t="shared" ca="1" si="80"/>
        <v>MNE_PV</v>
      </c>
      <c r="C321">
        <f t="shared" ca="1" si="81"/>
        <v>10</v>
      </c>
      <c r="D321">
        <f t="shared" ca="1" si="82"/>
        <v>18.7</v>
      </c>
      <c r="E321">
        <f t="shared" ca="1" si="83"/>
        <v>42.8</v>
      </c>
      <c r="F321" s="37">
        <f t="shared" si="84"/>
        <v>320</v>
      </c>
      <c r="G321">
        <f t="shared" ca="1" si="85"/>
        <v>10</v>
      </c>
      <c r="H321">
        <f t="shared" ca="1" si="92"/>
        <v>10000000</v>
      </c>
      <c r="I321" s="35">
        <f ca="1">compile!$E$5</f>
        <v>43831</v>
      </c>
      <c r="J321" s="83">
        <f t="shared" ca="1" si="93"/>
        <v>1577836800</v>
      </c>
      <c r="K321" s="37">
        <f t="shared" si="86"/>
        <v>320</v>
      </c>
      <c r="L321">
        <f t="shared" ca="1" si="87"/>
        <v>10</v>
      </c>
      <c r="M321">
        <f t="shared" ca="1" si="94"/>
        <v>10000000</v>
      </c>
      <c r="N321" s="35">
        <f ca="1">compile!$AI$5</f>
        <v>45658</v>
      </c>
      <c r="O321" s="83">
        <f t="shared" ca="1" si="95"/>
        <v>1735689600</v>
      </c>
      <c r="P321" s="37">
        <f t="shared" si="88"/>
        <v>320</v>
      </c>
      <c r="Q321">
        <f t="shared" ca="1" si="89"/>
        <v>10</v>
      </c>
      <c r="R321">
        <f t="shared" ca="1" si="96"/>
        <v>10000000</v>
      </c>
      <c r="S321" s="35">
        <f ca="1">compile!$BM$5</f>
        <v>47484</v>
      </c>
      <c r="T321" s="83">
        <f t="shared" ca="1" si="97"/>
        <v>1893456000</v>
      </c>
      <c r="U321" s="37">
        <f t="shared" si="90"/>
        <v>320</v>
      </c>
      <c r="V321">
        <f t="shared" ca="1" si="91"/>
        <v>10</v>
      </c>
      <c r="W321">
        <f t="shared" ca="1" si="98"/>
        <v>10000000</v>
      </c>
      <c r="X321" s="35">
        <f ca="1">compile!$CQ$5</f>
        <v>51136</v>
      </c>
      <c r="Y321" s="83">
        <f t="shared" ca="1" si="99"/>
        <v>2208988800</v>
      </c>
    </row>
    <row r="322" spans="1:25" x14ac:dyDescent="0.2">
      <c r="A322">
        <v>321</v>
      </c>
      <c r="B322" t="str">
        <f t="shared" ref="B322:B385" ca="1" si="100">OFFSET(KW_BEZ,TRUNC((ROW()-ROW(B$2))/COLUMNS(KW_BEZ)),MOD(ROW()-ROW(B$2),COLUMNS(KW_BEZ)),1,1)</f>
        <v>MNE_Wind onshore stark</v>
      </c>
      <c r="C322">
        <f t="shared" ref="C322:C385" ca="1" si="101">OFFSET(KW_FK_KWTYP,TRUNC((ROW()-ROW(C$2))/COLUMNS(KW_FK_KWTYP)),MOD(ROW()-ROW(C$2),COLUMNS(KW_FK_KWTYP)),1,1)</f>
        <v>16</v>
      </c>
      <c r="D322">
        <f t="shared" ref="D322:D385" ca="1" si="102">OFFSET(KW_LONG,TRUNC((ROW()-ROW(D$2))/COLUMNS(KW_LONG)),MOD(ROW()-ROW(D$2),COLUMNS(KW_LONG)),1,1)</f>
        <v>18.7</v>
      </c>
      <c r="E322">
        <f t="shared" ref="E322:E385" ca="1" si="103">OFFSET(KW_LAT,TRUNC((ROW()-ROW(E$2))/COLUMNS(KW_LAT)),MOD(ROW()-ROW(E$2),COLUMNS(KW_LAT)),1,1)</f>
        <v>42.8</v>
      </c>
      <c r="F322" s="37">
        <f t="shared" ref="F322:F385" si="104">$A322</f>
        <v>321</v>
      </c>
      <c r="G322">
        <f t="shared" ref="G322:G385" ca="1" si="105">OFFSET(P_INST_1,TRUNC((ROW()-ROW(G$2))/COLUMNS(P_INST_1)),MOD(ROW()-ROW(G$2),COLUMNS(P_INST_1)),1,1)</f>
        <v>75.599999999999994</v>
      </c>
      <c r="H322">
        <f t="shared" ca="1" si="92"/>
        <v>75600000</v>
      </c>
      <c r="I322" s="35">
        <f ca="1">compile!$E$5</f>
        <v>43831</v>
      </c>
      <c r="J322" s="83">
        <f t="shared" ca="1" si="93"/>
        <v>1577836800</v>
      </c>
      <c r="K322" s="37">
        <f t="shared" ref="K322:K385" si="106">$A322</f>
        <v>321</v>
      </c>
      <c r="L322">
        <f t="shared" ref="L322:L385" ca="1" si="107">OFFSET(P_INST_2,TRUNC((ROW()-ROW(L$2))/COLUMNS(P_INST_2)),MOD(ROW()-ROW(L$2),COLUMNS(P_INST_2)),1,1)</f>
        <v>75.599999999999994</v>
      </c>
      <c r="M322">
        <f t="shared" ca="1" si="94"/>
        <v>75600000</v>
      </c>
      <c r="N322" s="35">
        <f ca="1">compile!$AI$5</f>
        <v>45658</v>
      </c>
      <c r="O322" s="83">
        <f t="shared" ca="1" si="95"/>
        <v>1735689600</v>
      </c>
      <c r="P322" s="37">
        <f t="shared" ref="P322:P385" si="108">$A322</f>
        <v>321</v>
      </c>
      <c r="Q322">
        <f t="shared" ref="Q322:Q385" ca="1" si="109">OFFSET(P_INST_3,TRUNC((ROW()-ROW(Q$2))/COLUMNS(P_INST_3)),MOD(ROW()-ROW(Q$2),COLUMNS(P_INST_3)),1,1)</f>
        <v>75.599999999999994</v>
      </c>
      <c r="R322">
        <f t="shared" ca="1" si="96"/>
        <v>75600000</v>
      </c>
      <c r="S322" s="35">
        <f ca="1">compile!$BM$5</f>
        <v>47484</v>
      </c>
      <c r="T322" s="83">
        <f t="shared" ca="1" si="97"/>
        <v>1893456000</v>
      </c>
      <c r="U322" s="37">
        <f t="shared" ref="U322:U385" si="110">$A322</f>
        <v>321</v>
      </c>
      <c r="V322">
        <f t="shared" ref="V322:V385" ca="1" si="111">OFFSET(P_INST_4,TRUNC((ROW()-ROW(V$2))/COLUMNS(P_INST_4)),MOD(ROW()-ROW(V$2),COLUMNS(P_INST_4)),1,1)</f>
        <v>75.599999999999994</v>
      </c>
      <c r="W322">
        <f t="shared" ca="1" si="98"/>
        <v>75600000</v>
      </c>
      <c r="X322" s="35">
        <f ca="1">compile!$CQ$5</f>
        <v>51136</v>
      </c>
      <c r="Y322" s="83">
        <f t="shared" ca="1" si="99"/>
        <v>2208988800</v>
      </c>
    </row>
    <row r="323" spans="1:25" x14ac:dyDescent="0.2">
      <c r="A323">
        <v>322</v>
      </c>
      <c r="B323" t="str">
        <f t="shared" ca="1" si="100"/>
        <v>MNE_Wind onshore schwach</v>
      </c>
      <c r="C323">
        <f t="shared" ca="1" si="101"/>
        <v>15</v>
      </c>
      <c r="D323">
        <f t="shared" ca="1" si="102"/>
        <v>18.7</v>
      </c>
      <c r="E323">
        <f t="shared" ca="1" si="103"/>
        <v>42.8</v>
      </c>
      <c r="F323" s="37">
        <f t="shared" si="104"/>
        <v>322</v>
      </c>
      <c r="G323">
        <f t="shared" ca="1" si="105"/>
        <v>75.599999999999994</v>
      </c>
      <c r="H323">
        <f t="shared" ref="H323:H386" ca="1" si="112">G323*10^6</f>
        <v>75600000</v>
      </c>
      <c r="I323" s="35">
        <f ca="1">compile!$E$5</f>
        <v>43831</v>
      </c>
      <c r="J323" s="83">
        <f t="shared" ref="J323:J386" ca="1" si="113">(I323-DATE(1970,1,1))*86400</f>
        <v>1577836800</v>
      </c>
      <c r="K323" s="37">
        <f t="shared" si="106"/>
        <v>322</v>
      </c>
      <c r="L323">
        <f t="shared" ca="1" si="107"/>
        <v>75.599999999999994</v>
      </c>
      <c r="M323">
        <f t="shared" ref="M323:M386" ca="1" si="114">L323*10^6</f>
        <v>75600000</v>
      </c>
      <c r="N323" s="35">
        <f ca="1">compile!$AI$5</f>
        <v>45658</v>
      </c>
      <c r="O323" s="83">
        <f t="shared" ref="O323:O386" ca="1" si="115">(N323-DATE(1970,1,1))*86400</f>
        <v>1735689600</v>
      </c>
      <c r="P323" s="37">
        <f t="shared" si="108"/>
        <v>322</v>
      </c>
      <c r="Q323">
        <f t="shared" ca="1" si="109"/>
        <v>75.599999999999994</v>
      </c>
      <c r="R323">
        <f t="shared" ref="R323:R386" ca="1" si="116">Q323*10^6</f>
        <v>75600000</v>
      </c>
      <c r="S323" s="35">
        <f ca="1">compile!$BM$5</f>
        <v>47484</v>
      </c>
      <c r="T323" s="83">
        <f t="shared" ref="T323:T386" ca="1" si="117">(S323-DATE(1970,1,1))*86400</f>
        <v>1893456000</v>
      </c>
      <c r="U323" s="37">
        <f t="shared" si="110"/>
        <v>322</v>
      </c>
      <c r="V323">
        <f t="shared" ca="1" si="111"/>
        <v>75.599999999999994</v>
      </c>
      <c r="W323">
        <f t="shared" ref="W323:W386" ca="1" si="118">V323*10^6</f>
        <v>75600000</v>
      </c>
      <c r="X323" s="35">
        <f ca="1">compile!$CQ$5</f>
        <v>51136</v>
      </c>
      <c r="Y323" s="83">
        <f t="shared" ref="Y323:Y386" ca="1" si="119">(X323-DATE(1970,1,1))*86400</f>
        <v>2208988800</v>
      </c>
    </row>
    <row r="324" spans="1:25" x14ac:dyDescent="0.2">
      <c r="A324">
        <v>323</v>
      </c>
      <c r="B324" t="str">
        <f t="shared" ca="1" si="100"/>
        <v>MNE_Wind offshore</v>
      </c>
      <c r="C324">
        <f t="shared" ca="1" si="101"/>
        <v>14</v>
      </c>
      <c r="D324">
        <f t="shared" ca="1" si="102"/>
        <v>18.399999999999999</v>
      </c>
      <c r="E324">
        <f t="shared" ca="1" si="103"/>
        <v>42.1</v>
      </c>
      <c r="F324" s="37">
        <f t="shared" si="104"/>
        <v>323</v>
      </c>
      <c r="G324">
        <f t="shared" ca="1" si="105"/>
        <v>0</v>
      </c>
      <c r="H324">
        <f t="shared" ca="1" si="112"/>
        <v>0</v>
      </c>
      <c r="I324" s="35">
        <f ca="1">compile!$E$5</f>
        <v>43831</v>
      </c>
      <c r="J324" s="83">
        <f t="shared" ca="1" si="113"/>
        <v>1577836800</v>
      </c>
      <c r="K324" s="37">
        <f t="shared" si="106"/>
        <v>323</v>
      </c>
      <c r="L324">
        <f t="shared" ca="1" si="107"/>
        <v>0</v>
      </c>
      <c r="M324">
        <f t="shared" ca="1" si="114"/>
        <v>0</v>
      </c>
      <c r="N324" s="35">
        <f ca="1">compile!$AI$5</f>
        <v>45658</v>
      </c>
      <c r="O324" s="83">
        <f t="shared" ca="1" si="115"/>
        <v>1735689600</v>
      </c>
      <c r="P324" s="37">
        <f t="shared" si="108"/>
        <v>323</v>
      </c>
      <c r="Q324">
        <f t="shared" ca="1" si="109"/>
        <v>0</v>
      </c>
      <c r="R324">
        <f t="shared" ca="1" si="116"/>
        <v>0</v>
      </c>
      <c r="S324" s="35">
        <f ca="1">compile!$BM$5</f>
        <v>47484</v>
      </c>
      <c r="T324" s="83">
        <f t="shared" ca="1" si="117"/>
        <v>1893456000</v>
      </c>
      <c r="U324" s="37">
        <f t="shared" si="110"/>
        <v>323</v>
      </c>
      <c r="V324">
        <f t="shared" ca="1" si="111"/>
        <v>0</v>
      </c>
      <c r="W324">
        <f t="shared" ca="1" si="118"/>
        <v>0</v>
      </c>
      <c r="X324" s="35">
        <f ca="1">compile!$CQ$5</f>
        <v>51136</v>
      </c>
      <c r="Y324" s="83">
        <f t="shared" ca="1" si="119"/>
        <v>2208988800</v>
      </c>
    </row>
    <row r="325" spans="1:25" x14ac:dyDescent="0.2">
      <c r="A325">
        <v>324</v>
      </c>
      <c r="B325" t="str">
        <f t="shared" ca="1" si="100"/>
        <v>MKD_Biomassekraftwerk</v>
      </c>
      <c r="C325">
        <f t="shared" ca="1" si="101"/>
        <v>1</v>
      </c>
      <c r="D325">
        <f t="shared" ca="1" si="102"/>
        <v>20.8</v>
      </c>
      <c r="E325">
        <f t="shared" ca="1" si="103"/>
        <v>41.3</v>
      </c>
      <c r="F325" s="37">
        <f t="shared" si="104"/>
        <v>324</v>
      </c>
      <c r="G325">
        <f t="shared" ca="1" si="105"/>
        <v>0</v>
      </c>
      <c r="H325">
        <f t="shared" ca="1" si="112"/>
        <v>0</v>
      </c>
      <c r="I325" s="35">
        <f ca="1">compile!$E$5</f>
        <v>43831</v>
      </c>
      <c r="J325" s="83">
        <f t="shared" ca="1" si="113"/>
        <v>1577836800</v>
      </c>
      <c r="K325" s="37">
        <f t="shared" si="106"/>
        <v>324</v>
      </c>
      <c r="L325">
        <f t="shared" ca="1" si="107"/>
        <v>0</v>
      </c>
      <c r="M325">
        <f t="shared" ca="1" si="114"/>
        <v>0</v>
      </c>
      <c r="N325" s="35">
        <f ca="1">compile!$AI$5</f>
        <v>45658</v>
      </c>
      <c r="O325" s="83">
        <f t="shared" ca="1" si="115"/>
        <v>1735689600</v>
      </c>
      <c r="P325" s="37">
        <f t="shared" si="108"/>
        <v>324</v>
      </c>
      <c r="Q325">
        <f t="shared" ca="1" si="109"/>
        <v>0</v>
      </c>
      <c r="R325">
        <f t="shared" ca="1" si="116"/>
        <v>0</v>
      </c>
      <c r="S325" s="35">
        <f ca="1">compile!$BM$5</f>
        <v>47484</v>
      </c>
      <c r="T325" s="83">
        <f t="shared" ca="1" si="117"/>
        <v>1893456000</v>
      </c>
      <c r="U325" s="37">
        <f t="shared" si="110"/>
        <v>324</v>
      </c>
      <c r="V325">
        <f t="shared" ca="1" si="111"/>
        <v>0</v>
      </c>
      <c r="W325">
        <f t="shared" ca="1" si="118"/>
        <v>0</v>
      </c>
      <c r="X325" s="35">
        <f ca="1">compile!$CQ$5</f>
        <v>51136</v>
      </c>
      <c r="Y325" s="83">
        <f t="shared" ca="1" si="119"/>
        <v>2208988800</v>
      </c>
    </row>
    <row r="326" spans="1:25" x14ac:dyDescent="0.2">
      <c r="A326">
        <v>325</v>
      </c>
      <c r="B326" t="str">
        <f t="shared" ca="1" si="100"/>
        <v>MKD_GT absicherung</v>
      </c>
      <c r="C326">
        <f t="shared" ca="1" si="101"/>
        <v>4</v>
      </c>
      <c r="D326">
        <f t="shared" ca="1" si="102"/>
        <v>21</v>
      </c>
      <c r="E326">
        <f t="shared" ca="1" si="103"/>
        <v>41.5</v>
      </c>
      <c r="F326" s="37">
        <f t="shared" si="104"/>
        <v>325</v>
      </c>
      <c r="G326">
        <f t="shared" ca="1" si="105"/>
        <v>290</v>
      </c>
      <c r="H326">
        <f t="shared" ca="1" si="112"/>
        <v>290000000</v>
      </c>
      <c r="I326" s="35">
        <f ca="1">compile!$E$5</f>
        <v>43831</v>
      </c>
      <c r="J326" s="83">
        <f t="shared" ca="1" si="113"/>
        <v>1577836800</v>
      </c>
      <c r="K326" s="37">
        <f t="shared" si="106"/>
        <v>325</v>
      </c>
      <c r="L326">
        <f t="shared" ca="1" si="107"/>
        <v>290</v>
      </c>
      <c r="M326">
        <f t="shared" ca="1" si="114"/>
        <v>290000000</v>
      </c>
      <c r="N326" s="35">
        <f ca="1">compile!$AI$5</f>
        <v>45658</v>
      </c>
      <c r="O326" s="83">
        <f t="shared" ca="1" si="115"/>
        <v>1735689600</v>
      </c>
      <c r="P326" s="37">
        <f t="shared" si="108"/>
        <v>325</v>
      </c>
      <c r="Q326">
        <f t="shared" ca="1" si="109"/>
        <v>290</v>
      </c>
      <c r="R326">
        <f t="shared" ca="1" si="116"/>
        <v>290000000</v>
      </c>
      <c r="S326" s="35">
        <f ca="1">compile!$BM$5</f>
        <v>47484</v>
      </c>
      <c r="T326" s="83">
        <f t="shared" ca="1" si="117"/>
        <v>1893456000</v>
      </c>
      <c r="U326" s="37">
        <f t="shared" si="110"/>
        <v>325</v>
      </c>
      <c r="V326">
        <f t="shared" ca="1" si="111"/>
        <v>290</v>
      </c>
      <c r="W326">
        <f t="shared" ca="1" si="118"/>
        <v>290000000</v>
      </c>
      <c r="X326" s="35">
        <f ca="1">compile!$CQ$5</f>
        <v>51136</v>
      </c>
      <c r="Y326" s="83">
        <f t="shared" ca="1" si="119"/>
        <v>2208988800</v>
      </c>
    </row>
    <row r="327" spans="1:25" x14ac:dyDescent="0.2">
      <c r="A327">
        <v>326</v>
      </c>
      <c r="B327" t="str">
        <f t="shared" ca="1" si="100"/>
        <v>MKD_GT peak</v>
      </c>
      <c r="C327">
        <f t="shared" ca="1" si="101"/>
        <v>5</v>
      </c>
      <c r="D327">
        <f t="shared" ca="1" si="102"/>
        <v>21.2</v>
      </c>
      <c r="E327">
        <f t="shared" ca="1" si="103"/>
        <v>41.7</v>
      </c>
      <c r="F327" s="37">
        <f t="shared" si="104"/>
        <v>326</v>
      </c>
      <c r="G327">
        <f t="shared" ca="1" si="105"/>
        <v>87</v>
      </c>
      <c r="H327">
        <f t="shared" ca="1" si="112"/>
        <v>87000000</v>
      </c>
      <c r="I327" s="35">
        <f ca="1">compile!$E$5</f>
        <v>43831</v>
      </c>
      <c r="J327" s="83">
        <f t="shared" ca="1" si="113"/>
        <v>1577836800</v>
      </c>
      <c r="K327" s="37">
        <f t="shared" si="106"/>
        <v>326</v>
      </c>
      <c r="L327">
        <f t="shared" ca="1" si="107"/>
        <v>87</v>
      </c>
      <c r="M327">
        <f t="shared" ca="1" si="114"/>
        <v>87000000</v>
      </c>
      <c r="N327" s="35">
        <f ca="1">compile!$AI$5</f>
        <v>45658</v>
      </c>
      <c r="O327" s="83">
        <f t="shared" ca="1" si="115"/>
        <v>1735689600</v>
      </c>
      <c r="P327" s="37">
        <f t="shared" si="108"/>
        <v>326</v>
      </c>
      <c r="Q327">
        <f t="shared" ca="1" si="109"/>
        <v>87</v>
      </c>
      <c r="R327">
        <f t="shared" ca="1" si="116"/>
        <v>87000000</v>
      </c>
      <c r="S327" s="35">
        <f ca="1">compile!$BM$5</f>
        <v>47484</v>
      </c>
      <c r="T327" s="83">
        <f t="shared" ca="1" si="117"/>
        <v>1893456000</v>
      </c>
      <c r="U327" s="37">
        <f t="shared" si="110"/>
        <v>326</v>
      </c>
      <c r="V327">
        <f t="shared" ca="1" si="111"/>
        <v>87</v>
      </c>
      <c r="W327">
        <f t="shared" ca="1" si="118"/>
        <v>87000000</v>
      </c>
      <c r="X327" s="35">
        <f ca="1">compile!$CQ$5</f>
        <v>51136</v>
      </c>
      <c r="Y327" s="83">
        <f t="shared" ca="1" si="119"/>
        <v>2208988800</v>
      </c>
    </row>
    <row r="328" spans="1:25" x14ac:dyDescent="0.2">
      <c r="A328">
        <v>327</v>
      </c>
      <c r="B328" t="str">
        <f t="shared" ca="1" si="100"/>
        <v>MKD_GKKW alt</v>
      </c>
      <c r="C328">
        <f t="shared" ca="1" si="101"/>
        <v>6</v>
      </c>
      <c r="D328">
        <f t="shared" ca="1" si="102"/>
        <v>21.4</v>
      </c>
      <c r="E328">
        <f t="shared" ca="1" si="103"/>
        <v>41.9</v>
      </c>
      <c r="F328" s="37">
        <f t="shared" si="104"/>
        <v>327</v>
      </c>
      <c r="G328">
        <f t="shared" ca="1" si="105"/>
        <v>101.5</v>
      </c>
      <c r="H328">
        <f t="shared" ca="1" si="112"/>
        <v>101500000</v>
      </c>
      <c r="I328" s="35">
        <f ca="1">compile!$E$5</f>
        <v>43831</v>
      </c>
      <c r="J328" s="83">
        <f t="shared" ca="1" si="113"/>
        <v>1577836800</v>
      </c>
      <c r="K328" s="37">
        <f t="shared" si="106"/>
        <v>327</v>
      </c>
      <c r="L328">
        <f t="shared" ca="1" si="107"/>
        <v>101.5</v>
      </c>
      <c r="M328">
        <f t="shared" ca="1" si="114"/>
        <v>101500000</v>
      </c>
      <c r="N328" s="35">
        <f ca="1">compile!$AI$5</f>
        <v>45658</v>
      </c>
      <c r="O328" s="83">
        <f t="shared" ca="1" si="115"/>
        <v>1735689600</v>
      </c>
      <c r="P328" s="37">
        <f t="shared" si="108"/>
        <v>327</v>
      </c>
      <c r="Q328">
        <f t="shared" ca="1" si="109"/>
        <v>101.5</v>
      </c>
      <c r="R328">
        <f t="shared" ca="1" si="116"/>
        <v>101500000</v>
      </c>
      <c r="S328" s="35">
        <f ca="1">compile!$BM$5</f>
        <v>47484</v>
      </c>
      <c r="T328" s="83">
        <f t="shared" ca="1" si="117"/>
        <v>1893456000</v>
      </c>
      <c r="U328" s="37">
        <f t="shared" si="110"/>
        <v>327</v>
      </c>
      <c r="V328">
        <f t="shared" ca="1" si="111"/>
        <v>101.5</v>
      </c>
      <c r="W328">
        <f t="shared" ca="1" si="118"/>
        <v>101500000</v>
      </c>
      <c r="X328" s="35">
        <f ca="1">compile!$CQ$5</f>
        <v>51136</v>
      </c>
      <c r="Y328" s="83">
        <f t="shared" ca="1" si="119"/>
        <v>2208988800</v>
      </c>
    </row>
    <row r="329" spans="1:25" x14ac:dyDescent="0.2">
      <c r="A329">
        <v>328</v>
      </c>
      <c r="B329" t="str">
        <f t="shared" ca="1" si="100"/>
        <v>MKD_GKKW neu</v>
      </c>
      <c r="C329">
        <f t="shared" ca="1" si="101"/>
        <v>7</v>
      </c>
      <c r="D329">
        <f t="shared" ca="1" si="102"/>
        <v>21.6</v>
      </c>
      <c r="E329">
        <f t="shared" ca="1" si="103"/>
        <v>41.4</v>
      </c>
      <c r="F329" s="37">
        <f t="shared" si="104"/>
        <v>328</v>
      </c>
      <c r="G329">
        <f t="shared" ca="1" si="105"/>
        <v>101.5</v>
      </c>
      <c r="H329">
        <f t="shared" ca="1" si="112"/>
        <v>101500000</v>
      </c>
      <c r="I329" s="35">
        <f ca="1">compile!$E$5</f>
        <v>43831</v>
      </c>
      <c r="J329" s="83">
        <f t="shared" ca="1" si="113"/>
        <v>1577836800</v>
      </c>
      <c r="K329" s="37">
        <f t="shared" si="106"/>
        <v>328</v>
      </c>
      <c r="L329">
        <f t="shared" ca="1" si="107"/>
        <v>101.5</v>
      </c>
      <c r="M329">
        <f t="shared" ca="1" si="114"/>
        <v>101500000</v>
      </c>
      <c r="N329" s="35">
        <f ca="1">compile!$AI$5</f>
        <v>45658</v>
      </c>
      <c r="O329" s="83">
        <f t="shared" ca="1" si="115"/>
        <v>1735689600</v>
      </c>
      <c r="P329" s="37">
        <f t="shared" si="108"/>
        <v>328</v>
      </c>
      <c r="Q329">
        <f t="shared" ca="1" si="109"/>
        <v>101.5</v>
      </c>
      <c r="R329">
        <f t="shared" ca="1" si="116"/>
        <v>101500000</v>
      </c>
      <c r="S329" s="35">
        <f ca="1">compile!$BM$5</f>
        <v>47484</v>
      </c>
      <c r="T329" s="83">
        <f t="shared" ca="1" si="117"/>
        <v>1893456000</v>
      </c>
      <c r="U329" s="37">
        <f t="shared" si="110"/>
        <v>328</v>
      </c>
      <c r="V329">
        <f t="shared" ca="1" si="111"/>
        <v>101.5</v>
      </c>
      <c r="W329">
        <f t="shared" ca="1" si="118"/>
        <v>101500000</v>
      </c>
      <c r="X329" s="35">
        <f ca="1">compile!$CQ$5</f>
        <v>51136</v>
      </c>
      <c r="Y329" s="83">
        <f t="shared" ca="1" si="119"/>
        <v>2208988800</v>
      </c>
    </row>
    <row r="330" spans="1:25" x14ac:dyDescent="0.2">
      <c r="A330">
        <v>329</v>
      </c>
      <c r="B330" t="str">
        <f t="shared" ca="1" si="100"/>
        <v>MKD_Steinkohlekraftwerk alt</v>
      </c>
      <c r="C330">
        <f t="shared" ca="1" si="101"/>
        <v>12</v>
      </c>
      <c r="D330">
        <f t="shared" ca="1" si="102"/>
        <v>21.8</v>
      </c>
      <c r="E330">
        <f t="shared" ca="1" si="103"/>
        <v>41.6</v>
      </c>
      <c r="F330" s="37">
        <f t="shared" si="104"/>
        <v>329</v>
      </c>
      <c r="G330">
        <f t="shared" ca="1" si="105"/>
        <v>0</v>
      </c>
      <c r="H330">
        <f t="shared" ca="1" si="112"/>
        <v>0</v>
      </c>
      <c r="I330" s="35">
        <f ca="1">compile!$E$5</f>
        <v>43831</v>
      </c>
      <c r="J330" s="83">
        <f t="shared" ca="1" si="113"/>
        <v>1577836800</v>
      </c>
      <c r="K330" s="37">
        <f t="shared" si="106"/>
        <v>329</v>
      </c>
      <c r="L330">
        <f t="shared" ca="1" si="107"/>
        <v>0</v>
      </c>
      <c r="M330">
        <f t="shared" ca="1" si="114"/>
        <v>0</v>
      </c>
      <c r="N330" s="35">
        <f ca="1">compile!$AI$5</f>
        <v>45658</v>
      </c>
      <c r="O330" s="83">
        <f t="shared" ca="1" si="115"/>
        <v>1735689600</v>
      </c>
      <c r="P330" s="37">
        <f t="shared" si="108"/>
        <v>329</v>
      </c>
      <c r="Q330">
        <f t="shared" ca="1" si="109"/>
        <v>0</v>
      </c>
      <c r="R330">
        <f t="shared" ca="1" si="116"/>
        <v>0</v>
      </c>
      <c r="S330" s="35">
        <f ca="1">compile!$BM$5</f>
        <v>47484</v>
      </c>
      <c r="T330" s="83">
        <f t="shared" ca="1" si="117"/>
        <v>1893456000</v>
      </c>
      <c r="U330" s="37">
        <f t="shared" si="110"/>
        <v>329</v>
      </c>
      <c r="V330">
        <f t="shared" ca="1" si="111"/>
        <v>0</v>
      </c>
      <c r="W330">
        <f t="shared" ca="1" si="118"/>
        <v>0</v>
      </c>
      <c r="X330" s="35">
        <f ca="1">compile!$CQ$5</f>
        <v>51136</v>
      </c>
      <c r="Y330" s="83">
        <f t="shared" ca="1" si="119"/>
        <v>2208988800</v>
      </c>
    </row>
    <row r="331" spans="1:25" x14ac:dyDescent="0.2">
      <c r="A331">
        <v>330</v>
      </c>
      <c r="B331" t="str">
        <f t="shared" ca="1" si="100"/>
        <v>MKD_Steinkohlekraftwerk neu</v>
      </c>
      <c r="C331">
        <f t="shared" ca="1" si="101"/>
        <v>13</v>
      </c>
      <c r="D331">
        <f t="shared" ca="1" si="102"/>
        <v>22</v>
      </c>
      <c r="E331">
        <f t="shared" ca="1" si="103"/>
        <v>41.8</v>
      </c>
      <c r="F331" s="37">
        <f t="shared" si="104"/>
        <v>330</v>
      </c>
      <c r="G331">
        <f t="shared" ca="1" si="105"/>
        <v>0</v>
      </c>
      <c r="H331">
        <f t="shared" ca="1" si="112"/>
        <v>0</v>
      </c>
      <c r="I331" s="35">
        <f ca="1">compile!$E$5</f>
        <v>43831</v>
      </c>
      <c r="J331" s="83">
        <f t="shared" ca="1" si="113"/>
        <v>1577836800</v>
      </c>
      <c r="K331" s="37">
        <f t="shared" si="106"/>
        <v>330</v>
      </c>
      <c r="L331">
        <f t="shared" ca="1" si="107"/>
        <v>0</v>
      </c>
      <c r="M331">
        <f t="shared" ca="1" si="114"/>
        <v>0</v>
      </c>
      <c r="N331" s="35">
        <f ca="1">compile!$AI$5</f>
        <v>45658</v>
      </c>
      <c r="O331" s="83">
        <f t="shared" ca="1" si="115"/>
        <v>1735689600</v>
      </c>
      <c r="P331" s="37">
        <f t="shared" si="108"/>
        <v>330</v>
      </c>
      <c r="Q331">
        <f t="shared" ca="1" si="109"/>
        <v>0</v>
      </c>
      <c r="R331">
        <f t="shared" ca="1" si="116"/>
        <v>0</v>
      </c>
      <c r="S331" s="35">
        <f ca="1">compile!$BM$5</f>
        <v>47484</v>
      </c>
      <c r="T331" s="83">
        <f t="shared" ca="1" si="117"/>
        <v>1893456000</v>
      </c>
      <c r="U331" s="37">
        <f t="shared" si="110"/>
        <v>330</v>
      </c>
      <c r="V331">
        <f t="shared" ca="1" si="111"/>
        <v>0</v>
      </c>
      <c r="W331">
        <f t="shared" ca="1" si="118"/>
        <v>0</v>
      </c>
      <c r="X331" s="35">
        <f ca="1">compile!$CQ$5</f>
        <v>51136</v>
      </c>
      <c r="Y331" s="83">
        <f t="shared" ca="1" si="119"/>
        <v>2208988800</v>
      </c>
    </row>
    <row r="332" spans="1:25" x14ac:dyDescent="0.2">
      <c r="A332">
        <v>331</v>
      </c>
      <c r="B332" t="str">
        <f t="shared" ca="1" si="100"/>
        <v>MKD_Laufwasserkraftwerk</v>
      </c>
      <c r="C332">
        <f t="shared" ca="1" si="101"/>
        <v>9</v>
      </c>
      <c r="D332">
        <f t="shared" ca="1" si="102"/>
        <v>22.2</v>
      </c>
      <c r="E332">
        <f t="shared" ca="1" si="103"/>
        <v>42</v>
      </c>
      <c r="F332" s="37">
        <f t="shared" si="104"/>
        <v>331</v>
      </c>
      <c r="G332">
        <f t="shared" ca="1" si="105"/>
        <v>141</v>
      </c>
      <c r="H332">
        <f t="shared" ca="1" si="112"/>
        <v>141000000</v>
      </c>
      <c r="I332" s="35">
        <f ca="1">compile!$E$5</f>
        <v>43831</v>
      </c>
      <c r="J332" s="83">
        <f t="shared" ca="1" si="113"/>
        <v>1577836800</v>
      </c>
      <c r="K332" s="37">
        <f t="shared" si="106"/>
        <v>331</v>
      </c>
      <c r="L332">
        <f t="shared" ca="1" si="107"/>
        <v>141</v>
      </c>
      <c r="M332">
        <f t="shared" ca="1" si="114"/>
        <v>141000000</v>
      </c>
      <c r="N332" s="35">
        <f ca="1">compile!$AI$5</f>
        <v>45658</v>
      </c>
      <c r="O332" s="83">
        <f t="shared" ca="1" si="115"/>
        <v>1735689600</v>
      </c>
      <c r="P332" s="37">
        <f t="shared" si="108"/>
        <v>331</v>
      </c>
      <c r="Q332">
        <f t="shared" ca="1" si="109"/>
        <v>141</v>
      </c>
      <c r="R332">
        <f t="shared" ca="1" si="116"/>
        <v>141000000</v>
      </c>
      <c r="S332" s="35">
        <f ca="1">compile!$BM$5</f>
        <v>47484</v>
      </c>
      <c r="T332" s="83">
        <f t="shared" ca="1" si="117"/>
        <v>1893456000</v>
      </c>
      <c r="U332" s="37">
        <f t="shared" si="110"/>
        <v>331</v>
      </c>
      <c r="V332">
        <f t="shared" ca="1" si="111"/>
        <v>141</v>
      </c>
      <c r="W332">
        <f t="shared" ca="1" si="118"/>
        <v>141000000</v>
      </c>
      <c r="X332" s="35">
        <f ca="1">compile!$CQ$5</f>
        <v>51136</v>
      </c>
      <c r="Y332" s="83">
        <f t="shared" ca="1" si="119"/>
        <v>2208988800</v>
      </c>
    </row>
    <row r="333" spans="1:25" x14ac:dyDescent="0.2">
      <c r="A333">
        <v>332</v>
      </c>
      <c r="B333" t="str">
        <f t="shared" ca="1" si="100"/>
        <v>MKD_Speicherwasserkraftwerk</v>
      </c>
      <c r="C333">
        <f t="shared" ca="1" si="101"/>
        <v>11</v>
      </c>
      <c r="D333">
        <f t="shared" ca="1" si="102"/>
        <v>22.4</v>
      </c>
      <c r="E333">
        <f t="shared" ca="1" si="103"/>
        <v>41.3</v>
      </c>
      <c r="F333" s="37">
        <f t="shared" si="104"/>
        <v>332</v>
      </c>
      <c r="G333">
        <f t="shared" ca="1" si="105"/>
        <v>579</v>
      </c>
      <c r="H333">
        <f t="shared" ca="1" si="112"/>
        <v>579000000</v>
      </c>
      <c r="I333" s="35">
        <f ca="1">compile!$E$5</f>
        <v>43831</v>
      </c>
      <c r="J333" s="83">
        <f t="shared" ca="1" si="113"/>
        <v>1577836800</v>
      </c>
      <c r="K333" s="37">
        <f t="shared" si="106"/>
        <v>332</v>
      </c>
      <c r="L333">
        <f t="shared" ca="1" si="107"/>
        <v>579</v>
      </c>
      <c r="M333">
        <f t="shared" ca="1" si="114"/>
        <v>579000000</v>
      </c>
      <c r="N333" s="35">
        <f ca="1">compile!$AI$5</f>
        <v>45658</v>
      </c>
      <c r="O333" s="83">
        <f t="shared" ca="1" si="115"/>
        <v>1735689600</v>
      </c>
      <c r="P333" s="37">
        <f t="shared" si="108"/>
        <v>332</v>
      </c>
      <c r="Q333">
        <f t="shared" ca="1" si="109"/>
        <v>579</v>
      </c>
      <c r="R333">
        <f t="shared" ca="1" si="116"/>
        <v>579000000</v>
      </c>
      <c r="S333" s="35">
        <f ca="1">compile!$BM$5</f>
        <v>47484</v>
      </c>
      <c r="T333" s="83">
        <f t="shared" ca="1" si="117"/>
        <v>1893456000</v>
      </c>
      <c r="U333" s="37">
        <f t="shared" si="110"/>
        <v>332</v>
      </c>
      <c r="V333">
        <f t="shared" ca="1" si="111"/>
        <v>579</v>
      </c>
      <c r="W333">
        <f t="shared" ca="1" si="118"/>
        <v>579000000</v>
      </c>
      <c r="X333" s="35">
        <f ca="1">compile!$CQ$5</f>
        <v>51136</v>
      </c>
      <c r="Y333" s="83">
        <f t="shared" ca="1" si="119"/>
        <v>2208988800</v>
      </c>
    </row>
    <row r="334" spans="1:25" x14ac:dyDescent="0.2">
      <c r="A334">
        <v>333</v>
      </c>
      <c r="B334" t="str">
        <f t="shared" ca="1" si="100"/>
        <v>MKD_Braunkohlekraftwerk alt</v>
      </c>
      <c r="C334">
        <f t="shared" ca="1" si="101"/>
        <v>2</v>
      </c>
      <c r="D334">
        <f t="shared" ca="1" si="102"/>
        <v>22.6</v>
      </c>
      <c r="E334">
        <f t="shared" ca="1" si="103"/>
        <v>41.5</v>
      </c>
      <c r="F334" s="37">
        <f t="shared" si="104"/>
        <v>333</v>
      </c>
      <c r="G334">
        <f t="shared" ca="1" si="105"/>
        <v>307.5</v>
      </c>
      <c r="H334">
        <f t="shared" ca="1" si="112"/>
        <v>307500000</v>
      </c>
      <c r="I334" s="35">
        <f ca="1">compile!$E$5</f>
        <v>43831</v>
      </c>
      <c r="J334" s="83">
        <f t="shared" ca="1" si="113"/>
        <v>1577836800</v>
      </c>
      <c r="K334" s="37">
        <f t="shared" si="106"/>
        <v>333</v>
      </c>
      <c r="L334">
        <f t="shared" ca="1" si="107"/>
        <v>307.5</v>
      </c>
      <c r="M334">
        <f t="shared" ca="1" si="114"/>
        <v>307500000</v>
      </c>
      <c r="N334" s="35">
        <f ca="1">compile!$AI$5</f>
        <v>45658</v>
      </c>
      <c r="O334" s="83">
        <f t="shared" ca="1" si="115"/>
        <v>1735689600</v>
      </c>
      <c r="P334" s="37">
        <f t="shared" si="108"/>
        <v>333</v>
      </c>
      <c r="Q334">
        <f t="shared" ca="1" si="109"/>
        <v>307.5</v>
      </c>
      <c r="R334">
        <f t="shared" ca="1" si="116"/>
        <v>307500000</v>
      </c>
      <c r="S334" s="35">
        <f ca="1">compile!$BM$5</f>
        <v>47484</v>
      </c>
      <c r="T334" s="83">
        <f t="shared" ca="1" si="117"/>
        <v>1893456000</v>
      </c>
      <c r="U334" s="37">
        <f t="shared" si="110"/>
        <v>333</v>
      </c>
      <c r="V334">
        <f t="shared" ca="1" si="111"/>
        <v>307.5</v>
      </c>
      <c r="W334">
        <f t="shared" ca="1" si="118"/>
        <v>307500000</v>
      </c>
      <c r="X334" s="35">
        <f ca="1">compile!$CQ$5</f>
        <v>51136</v>
      </c>
      <c r="Y334" s="83">
        <f t="shared" ca="1" si="119"/>
        <v>2208988800</v>
      </c>
    </row>
    <row r="335" spans="1:25" x14ac:dyDescent="0.2">
      <c r="A335">
        <v>334</v>
      </c>
      <c r="B335" t="str">
        <f t="shared" ca="1" si="100"/>
        <v>MKD_Braunkohlekraftwerk neu</v>
      </c>
      <c r="C335">
        <f t="shared" ca="1" si="101"/>
        <v>3</v>
      </c>
      <c r="D335">
        <f t="shared" ca="1" si="102"/>
        <v>20.9</v>
      </c>
      <c r="E335">
        <f t="shared" ca="1" si="103"/>
        <v>41.7</v>
      </c>
      <c r="F335" s="37">
        <f t="shared" si="104"/>
        <v>334</v>
      </c>
      <c r="G335">
        <f t="shared" ca="1" si="105"/>
        <v>307.5</v>
      </c>
      <c r="H335">
        <f t="shared" ca="1" si="112"/>
        <v>307500000</v>
      </c>
      <c r="I335" s="35">
        <f ca="1">compile!$E$5</f>
        <v>43831</v>
      </c>
      <c r="J335" s="83">
        <f t="shared" ca="1" si="113"/>
        <v>1577836800</v>
      </c>
      <c r="K335" s="37">
        <f t="shared" si="106"/>
        <v>334</v>
      </c>
      <c r="L335">
        <f t="shared" ca="1" si="107"/>
        <v>307.5</v>
      </c>
      <c r="M335">
        <f t="shared" ca="1" si="114"/>
        <v>307500000</v>
      </c>
      <c r="N335" s="35">
        <f ca="1">compile!$AI$5</f>
        <v>45658</v>
      </c>
      <c r="O335" s="83">
        <f t="shared" ca="1" si="115"/>
        <v>1735689600</v>
      </c>
      <c r="P335" s="37">
        <f t="shared" si="108"/>
        <v>334</v>
      </c>
      <c r="Q335">
        <f t="shared" ca="1" si="109"/>
        <v>307.5</v>
      </c>
      <c r="R335">
        <f t="shared" ca="1" si="116"/>
        <v>307500000</v>
      </c>
      <c r="S335" s="35">
        <f ca="1">compile!$BM$5</f>
        <v>47484</v>
      </c>
      <c r="T335" s="83">
        <f t="shared" ca="1" si="117"/>
        <v>1893456000</v>
      </c>
      <c r="U335" s="37">
        <f t="shared" si="110"/>
        <v>334</v>
      </c>
      <c r="V335">
        <f t="shared" ca="1" si="111"/>
        <v>307.5</v>
      </c>
      <c r="W335">
        <f t="shared" ca="1" si="118"/>
        <v>307500000</v>
      </c>
      <c r="X335" s="35">
        <f ca="1">compile!$CQ$5</f>
        <v>51136</v>
      </c>
      <c r="Y335" s="83">
        <f t="shared" ca="1" si="119"/>
        <v>2208988800</v>
      </c>
    </row>
    <row r="336" spans="1:25" x14ac:dyDescent="0.2">
      <c r="A336">
        <v>335</v>
      </c>
      <c r="B336" t="str">
        <f t="shared" ca="1" si="100"/>
        <v>MKD_Kernkraftwerk</v>
      </c>
      <c r="C336">
        <f t="shared" ca="1" si="101"/>
        <v>8</v>
      </c>
      <c r="D336">
        <f t="shared" ca="1" si="102"/>
        <v>21.1</v>
      </c>
      <c r="E336">
        <f t="shared" ca="1" si="103"/>
        <v>41.9</v>
      </c>
      <c r="F336" s="37">
        <f t="shared" si="104"/>
        <v>335</v>
      </c>
      <c r="G336">
        <f t="shared" ca="1" si="105"/>
        <v>0</v>
      </c>
      <c r="H336">
        <f t="shared" ca="1" si="112"/>
        <v>0</v>
      </c>
      <c r="I336" s="35">
        <f ca="1">compile!$E$5</f>
        <v>43831</v>
      </c>
      <c r="J336" s="83">
        <f t="shared" ca="1" si="113"/>
        <v>1577836800</v>
      </c>
      <c r="K336" s="37">
        <f t="shared" si="106"/>
        <v>335</v>
      </c>
      <c r="L336">
        <f t="shared" ca="1" si="107"/>
        <v>0</v>
      </c>
      <c r="M336">
        <f t="shared" ca="1" si="114"/>
        <v>0</v>
      </c>
      <c r="N336" s="35">
        <f ca="1">compile!$AI$5</f>
        <v>45658</v>
      </c>
      <c r="O336" s="83">
        <f t="shared" ca="1" si="115"/>
        <v>1735689600</v>
      </c>
      <c r="P336" s="37">
        <f t="shared" si="108"/>
        <v>335</v>
      </c>
      <c r="Q336">
        <f t="shared" ca="1" si="109"/>
        <v>0</v>
      </c>
      <c r="R336">
        <f t="shared" ca="1" si="116"/>
        <v>0</v>
      </c>
      <c r="S336" s="35">
        <f ca="1">compile!$BM$5</f>
        <v>47484</v>
      </c>
      <c r="T336" s="83">
        <f t="shared" ca="1" si="117"/>
        <v>1893456000</v>
      </c>
      <c r="U336" s="37">
        <f t="shared" si="110"/>
        <v>335</v>
      </c>
      <c r="V336">
        <f t="shared" ca="1" si="111"/>
        <v>0</v>
      </c>
      <c r="W336">
        <f t="shared" ca="1" si="118"/>
        <v>0</v>
      </c>
      <c r="X336" s="35">
        <f ca="1">compile!$CQ$5</f>
        <v>51136</v>
      </c>
      <c r="Y336" s="83">
        <f t="shared" ca="1" si="119"/>
        <v>2208988800</v>
      </c>
    </row>
    <row r="337" spans="1:25" x14ac:dyDescent="0.2">
      <c r="A337">
        <v>336</v>
      </c>
      <c r="B337" t="str">
        <f t="shared" ca="1" si="100"/>
        <v>MKD_Oelkraftwerk</v>
      </c>
      <c r="C337">
        <f t="shared" ca="1" si="101"/>
        <v>17</v>
      </c>
      <c r="D337">
        <f t="shared" ca="1" si="102"/>
        <v>21.3</v>
      </c>
      <c r="E337">
        <f t="shared" ca="1" si="103"/>
        <v>41.4</v>
      </c>
      <c r="F337" s="37">
        <f t="shared" si="104"/>
        <v>336</v>
      </c>
      <c r="G337">
        <f t="shared" ca="1" si="105"/>
        <v>198</v>
      </c>
      <c r="H337">
        <f t="shared" ca="1" si="112"/>
        <v>198000000</v>
      </c>
      <c r="I337" s="35">
        <f ca="1">compile!$E$5</f>
        <v>43831</v>
      </c>
      <c r="J337" s="83">
        <f t="shared" ca="1" si="113"/>
        <v>1577836800</v>
      </c>
      <c r="K337" s="37">
        <f t="shared" si="106"/>
        <v>336</v>
      </c>
      <c r="L337">
        <f t="shared" ca="1" si="107"/>
        <v>198</v>
      </c>
      <c r="M337">
        <f t="shared" ca="1" si="114"/>
        <v>198000000</v>
      </c>
      <c r="N337" s="35">
        <f ca="1">compile!$AI$5</f>
        <v>45658</v>
      </c>
      <c r="O337" s="83">
        <f t="shared" ca="1" si="115"/>
        <v>1735689600</v>
      </c>
      <c r="P337" s="37">
        <f t="shared" si="108"/>
        <v>336</v>
      </c>
      <c r="Q337">
        <f t="shared" ca="1" si="109"/>
        <v>198</v>
      </c>
      <c r="R337">
        <f t="shared" ca="1" si="116"/>
        <v>198000000</v>
      </c>
      <c r="S337" s="35">
        <f ca="1">compile!$BM$5</f>
        <v>47484</v>
      </c>
      <c r="T337" s="83">
        <f t="shared" ca="1" si="117"/>
        <v>1893456000</v>
      </c>
      <c r="U337" s="37">
        <f t="shared" si="110"/>
        <v>336</v>
      </c>
      <c r="V337">
        <f t="shared" ca="1" si="111"/>
        <v>198</v>
      </c>
      <c r="W337">
        <f t="shared" ca="1" si="118"/>
        <v>198000000</v>
      </c>
      <c r="X337" s="35">
        <f ca="1">compile!$CQ$5</f>
        <v>51136</v>
      </c>
      <c r="Y337" s="83">
        <f t="shared" ca="1" si="119"/>
        <v>2208988800</v>
      </c>
    </row>
    <row r="338" spans="1:25" x14ac:dyDescent="0.2">
      <c r="A338">
        <v>337</v>
      </c>
      <c r="B338" t="str">
        <f t="shared" ca="1" si="100"/>
        <v>MKD_Weitere non-RES</v>
      </c>
      <c r="C338">
        <f t="shared" ca="1" si="101"/>
        <v>19</v>
      </c>
      <c r="D338">
        <f t="shared" ca="1" si="102"/>
        <v>21.5</v>
      </c>
      <c r="E338">
        <f t="shared" ca="1" si="103"/>
        <v>41.6</v>
      </c>
      <c r="F338" s="37">
        <f t="shared" si="104"/>
        <v>337</v>
      </c>
      <c r="G338">
        <f t="shared" ca="1" si="105"/>
        <v>0</v>
      </c>
      <c r="H338">
        <f t="shared" ca="1" si="112"/>
        <v>0</v>
      </c>
      <c r="I338" s="35">
        <f ca="1">compile!$E$5</f>
        <v>43831</v>
      </c>
      <c r="J338" s="83">
        <f t="shared" ca="1" si="113"/>
        <v>1577836800</v>
      </c>
      <c r="K338" s="37">
        <f t="shared" si="106"/>
        <v>337</v>
      </c>
      <c r="L338">
        <f t="shared" ca="1" si="107"/>
        <v>0</v>
      </c>
      <c r="M338">
        <f t="shared" ca="1" si="114"/>
        <v>0</v>
      </c>
      <c r="N338" s="35">
        <f ca="1">compile!$AI$5</f>
        <v>45658</v>
      </c>
      <c r="O338" s="83">
        <f t="shared" ca="1" si="115"/>
        <v>1735689600</v>
      </c>
      <c r="P338" s="37">
        <f t="shared" si="108"/>
        <v>337</v>
      </c>
      <c r="Q338">
        <f t="shared" ca="1" si="109"/>
        <v>0</v>
      </c>
      <c r="R338">
        <f t="shared" ca="1" si="116"/>
        <v>0</v>
      </c>
      <c r="S338" s="35">
        <f ca="1">compile!$BM$5</f>
        <v>47484</v>
      </c>
      <c r="T338" s="83">
        <f t="shared" ca="1" si="117"/>
        <v>1893456000</v>
      </c>
      <c r="U338" s="37">
        <f t="shared" si="110"/>
        <v>337</v>
      </c>
      <c r="V338">
        <f t="shared" ca="1" si="111"/>
        <v>0</v>
      </c>
      <c r="W338">
        <f t="shared" ca="1" si="118"/>
        <v>0</v>
      </c>
      <c r="X338" s="35">
        <f ca="1">compile!$CQ$5</f>
        <v>51136</v>
      </c>
      <c r="Y338" s="83">
        <f t="shared" ca="1" si="119"/>
        <v>2208988800</v>
      </c>
    </row>
    <row r="339" spans="1:25" x14ac:dyDescent="0.2">
      <c r="A339">
        <v>338</v>
      </c>
      <c r="B339" t="str">
        <f t="shared" ca="1" si="100"/>
        <v>MKD_Weitere RES</v>
      </c>
      <c r="C339">
        <f t="shared" ca="1" si="101"/>
        <v>18</v>
      </c>
      <c r="D339">
        <f t="shared" ca="1" si="102"/>
        <v>21.7</v>
      </c>
      <c r="E339">
        <f t="shared" ca="1" si="103"/>
        <v>41.8</v>
      </c>
      <c r="F339" s="37">
        <f t="shared" si="104"/>
        <v>338</v>
      </c>
      <c r="G339">
        <f t="shared" ca="1" si="105"/>
        <v>26</v>
      </c>
      <c r="H339">
        <f t="shared" ca="1" si="112"/>
        <v>26000000</v>
      </c>
      <c r="I339" s="35">
        <f ca="1">compile!$E$5</f>
        <v>43831</v>
      </c>
      <c r="J339" s="83">
        <f t="shared" ca="1" si="113"/>
        <v>1577836800</v>
      </c>
      <c r="K339" s="37">
        <f t="shared" si="106"/>
        <v>338</v>
      </c>
      <c r="L339">
        <f t="shared" ca="1" si="107"/>
        <v>26</v>
      </c>
      <c r="M339">
        <f t="shared" ca="1" si="114"/>
        <v>26000000</v>
      </c>
      <c r="N339" s="35">
        <f ca="1">compile!$AI$5</f>
        <v>45658</v>
      </c>
      <c r="O339" s="83">
        <f t="shared" ca="1" si="115"/>
        <v>1735689600</v>
      </c>
      <c r="P339" s="37">
        <f t="shared" si="108"/>
        <v>338</v>
      </c>
      <c r="Q339">
        <f t="shared" ca="1" si="109"/>
        <v>26</v>
      </c>
      <c r="R339">
        <f t="shared" ca="1" si="116"/>
        <v>26000000</v>
      </c>
      <c r="S339" s="35">
        <f ca="1">compile!$BM$5</f>
        <v>47484</v>
      </c>
      <c r="T339" s="83">
        <f t="shared" ca="1" si="117"/>
        <v>1893456000</v>
      </c>
      <c r="U339" s="37">
        <f t="shared" si="110"/>
        <v>338</v>
      </c>
      <c r="V339">
        <f t="shared" ca="1" si="111"/>
        <v>26</v>
      </c>
      <c r="W339">
        <f t="shared" ca="1" si="118"/>
        <v>26000000</v>
      </c>
      <c r="X339" s="35">
        <f ca="1">compile!$CQ$5</f>
        <v>51136</v>
      </c>
      <c r="Y339" s="83">
        <f t="shared" ca="1" si="119"/>
        <v>2208988800</v>
      </c>
    </row>
    <row r="340" spans="1:25" x14ac:dyDescent="0.2">
      <c r="A340">
        <v>339</v>
      </c>
      <c r="B340" t="str">
        <f t="shared" ca="1" si="100"/>
        <v>MKD_PV</v>
      </c>
      <c r="C340">
        <f t="shared" ca="1" si="101"/>
        <v>10</v>
      </c>
      <c r="D340">
        <f t="shared" ca="1" si="102"/>
        <v>21.9</v>
      </c>
      <c r="E340">
        <f t="shared" ca="1" si="103"/>
        <v>42</v>
      </c>
      <c r="F340" s="37">
        <f t="shared" si="104"/>
        <v>339</v>
      </c>
      <c r="G340">
        <f t="shared" ca="1" si="105"/>
        <v>32</v>
      </c>
      <c r="H340">
        <f t="shared" ca="1" si="112"/>
        <v>32000000</v>
      </c>
      <c r="I340" s="35">
        <f ca="1">compile!$E$5</f>
        <v>43831</v>
      </c>
      <c r="J340" s="83">
        <f t="shared" ca="1" si="113"/>
        <v>1577836800</v>
      </c>
      <c r="K340" s="37">
        <f t="shared" si="106"/>
        <v>339</v>
      </c>
      <c r="L340">
        <f t="shared" ca="1" si="107"/>
        <v>32</v>
      </c>
      <c r="M340">
        <f t="shared" ca="1" si="114"/>
        <v>32000000</v>
      </c>
      <c r="N340" s="35">
        <f ca="1">compile!$AI$5</f>
        <v>45658</v>
      </c>
      <c r="O340" s="83">
        <f t="shared" ca="1" si="115"/>
        <v>1735689600</v>
      </c>
      <c r="P340" s="37">
        <f t="shared" si="108"/>
        <v>339</v>
      </c>
      <c r="Q340">
        <f t="shared" ca="1" si="109"/>
        <v>32</v>
      </c>
      <c r="R340">
        <f t="shared" ca="1" si="116"/>
        <v>32000000</v>
      </c>
      <c r="S340" s="35">
        <f ca="1">compile!$BM$5</f>
        <v>47484</v>
      </c>
      <c r="T340" s="83">
        <f t="shared" ca="1" si="117"/>
        <v>1893456000</v>
      </c>
      <c r="U340" s="37">
        <f t="shared" si="110"/>
        <v>339</v>
      </c>
      <c r="V340">
        <f t="shared" ca="1" si="111"/>
        <v>32</v>
      </c>
      <c r="W340">
        <f t="shared" ca="1" si="118"/>
        <v>32000000</v>
      </c>
      <c r="X340" s="35">
        <f ca="1">compile!$CQ$5</f>
        <v>51136</v>
      </c>
      <c r="Y340" s="83">
        <f t="shared" ca="1" si="119"/>
        <v>2208988800</v>
      </c>
    </row>
    <row r="341" spans="1:25" x14ac:dyDescent="0.2">
      <c r="A341">
        <v>340</v>
      </c>
      <c r="B341" t="str">
        <f t="shared" ca="1" si="100"/>
        <v>MKD_Wind onshore stark</v>
      </c>
      <c r="C341">
        <f t="shared" ca="1" si="101"/>
        <v>16</v>
      </c>
      <c r="D341">
        <f t="shared" ca="1" si="102"/>
        <v>22.1</v>
      </c>
      <c r="E341">
        <f t="shared" ca="1" si="103"/>
        <v>41.3</v>
      </c>
      <c r="F341" s="37">
        <f t="shared" si="104"/>
        <v>340</v>
      </c>
      <c r="G341">
        <f t="shared" ca="1" si="105"/>
        <v>25</v>
      </c>
      <c r="H341">
        <f t="shared" ca="1" si="112"/>
        <v>25000000</v>
      </c>
      <c r="I341" s="35">
        <f ca="1">compile!$E$5</f>
        <v>43831</v>
      </c>
      <c r="J341" s="83">
        <f t="shared" ca="1" si="113"/>
        <v>1577836800</v>
      </c>
      <c r="K341" s="37">
        <f t="shared" si="106"/>
        <v>340</v>
      </c>
      <c r="L341">
        <f t="shared" ca="1" si="107"/>
        <v>25</v>
      </c>
      <c r="M341">
        <f t="shared" ca="1" si="114"/>
        <v>25000000</v>
      </c>
      <c r="N341" s="35">
        <f ca="1">compile!$AI$5</f>
        <v>45658</v>
      </c>
      <c r="O341" s="83">
        <f t="shared" ca="1" si="115"/>
        <v>1735689600</v>
      </c>
      <c r="P341" s="37">
        <f t="shared" si="108"/>
        <v>340</v>
      </c>
      <c r="Q341">
        <f t="shared" ca="1" si="109"/>
        <v>25</v>
      </c>
      <c r="R341">
        <f t="shared" ca="1" si="116"/>
        <v>25000000</v>
      </c>
      <c r="S341" s="35">
        <f ca="1">compile!$BM$5</f>
        <v>47484</v>
      </c>
      <c r="T341" s="83">
        <f t="shared" ca="1" si="117"/>
        <v>1893456000</v>
      </c>
      <c r="U341" s="37">
        <f t="shared" si="110"/>
        <v>340</v>
      </c>
      <c r="V341">
        <f t="shared" ca="1" si="111"/>
        <v>25</v>
      </c>
      <c r="W341">
        <f t="shared" ca="1" si="118"/>
        <v>25000000</v>
      </c>
      <c r="X341" s="35">
        <f ca="1">compile!$CQ$5</f>
        <v>51136</v>
      </c>
      <c r="Y341" s="83">
        <f t="shared" ca="1" si="119"/>
        <v>2208988800</v>
      </c>
    </row>
    <row r="342" spans="1:25" x14ac:dyDescent="0.2">
      <c r="A342">
        <v>341</v>
      </c>
      <c r="B342" t="str">
        <f t="shared" ca="1" si="100"/>
        <v>MKD_Wind onshore schwach</v>
      </c>
      <c r="C342">
        <f t="shared" ca="1" si="101"/>
        <v>15</v>
      </c>
      <c r="D342">
        <f t="shared" ca="1" si="102"/>
        <v>22.3</v>
      </c>
      <c r="E342">
        <f t="shared" ca="1" si="103"/>
        <v>41.5</v>
      </c>
      <c r="F342" s="37">
        <f t="shared" si="104"/>
        <v>341</v>
      </c>
      <c r="G342">
        <f t="shared" ca="1" si="105"/>
        <v>25</v>
      </c>
      <c r="H342">
        <f t="shared" ca="1" si="112"/>
        <v>25000000</v>
      </c>
      <c r="I342" s="35">
        <f ca="1">compile!$E$5</f>
        <v>43831</v>
      </c>
      <c r="J342" s="83">
        <f t="shared" ca="1" si="113"/>
        <v>1577836800</v>
      </c>
      <c r="K342" s="37">
        <f t="shared" si="106"/>
        <v>341</v>
      </c>
      <c r="L342">
        <f t="shared" ca="1" si="107"/>
        <v>25</v>
      </c>
      <c r="M342">
        <f t="shared" ca="1" si="114"/>
        <v>25000000</v>
      </c>
      <c r="N342" s="35">
        <f ca="1">compile!$AI$5</f>
        <v>45658</v>
      </c>
      <c r="O342" s="83">
        <f t="shared" ca="1" si="115"/>
        <v>1735689600</v>
      </c>
      <c r="P342" s="37">
        <f t="shared" si="108"/>
        <v>341</v>
      </c>
      <c r="Q342">
        <f t="shared" ca="1" si="109"/>
        <v>25</v>
      </c>
      <c r="R342">
        <f t="shared" ca="1" si="116"/>
        <v>25000000</v>
      </c>
      <c r="S342" s="35">
        <f ca="1">compile!$BM$5</f>
        <v>47484</v>
      </c>
      <c r="T342" s="83">
        <f t="shared" ca="1" si="117"/>
        <v>1893456000</v>
      </c>
      <c r="U342" s="37">
        <f t="shared" si="110"/>
        <v>341</v>
      </c>
      <c r="V342">
        <f t="shared" ca="1" si="111"/>
        <v>25</v>
      </c>
      <c r="W342">
        <f t="shared" ca="1" si="118"/>
        <v>25000000</v>
      </c>
      <c r="X342" s="35">
        <f ca="1">compile!$CQ$5</f>
        <v>51136</v>
      </c>
      <c r="Y342" s="83">
        <f t="shared" ca="1" si="119"/>
        <v>2208988800</v>
      </c>
    </row>
    <row r="343" spans="1:25" x14ac:dyDescent="0.2">
      <c r="A343">
        <v>342</v>
      </c>
      <c r="B343" t="str">
        <f t="shared" ca="1" si="100"/>
        <v>MKD_Wind offshore</v>
      </c>
      <c r="C343">
        <f t="shared" ca="1" si="101"/>
        <v>14</v>
      </c>
      <c r="D343">
        <f t="shared" ca="1" si="102"/>
        <v>22.5</v>
      </c>
      <c r="E343">
        <f t="shared" ca="1" si="103"/>
        <v>41.7</v>
      </c>
      <c r="F343" s="37">
        <f t="shared" si="104"/>
        <v>342</v>
      </c>
      <c r="G343">
        <f t="shared" ca="1" si="105"/>
        <v>0</v>
      </c>
      <c r="H343">
        <f t="shared" ca="1" si="112"/>
        <v>0</v>
      </c>
      <c r="I343" s="35">
        <f ca="1">compile!$E$5</f>
        <v>43831</v>
      </c>
      <c r="J343" s="83">
        <f t="shared" ca="1" si="113"/>
        <v>1577836800</v>
      </c>
      <c r="K343" s="37">
        <f t="shared" si="106"/>
        <v>342</v>
      </c>
      <c r="L343">
        <f t="shared" ca="1" si="107"/>
        <v>0</v>
      </c>
      <c r="M343">
        <f t="shared" ca="1" si="114"/>
        <v>0</v>
      </c>
      <c r="N343" s="35">
        <f ca="1">compile!$AI$5</f>
        <v>45658</v>
      </c>
      <c r="O343" s="83">
        <f t="shared" ca="1" si="115"/>
        <v>1735689600</v>
      </c>
      <c r="P343" s="37">
        <f t="shared" si="108"/>
        <v>342</v>
      </c>
      <c r="Q343">
        <f t="shared" ca="1" si="109"/>
        <v>0</v>
      </c>
      <c r="R343">
        <f t="shared" ca="1" si="116"/>
        <v>0</v>
      </c>
      <c r="S343" s="35">
        <f ca="1">compile!$BM$5</f>
        <v>47484</v>
      </c>
      <c r="T343" s="83">
        <f t="shared" ca="1" si="117"/>
        <v>1893456000</v>
      </c>
      <c r="U343" s="37">
        <f t="shared" si="110"/>
        <v>342</v>
      </c>
      <c r="V343">
        <f t="shared" ca="1" si="111"/>
        <v>0</v>
      </c>
      <c r="W343">
        <f t="shared" ca="1" si="118"/>
        <v>0</v>
      </c>
      <c r="X343" s="35">
        <f ca="1">compile!$CQ$5</f>
        <v>51136</v>
      </c>
      <c r="Y343" s="83">
        <f t="shared" ca="1" si="119"/>
        <v>2208988800</v>
      </c>
    </row>
    <row r="344" spans="1:25" x14ac:dyDescent="0.2">
      <c r="A344">
        <v>343</v>
      </c>
      <c r="B344" t="str">
        <f t="shared" ca="1" si="100"/>
        <v>NLD_Biomassekraftwerk</v>
      </c>
      <c r="C344">
        <f t="shared" ca="1" si="101"/>
        <v>1</v>
      </c>
      <c r="D344">
        <f t="shared" ca="1" si="102"/>
        <v>5.2</v>
      </c>
      <c r="E344">
        <f t="shared" ca="1" si="103"/>
        <v>52.1</v>
      </c>
      <c r="F344" s="37">
        <f t="shared" si="104"/>
        <v>343</v>
      </c>
      <c r="G344">
        <f t="shared" ca="1" si="105"/>
        <v>0</v>
      </c>
      <c r="H344">
        <f t="shared" ca="1" si="112"/>
        <v>0</v>
      </c>
      <c r="I344" s="35">
        <f ca="1">compile!$E$5</f>
        <v>43831</v>
      </c>
      <c r="J344" s="83">
        <f t="shared" ca="1" si="113"/>
        <v>1577836800</v>
      </c>
      <c r="K344" s="37">
        <f t="shared" si="106"/>
        <v>343</v>
      </c>
      <c r="L344">
        <f t="shared" ca="1" si="107"/>
        <v>0</v>
      </c>
      <c r="M344">
        <f t="shared" ca="1" si="114"/>
        <v>0</v>
      </c>
      <c r="N344" s="35">
        <f ca="1">compile!$AI$5</f>
        <v>45658</v>
      </c>
      <c r="O344" s="83">
        <f t="shared" ca="1" si="115"/>
        <v>1735689600</v>
      </c>
      <c r="P344" s="37">
        <f t="shared" si="108"/>
        <v>343</v>
      </c>
      <c r="Q344">
        <f t="shared" ca="1" si="109"/>
        <v>0</v>
      </c>
      <c r="R344">
        <f t="shared" ca="1" si="116"/>
        <v>0</v>
      </c>
      <c r="S344" s="35">
        <f ca="1">compile!$BM$5</f>
        <v>47484</v>
      </c>
      <c r="T344" s="83">
        <f t="shared" ca="1" si="117"/>
        <v>1893456000</v>
      </c>
      <c r="U344" s="37">
        <f t="shared" si="110"/>
        <v>343</v>
      </c>
      <c r="V344">
        <f t="shared" ca="1" si="111"/>
        <v>0</v>
      </c>
      <c r="W344">
        <f t="shared" ca="1" si="118"/>
        <v>0</v>
      </c>
      <c r="X344" s="35">
        <f ca="1">compile!$CQ$5</f>
        <v>51136</v>
      </c>
      <c r="Y344" s="83">
        <f t="shared" ca="1" si="119"/>
        <v>2208988800</v>
      </c>
    </row>
    <row r="345" spans="1:25" x14ac:dyDescent="0.2">
      <c r="A345">
        <v>344</v>
      </c>
      <c r="B345" t="str">
        <f t="shared" ca="1" si="100"/>
        <v>NLD_GT absicherung</v>
      </c>
      <c r="C345">
        <f t="shared" ca="1" si="101"/>
        <v>4</v>
      </c>
      <c r="D345">
        <f t="shared" ca="1" si="102"/>
        <v>5.6</v>
      </c>
      <c r="E345">
        <f t="shared" ca="1" si="103"/>
        <v>51.6</v>
      </c>
      <c r="F345" s="37">
        <f t="shared" si="104"/>
        <v>344</v>
      </c>
      <c r="G345">
        <f t="shared" ca="1" si="105"/>
        <v>9285.7999999999993</v>
      </c>
      <c r="H345">
        <f t="shared" ca="1" si="112"/>
        <v>9285800000</v>
      </c>
      <c r="I345" s="35">
        <f ca="1">compile!$E$5</f>
        <v>43831</v>
      </c>
      <c r="J345" s="83">
        <f t="shared" ca="1" si="113"/>
        <v>1577836800</v>
      </c>
      <c r="K345" s="37">
        <f t="shared" si="106"/>
        <v>344</v>
      </c>
      <c r="L345">
        <f t="shared" ca="1" si="107"/>
        <v>9285.7999999999993</v>
      </c>
      <c r="M345">
        <f t="shared" ca="1" si="114"/>
        <v>9285800000</v>
      </c>
      <c r="N345" s="35">
        <f ca="1">compile!$AI$5</f>
        <v>45658</v>
      </c>
      <c r="O345" s="83">
        <f t="shared" ca="1" si="115"/>
        <v>1735689600</v>
      </c>
      <c r="P345" s="37">
        <f t="shared" si="108"/>
        <v>344</v>
      </c>
      <c r="Q345">
        <f t="shared" ca="1" si="109"/>
        <v>9285.7999999999993</v>
      </c>
      <c r="R345">
        <f t="shared" ca="1" si="116"/>
        <v>9285800000</v>
      </c>
      <c r="S345" s="35">
        <f ca="1">compile!$BM$5</f>
        <v>47484</v>
      </c>
      <c r="T345" s="83">
        <f t="shared" ca="1" si="117"/>
        <v>1893456000</v>
      </c>
      <c r="U345" s="37">
        <f t="shared" si="110"/>
        <v>344</v>
      </c>
      <c r="V345">
        <f t="shared" ca="1" si="111"/>
        <v>9285.7999999999993</v>
      </c>
      <c r="W345">
        <f t="shared" ca="1" si="118"/>
        <v>9285800000</v>
      </c>
      <c r="X345" s="35">
        <f ca="1">compile!$CQ$5</f>
        <v>51136</v>
      </c>
      <c r="Y345" s="83">
        <f t="shared" ca="1" si="119"/>
        <v>2208988800</v>
      </c>
    </row>
    <row r="346" spans="1:25" x14ac:dyDescent="0.2">
      <c r="A346">
        <v>345</v>
      </c>
      <c r="B346" t="str">
        <f t="shared" ca="1" si="100"/>
        <v>NLD_GT peak</v>
      </c>
      <c r="C346">
        <f t="shared" ca="1" si="101"/>
        <v>5</v>
      </c>
      <c r="D346">
        <f t="shared" ca="1" si="102"/>
        <v>6.8</v>
      </c>
      <c r="E346">
        <f t="shared" ca="1" si="103"/>
        <v>53.4</v>
      </c>
      <c r="F346" s="37">
        <f t="shared" si="104"/>
        <v>345</v>
      </c>
      <c r="G346">
        <f t="shared" ca="1" si="105"/>
        <v>2785.74</v>
      </c>
      <c r="H346">
        <f t="shared" ca="1" si="112"/>
        <v>2785740000</v>
      </c>
      <c r="I346" s="35">
        <f ca="1">compile!$E$5</f>
        <v>43831</v>
      </c>
      <c r="J346" s="83">
        <f t="shared" ca="1" si="113"/>
        <v>1577836800</v>
      </c>
      <c r="K346" s="37">
        <f t="shared" si="106"/>
        <v>345</v>
      </c>
      <c r="L346">
        <f t="shared" ca="1" si="107"/>
        <v>2785.74</v>
      </c>
      <c r="M346">
        <f t="shared" ca="1" si="114"/>
        <v>2785740000</v>
      </c>
      <c r="N346" s="35">
        <f ca="1">compile!$AI$5</f>
        <v>45658</v>
      </c>
      <c r="O346" s="83">
        <f t="shared" ca="1" si="115"/>
        <v>1735689600</v>
      </c>
      <c r="P346" s="37">
        <f t="shared" si="108"/>
        <v>345</v>
      </c>
      <c r="Q346">
        <f t="shared" ca="1" si="109"/>
        <v>2785.74</v>
      </c>
      <c r="R346">
        <f t="shared" ca="1" si="116"/>
        <v>2785740000</v>
      </c>
      <c r="S346" s="35">
        <f ca="1">compile!$BM$5</f>
        <v>47484</v>
      </c>
      <c r="T346" s="83">
        <f t="shared" ca="1" si="117"/>
        <v>1893456000</v>
      </c>
      <c r="U346" s="37">
        <f t="shared" si="110"/>
        <v>345</v>
      </c>
      <c r="V346">
        <f t="shared" ca="1" si="111"/>
        <v>2785.74</v>
      </c>
      <c r="W346">
        <f t="shared" ca="1" si="118"/>
        <v>2785740000</v>
      </c>
      <c r="X346" s="35">
        <f ca="1">compile!$CQ$5</f>
        <v>51136</v>
      </c>
      <c r="Y346" s="83">
        <f t="shared" ca="1" si="119"/>
        <v>2208988800</v>
      </c>
    </row>
    <row r="347" spans="1:25" x14ac:dyDescent="0.2">
      <c r="A347">
        <v>346</v>
      </c>
      <c r="B347" t="str">
        <f t="shared" ca="1" si="100"/>
        <v>NLD_GKKW alt</v>
      </c>
      <c r="C347">
        <f t="shared" ca="1" si="101"/>
        <v>6</v>
      </c>
      <c r="D347">
        <f t="shared" ca="1" si="102"/>
        <v>4.0999999999999996</v>
      </c>
      <c r="E347">
        <f t="shared" ca="1" si="103"/>
        <v>51.9</v>
      </c>
      <c r="F347" s="37">
        <f t="shared" si="104"/>
        <v>346</v>
      </c>
      <c r="G347">
        <f t="shared" ca="1" si="105"/>
        <v>3250.0299999999997</v>
      </c>
      <c r="H347">
        <f t="shared" ca="1" si="112"/>
        <v>3250029999.9999995</v>
      </c>
      <c r="I347" s="35">
        <f ca="1">compile!$E$5</f>
        <v>43831</v>
      </c>
      <c r="J347" s="83">
        <f t="shared" ca="1" si="113"/>
        <v>1577836800</v>
      </c>
      <c r="K347" s="37">
        <f t="shared" si="106"/>
        <v>346</v>
      </c>
      <c r="L347">
        <f t="shared" ca="1" si="107"/>
        <v>3250.0299999999997</v>
      </c>
      <c r="M347">
        <f t="shared" ca="1" si="114"/>
        <v>3250029999.9999995</v>
      </c>
      <c r="N347" s="35">
        <f ca="1">compile!$AI$5</f>
        <v>45658</v>
      </c>
      <c r="O347" s="83">
        <f t="shared" ca="1" si="115"/>
        <v>1735689600</v>
      </c>
      <c r="P347" s="37">
        <f t="shared" si="108"/>
        <v>346</v>
      </c>
      <c r="Q347">
        <f t="shared" ca="1" si="109"/>
        <v>3250.0299999999997</v>
      </c>
      <c r="R347">
        <f t="shared" ca="1" si="116"/>
        <v>3250029999.9999995</v>
      </c>
      <c r="S347" s="35">
        <f ca="1">compile!$BM$5</f>
        <v>47484</v>
      </c>
      <c r="T347" s="83">
        <f t="shared" ca="1" si="117"/>
        <v>1893456000</v>
      </c>
      <c r="U347" s="37">
        <f t="shared" si="110"/>
        <v>346</v>
      </c>
      <c r="V347">
        <f t="shared" ca="1" si="111"/>
        <v>3250.0299999999997</v>
      </c>
      <c r="W347">
        <f t="shared" ca="1" si="118"/>
        <v>3250029999.9999995</v>
      </c>
      <c r="X347" s="35">
        <f ca="1">compile!$CQ$5</f>
        <v>51136</v>
      </c>
      <c r="Y347" s="83">
        <f t="shared" ca="1" si="119"/>
        <v>2208988800</v>
      </c>
    </row>
    <row r="348" spans="1:25" x14ac:dyDescent="0.2">
      <c r="A348">
        <v>347</v>
      </c>
      <c r="B348" t="str">
        <f t="shared" ca="1" si="100"/>
        <v>NLD_GKKW neu</v>
      </c>
      <c r="C348">
        <f t="shared" ca="1" si="101"/>
        <v>7</v>
      </c>
      <c r="D348">
        <f t="shared" ca="1" si="102"/>
        <v>6.8</v>
      </c>
      <c r="E348">
        <f t="shared" ca="1" si="103"/>
        <v>53.4</v>
      </c>
      <c r="F348" s="37">
        <f t="shared" si="104"/>
        <v>347</v>
      </c>
      <c r="G348">
        <f t="shared" ca="1" si="105"/>
        <v>3250.0299999999997</v>
      </c>
      <c r="H348">
        <f t="shared" ca="1" si="112"/>
        <v>3250029999.9999995</v>
      </c>
      <c r="I348" s="35">
        <f ca="1">compile!$E$5</f>
        <v>43831</v>
      </c>
      <c r="J348" s="83">
        <f t="shared" ca="1" si="113"/>
        <v>1577836800</v>
      </c>
      <c r="K348" s="37">
        <f t="shared" si="106"/>
        <v>347</v>
      </c>
      <c r="L348">
        <f t="shared" ca="1" si="107"/>
        <v>3250.0299999999997</v>
      </c>
      <c r="M348">
        <f t="shared" ca="1" si="114"/>
        <v>3250029999.9999995</v>
      </c>
      <c r="N348" s="35">
        <f ca="1">compile!$AI$5</f>
        <v>45658</v>
      </c>
      <c r="O348" s="83">
        <f t="shared" ca="1" si="115"/>
        <v>1735689600</v>
      </c>
      <c r="P348" s="37">
        <f t="shared" si="108"/>
        <v>347</v>
      </c>
      <c r="Q348">
        <f t="shared" ca="1" si="109"/>
        <v>3250.0299999999997</v>
      </c>
      <c r="R348">
        <f t="shared" ca="1" si="116"/>
        <v>3250029999.9999995</v>
      </c>
      <c r="S348" s="35">
        <f ca="1">compile!$BM$5</f>
        <v>47484</v>
      </c>
      <c r="T348" s="83">
        <f t="shared" ca="1" si="117"/>
        <v>1893456000</v>
      </c>
      <c r="U348" s="37">
        <f t="shared" si="110"/>
        <v>347</v>
      </c>
      <c r="V348">
        <f t="shared" ca="1" si="111"/>
        <v>3250.0299999999997</v>
      </c>
      <c r="W348">
        <f t="shared" ca="1" si="118"/>
        <v>3250029999.9999995</v>
      </c>
      <c r="X348" s="35">
        <f ca="1">compile!$CQ$5</f>
        <v>51136</v>
      </c>
      <c r="Y348" s="83">
        <f t="shared" ca="1" si="119"/>
        <v>2208988800</v>
      </c>
    </row>
    <row r="349" spans="1:25" x14ac:dyDescent="0.2">
      <c r="A349">
        <v>348</v>
      </c>
      <c r="B349" t="str">
        <f t="shared" ca="1" si="100"/>
        <v>NLD_Steinkohlekraftwerk alt</v>
      </c>
      <c r="C349">
        <f t="shared" ca="1" si="101"/>
        <v>12</v>
      </c>
      <c r="D349">
        <f t="shared" ca="1" si="102"/>
        <v>4.0999999999999996</v>
      </c>
      <c r="E349">
        <f t="shared" ca="1" si="103"/>
        <v>51.9</v>
      </c>
      <c r="F349" s="37">
        <f t="shared" si="104"/>
        <v>348</v>
      </c>
      <c r="G349">
        <f t="shared" ca="1" si="105"/>
        <v>2304</v>
      </c>
      <c r="H349">
        <f t="shared" ca="1" si="112"/>
        <v>2304000000</v>
      </c>
      <c r="I349" s="35">
        <f ca="1">compile!$E$5</f>
        <v>43831</v>
      </c>
      <c r="J349" s="83">
        <f t="shared" ca="1" si="113"/>
        <v>1577836800</v>
      </c>
      <c r="K349" s="37">
        <f t="shared" si="106"/>
        <v>348</v>
      </c>
      <c r="L349">
        <f t="shared" ca="1" si="107"/>
        <v>2304</v>
      </c>
      <c r="M349">
        <f t="shared" ca="1" si="114"/>
        <v>2304000000</v>
      </c>
      <c r="N349" s="35">
        <f ca="1">compile!$AI$5</f>
        <v>45658</v>
      </c>
      <c r="O349" s="83">
        <f t="shared" ca="1" si="115"/>
        <v>1735689600</v>
      </c>
      <c r="P349" s="37">
        <f t="shared" si="108"/>
        <v>348</v>
      </c>
      <c r="Q349">
        <f t="shared" ca="1" si="109"/>
        <v>2304</v>
      </c>
      <c r="R349">
        <f t="shared" ca="1" si="116"/>
        <v>2304000000</v>
      </c>
      <c r="S349" s="35">
        <f ca="1">compile!$BM$5</f>
        <v>47484</v>
      </c>
      <c r="T349" s="83">
        <f t="shared" ca="1" si="117"/>
        <v>1893456000</v>
      </c>
      <c r="U349" s="37">
        <f t="shared" si="110"/>
        <v>348</v>
      </c>
      <c r="V349">
        <f t="shared" ca="1" si="111"/>
        <v>2304</v>
      </c>
      <c r="W349">
        <f t="shared" ca="1" si="118"/>
        <v>2304000000</v>
      </c>
      <c r="X349" s="35">
        <f ca="1">compile!$CQ$5</f>
        <v>51136</v>
      </c>
      <c r="Y349" s="83">
        <f t="shared" ca="1" si="119"/>
        <v>2208988800</v>
      </c>
    </row>
    <row r="350" spans="1:25" x14ac:dyDescent="0.2">
      <c r="A350">
        <v>349</v>
      </c>
      <c r="B350" t="str">
        <f t="shared" ca="1" si="100"/>
        <v>NLD_Steinkohlekraftwerk neu</v>
      </c>
      <c r="C350">
        <f t="shared" ca="1" si="101"/>
        <v>13</v>
      </c>
      <c r="D350">
        <f t="shared" ca="1" si="102"/>
        <v>6.8</v>
      </c>
      <c r="E350">
        <f t="shared" ca="1" si="103"/>
        <v>53.4</v>
      </c>
      <c r="F350" s="37">
        <f t="shared" si="104"/>
        <v>349</v>
      </c>
      <c r="G350">
        <f t="shared" ca="1" si="105"/>
        <v>2304</v>
      </c>
      <c r="H350">
        <f t="shared" ca="1" si="112"/>
        <v>2304000000</v>
      </c>
      <c r="I350" s="35">
        <f ca="1">compile!$E$5</f>
        <v>43831</v>
      </c>
      <c r="J350" s="83">
        <f t="shared" ca="1" si="113"/>
        <v>1577836800</v>
      </c>
      <c r="K350" s="37">
        <f t="shared" si="106"/>
        <v>349</v>
      </c>
      <c r="L350">
        <f t="shared" ca="1" si="107"/>
        <v>2304</v>
      </c>
      <c r="M350">
        <f t="shared" ca="1" si="114"/>
        <v>2304000000</v>
      </c>
      <c r="N350" s="35">
        <f ca="1">compile!$AI$5</f>
        <v>45658</v>
      </c>
      <c r="O350" s="83">
        <f t="shared" ca="1" si="115"/>
        <v>1735689600</v>
      </c>
      <c r="P350" s="37">
        <f t="shared" si="108"/>
        <v>349</v>
      </c>
      <c r="Q350">
        <f t="shared" ca="1" si="109"/>
        <v>2304</v>
      </c>
      <c r="R350">
        <f t="shared" ca="1" si="116"/>
        <v>2304000000</v>
      </c>
      <c r="S350" s="35">
        <f ca="1">compile!$BM$5</f>
        <v>47484</v>
      </c>
      <c r="T350" s="83">
        <f t="shared" ca="1" si="117"/>
        <v>1893456000</v>
      </c>
      <c r="U350" s="37">
        <f t="shared" si="110"/>
        <v>349</v>
      </c>
      <c r="V350">
        <f t="shared" ca="1" si="111"/>
        <v>2304</v>
      </c>
      <c r="W350">
        <f t="shared" ca="1" si="118"/>
        <v>2304000000</v>
      </c>
      <c r="X350" s="35">
        <f ca="1">compile!$CQ$5</f>
        <v>51136</v>
      </c>
      <c r="Y350" s="83">
        <f t="shared" ca="1" si="119"/>
        <v>2208988800</v>
      </c>
    </row>
    <row r="351" spans="1:25" x14ac:dyDescent="0.2">
      <c r="A351">
        <v>350</v>
      </c>
      <c r="B351" t="str">
        <f t="shared" ca="1" si="100"/>
        <v>NLD_Laufwasserkraftwerk</v>
      </c>
      <c r="C351">
        <f t="shared" ca="1" si="101"/>
        <v>9</v>
      </c>
      <c r="D351">
        <f t="shared" ca="1" si="102"/>
        <v>5.2</v>
      </c>
      <c r="E351">
        <f t="shared" ca="1" si="103"/>
        <v>52.1</v>
      </c>
      <c r="F351" s="37">
        <f t="shared" si="104"/>
        <v>350</v>
      </c>
      <c r="G351">
        <f t="shared" ca="1" si="105"/>
        <v>38</v>
      </c>
      <c r="H351">
        <f t="shared" ca="1" si="112"/>
        <v>38000000</v>
      </c>
      <c r="I351" s="35">
        <f ca="1">compile!$E$5</f>
        <v>43831</v>
      </c>
      <c r="J351" s="83">
        <f t="shared" ca="1" si="113"/>
        <v>1577836800</v>
      </c>
      <c r="K351" s="37">
        <f t="shared" si="106"/>
        <v>350</v>
      </c>
      <c r="L351">
        <f t="shared" ca="1" si="107"/>
        <v>38</v>
      </c>
      <c r="M351">
        <f t="shared" ca="1" si="114"/>
        <v>38000000</v>
      </c>
      <c r="N351" s="35">
        <f ca="1">compile!$AI$5</f>
        <v>45658</v>
      </c>
      <c r="O351" s="83">
        <f t="shared" ca="1" si="115"/>
        <v>1735689600</v>
      </c>
      <c r="P351" s="37">
        <f t="shared" si="108"/>
        <v>350</v>
      </c>
      <c r="Q351">
        <f t="shared" ca="1" si="109"/>
        <v>38</v>
      </c>
      <c r="R351">
        <f t="shared" ca="1" si="116"/>
        <v>38000000</v>
      </c>
      <c r="S351" s="35">
        <f ca="1">compile!$BM$5</f>
        <v>47484</v>
      </c>
      <c r="T351" s="83">
        <f t="shared" ca="1" si="117"/>
        <v>1893456000</v>
      </c>
      <c r="U351" s="37">
        <f t="shared" si="110"/>
        <v>350</v>
      </c>
      <c r="V351">
        <f t="shared" ca="1" si="111"/>
        <v>38</v>
      </c>
      <c r="W351">
        <f t="shared" ca="1" si="118"/>
        <v>38000000</v>
      </c>
      <c r="X351" s="35">
        <f ca="1">compile!$CQ$5</f>
        <v>51136</v>
      </c>
      <c r="Y351" s="83">
        <f t="shared" ca="1" si="119"/>
        <v>2208988800</v>
      </c>
    </row>
    <row r="352" spans="1:25" x14ac:dyDescent="0.2">
      <c r="A352">
        <v>351</v>
      </c>
      <c r="B352" t="str">
        <f t="shared" ca="1" si="100"/>
        <v>NLD_Speicherwasserkraftwerk</v>
      </c>
      <c r="C352">
        <f t="shared" ca="1" si="101"/>
        <v>11</v>
      </c>
      <c r="D352">
        <f t="shared" ca="1" si="102"/>
        <v>5.2</v>
      </c>
      <c r="E352">
        <f t="shared" ca="1" si="103"/>
        <v>52.1</v>
      </c>
      <c r="F352" s="37">
        <f t="shared" si="104"/>
        <v>351</v>
      </c>
      <c r="G352">
        <f t="shared" ca="1" si="105"/>
        <v>0</v>
      </c>
      <c r="H352">
        <f t="shared" ca="1" si="112"/>
        <v>0</v>
      </c>
      <c r="I352" s="35">
        <f ca="1">compile!$E$5</f>
        <v>43831</v>
      </c>
      <c r="J352" s="83">
        <f t="shared" ca="1" si="113"/>
        <v>1577836800</v>
      </c>
      <c r="K352" s="37">
        <f t="shared" si="106"/>
        <v>351</v>
      </c>
      <c r="L352">
        <f t="shared" ca="1" si="107"/>
        <v>0</v>
      </c>
      <c r="M352">
        <f t="shared" ca="1" si="114"/>
        <v>0</v>
      </c>
      <c r="N352" s="35">
        <f ca="1">compile!$AI$5</f>
        <v>45658</v>
      </c>
      <c r="O352" s="83">
        <f t="shared" ca="1" si="115"/>
        <v>1735689600</v>
      </c>
      <c r="P352" s="37">
        <f t="shared" si="108"/>
        <v>351</v>
      </c>
      <c r="Q352">
        <f t="shared" ca="1" si="109"/>
        <v>0</v>
      </c>
      <c r="R352">
        <f t="shared" ca="1" si="116"/>
        <v>0</v>
      </c>
      <c r="S352" s="35">
        <f ca="1">compile!$BM$5</f>
        <v>47484</v>
      </c>
      <c r="T352" s="83">
        <f t="shared" ca="1" si="117"/>
        <v>1893456000</v>
      </c>
      <c r="U352" s="37">
        <f t="shared" si="110"/>
        <v>351</v>
      </c>
      <c r="V352">
        <f t="shared" ca="1" si="111"/>
        <v>0</v>
      </c>
      <c r="W352">
        <f t="shared" ca="1" si="118"/>
        <v>0</v>
      </c>
      <c r="X352" s="35">
        <f ca="1">compile!$CQ$5</f>
        <v>51136</v>
      </c>
      <c r="Y352" s="83">
        <f t="shared" ca="1" si="119"/>
        <v>2208988800</v>
      </c>
    </row>
    <row r="353" spans="1:25" x14ac:dyDescent="0.2">
      <c r="A353">
        <v>352</v>
      </c>
      <c r="B353" t="str">
        <f t="shared" ca="1" si="100"/>
        <v>NLD_Braunkohlekraftwerk alt</v>
      </c>
      <c r="C353">
        <f t="shared" ca="1" si="101"/>
        <v>2</v>
      </c>
      <c r="D353">
        <f t="shared" ca="1" si="102"/>
        <v>6.8</v>
      </c>
      <c r="E353">
        <f t="shared" ca="1" si="103"/>
        <v>53.4</v>
      </c>
      <c r="F353" s="37">
        <f t="shared" si="104"/>
        <v>352</v>
      </c>
      <c r="G353">
        <f t="shared" ca="1" si="105"/>
        <v>0</v>
      </c>
      <c r="H353">
        <f t="shared" ca="1" si="112"/>
        <v>0</v>
      </c>
      <c r="I353" s="35">
        <f ca="1">compile!$E$5</f>
        <v>43831</v>
      </c>
      <c r="J353" s="83">
        <f t="shared" ca="1" si="113"/>
        <v>1577836800</v>
      </c>
      <c r="K353" s="37">
        <f t="shared" si="106"/>
        <v>352</v>
      </c>
      <c r="L353">
        <f t="shared" ca="1" si="107"/>
        <v>0</v>
      </c>
      <c r="M353">
        <f t="shared" ca="1" si="114"/>
        <v>0</v>
      </c>
      <c r="N353" s="35">
        <f ca="1">compile!$AI$5</f>
        <v>45658</v>
      </c>
      <c r="O353" s="83">
        <f t="shared" ca="1" si="115"/>
        <v>1735689600</v>
      </c>
      <c r="P353" s="37">
        <f t="shared" si="108"/>
        <v>352</v>
      </c>
      <c r="Q353">
        <f t="shared" ca="1" si="109"/>
        <v>0</v>
      </c>
      <c r="R353">
        <f t="shared" ca="1" si="116"/>
        <v>0</v>
      </c>
      <c r="S353" s="35">
        <f ca="1">compile!$BM$5</f>
        <v>47484</v>
      </c>
      <c r="T353" s="83">
        <f t="shared" ca="1" si="117"/>
        <v>1893456000</v>
      </c>
      <c r="U353" s="37">
        <f t="shared" si="110"/>
        <v>352</v>
      </c>
      <c r="V353">
        <f t="shared" ca="1" si="111"/>
        <v>0</v>
      </c>
      <c r="W353">
        <f t="shared" ca="1" si="118"/>
        <v>0</v>
      </c>
      <c r="X353" s="35">
        <f ca="1">compile!$CQ$5</f>
        <v>51136</v>
      </c>
      <c r="Y353" s="83">
        <f t="shared" ca="1" si="119"/>
        <v>2208988800</v>
      </c>
    </row>
    <row r="354" spans="1:25" x14ac:dyDescent="0.2">
      <c r="A354">
        <v>353</v>
      </c>
      <c r="B354" t="str">
        <f t="shared" ca="1" si="100"/>
        <v>NLD_Braunkohlekraftwerk neu</v>
      </c>
      <c r="C354">
        <f t="shared" ca="1" si="101"/>
        <v>3</v>
      </c>
      <c r="D354">
        <f t="shared" ca="1" si="102"/>
        <v>4.0999999999999996</v>
      </c>
      <c r="E354">
        <f t="shared" ca="1" si="103"/>
        <v>51.9</v>
      </c>
      <c r="F354" s="37">
        <f t="shared" si="104"/>
        <v>353</v>
      </c>
      <c r="G354">
        <f t="shared" ca="1" si="105"/>
        <v>0</v>
      </c>
      <c r="H354">
        <f t="shared" ca="1" si="112"/>
        <v>0</v>
      </c>
      <c r="I354" s="35">
        <f ca="1">compile!$E$5</f>
        <v>43831</v>
      </c>
      <c r="J354" s="83">
        <f t="shared" ca="1" si="113"/>
        <v>1577836800</v>
      </c>
      <c r="K354" s="37">
        <f t="shared" si="106"/>
        <v>353</v>
      </c>
      <c r="L354">
        <f t="shared" ca="1" si="107"/>
        <v>0</v>
      </c>
      <c r="M354">
        <f t="shared" ca="1" si="114"/>
        <v>0</v>
      </c>
      <c r="N354" s="35">
        <f ca="1">compile!$AI$5</f>
        <v>45658</v>
      </c>
      <c r="O354" s="83">
        <f t="shared" ca="1" si="115"/>
        <v>1735689600</v>
      </c>
      <c r="P354" s="37">
        <f t="shared" si="108"/>
        <v>353</v>
      </c>
      <c r="Q354">
        <f t="shared" ca="1" si="109"/>
        <v>0</v>
      </c>
      <c r="R354">
        <f t="shared" ca="1" si="116"/>
        <v>0</v>
      </c>
      <c r="S354" s="35">
        <f ca="1">compile!$BM$5</f>
        <v>47484</v>
      </c>
      <c r="T354" s="83">
        <f t="shared" ca="1" si="117"/>
        <v>1893456000</v>
      </c>
      <c r="U354" s="37">
        <f t="shared" si="110"/>
        <v>353</v>
      </c>
      <c r="V354">
        <f t="shared" ca="1" si="111"/>
        <v>0</v>
      </c>
      <c r="W354">
        <f t="shared" ca="1" si="118"/>
        <v>0</v>
      </c>
      <c r="X354" s="35">
        <f ca="1">compile!$CQ$5</f>
        <v>51136</v>
      </c>
      <c r="Y354" s="83">
        <f t="shared" ca="1" si="119"/>
        <v>2208988800</v>
      </c>
    </row>
    <row r="355" spans="1:25" x14ac:dyDescent="0.2">
      <c r="A355">
        <v>354</v>
      </c>
      <c r="B355" t="str">
        <f t="shared" ca="1" si="100"/>
        <v>NLD_Kernkraftwerk</v>
      </c>
      <c r="C355">
        <f t="shared" ca="1" si="101"/>
        <v>8</v>
      </c>
      <c r="D355">
        <f t="shared" ca="1" si="102"/>
        <v>3.8</v>
      </c>
      <c r="E355">
        <f t="shared" ca="1" si="103"/>
        <v>51.5</v>
      </c>
      <c r="F355" s="37">
        <f t="shared" si="104"/>
        <v>354</v>
      </c>
      <c r="G355">
        <f t="shared" ca="1" si="105"/>
        <v>486</v>
      </c>
      <c r="H355">
        <f t="shared" ca="1" si="112"/>
        <v>486000000</v>
      </c>
      <c r="I355" s="35">
        <f ca="1">compile!$E$5</f>
        <v>43831</v>
      </c>
      <c r="J355" s="83">
        <f t="shared" ca="1" si="113"/>
        <v>1577836800</v>
      </c>
      <c r="K355" s="37">
        <f t="shared" si="106"/>
        <v>354</v>
      </c>
      <c r="L355">
        <f t="shared" ca="1" si="107"/>
        <v>486</v>
      </c>
      <c r="M355">
        <f t="shared" ca="1" si="114"/>
        <v>486000000</v>
      </c>
      <c r="N355" s="35">
        <f ca="1">compile!$AI$5</f>
        <v>45658</v>
      </c>
      <c r="O355" s="83">
        <f t="shared" ca="1" si="115"/>
        <v>1735689600</v>
      </c>
      <c r="P355" s="37">
        <f t="shared" si="108"/>
        <v>354</v>
      </c>
      <c r="Q355">
        <f t="shared" ca="1" si="109"/>
        <v>486</v>
      </c>
      <c r="R355">
        <f t="shared" ca="1" si="116"/>
        <v>486000000</v>
      </c>
      <c r="S355" s="35">
        <f ca="1">compile!$BM$5</f>
        <v>47484</v>
      </c>
      <c r="T355" s="83">
        <f t="shared" ca="1" si="117"/>
        <v>1893456000</v>
      </c>
      <c r="U355" s="37">
        <f t="shared" si="110"/>
        <v>354</v>
      </c>
      <c r="V355">
        <f t="shared" ca="1" si="111"/>
        <v>486</v>
      </c>
      <c r="W355">
        <f t="shared" ca="1" si="118"/>
        <v>486000000</v>
      </c>
      <c r="X355" s="35">
        <f ca="1">compile!$CQ$5</f>
        <v>51136</v>
      </c>
      <c r="Y355" s="83">
        <f t="shared" ca="1" si="119"/>
        <v>2208988800</v>
      </c>
    </row>
    <row r="356" spans="1:25" x14ac:dyDescent="0.2">
      <c r="A356">
        <v>355</v>
      </c>
      <c r="B356" t="str">
        <f t="shared" ca="1" si="100"/>
        <v>NLD_Oelkraftwerk</v>
      </c>
      <c r="C356">
        <f t="shared" ca="1" si="101"/>
        <v>17</v>
      </c>
      <c r="D356">
        <f t="shared" ca="1" si="102"/>
        <v>5.2</v>
      </c>
      <c r="E356">
        <f t="shared" ca="1" si="103"/>
        <v>52.1</v>
      </c>
      <c r="F356" s="37">
        <f t="shared" si="104"/>
        <v>355</v>
      </c>
      <c r="G356">
        <f t="shared" ca="1" si="105"/>
        <v>0</v>
      </c>
      <c r="H356">
        <f t="shared" ca="1" si="112"/>
        <v>0</v>
      </c>
      <c r="I356" s="35">
        <f ca="1">compile!$E$5</f>
        <v>43831</v>
      </c>
      <c r="J356" s="83">
        <f t="shared" ca="1" si="113"/>
        <v>1577836800</v>
      </c>
      <c r="K356" s="37">
        <f t="shared" si="106"/>
        <v>355</v>
      </c>
      <c r="L356">
        <f t="shared" ca="1" si="107"/>
        <v>0</v>
      </c>
      <c r="M356">
        <f t="shared" ca="1" si="114"/>
        <v>0</v>
      </c>
      <c r="N356" s="35">
        <f ca="1">compile!$AI$5</f>
        <v>45658</v>
      </c>
      <c r="O356" s="83">
        <f t="shared" ca="1" si="115"/>
        <v>1735689600</v>
      </c>
      <c r="P356" s="37">
        <f t="shared" si="108"/>
        <v>355</v>
      </c>
      <c r="Q356">
        <f t="shared" ca="1" si="109"/>
        <v>0</v>
      </c>
      <c r="R356">
        <f t="shared" ca="1" si="116"/>
        <v>0</v>
      </c>
      <c r="S356" s="35">
        <f ca="1">compile!$BM$5</f>
        <v>47484</v>
      </c>
      <c r="T356" s="83">
        <f t="shared" ca="1" si="117"/>
        <v>1893456000</v>
      </c>
      <c r="U356" s="37">
        <f t="shared" si="110"/>
        <v>355</v>
      </c>
      <c r="V356">
        <f t="shared" ca="1" si="111"/>
        <v>0</v>
      </c>
      <c r="W356">
        <f t="shared" ca="1" si="118"/>
        <v>0</v>
      </c>
      <c r="X356" s="35">
        <f ca="1">compile!$CQ$5</f>
        <v>51136</v>
      </c>
      <c r="Y356" s="83">
        <f t="shared" ca="1" si="119"/>
        <v>2208988800</v>
      </c>
    </row>
    <row r="357" spans="1:25" x14ac:dyDescent="0.2">
      <c r="A357">
        <v>356</v>
      </c>
      <c r="B357" t="str">
        <f t="shared" ca="1" si="100"/>
        <v>NLD_Weitere non-RES</v>
      </c>
      <c r="C357">
        <f t="shared" ca="1" si="101"/>
        <v>19</v>
      </c>
      <c r="D357">
        <f t="shared" ca="1" si="102"/>
        <v>5.2</v>
      </c>
      <c r="E357">
        <f t="shared" ca="1" si="103"/>
        <v>52.1</v>
      </c>
      <c r="F357" s="37">
        <f t="shared" si="104"/>
        <v>356</v>
      </c>
      <c r="G357">
        <f t="shared" ca="1" si="105"/>
        <v>4289</v>
      </c>
      <c r="H357">
        <f t="shared" ca="1" si="112"/>
        <v>4289000000</v>
      </c>
      <c r="I357" s="35">
        <f ca="1">compile!$E$5</f>
        <v>43831</v>
      </c>
      <c r="J357" s="83">
        <f t="shared" ca="1" si="113"/>
        <v>1577836800</v>
      </c>
      <c r="K357" s="37">
        <f t="shared" si="106"/>
        <v>356</v>
      </c>
      <c r="L357">
        <f t="shared" ca="1" si="107"/>
        <v>4289</v>
      </c>
      <c r="M357">
        <f t="shared" ca="1" si="114"/>
        <v>4289000000</v>
      </c>
      <c r="N357" s="35">
        <f ca="1">compile!$AI$5</f>
        <v>45658</v>
      </c>
      <c r="O357" s="83">
        <f t="shared" ca="1" si="115"/>
        <v>1735689600</v>
      </c>
      <c r="P357" s="37">
        <f t="shared" si="108"/>
        <v>356</v>
      </c>
      <c r="Q357">
        <f t="shared" ca="1" si="109"/>
        <v>4289</v>
      </c>
      <c r="R357">
        <f t="shared" ca="1" si="116"/>
        <v>4289000000</v>
      </c>
      <c r="S357" s="35">
        <f ca="1">compile!$BM$5</f>
        <v>47484</v>
      </c>
      <c r="T357" s="83">
        <f t="shared" ca="1" si="117"/>
        <v>1893456000</v>
      </c>
      <c r="U357" s="37">
        <f t="shared" si="110"/>
        <v>356</v>
      </c>
      <c r="V357">
        <f t="shared" ca="1" si="111"/>
        <v>4289</v>
      </c>
      <c r="W357">
        <f t="shared" ca="1" si="118"/>
        <v>4289000000</v>
      </c>
      <c r="X357" s="35">
        <f ca="1">compile!$CQ$5</f>
        <v>51136</v>
      </c>
      <c r="Y357" s="83">
        <f t="shared" ca="1" si="119"/>
        <v>2208988800</v>
      </c>
    </row>
    <row r="358" spans="1:25" x14ac:dyDescent="0.2">
      <c r="A358">
        <v>357</v>
      </c>
      <c r="B358" t="str">
        <f t="shared" ca="1" si="100"/>
        <v>NLD_Weitere RES</v>
      </c>
      <c r="C358">
        <f t="shared" ca="1" si="101"/>
        <v>18</v>
      </c>
      <c r="D358">
        <f t="shared" ca="1" si="102"/>
        <v>5.2</v>
      </c>
      <c r="E358">
        <f t="shared" ca="1" si="103"/>
        <v>52.1</v>
      </c>
      <c r="F358" s="37">
        <f t="shared" si="104"/>
        <v>357</v>
      </c>
      <c r="G358">
        <f t="shared" ca="1" si="105"/>
        <v>507</v>
      </c>
      <c r="H358">
        <f t="shared" ca="1" si="112"/>
        <v>507000000</v>
      </c>
      <c r="I358" s="35">
        <f ca="1">compile!$E$5</f>
        <v>43831</v>
      </c>
      <c r="J358" s="83">
        <f t="shared" ca="1" si="113"/>
        <v>1577836800</v>
      </c>
      <c r="K358" s="37">
        <f t="shared" si="106"/>
        <v>357</v>
      </c>
      <c r="L358">
        <f t="shared" ca="1" si="107"/>
        <v>507</v>
      </c>
      <c r="M358">
        <f t="shared" ca="1" si="114"/>
        <v>507000000</v>
      </c>
      <c r="N358" s="35">
        <f ca="1">compile!$AI$5</f>
        <v>45658</v>
      </c>
      <c r="O358" s="83">
        <f t="shared" ca="1" si="115"/>
        <v>1735689600</v>
      </c>
      <c r="P358" s="37">
        <f t="shared" si="108"/>
        <v>357</v>
      </c>
      <c r="Q358">
        <f t="shared" ca="1" si="109"/>
        <v>507</v>
      </c>
      <c r="R358">
        <f t="shared" ca="1" si="116"/>
        <v>507000000</v>
      </c>
      <c r="S358" s="35">
        <f ca="1">compile!$BM$5</f>
        <v>47484</v>
      </c>
      <c r="T358" s="83">
        <f t="shared" ca="1" si="117"/>
        <v>1893456000</v>
      </c>
      <c r="U358" s="37">
        <f t="shared" si="110"/>
        <v>357</v>
      </c>
      <c r="V358">
        <f t="shared" ca="1" si="111"/>
        <v>507</v>
      </c>
      <c r="W358">
        <f t="shared" ca="1" si="118"/>
        <v>507000000</v>
      </c>
      <c r="X358" s="35">
        <f ca="1">compile!$CQ$5</f>
        <v>51136</v>
      </c>
      <c r="Y358" s="83">
        <f t="shared" ca="1" si="119"/>
        <v>2208988800</v>
      </c>
    </row>
    <row r="359" spans="1:25" x14ac:dyDescent="0.2">
      <c r="A359">
        <v>358</v>
      </c>
      <c r="B359" t="str">
        <f t="shared" ca="1" si="100"/>
        <v>NLD_PV</v>
      </c>
      <c r="C359">
        <f t="shared" ca="1" si="101"/>
        <v>10</v>
      </c>
      <c r="D359">
        <f t="shared" ca="1" si="102"/>
        <v>5.2</v>
      </c>
      <c r="E359">
        <f t="shared" ca="1" si="103"/>
        <v>52.1</v>
      </c>
      <c r="F359" s="37">
        <f t="shared" si="104"/>
        <v>358</v>
      </c>
      <c r="G359">
        <f t="shared" ca="1" si="105"/>
        <v>4376</v>
      </c>
      <c r="H359">
        <f t="shared" ca="1" si="112"/>
        <v>4376000000</v>
      </c>
      <c r="I359" s="35">
        <f ca="1">compile!$E$5</f>
        <v>43831</v>
      </c>
      <c r="J359" s="83">
        <f t="shared" ca="1" si="113"/>
        <v>1577836800</v>
      </c>
      <c r="K359" s="37">
        <f t="shared" si="106"/>
        <v>358</v>
      </c>
      <c r="L359">
        <f t="shared" ca="1" si="107"/>
        <v>4376</v>
      </c>
      <c r="M359">
        <f t="shared" ca="1" si="114"/>
        <v>4376000000</v>
      </c>
      <c r="N359" s="35">
        <f ca="1">compile!$AI$5</f>
        <v>45658</v>
      </c>
      <c r="O359" s="83">
        <f t="shared" ca="1" si="115"/>
        <v>1735689600</v>
      </c>
      <c r="P359" s="37">
        <f t="shared" si="108"/>
        <v>358</v>
      </c>
      <c r="Q359">
        <f t="shared" ca="1" si="109"/>
        <v>4376</v>
      </c>
      <c r="R359">
        <f t="shared" ca="1" si="116"/>
        <v>4376000000</v>
      </c>
      <c r="S359" s="35">
        <f ca="1">compile!$BM$5</f>
        <v>47484</v>
      </c>
      <c r="T359" s="83">
        <f t="shared" ca="1" si="117"/>
        <v>1893456000</v>
      </c>
      <c r="U359" s="37">
        <f t="shared" si="110"/>
        <v>358</v>
      </c>
      <c r="V359">
        <f t="shared" ca="1" si="111"/>
        <v>4376</v>
      </c>
      <c r="W359">
        <f t="shared" ca="1" si="118"/>
        <v>4376000000</v>
      </c>
      <c r="X359" s="35">
        <f ca="1">compile!$CQ$5</f>
        <v>51136</v>
      </c>
      <c r="Y359" s="83">
        <f t="shared" ca="1" si="119"/>
        <v>2208988800</v>
      </c>
    </row>
    <row r="360" spans="1:25" x14ac:dyDescent="0.2">
      <c r="A360">
        <v>359</v>
      </c>
      <c r="B360" t="str">
        <f t="shared" ca="1" si="100"/>
        <v>NLD_Wind onshore stark</v>
      </c>
      <c r="C360">
        <f t="shared" ca="1" si="101"/>
        <v>16</v>
      </c>
      <c r="D360">
        <f t="shared" ca="1" si="102"/>
        <v>5.6</v>
      </c>
      <c r="E360">
        <f t="shared" ca="1" si="103"/>
        <v>53.1</v>
      </c>
      <c r="F360" s="37">
        <f t="shared" si="104"/>
        <v>359</v>
      </c>
      <c r="G360">
        <f t="shared" ca="1" si="105"/>
        <v>2570.0349999999999</v>
      </c>
      <c r="H360">
        <f t="shared" ca="1" si="112"/>
        <v>2570035000</v>
      </c>
      <c r="I360" s="35">
        <f ca="1">compile!$E$5</f>
        <v>43831</v>
      </c>
      <c r="J360" s="83">
        <f t="shared" ca="1" si="113"/>
        <v>1577836800</v>
      </c>
      <c r="K360" s="37">
        <f t="shared" si="106"/>
        <v>359</v>
      </c>
      <c r="L360">
        <f t="shared" ca="1" si="107"/>
        <v>2570.0349999999999</v>
      </c>
      <c r="M360">
        <f t="shared" ca="1" si="114"/>
        <v>2570035000</v>
      </c>
      <c r="N360" s="35">
        <f ca="1">compile!$AI$5</f>
        <v>45658</v>
      </c>
      <c r="O360" s="83">
        <f t="shared" ca="1" si="115"/>
        <v>1735689600</v>
      </c>
      <c r="P360" s="37">
        <f t="shared" si="108"/>
        <v>359</v>
      </c>
      <c r="Q360">
        <f t="shared" ca="1" si="109"/>
        <v>2570.0349999999999</v>
      </c>
      <c r="R360">
        <f t="shared" ca="1" si="116"/>
        <v>2570035000</v>
      </c>
      <c r="S360" s="35">
        <f ca="1">compile!$BM$5</f>
        <v>47484</v>
      </c>
      <c r="T360" s="83">
        <f t="shared" ca="1" si="117"/>
        <v>1893456000</v>
      </c>
      <c r="U360" s="37">
        <f t="shared" si="110"/>
        <v>359</v>
      </c>
      <c r="V360">
        <f t="shared" ca="1" si="111"/>
        <v>2570.0349999999999</v>
      </c>
      <c r="W360">
        <f t="shared" ca="1" si="118"/>
        <v>2570035000</v>
      </c>
      <c r="X360" s="35">
        <f ca="1">compile!$CQ$5</f>
        <v>51136</v>
      </c>
      <c r="Y360" s="83">
        <f t="shared" ca="1" si="119"/>
        <v>2208988800</v>
      </c>
    </row>
    <row r="361" spans="1:25" x14ac:dyDescent="0.2">
      <c r="A361">
        <v>360</v>
      </c>
      <c r="B361" t="str">
        <f t="shared" ca="1" si="100"/>
        <v>NLD_Wind onshore schwach</v>
      </c>
      <c r="C361">
        <f t="shared" ca="1" si="101"/>
        <v>15</v>
      </c>
      <c r="D361">
        <f t="shared" ca="1" si="102"/>
        <v>5.6</v>
      </c>
      <c r="E361">
        <f t="shared" ca="1" si="103"/>
        <v>53.1</v>
      </c>
      <c r="F361" s="37">
        <f t="shared" si="104"/>
        <v>360</v>
      </c>
      <c r="G361">
        <f t="shared" ca="1" si="105"/>
        <v>2570.0349999999999</v>
      </c>
      <c r="H361">
        <f t="shared" ca="1" si="112"/>
        <v>2570035000</v>
      </c>
      <c r="I361" s="35">
        <f ca="1">compile!$E$5</f>
        <v>43831</v>
      </c>
      <c r="J361" s="83">
        <f t="shared" ca="1" si="113"/>
        <v>1577836800</v>
      </c>
      <c r="K361" s="37">
        <f t="shared" si="106"/>
        <v>360</v>
      </c>
      <c r="L361">
        <f t="shared" ca="1" si="107"/>
        <v>2570.0349999999999</v>
      </c>
      <c r="M361">
        <f t="shared" ca="1" si="114"/>
        <v>2570035000</v>
      </c>
      <c r="N361" s="35">
        <f ca="1">compile!$AI$5</f>
        <v>45658</v>
      </c>
      <c r="O361" s="83">
        <f t="shared" ca="1" si="115"/>
        <v>1735689600</v>
      </c>
      <c r="P361" s="37">
        <f t="shared" si="108"/>
        <v>360</v>
      </c>
      <c r="Q361">
        <f t="shared" ca="1" si="109"/>
        <v>2570.0349999999999</v>
      </c>
      <c r="R361">
        <f t="shared" ca="1" si="116"/>
        <v>2570035000</v>
      </c>
      <c r="S361" s="35">
        <f ca="1">compile!$BM$5</f>
        <v>47484</v>
      </c>
      <c r="T361" s="83">
        <f t="shared" ca="1" si="117"/>
        <v>1893456000</v>
      </c>
      <c r="U361" s="37">
        <f t="shared" si="110"/>
        <v>360</v>
      </c>
      <c r="V361">
        <f t="shared" ca="1" si="111"/>
        <v>2570.0349999999999</v>
      </c>
      <c r="W361">
        <f t="shared" ca="1" si="118"/>
        <v>2570035000</v>
      </c>
      <c r="X361" s="35">
        <f ca="1">compile!$CQ$5</f>
        <v>51136</v>
      </c>
      <c r="Y361" s="83">
        <f t="shared" ca="1" si="119"/>
        <v>2208988800</v>
      </c>
    </row>
    <row r="362" spans="1:25" x14ac:dyDescent="0.2">
      <c r="A362">
        <v>361</v>
      </c>
      <c r="B362" t="str">
        <f t="shared" ca="1" si="100"/>
        <v>NLD_Wind offshore</v>
      </c>
      <c r="C362">
        <f t="shared" ca="1" si="101"/>
        <v>14</v>
      </c>
      <c r="D362">
        <f t="shared" ca="1" si="102"/>
        <v>3.6</v>
      </c>
      <c r="E362">
        <f t="shared" ca="1" si="103"/>
        <v>51.8</v>
      </c>
      <c r="F362" s="37">
        <f t="shared" si="104"/>
        <v>361</v>
      </c>
      <c r="G362">
        <f t="shared" ca="1" si="105"/>
        <v>2374.12</v>
      </c>
      <c r="H362">
        <f t="shared" ca="1" si="112"/>
        <v>2374120000</v>
      </c>
      <c r="I362" s="35">
        <f ca="1">compile!$E$5</f>
        <v>43831</v>
      </c>
      <c r="J362" s="83">
        <f t="shared" ca="1" si="113"/>
        <v>1577836800</v>
      </c>
      <c r="K362" s="37">
        <f t="shared" si="106"/>
        <v>361</v>
      </c>
      <c r="L362">
        <f t="shared" ca="1" si="107"/>
        <v>2374.12</v>
      </c>
      <c r="M362">
        <f t="shared" ca="1" si="114"/>
        <v>2374120000</v>
      </c>
      <c r="N362" s="35">
        <f ca="1">compile!$AI$5</f>
        <v>45658</v>
      </c>
      <c r="O362" s="83">
        <f t="shared" ca="1" si="115"/>
        <v>1735689600</v>
      </c>
      <c r="P362" s="37">
        <f t="shared" si="108"/>
        <v>361</v>
      </c>
      <c r="Q362">
        <f t="shared" ca="1" si="109"/>
        <v>2374.12</v>
      </c>
      <c r="R362">
        <f t="shared" ca="1" si="116"/>
        <v>2374120000</v>
      </c>
      <c r="S362" s="35">
        <f ca="1">compile!$BM$5</f>
        <v>47484</v>
      </c>
      <c r="T362" s="83">
        <f t="shared" ca="1" si="117"/>
        <v>1893456000</v>
      </c>
      <c r="U362" s="37">
        <f t="shared" si="110"/>
        <v>361</v>
      </c>
      <c r="V362">
        <f t="shared" ca="1" si="111"/>
        <v>2374.12</v>
      </c>
      <c r="W362">
        <f t="shared" ca="1" si="118"/>
        <v>2374120000</v>
      </c>
      <c r="X362" s="35">
        <f ca="1">compile!$CQ$5</f>
        <v>51136</v>
      </c>
      <c r="Y362" s="83">
        <f t="shared" ca="1" si="119"/>
        <v>2208988800</v>
      </c>
    </row>
    <row r="363" spans="1:25" x14ac:dyDescent="0.2">
      <c r="A363">
        <v>362</v>
      </c>
      <c r="B363" t="str">
        <f t="shared" ca="1" si="100"/>
        <v>POL_Biomassekraftwerk</v>
      </c>
      <c r="C363">
        <f t="shared" ca="1" si="101"/>
        <v>1</v>
      </c>
      <c r="D363">
        <f t="shared" ca="1" si="102"/>
        <v>21.2</v>
      </c>
      <c r="E363">
        <f t="shared" ca="1" si="103"/>
        <v>50.6</v>
      </c>
      <c r="F363" s="37">
        <f t="shared" si="104"/>
        <v>362</v>
      </c>
      <c r="G363">
        <f t="shared" ca="1" si="105"/>
        <v>0</v>
      </c>
      <c r="H363">
        <f t="shared" ca="1" si="112"/>
        <v>0</v>
      </c>
      <c r="I363" s="35">
        <f ca="1">compile!$E$5</f>
        <v>43831</v>
      </c>
      <c r="J363" s="83">
        <f t="shared" ca="1" si="113"/>
        <v>1577836800</v>
      </c>
      <c r="K363" s="37">
        <f t="shared" si="106"/>
        <v>362</v>
      </c>
      <c r="L363">
        <f t="shared" ca="1" si="107"/>
        <v>0</v>
      </c>
      <c r="M363">
        <f t="shared" ca="1" si="114"/>
        <v>0</v>
      </c>
      <c r="N363" s="35">
        <f ca="1">compile!$AI$5</f>
        <v>45658</v>
      </c>
      <c r="O363" s="83">
        <f t="shared" ca="1" si="115"/>
        <v>1735689600</v>
      </c>
      <c r="P363" s="37">
        <f t="shared" si="108"/>
        <v>362</v>
      </c>
      <c r="Q363">
        <f t="shared" ca="1" si="109"/>
        <v>0</v>
      </c>
      <c r="R363">
        <f t="shared" ca="1" si="116"/>
        <v>0</v>
      </c>
      <c r="S363" s="35">
        <f ca="1">compile!$BM$5</f>
        <v>47484</v>
      </c>
      <c r="T363" s="83">
        <f t="shared" ca="1" si="117"/>
        <v>1893456000</v>
      </c>
      <c r="U363" s="37">
        <f t="shared" si="110"/>
        <v>362</v>
      </c>
      <c r="V363">
        <f t="shared" ca="1" si="111"/>
        <v>0</v>
      </c>
      <c r="W363">
        <f t="shared" ca="1" si="118"/>
        <v>0</v>
      </c>
      <c r="X363" s="35">
        <f ca="1">compile!$CQ$5</f>
        <v>51136</v>
      </c>
      <c r="Y363" s="83">
        <f t="shared" ca="1" si="119"/>
        <v>2208988800</v>
      </c>
    </row>
    <row r="364" spans="1:25" x14ac:dyDescent="0.2">
      <c r="A364">
        <v>363</v>
      </c>
      <c r="B364" t="str">
        <f t="shared" ca="1" si="100"/>
        <v>POL_GT absicherung</v>
      </c>
      <c r="C364">
        <f t="shared" ca="1" si="101"/>
        <v>4</v>
      </c>
      <c r="D364">
        <f t="shared" ca="1" si="102"/>
        <v>19.399999999999999</v>
      </c>
      <c r="E364">
        <f t="shared" ca="1" si="103"/>
        <v>52.1</v>
      </c>
      <c r="F364" s="37">
        <f t="shared" si="104"/>
        <v>363</v>
      </c>
      <c r="G364">
        <f t="shared" ca="1" si="105"/>
        <v>1506</v>
      </c>
      <c r="H364">
        <f t="shared" ca="1" si="112"/>
        <v>1506000000</v>
      </c>
      <c r="I364" s="35">
        <f ca="1">compile!$E$5</f>
        <v>43831</v>
      </c>
      <c r="J364" s="83">
        <f t="shared" ca="1" si="113"/>
        <v>1577836800</v>
      </c>
      <c r="K364" s="37">
        <f t="shared" si="106"/>
        <v>363</v>
      </c>
      <c r="L364">
        <f t="shared" ca="1" si="107"/>
        <v>1506</v>
      </c>
      <c r="M364">
        <f t="shared" ca="1" si="114"/>
        <v>1506000000</v>
      </c>
      <c r="N364" s="35">
        <f ca="1">compile!$AI$5</f>
        <v>45658</v>
      </c>
      <c r="O364" s="83">
        <f t="shared" ca="1" si="115"/>
        <v>1735689600</v>
      </c>
      <c r="P364" s="37">
        <f t="shared" si="108"/>
        <v>363</v>
      </c>
      <c r="Q364">
        <f t="shared" ca="1" si="109"/>
        <v>1506</v>
      </c>
      <c r="R364">
        <f t="shared" ca="1" si="116"/>
        <v>1506000000</v>
      </c>
      <c r="S364" s="35">
        <f ca="1">compile!$BM$5</f>
        <v>47484</v>
      </c>
      <c r="T364" s="83">
        <f t="shared" ca="1" si="117"/>
        <v>1893456000</v>
      </c>
      <c r="U364" s="37">
        <f t="shared" si="110"/>
        <v>363</v>
      </c>
      <c r="V364">
        <f t="shared" ca="1" si="111"/>
        <v>1506</v>
      </c>
      <c r="W364">
        <f t="shared" ca="1" si="118"/>
        <v>1506000000</v>
      </c>
      <c r="X364" s="35">
        <f ca="1">compile!$CQ$5</f>
        <v>51136</v>
      </c>
      <c r="Y364" s="83">
        <f t="shared" ca="1" si="119"/>
        <v>2208988800</v>
      </c>
    </row>
    <row r="365" spans="1:25" x14ac:dyDescent="0.2">
      <c r="A365">
        <v>364</v>
      </c>
      <c r="B365" t="str">
        <f t="shared" ca="1" si="100"/>
        <v>POL_GT peak</v>
      </c>
      <c r="C365">
        <f t="shared" ca="1" si="101"/>
        <v>5</v>
      </c>
      <c r="D365">
        <f t="shared" ca="1" si="102"/>
        <v>19.399999999999999</v>
      </c>
      <c r="E365">
        <f t="shared" ca="1" si="103"/>
        <v>52.1</v>
      </c>
      <c r="F365" s="37">
        <f t="shared" si="104"/>
        <v>364</v>
      </c>
      <c r="G365">
        <f t="shared" ca="1" si="105"/>
        <v>451.8</v>
      </c>
      <c r="H365">
        <f t="shared" ca="1" si="112"/>
        <v>451800000</v>
      </c>
      <c r="I365" s="35">
        <f ca="1">compile!$E$5</f>
        <v>43831</v>
      </c>
      <c r="J365" s="83">
        <f t="shared" ca="1" si="113"/>
        <v>1577836800</v>
      </c>
      <c r="K365" s="37">
        <f t="shared" si="106"/>
        <v>364</v>
      </c>
      <c r="L365">
        <f t="shared" ca="1" si="107"/>
        <v>451.8</v>
      </c>
      <c r="M365">
        <f t="shared" ca="1" si="114"/>
        <v>451800000</v>
      </c>
      <c r="N365" s="35">
        <f ca="1">compile!$AI$5</f>
        <v>45658</v>
      </c>
      <c r="O365" s="83">
        <f t="shared" ca="1" si="115"/>
        <v>1735689600</v>
      </c>
      <c r="P365" s="37">
        <f t="shared" si="108"/>
        <v>364</v>
      </c>
      <c r="Q365">
        <f t="shared" ca="1" si="109"/>
        <v>451.8</v>
      </c>
      <c r="R365">
        <f t="shared" ca="1" si="116"/>
        <v>451800000</v>
      </c>
      <c r="S365" s="35">
        <f ca="1">compile!$BM$5</f>
        <v>47484</v>
      </c>
      <c r="T365" s="83">
        <f t="shared" ca="1" si="117"/>
        <v>1893456000</v>
      </c>
      <c r="U365" s="37">
        <f t="shared" si="110"/>
        <v>364</v>
      </c>
      <c r="V365">
        <f t="shared" ca="1" si="111"/>
        <v>451.8</v>
      </c>
      <c r="W365">
        <f t="shared" ca="1" si="118"/>
        <v>451800000</v>
      </c>
      <c r="X365" s="35">
        <f ca="1">compile!$CQ$5</f>
        <v>51136</v>
      </c>
      <c r="Y365" s="83">
        <f t="shared" ca="1" si="119"/>
        <v>2208988800</v>
      </c>
    </row>
    <row r="366" spans="1:25" x14ac:dyDescent="0.2">
      <c r="A366">
        <v>365</v>
      </c>
      <c r="B366" t="str">
        <f t="shared" ca="1" si="100"/>
        <v>POL_GKKW alt</v>
      </c>
      <c r="C366">
        <f t="shared" ca="1" si="101"/>
        <v>6</v>
      </c>
      <c r="D366">
        <f t="shared" ca="1" si="102"/>
        <v>19.2</v>
      </c>
      <c r="E366">
        <f t="shared" ca="1" si="103"/>
        <v>52.4</v>
      </c>
      <c r="F366" s="37">
        <f t="shared" si="104"/>
        <v>365</v>
      </c>
      <c r="G366">
        <f t="shared" ca="1" si="105"/>
        <v>527.1</v>
      </c>
      <c r="H366">
        <f t="shared" ca="1" si="112"/>
        <v>527100000</v>
      </c>
      <c r="I366" s="35">
        <f ca="1">compile!$E$5</f>
        <v>43831</v>
      </c>
      <c r="J366" s="83">
        <f t="shared" ca="1" si="113"/>
        <v>1577836800</v>
      </c>
      <c r="K366" s="37">
        <f t="shared" si="106"/>
        <v>365</v>
      </c>
      <c r="L366">
        <f t="shared" ca="1" si="107"/>
        <v>527.1</v>
      </c>
      <c r="M366">
        <f t="shared" ca="1" si="114"/>
        <v>527100000</v>
      </c>
      <c r="N366" s="35">
        <f ca="1">compile!$AI$5</f>
        <v>45658</v>
      </c>
      <c r="O366" s="83">
        <f t="shared" ca="1" si="115"/>
        <v>1735689600</v>
      </c>
      <c r="P366" s="37">
        <f t="shared" si="108"/>
        <v>365</v>
      </c>
      <c r="Q366">
        <f t="shared" ca="1" si="109"/>
        <v>527.1</v>
      </c>
      <c r="R366">
        <f t="shared" ca="1" si="116"/>
        <v>527100000</v>
      </c>
      <c r="S366" s="35">
        <f ca="1">compile!$BM$5</f>
        <v>47484</v>
      </c>
      <c r="T366" s="83">
        <f t="shared" ca="1" si="117"/>
        <v>1893456000</v>
      </c>
      <c r="U366" s="37">
        <f t="shared" si="110"/>
        <v>365</v>
      </c>
      <c r="V366">
        <f t="shared" ca="1" si="111"/>
        <v>527.1</v>
      </c>
      <c r="W366">
        <f t="shared" ca="1" si="118"/>
        <v>527100000</v>
      </c>
      <c r="X366" s="35">
        <f ca="1">compile!$CQ$5</f>
        <v>51136</v>
      </c>
      <c r="Y366" s="83">
        <f t="shared" ca="1" si="119"/>
        <v>2208988800</v>
      </c>
    </row>
    <row r="367" spans="1:25" x14ac:dyDescent="0.2">
      <c r="A367">
        <v>366</v>
      </c>
      <c r="B367" t="str">
        <f t="shared" ca="1" si="100"/>
        <v>POL_GKKW neu</v>
      </c>
      <c r="C367">
        <f t="shared" ca="1" si="101"/>
        <v>7</v>
      </c>
      <c r="D367">
        <f t="shared" ca="1" si="102"/>
        <v>19.2</v>
      </c>
      <c r="E367">
        <f t="shared" ca="1" si="103"/>
        <v>52.4</v>
      </c>
      <c r="F367" s="37">
        <f t="shared" si="104"/>
        <v>366</v>
      </c>
      <c r="G367">
        <f t="shared" ca="1" si="105"/>
        <v>527.1</v>
      </c>
      <c r="H367">
        <f t="shared" ca="1" si="112"/>
        <v>527100000</v>
      </c>
      <c r="I367" s="35">
        <f ca="1">compile!$E$5</f>
        <v>43831</v>
      </c>
      <c r="J367" s="83">
        <f t="shared" ca="1" si="113"/>
        <v>1577836800</v>
      </c>
      <c r="K367" s="37">
        <f t="shared" si="106"/>
        <v>366</v>
      </c>
      <c r="L367">
        <f t="shared" ca="1" si="107"/>
        <v>527.1</v>
      </c>
      <c r="M367">
        <f t="shared" ca="1" si="114"/>
        <v>527100000</v>
      </c>
      <c r="N367" s="35">
        <f ca="1">compile!$AI$5</f>
        <v>45658</v>
      </c>
      <c r="O367" s="83">
        <f t="shared" ca="1" si="115"/>
        <v>1735689600</v>
      </c>
      <c r="P367" s="37">
        <f t="shared" si="108"/>
        <v>366</v>
      </c>
      <c r="Q367">
        <f t="shared" ca="1" si="109"/>
        <v>527.1</v>
      </c>
      <c r="R367">
        <f t="shared" ca="1" si="116"/>
        <v>527100000</v>
      </c>
      <c r="S367" s="35">
        <f ca="1">compile!$BM$5</f>
        <v>47484</v>
      </c>
      <c r="T367" s="83">
        <f t="shared" ca="1" si="117"/>
        <v>1893456000</v>
      </c>
      <c r="U367" s="37">
        <f t="shared" si="110"/>
        <v>366</v>
      </c>
      <c r="V367">
        <f t="shared" ca="1" si="111"/>
        <v>527.1</v>
      </c>
      <c r="W367">
        <f t="shared" ca="1" si="118"/>
        <v>527100000</v>
      </c>
      <c r="X367" s="35">
        <f ca="1">compile!$CQ$5</f>
        <v>51136</v>
      </c>
      <c r="Y367" s="83">
        <f t="shared" ca="1" si="119"/>
        <v>2208988800</v>
      </c>
    </row>
    <row r="368" spans="1:25" x14ac:dyDescent="0.2">
      <c r="A368">
        <v>367</v>
      </c>
      <c r="B368" t="str">
        <f t="shared" ca="1" si="100"/>
        <v>POL_Steinkohlekraftwerk alt</v>
      </c>
      <c r="C368">
        <f t="shared" ca="1" si="101"/>
        <v>12</v>
      </c>
      <c r="D368">
        <f t="shared" ca="1" si="102"/>
        <v>21.5</v>
      </c>
      <c r="E368">
        <f t="shared" ca="1" si="103"/>
        <v>51</v>
      </c>
      <c r="F368" s="37">
        <f t="shared" si="104"/>
        <v>367</v>
      </c>
      <c r="G368">
        <f t="shared" ca="1" si="105"/>
        <v>7551</v>
      </c>
      <c r="H368">
        <f t="shared" ca="1" si="112"/>
        <v>7551000000</v>
      </c>
      <c r="I368" s="35">
        <f ca="1">compile!$E$5</f>
        <v>43831</v>
      </c>
      <c r="J368" s="83">
        <f t="shared" ca="1" si="113"/>
        <v>1577836800</v>
      </c>
      <c r="K368" s="37">
        <f t="shared" si="106"/>
        <v>367</v>
      </c>
      <c r="L368">
        <f t="shared" ca="1" si="107"/>
        <v>7551</v>
      </c>
      <c r="M368">
        <f t="shared" ca="1" si="114"/>
        <v>7551000000</v>
      </c>
      <c r="N368" s="35">
        <f ca="1">compile!$AI$5</f>
        <v>45658</v>
      </c>
      <c r="O368" s="83">
        <f t="shared" ca="1" si="115"/>
        <v>1735689600</v>
      </c>
      <c r="P368" s="37">
        <f t="shared" si="108"/>
        <v>367</v>
      </c>
      <c r="Q368">
        <f t="shared" ca="1" si="109"/>
        <v>7551</v>
      </c>
      <c r="R368">
        <f t="shared" ca="1" si="116"/>
        <v>7551000000</v>
      </c>
      <c r="S368" s="35">
        <f ca="1">compile!$BM$5</f>
        <v>47484</v>
      </c>
      <c r="T368" s="83">
        <f t="shared" ca="1" si="117"/>
        <v>1893456000</v>
      </c>
      <c r="U368" s="37">
        <f t="shared" si="110"/>
        <v>367</v>
      </c>
      <c r="V368">
        <f t="shared" ca="1" si="111"/>
        <v>7551</v>
      </c>
      <c r="W368">
        <f t="shared" ca="1" si="118"/>
        <v>7551000000</v>
      </c>
      <c r="X368" s="35">
        <f ca="1">compile!$CQ$5</f>
        <v>51136</v>
      </c>
      <c r="Y368" s="83">
        <f t="shared" ca="1" si="119"/>
        <v>2208988800</v>
      </c>
    </row>
    <row r="369" spans="1:25" x14ac:dyDescent="0.2">
      <c r="A369">
        <v>368</v>
      </c>
      <c r="B369" t="str">
        <f t="shared" ca="1" si="100"/>
        <v>POL_Steinkohlekraftwerk neu</v>
      </c>
      <c r="C369">
        <f t="shared" ca="1" si="101"/>
        <v>13</v>
      </c>
      <c r="D369">
        <f t="shared" ca="1" si="102"/>
        <v>19</v>
      </c>
      <c r="E369">
        <f t="shared" ca="1" si="103"/>
        <v>51</v>
      </c>
      <c r="F369" s="37">
        <f t="shared" si="104"/>
        <v>368</v>
      </c>
      <c r="G369">
        <f t="shared" ca="1" si="105"/>
        <v>7551</v>
      </c>
      <c r="H369">
        <f t="shared" ca="1" si="112"/>
        <v>7551000000</v>
      </c>
      <c r="I369" s="35">
        <f ca="1">compile!$E$5</f>
        <v>43831</v>
      </c>
      <c r="J369" s="83">
        <f t="shared" ca="1" si="113"/>
        <v>1577836800</v>
      </c>
      <c r="K369" s="37">
        <f t="shared" si="106"/>
        <v>368</v>
      </c>
      <c r="L369">
        <f t="shared" ca="1" si="107"/>
        <v>7551</v>
      </c>
      <c r="M369">
        <f t="shared" ca="1" si="114"/>
        <v>7551000000</v>
      </c>
      <c r="N369" s="35">
        <f ca="1">compile!$AI$5</f>
        <v>45658</v>
      </c>
      <c r="O369" s="83">
        <f t="shared" ca="1" si="115"/>
        <v>1735689600</v>
      </c>
      <c r="P369" s="37">
        <f t="shared" si="108"/>
        <v>368</v>
      </c>
      <c r="Q369">
        <f t="shared" ca="1" si="109"/>
        <v>7551</v>
      </c>
      <c r="R369">
        <f t="shared" ca="1" si="116"/>
        <v>7551000000</v>
      </c>
      <c r="S369" s="35">
        <f ca="1">compile!$BM$5</f>
        <v>47484</v>
      </c>
      <c r="T369" s="83">
        <f t="shared" ca="1" si="117"/>
        <v>1893456000</v>
      </c>
      <c r="U369" s="37">
        <f t="shared" si="110"/>
        <v>368</v>
      </c>
      <c r="V369">
        <f t="shared" ca="1" si="111"/>
        <v>7551</v>
      </c>
      <c r="W369">
        <f t="shared" ca="1" si="118"/>
        <v>7551000000</v>
      </c>
      <c r="X369" s="35">
        <f ca="1">compile!$CQ$5</f>
        <v>51136</v>
      </c>
      <c r="Y369" s="83">
        <f t="shared" ca="1" si="119"/>
        <v>2208988800</v>
      </c>
    </row>
    <row r="370" spans="1:25" x14ac:dyDescent="0.2">
      <c r="A370">
        <v>369</v>
      </c>
      <c r="B370" t="str">
        <f t="shared" ca="1" si="100"/>
        <v>POL_Laufwasserkraftwerk</v>
      </c>
      <c r="C370">
        <f t="shared" ca="1" si="101"/>
        <v>9</v>
      </c>
      <c r="D370">
        <f t="shared" ca="1" si="102"/>
        <v>17.3</v>
      </c>
      <c r="E370">
        <f t="shared" ca="1" si="103"/>
        <v>51.4</v>
      </c>
      <c r="F370" s="37">
        <f t="shared" si="104"/>
        <v>369</v>
      </c>
      <c r="G370">
        <f t="shared" ca="1" si="105"/>
        <v>983</v>
      </c>
      <c r="H370">
        <f t="shared" ca="1" si="112"/>
        <v>983000000</v>
      </c>
      <c r="I370" s="35">
        <f ca="1">compile!$E$5</f>
        <v>43831</v>
      </c>
      <c r="J370" s="83">
        <f t="shared" ca="1" si="113"/>
        <v>1577836800</v>
      </c>
      <c r="K370" s="37">
        <f t="shared" si="106"/>
        <v>369</v>
      </c>
      <c r="L370">
        <f t="shared" ca="1" si="107"/>
        <v>983</v>
      </c>
      <c r="M370">
        <f t="shared" ca="1" si="114"/>
        <v>983000000</v>
      </c>
      <c r="N370" s="35">
        <f ca="1">compile!$AI$5</f>
        <v>45658</v>
      </c>
      <c r="O370" s="83">
        <f t="shared" ca="1" si="115"/>
        <v>1735689600</v>
      </c>
      <c r="P370" s="37">
        <f t="shared" si="108"/>
        <v>369</v>
      </c>
      <c r="Q370">
        <f t="shared" ca="1" si="109"/>
        <v>983</v>
      </c>
      <c r="R370">
        <f t="shared" ca="1" si="116"/>
        <v>983000000</v>
      </c>
      <c r="S370" s="35">
        <f ca="1">compile!$BM$5</f>
        <v>47484</v>
      </c>
      <c r="T370" s="83">
        <f t="shared" ca="1" si="117"/>
        <v>1893456000</v>
      </c>
      <c r="U370" s="37">
        <f t="shared" si="110"/>
        <v>369</v>
      </c>
      <c r="V370">
        <f t="shared" ca="1" si="111"/>
        <v>983</v>
      </c>
      <c r="W370">
        <f t="shared" ca="1" si="118"/>
        <v>983000000</v>
      </c>
      <c r="X370" s="35">
        <f ca="1">compile!$CQ$5</f>
        <v>51136</v>
      </c>
      <c r="Y370" s="83">
        <f t="shared" ca="1" si="119"/>
        <v>2208988800</v>
      </c>
    </row>
    <row r="371" spans="1:25" x14ac:dyDescent="0.2">
      <c r="A371">
        <v>370</v>
      </c>
      <c r="B371" t="str">
        <f t="shared" ca="1" si="100"/>
        <v>POL_Speicherwasserkraftwerk</v>
      </c>
      <c r="C371">
        <f t="shared" ca="1" si="101"/>
        <v>11</v>
      </c>
      <c r="D371">
        <f t="shared" ca="1" si="102"/>
        <v>17.899999999999999</v>
      </c>
      <c r="E371">
        <f t="shared" ca="1" si="103"/>
        <v>54.7</v>
      </c>
      <c r="F371" s="37">
        <f t="shared" si="104"/>
        <v>370</v>
      </c>
      <c r="G371">
        <f t="shared" ca="1" si="105"/>
        <v>1413</v>
      </c>
      <c r="H371">
        <f t="shared" ca="1" si="112"/>
        <v>1413000000</v>
      </c>
      <c r="I371" s="35">
        <f ca="1">compile!$E$5</f>
        <v>43831</v>
      </c>
      <c r="J371" s="83">
        <f t="shared" ca="1" si="113"/>
        <v>1577836800</v>
      </c>
      <c r="K371" s="37">
        <f t="shared" si="106"/>
        <v>370</v>
      </c>
      <c r="L371">
        <f t="shared" ca="1" si="107"/>
        <v>1413</v>
      </c>
      <c r="M371">
        <f t="shared" ca="1" si="114"/>
        <v>1413000000</v>
      </c>
      <c r="N371" s="35">
        <f ca="1">compile!$AI$5</f>
        <v>45658</v>
      </c>
      <c r="O371" s="83">
        <f t="shared" ca="1" si="115"/>
        <v>1735689600</v>
      </c>
      <c r="P371" s="37">
        <f t="shared" si="108"/>
        <v>370</v>
      </c>
      <c r="Q371">
        <f t="shared" ca="1" si="109"/>
        <v>1413</v>
      </c>
      <c r="R371">
        <f t="shared" ca="1" si="116"/>
        <v>1413000000</v>
      </c>
      <c r="S371" s="35">
        <f ca="1">compile!$BM$5</f>
        <v>47484</v>
      </c>
      <c r="T371" s="83">
        <f t="shared" ca="1" si="117"/>
        <v>1893456000</v>
      </c>
      <c r="U371" s="37">
        <f t="shared" si="110"/>
        <v>370</v>
      </c>
      <c r="V371">
        <f t="shared" ca="1" si="111"/>
        <v>1413</v>
      </c>
      <c r="W371">
        <f t="shared" ca="1" si="118"/>
        <v>1413000000</v>
      </c>
      <c r="X371" s="35">
        <f ca="1">compile!$CQ$5</f>
        <v>51136</v>
      </c>
      <c r="Y371" s="83">
        <f t="shared" ca="1" si="119"/>
        <v>2208988800</v>
      </c>
    </row>
    <row r="372" spans="1:25" x14ac:dyDescent="0.2">
      <c r="A372">
        <v>371</v>
      </c>
      <c r="B372" t="str">
        <f t="shared" ca="1" si="100"/>
        <v>POL_Braunkohlekraftwerk alt</v>
      </c>
      <c r="C372">
        <f t="shared" ca="1" si="101"/>
        <v>2</v>
      </c>
      <c r="D372">
        <f t="shared" ca="1" si="102"/>
        <v>21.5</v>
      </c>
      <c r="E372">
        <f t="shared" ca="1" si="103"/>
        <v>51</v>
      </c>
      <c r="F372" s="37">
        <f t="shared" si="104"/>
        <v>371</v>
      </c>
      <c r="G372">
        <f t="shared" ca="1" si="105"/>
        <v>3568</v>
      </c>
      <c r="H372">
        <f t="shared" ca="1" si="112"/>
        <v>3568000000</v>
      </c>
      <c r="I372" s="35">
        <f ca="1">compile!$E$5</f>
        <v>43831</v>
      </c>
      <c r="J372" s="83">
        <f t="shared" ca="1" si="113"/>
        <v>1577836800</v>
      </c>
      <c r="K372" s="37">
        <f t="shared" si="106"/>
        <v>371</v>
      </c>
      <c r="L372">
        <f t="shared" ca="1" si="107"/>
        <v>3568</v>
      </c>
      <c r="M372">
        <f t="shared" ca="1" si="114"/>
        <v>3568000000</v>
      </c>
      <c r="N372" s="35">
        <f ca="1">compile!$AI$5</f>
        <v>45658</v>
      </c>
      <c r="O372" s="83">
        <f t="shared" ca="1" si="115"/>
        <v>1735689600</v>
      </c>
      <c r="P372" s="37">
        <f t="shared" si="108"/>
        <v>371</v>
      </c>
      <c r="Q372">
        <f t="shared" ca="1" si="109"/>
        <v>3568</v>
      </c>
      <c r="R372">
        <f t="shared" ca="1" si="116"/>
        <v>3568000000</v>
      </c>
      <c r="S372" s="35">
        <f ca="1">compile!$BM$5</f>
        <v>47484</v>
      </c>
      <c r="T372" s="83">
        <f t="shared" ca="1" si="117"/>
        <v>1893456000</v>
      </c>
      <c r="U372" s="37">
        <f t="shared" si="110"/>
        <v>371</v>
      </c>
      <c r="V372">
        <f t="shared" ca="1" si="111"/>
        <v>3568</v>
      </c>
      <c r="W372">
        <f t="shared" ca="1" si="118"/>
        <v>3568000000</v>
      </c>
      <c r="X372" s="35">
        <f ca="1">compile!$CQ$5</f>
        <v>51136</v>
      </c>
      <c r="Y372" s="83">
        <f t="shared" ca="1" si="119"/>
        <v>2208988800</v>
      </c>
    </row>
    <row r="373" spans="1:25" x14ac:dyDescent="0.2">
      <c r="A373">
        <v>372</v>
      </c>
      <c r="B373" t="str">
        <f t="shared" ca="1" si="100"/>
        <v>POL_Braunkohlekraftwerk neu</v>
      </c>
      <c r="C373">
        <f t="shared" ca="1" si="101"/>
        <v>3</v>
      </c>
      <c r="D373">
        <f t="shared" ca="1" si="102"/>
        <v>19</v>
      </c>
      <c r="E373">
        <f t="shared" ca="1" si="103"/>
        <v>51</v>
      </c>
      <c r="F373" s="37">
        <f t="shared" si="104"/>
        <v>372</v>
      </c>
      <c r="G373">
        <f t="shared" ca="1" si="105"/>
        <v>3568</v>
      </c>
      <c r="H373">
        <f t="shared" ca="1" si="112"/>
        <v>3568000000</v>
      </c>
      <c r="I373" s="35">
        <f ca="1">compile!$E$5</f>
        <v>43831</v>
      </c>
      <c r="J373" s="83">
        <f t="shared" ca="1" si="113"/>
        <v>1577836800</v>
      </c>
      <c r="K373" s="37">
        <f t="shared" si="106"/>
        <v>372</v>
      </c>
      <c r="L373">
        <f t="shared" ca="1" si="107"/>
        <v>3568</v>
      </c>
      <c r="M373">
        <f t="shared" ca="1" si="114"/>
        <v>3568000000</v>
      </c>
      <c r="N373" s="35">
        <f ca="1">compile!$AI$5</f>
        <v>45658</v>
      </c>
      <c r="O373" s="83">
        <f t="shared" ca="1" si="115"/>
        <v>1735689600</v>
      </c>
      <c r="P373" s="37">
        <f t="shared" si="108"/>
        <v>372</v>
      </c>
      <c r="Q373">
        <f t="shared" ca="1" si="109"/>
        <v>3568</v>
      </c>
      <c r="R373">
        <f t="shared" ca="1" si="116"/>
        <v>3568000000</v>
      </c>
      <c r="S373" s="35">
        <f ca="1">compile!$BM$5</f>
        <v>47484</v>
      </c>
      <c r="T373" s="83">
        <f t="shared" ca="1" si="117"/>
        <v>1893456000</v>
      </c>
      <c r="U373" s="37">
        <f t="shared" si="110"/>
        <v>372</v>
      </c>
      <c r="V373">
        <f t="shared" ca="1" si="111"/>
        <v>3568</v>
      </c>
      <c r="W373">
        <f t="shared" ca="1" si="118"/>
        <v>3568000000</v>
      </c>
      <c r="X373" s="35">
        <f ca="1">compile!$CQ$5</f>
        <v>51136</v>
      </c>
      <c r="Y373" s="83">
        <f t="shared" ca="1" si="119"/>
        <v>2208988800</v>
      </c>
    </row>
    <row r="374" spans="1:25" x14ac:dyDescent="0.2">
      <c r="A374">
        <v>373</v>
      </c>
      <c r="B374" t="str">
        <f t="shared" ca="1" si="100"/>
        <v>POL_Kernkraftwerk</v>
      </c>
      <c r="C374">
        <f t="shared" ca="1" si="101"/>
        <v>8</v>
      </c>
      <c r="D374">
        <f t="shared" ca="1" si="102"/>
        <v>17.899999999999999</v>
      </c>
      <c r="E374">
        <f t="shared" ca="1" si="103"/>
        <v>54.7</v>
      </c>
      <c r="F374" s="37">
        <f t="shared" si="104"/>
        <v>373</v>
      </c>
      <c r="G374">
        <f t="shared" ca="1" si="105"/>
        <v>0</v>
      </c>
      <c r="H374">
        <f t="shared" ca="1" si="112"/>
        <v>0</v>
      </c>
      <c r="I374" s="35">
        <f ca="1">compile!$E$5</f>
        <v>43831</v>
      </c>
      <c r="J374" s="83">
        <f t="shared" ca="1" si="113"/>
        <v>1577836800</v>
      </c>
      <c r="K374" s="37">
        <f t="shared" si="106"/>
        <v>373</v>
      </c>
      <c r="L374">
        <f t="shared" ca="1" si="107"/>
        <v>0</v>
      </c>
      <c r="M374">
        <f t="shared" ca="1" si="114"/>
        <v>0</v>
      </c>
      <c r="N374" s="35">
        <f ca="1">compile!$AI$5</f>
        <v>45658</v>
      </c>
      <c r="O374" s="83">
        <f t="shared" ca="1" si="115"/>
        <v>1735689600</v>
      </c>
      <c r="P374" s="37">
        <f t="shared" si="108"/>
        <v>373</v>
      </c>
      <c r="Q374">
        <f t="shared" ca="1" si="109"/>
        <v>0</v>
      </c>
      <c r="R374">
        <f t="shared" ca="1" si="116"/>
        <v>0</v>
      </c>
      <c r="S374" s="35">
        <f ca="1">compile!$BM$5</f>
        <v>47484</v>
      </c>
      <c r="T374" s="83">
        <f t="shared" ca="1" si="117"/>
        <v>1893456000</v>
      </c>
      <c r="U374" s="37">
        <f t="shared" si="110"/>
        <v>373</v>
      </c>
      <c r="V374">
        <f t="shared" ca="1" si="111"/>
        <v>0</v>
      </c>
      <c r="W374">
        <f t="shared" ca="1" si="118"/>
        <v>0</v>
      </c>
      <c r="X374" s="35">
        <f ca="1">compile!$CQ$5</f>
        <v>51136</v>
      </c>
      <c r="Y374" s="83">
        <f t="shared" ca="1" si="119"/>
        <v>2208988800</v>
      </c>
    </row>
    <row r="375" spans="1:25" x14ac:dyDescent="0.2">
      <c r="A375">
        <v>374</v>
      </c>
      <c r="B375" t="str">
        <f t="shared" ca="1" si="100"/>
        <v>POL_Oelkraftwerk</v>
      </c>
      <c r="C375">
        <f t="shared" ca="1" si="101"/>
        <v>17</v>
      </c>
      <c r="D375">
        <f t="shared" ca="1" si="102"/>
        <v>19.3</v>
      </c>
      <c r="E375">
        <f t="shared" ca="1" si="103"/>
        <v>52.3</v>
      </c>
      <c r="F375" s="37">
        <f t="shared" si="104"/>
        <v>374</v>
      </c>
      <c r="G375">
        <f t="shared" ca="1" si="105"/>
        <v>0</v>
      </c>
      <c r="H375">
        <f t="shared" ca="1" si="112"/>
        <v>0</v>
      </c>
      <c r="I375" s="35">
        <f ca="1">compile!$E$5</f>
        <v>43831</v>
      </c>
      <c r="J375" s="83">
        <f t="shared" ca="1" si="113"/>
        <v>1577836800</v>
      </c>
      <c r="K375" s="37">
        <f t="shared" si="106"/>
        <v>374</v>
      </c>
      <c r="L375">
        <f t="shared" ca="1" si="107"/>
        <v>0</v>
      </c>
      <c r="M375">
        <f t="shared" ca="1" si="114"/>
        <v>0</v>
      </c>
      <c r="N375" s="35">
        <f ca="1">compile!$AI$5</f>
        <v>45658</v>
      </c>
      <c r="O375" s="83">
        <f t="shared" ca="1" si="115"/>
        <v>1735689600</v>
      </c>
      <c r="P375" s="37">
        <f t="shared" si="108"/>
        <v>374</v>
      </c>
      <c r="Q375">
        <f t="shared" ca="1" si="109"/>
        <v>0</v>
      </c>
      <c r="R375">
        <f t="shared" ca="1" si="116"/>
        <v>0</v>
      </c>
      <c r="S375" s="35">
        <f ca="1">compile!$BM$5</f>
        <v>47484</v>
      </c>
      <c r="T375" s="83">
        <f t="shared" ca="1" si="117"/>
        <v>1893456000</v>
      </c>
      <c r="U375" s="37">
        <f t="shared" si="110"/>
        <v>374</v>
      </c>
      <c r="V375">
        <f t="shared" ca="1" si="111"/>
        <v>0</v>
      </c>
      <c r="W375">
        <f t="shared" ca="1" si="118"/>
        <v>0</v>
      </c>
      <c r="X375" s="35">
        <f ca="1">compile!$CQ$5</f>
        <v>51136</v>
      </c>
      <c r="Y375" s="83">
        <f t="shared" ca="1" si="119"/>
        <v>2208988800</v>
      </c>
    </row>
    <row r="376" spans="1:25" x14ac:dyDescent="0.2">
      <c r="A376">
        <v>375</v>
      </c>
      <c r="B376" t="str">
        <f t="shared" ca="1" si="100"/>
        <v>POL_Weitere non-RES</v>
      </c>
      <c r="C376">
        <f t="shared" ca="1" si="101"/>
        <v>19</v>
      </c>
      <c r="D376">
        <f t="shared" ca="1" si="102"/>
        <v>19</v>
      </c>
      <c r="E376">
        <f t="shared" ca="1" si="103"/>
        <v>52</v>
      </c>
      <c r="F376" s="37">
        <f t="shared" si="104"/>
        <v>375</v>
      </c>
      <c r="G376">
        <f t="shared" ca="1" si="105"/>
        <v>7500</v>
      </c>
      <c r="H376">
        <f t="shared" ca="1" si="112"/>
        <v>7500000000</v>
      </c>
      <c r="I376" s="35">
        <f ca="1">compile!$E$5</f>
        <v>43831</v>
      </c>
      <c r="J376" s="83">
        <f t="shared" ca="1" si="113"/>
        <v>1577836800</v>
      </c>
      <c r="K376" s="37">
        <f t="shared" si="106"/>
        <v>375</v>
      </c>
      <c r="L376">
        <f t="shared" ca="1" si="107"/>
        <v>7500</v>
      </c>
      <c r="M376">
        <f t="shared" ca="1" si="114"/>
        <v>7500000000</v>
      </c>
      <c r="N376" s="35">
        <f ca="1">compile!$AI$5</f>
        <v>45658</v>
      </c>
      <c r="O376" s="83">
        <f t="shared" ca="1" si="115"/>
        <v>1735689600</v>
      </c>
      <c r="P376" s="37">
        <f t="shared" si="108"/>
        <v>375</v>
      </c>
      <c r="Q376">
        <f t="shared" ca="1" si="109"/>
        <v>7500</v>
      </c>
      <c r="R376">
        <f t="shared" ca="1" si="116"/>
        <v>7500000000</v>
      </c>
      <c r="S376" s="35">
        <f ca="1">compile!$BM$5</f>
        <v>47484</v>
      </c>
      <c r="T376" s="83">
        <f t="shared" ca="1" si="117"/>
        <v>1893456000</v>
      </c>
      <c r="U376" s="37">
        <f t="shared" si="110"/>
        <v>375</v>
      </c>
      <c r="V376">
        <f t="shared" ca="1" si="111"/>
        <v>7500</v>
      </c>
      <c r="W376">
        <f t="shared" ca="1" si="118"/>
        <v>7500000000</v>
      </c>
      <c r="X376" s="35">
        <f ca="1">compile!$CQ$5</f>
        <v>51136</v>
      </c>
      <c r="Y376" s="83">
        <f t="shared" ca="1" si="119"/>
        <v>2208988800</v>
      </c>
    </row>
    <row r="377" spans="1:25" x14ac:dyDescent="0.2">
      <c r="A377">
        <v>376</v>
      </c>
      <c r="B377" t="str">
        <f t="shared" ca="1" si="100"/>
        <v>POL_Weitere RES</v>
      </c>
      <c r="C377">
        <f t="shared" ca="1" si="101"/>
        <v>18</v>
      </c>
      <c r="D377">
        <f t="shared" ca="1" si="102"/>
        <v>19</v>
      </c>
      <c r="E377">
        <f t="shared" ca="1" si="103"/>
        <v>52</v>
      </c>
      <c r="F377" s="37">
        <f t="shared" si="104"/>
        <v>376</v>
      </c>
      <c r="G377">
        <f t="shared" ca="1" si="105"/>
        <v>985</v>
      </c>
      <c r="H377">
        <f t="shared" ca="1" si="112"/>
        <v>985000000</v>
      </c>
      <c r="I377" s="35">
        <f ca="1">compile!$E$5</f>
        <v>43831</v>
      </c>
      <c r="J377" s="83">
        <f t="shared" ca="1" si="113"/>
        <v>1577836800</v>
      </c>
      <c r="K377" s="37">
        <f t="shared" si="106"/>
        <v>376</v>
      </c>
      <c r="L377">
        <f t="shared" ca="1" si="107"/>
        <v>985</v>
      </c>
      <c r="M377">
        <f t="shared" ca="1" si="114"/>
        <v>985000000</v>
      </c>
      <c r="N377" s="35">
        <f ca="1">compile!$AI$5</f>
        <v>45658</v>
      </c>
      <c r="O377" s="83">
        <f t="shared" ca="1" si="115"/>
        <v>1735689600</v>
      </c>
      <c r="P377" s="37">
        <f t="shared" si="108"/>
        <v>376</v>
      </c>
      <c r="Q377">
        <f t="shared" ca="1" si="109"/>
        <v>985</v>
      </c>
      <c r="R377">
        <f t="shared" ca="1" si="116"/>
        <v>985000000</v>
      </c>
      <c r="S377" s="35">
        <f ca="1">compile!$BM$5</f>
        <v>47484</v>
      </c>
      <c r="T377" s="83">
        <f t="shared" ca="1" si="117"/>
        <v>1893456000</v>
      </c>
      <c r="U377" s="37">
        <f t="shared" si="110"/>
        <v>376</v>
      </c>
      <c r="V377">
        <f t="shared" ca="1" si="111"/>
        <v>985</v>
      </c>
      <c r="W377">
        <f t="shared" ca="1" si="118"/>
        <v>985000000</v>
      </c>
      <c r="X377" s="35">
        <f ca="1">compile!$CQ$5</f>
        <v>51136</v>
      </c>
      <c r="Y377" s="83">
        <f t="shared" ca="1" si="119"/>
        <v>2208988800</v>
      </c>
    </row>
    <row r="378" spans="1:25" x14ac:dyDescent="0.2">
      <c r="A378">
        <v>377</v>
      </c>
      <c r="B378" t="str">
        <f t="shared" ca="1" si="100"/>
        <v>POL_PV</v>
      </c>
      <c r="C378">
        <f t="shared" ca="1" si="101"/>
        <v>10</v>
      </c>
      <c r="D378">
        <f t="shared" ca="1" si="102"/>
        <v>23</v>
      </c>
      <c r="E378">
        <f t="shared" ca="1" si="103"/>
        <v>50.7</v>
      </c>
      <c r="F378" s="37">
        <f t="shared" si="104"/>
        <v>377</v>
      </c>
      <c r="G378">
        <f t="shared" ca="1" si="105"/>
        <v>350</v>
      </c>
      <c r="H378">
        <f t="shared" ca="1" si="112"/>
        <v>350000000</v>
      </c>
      <c r="I378" s="35">
        <f ca="1">compile!$E$5</f>
        <v>43831</v>
      </c>
      <c r="J378" s="83">
        <f t="shared" ca="1" si="113"/>
        <v>1577836800</v>
      </c>
      <c r="K378" s="37">
        <f t="shared" si="106"/>
        <v>377</v>
      </c>
      <c r="L378">
        <f t="shared" ca="1" si="107"/>
        <v>350</v>
      </c>
      <c r="M378">
        <f t="shared" ca="1" si="114"/>
        <v>350000000</v>
      </c>
      <c r="N378" s="35">
        <f ca="1">compile!$AI$5</f>
        <v>45658</v>
      </c>
      <c r="O378" s="83">
        <f t="shared" ca="1" si="115"/>
        <v>1735689600</v>
      </c>
      <c r="P378" s="37">
        <f t="shared" si="108"/>
        <v>377</v>
      </c>
      <c r="Q378">
        <f t="shared" ca="1" si="109"/>
        <v>350</v>
      </c>
      <c r="R378">
        <f t="shared" ca="1" si="116"/>
        <v>350000000</v>
      </c>
      <c r="S378" s="35">
        <f ca="1">compile!$BM$5</f>
        <v>47484</v>
      </c>
      <c r="T378" s="83">
        <f t="shared" ca="1" si="117"/>
        <v>1893456000</v>
      </c>
      <c r="U378" s="37">
        <f t="shared" si="110"/>
        <v>377</v>
      </c>
      <c r="V378">
        <f t="shared" ca="1" si="111"/>
        <v>350</v>
      </c>
      <c r="W378">
        <f t="shared" ca="1" si="118"/>
        <v>350000000</v>
      </c>
      <c r="X378" s="35">
        <f ca="1">compile!$CQ$5</f>
        <v>51136</v>
      </c>
      <c r="Y378" s="83">
        <f t="shared" ca="1" si="119"/>
        <v>2208988800</v>
      </c>
    </row>
    <row r="379" spans="1:25" x14ac:dyDescent="0.2">
      <c r="A379">
        <v>378</v>
      </c>
      <c r="B379" t="str">
        <f t="shared" ca="1" si="100"/>
        <v>POL_Wind onshore stark</v>
      </c>
      <c r="C379">
        <f t="shared" ca="1" si="101"/>
        <v>16</v>
      </c>
      <c r="D379">
        <f t="shared" ca="1" si="102"/>
        <v>17.100000000000001</v>
      </c>
      <c r="E379">
        <f t="shared" ca="1" si="103"/>
        <v>53</v>
      </c>
      <c r="F379" s="37">
        <f t="shared" si="104"/>
        <v>378</v>
      </c>
      <c r="G379">
        <f t="shared" ca="1" si="105"/>
        <v>3525</v>
      </c>
      <c r="H379">
        <f t="shared" ca="1" si="112"/>
        <v>3525000000</v>
      </c>
      <c r="I379" s="35">
        <f ca="1">compile!$E$5</f>
        <v>43831</v>
      </c>
      <c r="J379" s="83">
        <f t="shared" ca="1" si="113"/>
        <v>1577836800</v>
      </c>
      <c r="K379" s="37">
        <f t="shared" si="106"/>
        <v>378</v>
      </c>
      <c r="L379">
        <f t="shared" ca="1" si="107"/>
        <v>3525</v>
      </c>
      <c r="M379">
        <f t="shared" ca="1" si="114"/>
        <v>3525000000</v>
      </c>
      <c r="N379" s="35">
        <f ca="1">compile!$AI$5</f>
        <v>45658</v>
      </c>
      <c r="O379" s="83">
        <f t="shared" ca="1" si="115"/>
        <v>1735689600</v>
      </c>
      <c r="P379" s="37">
        <f t="shared" si="108"/>
        <v>378</v>
      </c>
      <c r="Q379">
        <f t="shared" ca="1" si="109"/>
        <v>3525</v>
      </c>
      <c r="R379">
        <f t="shared" ca="1" si="116"/>
        <v>3525000000</v>
      </c>
      <c r="S379" s="35">
        <f ca="1">compile!$BM$5</f>
        <v>47484</v>
      </c>
      <c r="T379" s="83">
        <f t="shared" ca="1" si="117"/>
        <v>1893456000</v>
      </c>
      <c r="U379" s="37">
        <f t="shared" si="110"/>
        <v>378</v>
      </c>
      <c r="V379">
        <f t="shared" ca="1" si="111"/>
        <v>3525</v>
      </c>
      <c r="W379">
        <f t="shared" ca="1" si="118"/>
        <v>3525000000</v>
      </c>
      <c r="X379" s="35">
        <f ca="1">compile!$CQ$5</f>
        <v>51136</v>
      </c>
      <c r="Y379" s="83">
        <f t="shared" ca="1" si="119"/>
        <v>2208988800</v>
      </c>
    </row>
    <row r="380" spans="1:25" x14ac:dyDescent="0.2">
      <c r="A380">
        <v>379</v>
      </c>
      <c r="B380" t="str">
        <f t="shared" ca="1" si="100"/>
        <v>POL_Wind onshore schwach</v>
      </c>
      <c r="C380">
        <f t="shared" ca="1" si="101"/>
        <v>15</v>
      </c>
      <c r="D380">
        <f t="shared" ca="1" si="102"/>
        <v>17.100000000000001</v>
      </c>
      <c r="E380">
        <f t="shared" ca="1" si="103"/>
        <v>53</v>
      </c>
      <c r="F380" s="37">
        <f t="shared" si="104"/>
        <v>379</v>
      </c>
      <c r="G380">
        <f t="shared" ca="1" si="105"/>
        <v>3525</v>
      </c>
      <c r="H380">
        <f t="shared" ca="1" si="112"/>
        <v>3525000000</v>
      </c>
      <c r="I380" s="35">
        <f ca="1">compile!$E$5</f>
        <v>43831</v>
      </c>
      <c r="J380" s="83">
        <f t="shared" ca="1" si="113"/>
        <v>1577836800</v>
      </c>
      <c r="K380" s="37">
        <f t="shared" si="106"/>
        <v>379</v>
      </c>
      <c r="L380">
        <f t="shared" ca="1" si="107"/>
        <v>3525</v>
      </c>
      <c r="M380">
        <f t="shared" ca="1" si="114"/>
        <v>3525000000</v>
      </c>
      <c r="N380" s="35">
        <f ca="1">compile!$AI$5</f>
        <v>45658</v>
      </c>
      <c r="O380" s="83">
        <f t="shared" ca="1" si="115"/>
        <v>1735689600</v>
      </c>
      <c r="P380" s="37">
        <f t="shared" si="108"/>
        <v>379</v>
      </c>
      <c r="Q380">
        <f t="shared" ca="1" si="109"/>
        <v>3525</v>
      </c>
      <c r="R380">
        <f t="shared" ca="1" si="116"/>
        <v>3525000000</v>
      </c>
      <c r="S380" s="35">
        <f ca="1">compile!$BM$5</f>
        <v>47484</v>
      </c>
      <c r="T380" s="83">
        <f t="shared" ca="1" si="117"/>
        <v>1893456000</v>
      </c>
      <c r="U380" s="37">
        <f t="shared" si="110"/>
        <v>379</v>
      </c>
      <c r="V380">
        <f t="shared" ca="1" si="111"/>
        <v>3525</v>
      </c>
      <c r="W380">
        <f t="shared" ca="1" si="118"/>
        <v>3525000000</v>
      </c>
      <c r="X380" s="35">
        <f ca="1">compile!$CQ$5</f>
        <v>51136</v>
      </c>
      <c r="Y380" s="83">
        <f t="shared" ca="1" si="119"/>
        <v>2208988800</v>
      </c>
    </row>
    <row r="381" spans="1:25" x14ac:dyDescent="0.2">
      <c r="A381">
        <v>380</v>
      </c>
      <c r="B381" t="str">
        <f t="shared" ca="1" si="100"/>
        <v>POL_Wind offshore</v>
      </c>
      <c r="C381">
        <f t="shared" ca="1" si="101"/>
        <v>14</v>
      </c>
      <c r="D381">
        <f t="shared" ca="1" si="102"/>
        <v>18.7</v>
      </c>
      <c r="E381">
        <f t="shared" ca="1" si="103"/>
        <v>54.9</v>
      </c>
      <c r="F381" s="37">
        <f t="shared" si="104"/>
        <v>380</v>
      </c>
      <c r="G381">
        <f t="shared" ca="1" si="105"/>
        <v>0</v>
      </c>
      <c r="H381">
        <f t="shared" ca="1" si="112"/>
        <v>0</v>
      </c>
      <c r="I381" s="35">
        <f ca="1">compile!$E$5</f>
        <v>43831</v>
      </c>
      <c r="J381" s="83">
        <f t="shared" ca="1" si="113"/>
        <v>1577836800</v>
      </c>
      <c r="K381" s="37">
        <f t="shared" si="106"/>
        <v>380</v>
      </c>
      <c r="L381">
        <f t="shared" ca="1" si="107"/>
        <v>0</v>
      </c>
      <c r="M381">
        <f t="shared" ca="1" si="114"/>
        <v>0</v>
      </c>
      <c r="N381" s="35">
        <f ca="1">compile!$AI$5</f>
        <v>45658</v>
      </c>
      <c r="O381" s="83">
        <f t="shared" ca="1" si="115"/>
        <v>1735689600</v>
      </c>
      <c r="P381" s="37">
        <f t="shared" si="108"/>
        <v>380</v>
      </c>
      <c r="Q381">
        <f t="shared" ca="1" si="109"/>
        <v>0</v>
      </c>
      <c r="R381">
        <f t="shared" ca="1" si="116"/>
        <v>0</v>
      </c>
      <c r="S381" s="35">
        <f ca="1">compile!$BM$5</f>
        <v>47484</v>
      </c>
      <c r="T381" s="83">
        <f t="shared" ca="1" si="117"/>
        <v>1893456000</v>
      </c>
      <c r="U381" s="37">
        <f t="shared" si="110"/>
        <v>380</v>
      </c>
      <c r="V381">
        <f t="shared" ca="1" si="111"/>
        <v>0</v>
      </c>
      <c r="W381">
        <f t="shared" ca="1" si="118"/>
        <v>0</v>
      </c>
      <c r="X381" s="35">
        <f ca="1">compile!$CQ$5</f>
        <v>51136</v>
      </c>
      <c r="Y381" s="83">
        <f t="shared" ca="1" si="119"/>
        <v>2208988800</v>
      </c>
    </row>
    <row r="382" spans="1:25" x14ac:dyDescent="0.2">
      <c r="A382">
        <v>381</v>
      </c>
      <c r="B382" t="str">
        <f t="shared" ca="1" si="100"/>
        <v>PRT_Biomassekraftwerk</v>
      </c>
      <c r="C382">
        <f t="shared" ca="1" si="101"/>
        <v>1</v>
      </c>
      <c r="D382">
        <f t="shared" ca="1" si="102"/>
        <v>-8.5</v>
      </c>
      <c r="E382">
        <f t="shared" ca="1" si="103"/>
        <v>39</v>
      </c>
      <c r="F382" s="37">
        <f t="shared" si="104"/>
        <v>381</v>
      </c>
      <c r="G382">
        <f t="shared" ca="1" si="105"/>
        <v>0</v>
      </c>
      <c r="H382">
        <f t="shared" ca="1" si="112"/>
        <v>0</v>
      </c>
      <c r="I382" s="35">
        <f ca="1">compile!$E$5</f>
        <v>43831</v>
      </c>
      <c r="J382" s="83">
        <f t="shared" ca="1" si="113"/>
        <v>1577836800</v>
      </c>
      <c r="K382" s="37">
        <f t="shared" si="106"/>
        <v>381</v>
      </c>
      <c r="L382">
        <f t="shared" ca="1" si="107"/>
        <v>0</v>
      </c>
      <c r="M382">
        <f t="shared" ca="1" si="114"/>
        <v>0</v>
      </c>
      <c r="N382" s="35">
        <f ca="1">compile!$AI$5</f>
        <v>45658</v>
      </c>
      <c r="O382" s="83">
        <f t="shared" ca="1" si="115"/>
        <v>1735689600</v>
      </c>
      <c r="P382" s="37">
        <f t="shared" si="108"/>
        <v>381</v>
      </c>
      <c r="Q382">
        <f t="shared" ca="1" si="109"/>
        <v>0</v>
      </c>
      <c r="R382">
        <f t="shared" ca="1" si="116"/>
        <v>0</v>
      </c>
      <c r="S382" s="35">
        <f ca="1">compile!$BM$5</f>
        <v>47484</v>
      </c>
      <c r="T382" s="83">
        <f t="shared" ca="1" si="117"/>
        <v>1893456000</v>
      </c>
      <c r="U382" s="37">
        <f t="shared" si="110"/>
        <v>381</v>
      </c>
      <c r="V382">
        <f t="shared" ca="1" si="111"/>
        <v>0</v>
      </c>
      <c r="W382">
        <f t="shared" ca="1" si="118"/>
        <v>0</v>
      </c>
      <c r="X382" s="35">
        <f ca="1">compile!$CQ$5</f>
        <v>51136</v>
      </c>
      <c r="Y382" s="83">
        <f t="shared" ca="1" si="119"/>
        <v>2208988800</v>
      </c>
    </row>
    <row r="383" spans="1:25" x14ac:dyDescent="0.2">
      <c r="A383">
        <v>382</v>
      </c>
      <c r="B383" t="str">
        <f t="shared" ca="1" si="100"/>
        <v>PRT_GT absicherung</v>
      </c>
      <c r="C383">
        <f t="shared" ca="1" si="101"/>
        <v>4</v>
      </c>
      <c r="D383">
        <f t="shared" ca="1" si="102"/>
        <v>-8.6999999999999993</v>
      </c>
      <c r="E383">
        <f t="shared" ca="1" si="103"/>
        <v>39</v>
      </c>
      <c r="F383" s="37">
        <f t="shared" si="104"/>
        <v>382</v>
      </c>
      <c r="G383">
        <f t="shared" ca="1" si="105"/>
        <v>3829</v>
      </c>
      <c r="H383">
        <f t="shared" ca="1" si="112"/>
        <v>3829000000</v>
      </c>
      <c r="I383" s="35">
        <f ca="1">compile!$E$5</f>
        <v>43831</v>
      </c>
      <c r="J383" s="83">
        <f t="shared" ca="1" si="113"/>
        <v>1577836800</v>
      </c>
      <c r="K383" s="37">
        <f t="shared" si="106"/>
        <v>382</v>
      </c>
      <c r="L383">
        <f t="shared" ca="1" si="107"/>
        <v>3829</v>
      </c>
      <c r="M383">
        <f t="shared" ca="1" si="114"/>
        <v>3829000000</v>
      </c>
      <c r="N383" s="35">
        <f ca="1">compile!$AI$5</f>
        <v>45658</v>
      </c>
      <c r="O383" s="83">
        <f t="shared" ca="1" si="115"/>
        <v>1735689600</v>
      </c>
      <c r="P383" s="37">
        <f t="shared" si="108"/>
        <v>382</v>
      </c>
      <c r="Q383">
        <f t="shared" ca="1" si="109"/>
        <v>3829</v>
      </c>
      <c r="R383">
        <f t="shared" ca="1" si="116"/>
        <v>3829000000</v>
      </c>
      <c r="S383" s="35">
        <f ca="1">compile!$BM$5</f>
        <v>47484</v>
      </c>
      <c r="T383" s="83">
        <f t="shared" ca="1" si="117"/>
        <v>1893456000</v>
      </c>
      <c r="U383" s="37">
        <f t="shared" si="110"/>
        <v>382</v>
      </c>
      <c r="V383">
        <f t="shared" ca="1" si="111"/>
        <v>3829</v>
      </c>
      <c r="W383">
        <f t="shared" ca="1" si="118"/>
        <v>3829000000</v>
      </c>
      <c r="X383" s="35">
        <f ca="1">compile!$CQ$5</f>
        <v>51136</v>
      </c>
      <c r="Y383" s="83">
        <f t="shared" ca="1" si="119"/>
        <v>2208988800</v>
      </c>
    </row>
    <row r="384" spans="1:25" x14ac:dyDescent="0.2">
      <c r="A384">
        <v>383</v>
      </c>
      <c r="B384" t="str">
        <f t="shared" ca="1" si="100"/>
        <v>PRT_GT peak</v>
      </c>
      <c r="C384">
        <f t="shared" ca="1" si="101"/>
        <v>5</v>
      </c>
      <c r="D384">
        <f t="shared" ca="1" si="102"/>
        <v>-8.6999999999999993</v>
      </c>
      <c r="E384">
        <f t="shared" ca="1" si="103"/>
        <v>39</v>
      </c>
      <c r="F384" s="37">
        <f t="shared" si="104"/>
        <v>383</v>
      </c>
      <c r="G384">
        <f t="shared" ca="1" si="105"/>
        <v>1148.7</v>
      </c>
      <c r="H384">
        <f t="shared" ca="1" si="112"/>
        <v>1148700000</v>
      </c>
      <c r="I384" s="35">
        <f ca="1">compile!$E$5</f>
        <v>43831</v>
      </c>
      <c r="J384" s="83">
        <f t="shared" ca="1" si="113"/>
        <v>1577836800</v>
      </c>
      <c r="K384" s="37">
        <f t="shared" si="106"/>
        <v>383</v>
      </c>
      <c r="L384">
        <f t="shared" ca="1" si="107"/>
        <v>1148.7</v>
      </c>
      <c r="M384">
        <f t="shared" ca="1" si="114"/>
        <v>1148700000</v>
      </c>
      <c r="N384" s="35">
        <f ca="1">compile!$AI$5</f>
        <v>45658</v>
      </c>
      <c r="O384" s="83">
        <f t="shared" ca="1" si="115"/>
        <v>1735689600</v>
      </c>
      <c r="P384" s="37">
        <f t="shared" si="108"/>
        <v>383</v>
      </c>
      <c r="Q384">
        <f t="shared" ca="1" si="109"/>
        <v>1148.7</v>
      </c>
      <c r="R384">
        <f t="shared" ca="1" si="116"/>
        <v>1148700000</v>
      </c>
      <c r="S384" s="35">
        <f ca="1">compile!$BM$5</f>
        <v>47484</v>
      </c>
      <c r="T384" s="83">
        <f t="shared" ca="1" si="117"/>
        <v>1893456000</v>
      </c>
      <c r="U384" s="37">
        <f t="shared" si="110"/>
        <v>383</v>
      </c>
      <c r="V384">
        <f t="shared" ca="1" si="111"/>
        <v>1148.7</v>
      </c>
      <c r="W384">
        <f t="shared" ca="1" si="118"/>
        <v>1148700000</v>
      </c>
      <c r="X384" s="35">
        <f ca="1">compile!$CQ$5</f>
        <v>51136</v>
      </c>
      <c r="Y384" s="83">
        <f t="shared" ca="1" si="119"/>
        <v>2208988800</v>
      </c>
    </row>
    <row r="385" spans="1:25" x14ac:dyDescent="0.2">
      <c r="A385">
        <v>384</v>
      </c>
      <c r="B385" t="str">
        <f t="shared" ca="1" si="100"/>
        <v>PRT_GKKW alt</v>
      </c>
      <c r="C385">
        <f t="shared" ca="1" si="101"/>
        <v>6</v>
      </c>
      <c r="D385">
        <f t="shared" ca="1" si="102"/>
        <v>-8.6999999999999993</v>
      </c>
      <c r="E385">
        <f t="shared" ca="1" si="103"/>
        <v>39.5</v>
      </c>
      <c r="F385" s="37">
        <f t="shared" si="104"/>
        <v>384</v>
      </c>
      <c r="G385">
        <f t="shared" ca="1" si="105"/>
        <v>1340.1499999999999</v>
      </c>
      <c r="H385">
        <f t="shared" ca="1" si="112"/>
        <v>1340149999.9999998</v>
      </c>
      <c r="I385" s="35">
        <f ca="1">compile!$E$5</f>
        <v>43831</v>
      </c>
      <c r="J385" s="83">
        <f t="shared" ca="1" si="113"/>
        <v>1577836800</v>
      </c>
      <c r="K385" s="37">
        <f t="shared" si="106"/>
        <v>384</v>
      </c>
      <c r="L385">
        <f t="shared" ca="1" si="107"/>
        <v>1340.1499999999999</v>
      </c>
      <c r="M385">
        <f t="shared" ca="1" si="114"/>
        <v>1340149999.9999998</v>
      </c>
      <c r="N385" s="35">
        <f ca="1">compile!$AI$5</f>
        <v>45658</v>
      </c>
      <c r="O385" s="83">
        <f t="shared" ca="1" si="115"/>
        <v>1735689600</v>
      </c>
      <c r="P385" s="37">
        <f t="shared" si="108"/>
        <v>384</v>
      </c>
      <c r="Q385">
        <f t="shared" ca="1" si="109"/>
        <v>1340.1499999999999</v>
      </c>
      <c r="R385">
        <f t="shared" ca="1" si="116"/>
        <v>1340149999.9999998</v>
      </c>
      <c r="S385" s="35">
        <f ca="1">compile!$BM$5</f>
        <v>47484</v>
      </c>
      <c r="T385" s="83">
        <f t="shared" ca="1" si="117"/>
        <v>1893456000</v>
      </c>
      <c r="U385" s="37">
        <f t="shared" si="110"/>
        <v>384</v>
      </c>
      <c r="V385">
        <f t="shared" ca="1" si="111"/>
        <v>1340.1499999999999</v>
      </c>
      <c r="W385">
        <f t="shared" ca="1" si="118"/>
        <v>1340149999.9999998</v>
      </c>
      <c r="X385" s="35">
        <f ca="1">compile!$CQ$5</f>
        <v>51136</v>
      </c>
      <c r="Y385" s="83">
        <f t="shared" ca="1" si="119"/>
        <v>2208988800</v>
      </c>
    </row>
    <row r="386" spans="1:25" x14ac:dyDescent="0.2">
      <c r="A386">
        <v>385</v>
      </c>
      <c r="B386" t="str">
        <f t="shared" ref="B386:B449" ca="1" si="120">OFFSET(KW_BEZ,TRUNC((ROW()-ROW(B$2))/COLUMNS(KW_BEZ)),MOD(ROW()-ROW(B$2),COLUMNS(KW_BEZ)),1,1)</f>
        <v>PRT_GKKW neu</v>
      </c>
      <c r="C386">
        <f t="shared" ref="C386:C449" ca="1" si="121">OFFSET(KW_FK_KWTYP,TRUNC((ROW()-ROW(C$2))/COLUMNS(KW_FK_KWTYP)),MOD(ROW()-ROW(C$2),COLUMNS(KW_FK_KWTYP)),1,1)</f>
        <v>7</v>
      </c>
      <c r="D386">
        <f t="shared" ref="D386:D449" ca="1" si="122">OFFSET(KW_LONG,TRUNC((ROW()-ROW(D$2))/COLUMNS(KW_LONG)),MOD(ROW()-ROW(D$2),COLUMNS(KW_LONG)),1,1)</f>
        <v>-8.6999999999999993</v>
      </c>
      <c r="E386">
        <f t="shared" ref="E386:E449" ca="1" si="123">OFFSET(KW_LAT,TRUNC((ROW()-ROW(E$2))/COLUMNS(KW_LAT)),MOD(ROW()-ROW(E$2),COLUMNS(KW_LAT)),1,1)</f>
        <v>39.5</v>
      </c>
      <c r="F386" s="37">
        <f t="shared" ref="F386:F449" si="124">$A386</f>
        <v>385</v>
      </c>
      <c r="G386">
        <f t="shared" ref="G386:G449" ca="1" si="125">OFFSET(P_INST_1,TRUNC((ROW()-ROW(G$2))/COLUMNS(P_INST_1)),MOD(ROW()-ROW(G$2),COLUMNS(P_INST_1)),1,1)</f>
        <v>1340.1499999999999</v>
      </c>
      <c r="H386">
        <f t="shared" ca="1" si="112"/>
        <v>1340149999.9999998</v>
      </c>
      <c r="I386" s="35">
        <f ca="1">compile!$E$5</f>
        <v>43831</v>
      </c>
      <c r="J386" s="83">
        <f t="shared" ca="1" si="113"/>
        <v>1577836800</v>
      </c>
      <c r="K386" s="37">
        <f t="shared" ref="K386:K449" si="126">$A386</f>
        <v>385</v>
      </c>
      <c r="L386">
        <f t="shared" ref="L386:L449" ca="1" si="127">OFFSET(P_INST_2,TRUNC((ROW()-ROW(L$2))/COLUMNS(P_INST_2)),MOD(ROW()-ROW(L$2),COLUMNS(P_INST_2)),1,1)</f>
        <v>1340.1499999999999</v>
      </c>
      <c r="M386">
        <f t="shared" ca="1" si="114"/>
        <v>1340149999.9999998</v>
      </c>
      <c r="N386" s="35">
        <f ca="1">compile!$AI$5</f>
        <v>45658</v>
      </c>
      <c r="O386" s="83">
        <f t="shared" ca="1" si="115"/>
        <v>1735689600</v>
      </c>
      <c r="P386" s="37">
        <f t="shared" ref="P386:P449" si="128">$A386</f>
        <v>385</v>
      </c>
      <c r="Q386">
        <f t="shared" ref="Q386:Q449" ca="1" si="129">OFFSET(P_INST_3,TRUNC((ROW()-ROW(Q$2))/COLUMNS(P_INST_3)),MOD(ROW()-ROW(Q$2),COLUMNS(P_INST_3)),1,1)</f>
        <v>1340.1499999999999</v>
      </c>
      <c r="R386">
        <f t="shared" ca="1" si="116"/>
        <v>1340149999.9999998</v>
      </c>
      <c r="S386" s="35">
        <f ca="1">compile!$BM$5</f>
        <v>47484</v>
      </c>
      <c r="T386" s="83">
        <f t="shared" ca="1" si="117"/>
        <v>1893456000</v>
      </c>
      <c r="U386" s="37">
        <f t="shared" ref="U386:U449" si="130">$A386</f>
        <v>385</v>
      </c>
      <c r="V386">
        <f t="shared" ref="V386:V449" ca="1" si="131">OFFSET(P_INST_4,TRUNC((ROW()-ROW(V$2))/COLUMNS(P_INST_4)),MOD(ROW()-ROW(V$2),COLUMNS(P_INST_4)),1,1)</f>
        <v>1340.1499999999999</v>
      </c>
      <c r="W386">
        <f t="shared" ca="1" si="118"/>
        <v>1340149999.9999998</v>
      </c>
      <c r="X386" s="35">
        <f ca="1">compile!$CQ$5</f>
        <v>51136</v>
      </c>
      <c r="Y386" s="83">
        <f t="shared" ca="1" si="119"/>
        <v>2208988800</v>
      </c>
    </row>
    <row r="387" spans="1:25" x14ac:dyDescent="0.2">
      <c r="A387">
        <v>386</v>
      </c>
      <c r="B387" t="str">
        <f t="shared" ca="1" si="120"/>
        <v>PRT_Steinkohlekraftwerk alt</v>
      </c>
      <c r="C387">
        <f t="shared" ca="1" si="121"/>
        <v>12</v>
      </c>
      <c r="D387">
        <f t="shared" ca="1" si="122"/>
        <v>-8.6</v>
      </c>
      <c r="E387">
        <f t="shared" ca="1" si="123"/>
        <v>38</v>
      </c>
      <c r="F387" s="37">
        <f t="shared" si="124"/>
        <v>386</v>
      </c>
      <c r="G387">
        <f t="shared" ca="1" si="125"/>
        <v>878</v>
      </c>
      <c r="H387">
        <f t="shared" ref="H387:H450" ca="1" si="132">G387*10^6</f>
        <v>878000000</v>
      </c>
      <c r="I387" s="35">
        <f ca="1">compile!$E$5</f>
        <v>43831</v>
      </c>
      <c r="J387" s="83">
        <f t="shared" ref="J387:J450" ca="1" si="133">(I387-DATE(1970,1,1))*86400</f>
        <v>1577836800</v>
      </c>
      <c r="K387" s="37">
        <f t="shared" si="126"/>
        <v>386</v>
      </c>
      <c r="L387">
        <f t="shared" ca="1" si="127"/>
        <v>878</v>
      </c>
      <c r="M387">
        <f t="shared" ref="M387:M450" ca="1" si="134">L387*10^6</f>
        <v>878000000</v>
      </c>
      <c r="N387" s="35">
        <f ca="1">compile!$AI$5</f>
        <v>45658</v>
      </c>
      <c r="O387" s="83">
        <f t="shared" ref="O387:O450" ca="1" si="135">(N387-DATE(1970,1,1))*86400</f>
        <v>1735689600</v>
      </c>
      <c r="P387" s="37">
        <f t="shared" si="128"/>
        <v>386</v>
      </c>
      <c r="Q387">
        <f t="shared" ca="1" si="129"/>
        <v>878</v>
      </c>
      <c r="R387">
        <f t="shared" ref="R387:R450" ca="1" si="136">Q387*10^6</f>
        <v>878000000</v>
      </c>
      <c r="S387" s="35">
        <f ca="1">compile!$BM$5</f>
        <v>47484</v>
      </c>
      <c r="T387" s="83">
        <f t="shared" ref="T387:T450" ca="1" si="137">(S387-DATE(1970,1,1))*86400</f>
        <v>1893456000</v>
      </c>
      <c r="U387" s="37">
        <f t="shared" si="130"/>
        <v>386</v>
      </c>
      <c r="V387">
        <f t="shared" ca="1" si="131"/>
        <v>878</v>
      </c>
      <c r="W387">
        <f t="shared" ref="W387:W450" ca="1" si="138">V387*10^6</f>
        <v>878000000</v>
      </c>
      <c r="X387" s="35">
        <f ca="1">compile!$CQ$5</f>
        <v>51136</v>
      </c>
      <c r="Y387" s="83">
        <f t="shared" ref="Y387:Y450" ca="1" si="139">(X387-DATE(1970,1,1))*86400</f>
        <v>2208988800</v>
      </c>
    </row>
    <row r="388" spans="1:25" x14ac:dyDescent="0.2">
      <c r="A388">
        <v>387</v>
      </c>
      <c r="B388" t="str">
        <f t="shared" ca="1" si="120"/>
        <v>PRT_Steinkohlekraftwerk neu</v>
      </c>
      <c r="C388">
        <f t="shared" ca="1" si="121"/>
        <v>13</v>
      </c>
      <c r="D388">
        <f t="shared" ca="1" si="122"/>
        <v>-7.9</v>
      </c>
      <c r="E388">
        <f t="shared" ca="1" si="123"/>
        <v>39.200000000000003</v>
      </c>
      <c r="F388" s="37">
        <f t="shared" si="124"/>
        <v>387</v>
      </c>
      <c r="G388">
        <f t="shared" ca="1" si="125"/>
        <v>878</v>
      </c>
      <c r="H388">
        <f t="shared" ca="1" si="132"/>
        <v>878000000</v>
      </c>
      <c r="I388" s="35">
        <f ca="1">compile!$E$5</f>
        <v>43831</v>
      </c>
      <c r="J388" s="83">
        <f t="shared" ca="1" si="133"/>
        <v>1577836800</v>
      </c>
      <c r="K388" s="37">
        <f t="shared" si="126"/>
        <v>387</v>
      </c>
      <c r="L388">
        <f t="shared" ca="1" si="127"/>
        <v>878</v>
      </c>
      <c r="M388">
        <f t="shared" ca="1" si="134"/>
        <v>878000000</v>
      </c>
      <c r="N388" s="35">
        <f ca="1">compile!$AI$5</f>
        <v>45658</v>
      </c>
      <c r="O388" s="83">
        <f t="shared" ca="1" si="135"/>
        <v>1735689600</v>
      </c>
      <c r="P388" s="37">
        <f t="shared" si="128"/>
        <v>387</v>
      </c>
      <c r="Q388">
        <f t="shared" ca="1" si="129"/>
        <v>878</v>
      </c>
      <c r="R388">
        <f t="shared" ca="1" si="136"/>
        <v>878000000</v>
      </c>
      <c r="S388" s="35">
        <f ca="1">compile!$BM$5</f>
        <v>47484</v>
      </c>
      <c r="T388" s="83">
        <f t="shared" ca="1" si="137"/>
        <v>1893456000</v>
      </c>
      <c r="U388" s="37">
        <f t="shared" si="130"/>
        <v>387</v>
      </c>
      <c r="V388">
        <f t="shared" ca="1" si="131"/>
        <v>878</v>
      </c>
      <c r="W388">
        <f t="shared" ca="1" si="138"/>
        <v>878000000</v>
      </c>
      <c r="X388" s="35">
        <f ca="1">compile!$CQ$5</f>
        <v>51136</v>
      </c>
      <c r="Y388" s="83">
        <f t="shared" ca="1" si="139"/>
        <v>2208988800</v>
      </c>
    </row>
    <row r="389" spans="1:25" x14ac:dyDescent="0.2">
      <c r="A389">
        <v>388</v>
      </c>
      <c r="B389" t="str">
        <f t="shared" ca="1" si="120"/>
        <v>PRT_Laufwasserkraftwerk</v>
      </c>
      <c r="C389">
        <f t="shared" ca="1" si="121"/>
        <v>9</v>
      </c>
      <c r="D389">
        <f t="shared" ca="1" si="122"/>
        <v>-8</v>
      </c>
      <c r="E389">
        <f t="shared" ca="1" si="123"/>
        <v>39.9</v>
      </c>
      <c r="F389" s="37">
        <f t="shared" si="124"/>
        <v>388</v>
      </c>
      <c r="G389">
        <f t="shared" ca="1" si="125"/>
        <v>734.7</v>
      </c>
      <c r="H389">
        <f t="shared" ca="1" si="132"/>
        <v>734700000</v>
      </c>
      <c r="I389" s="35">
        <f ca="1">compile!$E$5</f>
        <v>43831</v>
      </c>
      <c r="J389" s="83">
        <f t="shared" ca="1" si="133"/>
        <v>1577836800</v>
      </c>
      <c r="K389" s="37">
        <f t="shared" si="126"/>
        <v>388</v>
      </c>
      <c r="L389">
        <f t="shared" ca="1" si="127"/>
        <v>734.7</v>
      </c>
      <c r="M389">
        <f t="shared" ca="1" si="134"/>
        <v>734700000</v>
      </c>
      <c r="N389" s="35">
        <f ca="1">compile!$AI$5</f>
        <v>45658</v>
      </c>
      <c r="O389" s="83">
        <f t="shared" ca="1" si="135"/>
        <v>1735689600</v>
      </c>
      <c r="P389" s="37">
        <f t="shared" si="128"/>
        <v>388</v>
      </c>
      <c r="Q389">
        <f t="shared" ca="1" si="129"/>
        <v>734.7</v>
      </c>
      <c r="R389">
        <f t="shared" ca="1" si="136"/>
        <v>734700000</v>
      </c>
      <c r="S389" s="35">
        <f ca="1">compile!$BM$5</f>
        <v>47484</v>
      </c>
      <c r="T389" s="83">
        <f t="shared" ca="1" si="137"/>
        <v>1893456000</v>
      </c>
      <c r="U389" s="37">
        <f t="shared" si="130"/>
        <v>388</v>
      </c>
      <c r="V389">
        <f t="shared" ca="1" si="131"/>
        <v>734.7</v>
      </c>
      <c r="W389">
        <f t="shared" ca="1" si="138"/>
        <v>734700000</v>
      </c>
      <c r="X389" s="35">
        <f ca="1">compile!$CQ$5</f>
        <v>51136</v>
      </c>
      <c r="Y389" s="83">
        <f t="shared" ca="1" si="139"/>
        <v>2208988800</v>
      </c>
    </row>
    <row r="390" spans="1:25" x14ac:dyDescent="0.2">
      <c r="A390">
        <v>389</v>
      </c>
      <c r="B390" t="str">
        <f t="shared" ca="1" si="120"/>
        <v>PRT_Speicherwasserkraftwerk</v>
      </c>
      <c r="C390">
        <f t="shared" ca="1" si="121"/>
        <v>11</v>
      </c>
      <c r="D390">
        <f t="shared" ca="1" si="122"/>
        <v>-8</v>
      </c>
      <c r="E390">
        <f t="shared" ca="1" si="123"/>
        <v>39.9</v>
      </c>
      <c r="F390" s="37">
        <f t="shared" si="124"/>
        <v>389</v>
      </c>
      <c r="G390">
        <f t="shared" ca="1" si="125"/>
        <v>6466.3</v>
      </c>
      <c r="H390">
        <f t="shared" ca="1" si="132"/>
        <v>6466300000</v>
      </c>
      <c r="I390" s="35">
        <f ca="1">compile!$E$5</f>
        <v>43831</v>
      </c>
      <c r="J390" s="83">
        <f t="shared" ca="1" si="133"/>
        <v>1577836800</v>
      </c>
      <c r="K390" s="37">
        <f t="shared" si="126"/>
        <v>389</v>
      </c>
      <c r="L390">
        <f t="shared" ca="1" si="127"/>
        <v>6466.3</v>
      </c>
      <c r="M390">
        <f t="shared" ca="1" si="134"/>
        <v>6466300000</v>
      </c>
      <c r="N390" s="35">
        <f ca="1">compile!$AI$5</f>
        <v>45658</v>
      </c>
      <c r="O390" s="83">
        <f t="shared" ca="1" si="135"/>
        <v>1735689600</v>
      </c>
      <c r="P390" s="37">
        <f t="shared" si="128"/>
        <v>389</v>
      </c>
      <c r="Q390">
        <f t="shared" ca="1" si="129"/>
        <v>6466.3</v>
      </c>
      <c r="R390">
        <f t="shared" ca="1" si="136"/>
        <v>6466300000</v>
      </c>
      <c r="S390" s="35">
        <f ca="1">compile!$BM$5</f>
        <v>47484</v>
      </c>
      <c r="T390" s="83">
        <f t="shared" ca="1" si="137"/>
        <v>1893456000</v>
      </c>
      <c r="U390" s="37">
        <f t="shared" si="130"/>
        <v>389</v>
      </c>
      <c r="V390">
        <f t="shared" ca="1" si="131"/>
        <v>6466.3</v>
      </c>
      <c r="W390">
        <f t="shared" ca="1" si="138"/>
        <v>6466300000</v>
      </c>
      <c r="X390" s="35">
        <f ca="1">compile!$CQ$5</f>
        <v>51136</v>
      </c>
      <c r="Y390" s="83">
        <f t="shared" ca="1" si="139"/>
        <v>2208988800</v>
      </c>
    </row>
    <row r="391" spans="1:25" x14ac:dyDescent="0.2">
      <c r="A391">
        <v>390</v>
      </c>
      <c r="B391" t="str">
        <f t="shared" ca="1" si="120"/>
        <v>PRT_Braunkohlekraftwerk alt</v>
      </c>
      <c r="C391">
        <f t="shared" ca="1" si="121"/>
        <v>2</v>
      </c>
      <c r="D391">
        <f t="shared" ca="1" si="122"/>
        <v>-7.9</v>
      </c>
      <c r="E391">
        <f t="shared" ca="1" si="123"/>
        <v>39.200000000000003</v>
      </c>
      <c r="F391" s="37">
        <f t="shared" si="124"/>
        <v>390</v>
      </c>
      <c r="G391">
        <f t="shared" ca="1" si="125"/>
        <v>0</v>
      </c>
      <c r="H391">
        <f t="shared" ca="1" si="132"/>
        <v>0</v>
      </c>
      <c r="I391" s="35">
        <f ca="1">compile!$E$5</f>
        <v>43831</v>
      </c>
      <c r="J391" s="83">
        <f t="shared" ca="1" si="133"/>
        <v>1577836800</v>
      </c>
      <c r="K391" s="37">
        <f t="shared" si="126"/>
        <v>390</v>
      </c>
      <c r="L391">
        <f t="shared" ca="1" si="127"/>
        <v>0</v>
      </c>
      <c r="M391">
        <f t="shared" ca="1" si="134"/>
        <v>0</v>
      </c>
      <c r="N391" s="35">
        <f ca="1">compile!$AI$5</f>
        <v>45658</v>
      </c>
      <c r="O391" s="83">
        <f t="shared" ca="1" si="135"/>
        <v>1735689600</v>
      </c>
      <c r="P391" s="37">
        <f t="shared" si="128"/>
        <v>390</v>
      </c>
      <c r="Q391">
        <f t="shared" ca="1" si="129"/>
        <v>0</v>
      </c>
      <c r="R391">
        <f t="shared" ca="1" si="136"/>
        <v>0</v>
      </c>
      <c r="S391" s="35">
        <f ca="1">compile!$BM$5</f>
        <v>47484</v>
      </c>
      <c r="T391" s="83">
        <f t="shared" ca="1" si="137"/>
        <v>1893456000</v>
      </c>
      <c r="U391" s="37">
        <f t="shared" si="130"/>
        <v>390</v>
      </c>
      <c r="V391">
        <f t="shared" ca="1" si="131"/>
        <v>0</v>
      </c>
      <c r="W391">
        <f t="shared" ca="1" si="138"/>
        <v>0</v>
      </c>
      <c r="X391" s="35">
        <f ca="1">compile!$CQ$5</f>
        <v>51136</v>
      </c>
      <c r="Y391" s="83">
        <f t="shared" ca="1" si="139"/>
        <v>2208988800</v>
      </c>
    </row>
    <row r="392" spans="1:25" x14ac:dyDescent="0.2">
      <c r="A392">
        <v>391</v>
      </c>
      <c r="B392" t="str">
        <f t="shared" ca="1" si="120"/>
        <v>PRT_Braunkohlekraftwerk neu</v>
      </c>
      <c r="C392">
        <f t="shared" ca="1" si="121"/>
        <v>3</v>
      </c>
      <c r="D392">
        <f t="shared" ca="1" si="122"/>
        <v>-8.6</v>
      </c>
      <c r="E392">
        <f t="shared" ca="1" si="123"/>
        <v>38</v>
      </c>
      <c r="F392" s="37">
        <f t="shared" si="124"/>
        <v>391</v>
      </c>
      <c r="G392">
        <f t="shared" ca="1" si="125"/>
        <v>0</v>
      </c>
      <c r="H392">
        <f t="shared" ca="1" si="132"/>
        <v>0</v>
      </c>
      <c r="I392" s="35">
        <f ca="1">compile!$E$5</f>
        <v>43831</v>
      </c>
      <c r="J392" s="83">
        <f t="shared" ca="1" si="133"/>
        <v>1577836800</v>
      </c>
      <c r="K392" s="37">
        <f t="shared" si="126"/>
        <v>391</v>
      </c>
      <c r="L392">
        <f t="shared" ca="1" si="127"/>
        <v>0</v>
      </c>
      <c r="M392">
        <f t="shared" ca="1" si="134"/>
        <v>0</v>
      </c>
      <c r="N392" s="35">
        <f ca="1">compile!$AI$5</f>
        <v>45658</v>
      </c>
      <c r="O392" s="83">
        <f t="shared" ca="1" si="135"/>
        <v>1735689600</v>
      </c>
      <c r="P392" s="37">
        <f t="shared" si="128"/>
        <v>391</v>
      </c>
      <c r="Q392">
        <f t="shared" ca="1" si="129"/>
        <v>0</v>
      </c>
      <c r="R392">
        <f t="shared" ca="1" si="136"/>
        <v>0</v>
      </c>
      <c r="S392" s="35">
        <f ca="1">compile!$BM$5</f>
        <v>47484</v>
      </c>
      <c r="T392" s="83">
        <f t="shared" ca="1" si="137"/>
        <v>1893456000</v>
      </c>
      <c r="U392" s="37">
        <f t="shared" si="130"/>
        <v>391</v>
      </c>
      <c r="V392">
        <f t="shared" ca="1" si="131"/>
        <v>0</v>
      </c>
      <c r="W392">
        <f t="shared" ca="1" si="138"/>
        <v>0</v>
      </c>
      <c r="X392" s="35">
        <f ca="1">compile!$CQ$5</f>
        <v>51136</v>
      </c>
      <c r="Y392" s="83">
        <f t="shared" ca="1" si="139"/>
        <v>2208988800</v>
      </c>
    </row>
    <row r="393" spans="1:25" x14ac:dyDescent="0.2">
      <c r="A393">
        <v>392</v>
      </c>
      <c r="B393" t="str">
        <f t="shared" ca="1" si="120"/>
        <v>PRT_Kernkraftwerk</v>
      </c>
      <c r="C393">
        <f t="shared" ca="1" si="121"/>
        <v>8</v>
      </c>
      <c r="D393">
        <f t="shared" ca="1" si="122"/>
        <v>-8.5</v>
      </c>
      <c r="E393">
        <f t="shared" ca="1" si="123"/>
        <v>39.5</v>
      </c>
      <c r="F393" s="37">
        <f t="shared" si="124"/>
        <v>392</v>
      </c>
      <c r="G393">
        <f t="shared" ca="1" si="125"/>
        <v>0</v>
      </c>
      <c r="H393">
        <f t="shared" ca="1" si="132"/>
        <v>0</v>
      </c>
      <c r="I393" s="35">
        <f ca="1">compile!$E$5</f>
        <v>43831</v>
      </c>
      <c r="J393" s="83">
        <f t="shared" ca="1" si="133"/>
        <v>1577836800</v>
      </c>
      <c r="K393" s="37">
        <f t="shared" si="126"/>
        <v>392</v>
      </c>
      <c r="L393">
        <f t="shared" ca="1" si="127"/>
        <v>0</v>
      </c>
      <c r="M393">
        <f t="shared" ca="1" si="134"/>
        <v>0</v>
      </c>
      <c r="N393" s="35">
        <f ca="1">compile!$AI$5</f>
        <v>45658</v>
      </c>
      <c r="O393" s="83">
        <f t="shared" ca="1" si="135"/>
        <v>1735689600</v>
      </c>
      <c r="P393" s="37">
        <f t="shared" si="128"/>
        <v>392</v>
      </c>
      <c r="Q393">
        <f t="shared" ca="1" si="129"/>
        <v>0</v>
      </c>
      <c r="R393">
        <f t="shared" ca="1" si="136"/>
        <v>0</v>
      </c>
      <c r="S393" s="35">
        <f ca="1">compile!$BM$5</f>
        <v>47484</v>
      </c>
      <c r="T393" s="83">
        <f t="shared" ca="1" si="137"/>
        <v>1893456000</v>
      </c>
      <c r="U393" s="37">
        <f t="shared" si="130"/>
        <v>392</v>
      </c>
      <c r="V393">
        <f t="shared" ca="1" si="131"/>
        <v>0</v>
      </c>
      <c r="W393">
        <f t="shared" ca="1" si="138"/>
        <v>0</v>
      </c>
      <c r="X393" s="35">
        <f ca="1">compile!$CQ$5</f>
        <v>51136</v>
      </c>
      <c r="Y393" s="83">
        <f t="shared" ca="1" si="139"/>
        <v>2208988800</v>
      </c>
    </row>
    <row r="394" spans="1:25" x14ac:dyDescent="0.2">
      <c r="A394">
        <v>393</v>
      </c>
      <c r="B394" t="str">
        <f t="shared" ca="1" si="120"/>
        <v>PRT_Oelkraftwerk</v>
      </c>
      <c r="C394">
        <f t="shared" ca="1" si="121"/>
        <v>17</v>
      </c>
      <c r="D394">
        <f t="shared" ca="1" si="122"/>
        <v>-8.6</v>
      </c>
      <c r="E394">
        <f t="shared" ca="1" si="123"/>
        <v>38.5</v>
      </c>
      <c r="F394" s="37">
        <f t="shared" si="124"/>
        <v>393</v>
      </c>
      <c r="G394">
        <f t="shared" ca="1" si="125"/>
        <v>0</v>
      </c>
      <c r="H394">
        <f t="shared" ca="1" si="132"/>
        <v>0</v>
      </c>
      <c r="I394" s="35">
        <f ca="1">compile!$E$5</f>
        <v>43831</v>
      </c>
      <c r="J394" s="83">
        <f t="shared" ca="1" si="133"/>
        <v>1577836800</v>
      </c>
      <c r="K394" s="37">
        <f t="shared" si="126"/>
        <v>393</v>
      </c>
      <c r="L394">
        <f t="shared" ca="1" si="127"/>
        <v>0</v>
      </c>
      <c r="M394">
        <f t="shared" ca="1" si="134"/>
        <v>0</v>
      </c>
      <c r="N394" s="35">
        <f ca="1">compile!$AI$5</f>
        <v>45658</v>
      </c>
      <c r="O394" s="83">
        <f t="shared" ca="1" si="135"/>
        <v>1735689600</v>
      </c>
      <c r="P394" s="37">
        <f t="shared" si="128"/>
        <v>393</v>
      </c>
      <c r="Q394">
        <f t="shared" ca="1" si="129"/>
        <v>0</v>
      </c>
      <c r="R394">
        <f t="shared" ca="1" si="136"/>
        <v>0</v>
      </c>
      <c r="S394" s="35">
        <f ca="1">compile!$BM$5</f>
        <v>47484</v>
      </c>
      <c r="T394" s="83">
        <f t="shared" ca="1" si="137"/>
        <v>1893456000</v>
      </c>
      <c r="U394" s="37">
        <f t="shared" si="130"/>
        <v>393</v>
      </c>
      <c r="V394">
        <f t="shared" ca="1" si="131"/>
        <v>0</v>
      </c>
      <c r="W394">
        <f t="shared" ca="1" si="138"/>
        <v>0</v>
      </c>
      <c r="X394" s="35">
        <f ca="1">compile!$CQ$5</f>
        <v>51136</v>
      </c>
      <c r="Y394" s="83">
        <f t="shared" ca="1" si="139"/>
        <v>2208988800</v>
      </c>
    </row>
    <row r="395" spans="1:25" x14ac:dyDescent="0.2">
      <c r="A395">
        <v>394</v>
      </c>
      <c r="B395" t="str">
        <f t="shared" ca="1" si="120"/>
        <v>PRT_Weitere non-RES</v>
      </c>
      <c r="C395">
        <f t="shared" ca="1" si="121"/>
        <v>19</v>
      </c>
      <c r="D395">
        <f t="shared" ca="1" si="122"/>
        <v>-8.5</v>
      </c>
      <c r="E395">
        <f t="shared" ca="1" si="123"/>
        <v>39.5</v>
      </c>
      <c r="F395" s="37">
        <f t="shared" si="124"/>
        <v>394</v>
      </c>
      <c r="G395">
        <f t="shared" ca="1" si="125"/>
        <v>1052</v>
      </c>
      <c r="H395">
        <f t="shared" ca="1" si="132"/>
        <v>1052000000</v>
      </c>
      <c r="I395" s="35">
        <f ca="1">compile!$E$5</f>
        <v>43831</v>
      </c>
      <c r="J395" s="83">
        <f t="shared" ca="1" si="133"/>
        <v>1577836800</v>
      </c>
      <c r="K395" s="37">
        <f t="shared" si="126"/>
        <v>394</v>
      </c>
      <c r="L395">
        <f t="shared" ca="1" si="127"/>
        <v>1052</v>
      </c>
      <c r="M395">
        <f t="shared" ca="1" si="134"/>
        <v>1052000000</v>
      </c>
      <c r="N395" s="35">
        <f ca="1">compile!$AI$5</f>
        <v>45658</v>
      </c>
      <c r="O395" s="83">
        <f t="shared" ca="1" si="135"/>
        <v>1735689600</v>
      </c>
      <c r="P395" s="37">
        <f t="shared" si="128"/>
        <v>394</v>
      </c>
      <c r="Q395">
        <f t="shared" ca="1" si="129"/>
        <v>1052</v>
      </c>
      <c r="R395">
        <f t="shared" ca="1" si="136"/>
        <v>1052000000</v>
      </c>
      <c r="S395" s="35">
        <f ca="1">compile!$BM$5</f>
        <v>47484</v>
      </c>
      <c r="T395" s="83">
        <f t="shared" ca="1" si="137"/>
        <v>1893456000</v>
      </c>
      <c r="U395" s="37">
        <f t="shared" si="130"/>
        <v>394</v>
      </c>
      <c r="V395">
        <f t="shared" ca="1" si="131"/>
        <v>1052</v>
      </c>
      <c r="W395">
        <f t="shared" ca="1" si="138"/>
        <v>1052000000</v>
      </c>
      <c r="X395" s="35">
        <f ca="1">compile!$CQ$5</f>
        <v>51136</v>
      </c>
      <c r="Y395" s="83">
        <f t="shared" ca="1" si="139"/>
        <v>2208988800</v>
      </c>
    </row>
    <row r="396" spans="1:25" x14ac:dyDescent="0.2">
      <c r="A396">
        <v>395</v>
      </c>
      <c r="B396" t="str">
        <f t="shared" ca="1" si="120"/>
        <v>PRT_Weitere RES</v>
      </c>
      <c r="C396">
        <f t="shared" ca="1" si="121"/>
        <v>18</v>
      </c>
      <c r="D396">
        <f t="shared" ca="1" si="122"/>
        <v>-8.5</v>
      </c>
      <c r="E396">
        <f t="shared" ca="1" si="123"/>
        <v>39.5</v>
      </c>
      <c r="F396" s="37">
        <f t="shared" si="124"/>
        <v>395</v>
      </c>
      <c r="G396">
        <f t="shared" ca="1" si="125"/>
        <v>843</v>
      </c>
      <c r="H396">
        <f t="shared" ca="1" si="132"/>
        <v>843000000</v>
      </c>
      <c r="I396" s="35">
        <f ca="1">compile!$E$5</f>
        <v>43831</v>
      </c>
      <c r="J396" s="83">
        <f t="shared" ca="1" si="133"/>
        <v>1577836800</v>
      </c>
      <c r="K396" s="37">
        <f t="shared" si="126"/>
        <v>395</v>
      </c>
      <c r="L396">
        <f t="shared" ca="1" si="127"/>
        <v>843</v>
      </c>
      <c r="M396">
        <f t="shared" ca="1" si="134"/>
        <v>843000000</v>
      </c>
      <c r="N396" s="35">
        <f ca="1">compile!$AI$5</f>
        <v>45658</v>
      </c>
      <c r="O396" s="83">
        <f t="shared" ca="1" si="135"/>
        <v>1735689600</v>
      </c>
      <c r="P396" s="37">
        <f t="shared" si="128"/>
        <v>395</v>
      </c>
      <c r="Q396">
        <f t="shared" ca="1" si="129"/>
        <v>843</v>
      </c>
      <c r="R396">
        <f t="shared" ca="1" si="136"/>
        <v>843000000</v>
      </c>
      <c r="S396" s="35">
        <f ca="1">compile!$BM$5</f>
        <v>47484</v>
      </c>
      <c r="T396" s="83">
        <f t="shared" ca="1" si="137"/>
        <v>1893456000</v>
      </c>
      <c r="U396" s="37">
        <f t="shared" si="130"/>
        <v>395</v>
      </c>
      <c r="V396">
        <f t="shared" ca="1" si="131"/>
        <v>843</v>
      </c>
      <c r="W396">
        <f t="shared" ca="1" si="138"/>
        <v>843000000</v>
      </c>
      <c r="X396" s="35">
        <f ca="1">compile!$CQ$5</f>
        <v>51136</v>
      </c>
      <c r="Y396" s="83">
        <f t="shared" ca="1" si="139"/>
        <v>2208988800</v>
      </c>
    </row>
    <row r="397" spans="1:25" x14ac:dyDescent="0.2">
      <c r="A397">
        <v>396</v>
      </c>
      <c r="B397" t="str">
        <f t="shared" ca="1" si="120"/>
        <v>PRT_PV</v>
      </c>
      <c r="C397">
        <f t="shared" ca="1" si="121"/>
        <v>10</v>
      </c>
      <c r="D397">
        <f t="shared" ca="1" si="122"/>
        <v>-7.9</v>
      </c>
      <c r="E397">
        <f t="shared" ca="1" si="123"/>
        <v>37.799999999999997</v>
      </c>
      <c r="F397" s="37">
        <f t="shared" si="124"/>
        <v>396</v>
      </c>
      <c r="G397">
        <f t="shared" ca="1" si="125"/>
        <v>1816</v>
      </c>
      <c r="H397">
        <f t="shared" ca="1" si="132"/>
        <v>1816000000</v>
      </c>
      <c r="I397" s="35">
        <f ca="1">compile!$E$5</f>
        <v>43831</v>
      </c>
      <c r="J397" s="83">
        <f t="shared" ca="1" si="133"/>
        <v>1577836800</v>
      </c>
      <c r="K397" s="37">
        <f t="shared" si="126"/>
        <v>396</v>
      </c>
      <c r="L397">
        <f t="shared" ca="1" si="127"/>
        <v>1816</v>
      </c>
      <c r="M397">
        <f t="shared" ca="1" si="134"/>
        <v>1816000000</v>
      </c>
      <c r="N397" s="35">
        <f ca="1">compile!$AI$5</f>
        <v>45658</v>
      </c>
      <c r="O397" s="83">
        <f t="shared" ca="1" si="135"/>
        <v>1735689600</v>
      </c>
      <c r="P397" s="37">
        <f t="shared" si="128"/>
        <v>396</v>
      </c>
      <c r="Q397">
        <f t="shared" ca="1" si="129"/>
        <v>1816</v>
      </c>
      <c r="R397">
        <f t="shared" ca="1" si="136"/>
        <v>1816000000</v>
      </c>
      <c r="S397" s="35">
        <f ca="1">compile!$BM$5</f>
        <v>47484</v>
      </c>
      <c r="T397" s="83">
        <f t="shared" ca="1" si="137"/>
        <v>1893456000</v>
      </c>
      <c r="U397" s="37">
        <f t="shared" si="130"/>
        <v>396</v>
      </c>
      <c r="V397">
        <f t="shared" ca="1" si="131"/>
        <v>1816</v>
      </c>
      <c r="W397">
        <f t="shared" ca="1" si="138"/>
        <v>1816000000</v>
      </c>
      <c r="X397" s="35">
        <f ca="1">compile!$CQ$5</f>
        <v>51136</v>
      </c>
      <c r="Y397" s="83">
        <f t="shared" ca="1" si="139"/>
        <v>2208988800</v>
      </c>
    </row>
    <row r="398" spans="1:25" x14ac:dyDescent="0.2">
      <c r="A398">
        <v>397</v>
      </c>
      <c r="B398" t="str">
        <f t="shared" ca="1" si="120"/>
        <v>PRT_Wind onshore stark</v>
      </c>
      <c r="C398">
        <f t="shared" ca="1" si="121"/>
        <v>16</v>
      </c>
      <c r="D398">
        <f t="shared" ca="1" si="122"/>
        <v>-8.3000000000000007</v>
      </c>
      <c r="E398">
        <f t="shared" ca="1" si="123"/>
        <v>41.6</v>
      </c>
      <c r="F398" s="37">
        <f t="shared" si="124"/>
        <v>397</v>
      </c>
      <c r="G398">
        <f t="shared" ca="1" si="125"/>
        <v>2728</v>
      </c>
      <c r="H398">
        <f t="shared" ca="1" si="132"/>
        <v>2728000000</v>
      </c>
      <c r="I398" s="35">
        <f ca="1">compile!$E$5</f>
        <v>43831</v>
      </c>
      <c r="J398" s="83">
        <f t="shared" ca="1" si="133"/>
        <v>1577836800</v>
      </c>
      <c r="K398" s="37">
        <f t="shared" si="126"/>
        <v>397</v>
      </c>
      <c r="L398">
        <f t="shared" ca="1" si="127"/>
        <v>2728</v>
      </c>
      <c r="M398">
        <f t="shared" ca="1" si="134"/>
        <v>2728000000</v>
      </c>
      <c r="N398" s="35">
        <f ca="1">compile!$AI$5</f>
        <v>45658</v>
      </c>
      <c r="O398" s="83">
        <f t="shared" ca="1" si="135"/>
        <v>1735689600</v>
      </c>
      <c r="P398" s="37">
        <f t="shared" si="128"/>
        <v>397</v>
      </c>
      <c r="Q398">
        <f t="shared" ca="1" si="129"/>
        <v>2728</v>
      </c>
      <c r="R398">
        <f t="shared" ca="1" si="136"/>
        <v>2728000000</v>
      </c>
      <c r="S398" s="35">
        <f ca="1">compile!$BM$5</f>
        <v>47484</v>
      </c>
      <c r="T398" s="83">
        <f t="shared" ca="1" si="137"/>
        <v>1893456000</v>
      </c>
      <c r="U398" s="37">
        <f t="shared" si="130"/>
        <v>397</v>
      </c>
      <c r="V398">
        <f t="shared" ca="1" si="131"/>
        <v>2728</v>
      </c>
      <c r="W398">
        <f t="shared" ca="1" si="138"/>
        <v>2728000000</v>
      </c>
      <c r="X398" s="35">
        <f ca="1">compile!$CQ$5</f>
        <v>51136</v>
      </c>
      <c r="Y398" s="83">
        <f t="shared" ca="1" si="139"/>
        <v>2208988800</v>
      </c>
    </row>
    <row r="399" spans="1:25" x14ac:dyDescent="0.2">
      <c r="A399">
        <v>398</v>
      </c>
      <c r="B399" t="str">
        <f t="shared" ca="1" si="120"/>
        <v>PRT_Wind onshore schwach</v>
      </c>
      <c r="C399">
        <f t="shared" ca="1" si="121"/>
        <v>15</v>
      </c>
      <c r="D399">
        <f t="shared" ca="1" si="122"/>
        <v>-8.3000000000000007</v>
      </c>
      <c r="E399">
        <f t="shared" ca="1" si="123"/>
        <v>41.6</v>
      </c>
      <c r="F399" s="37">
        <f t="shared" si="124"/>
        <v>398</v>
      </c>
      <c r="G399">
        <f t="shared" ca="1" si="125"/>
        <v>2728</v>
      </c>
      <c r="H399">
        <f t="shared" ca="1" si="132"/>
        <v>2728000000</v>
      </c>
      <c r="I399" s="35">
        <f ca="1">compile!$E$5</f>
        <v>43831</v>
      </c>
      <c r="J399" s="83">
        <f t="shared" ca="1" si="133"/>
        <v>1577836800</v>
      </c>
      <c r="K399" s="37">
        <f t="shared" si="126"/>
        <v>398</v>
      </c>
      <c r="L399">
        <f t="shared" ca="1" si="127"/>
        <v>2728</v>
      </c>
      <c r="M399">
        <f t="shared" ca="1" si="134"/>
        <v>2728000000</v>
      </c>
      <c r="N399" s="35">
        <f ca="1">compile!$AI$5</f>
        <v>45658</v>
      </c>
      <c r="O399" s="83">
        <f t="shared" ca="1" si="135"/>
        <v>1735689600</v>
      </c>
      <c r="P399" s="37">
        <f t="shared" si="128"/>
        <v>398</v>
      </c>
      <c r="Q399">
        <f t="shared" ca="1" si="129"/>
        <v>2728</v>
      </c>
      <c r="R399">
        <f t="shared" ca="1" si="136"/>
        <v>2728000000</v>
      </c>
      <c r="S399" s="35">
        <f ca="1">compile!$BM$5</f>
        <v>47484</v>
      </c>
      <c r="T399" s="83">
        <f t="shared" ca="1" si="137"/>
        <v>1893456000</v>
      </c>
      <c r="U399" s="37">
        <f t="shared" si="130"/>
        <v>398</v>
      </c>
      <c r="V399">
        <f t="shared" ca="1" si="131"/>
        <v>2728</v>
      </c>
      <c r="W399">
        <f t="shared" ca="1" si="138"/>
        <v>2728000000</v>
      </c>
      <c r="X399" s="35">
        <f ca="1">compile!$CQ$5</f>
        <v>51136</v>
      </c>
      <c r="Y399" s="83">
        <f t="shared" ca="1" si="139"/>
        <v>2208988800</v>
      </c>
    </row>
    <row r="400" spans="1:25" x14ac:dyDescent="0.2">
      <c r="A400">
        <v>399</v>
      </c>
      <c r="B400" t="str">
        <f t="shared" ca="1" si="120"/>
        <v>PRT_Wind offshore</v>
      </c>
      <c r="C400">
        <f t="shared" ca="1" si="121"/>
        <v>14</v>
      </c>
      <c r="D400">
        <f t="shared" ca="1" si="122"/>
        <v>-9.4</v>
      </c>
      <c r="E400">
        <f t="shared" ca="1" si="123"/>
        <v>38.1</v>
      </c>
      <c r="F400" s="37">
        <f t="shared" si="124"/>
        <v>399</v>
      </c>
      <c r="G400">
        <f t="shared" ca="1" si="125"/>
        <v>35</v>
      </c>
      <c r="H400">
        <f t="shared" ca="1" si="132"/>
        <v>35000000</v>
      </c>
      <c r="I400" s="35">
        <f ca="1">compile!$E$5</f>
        <v>43831</v>
      </c>
      <c r="J400" s="83">
        <f t="shared" ca="1" si="133"/>
        <v>1577836800</v>
      </c>
      <c r="K400" s="37">
        <f t="shared" si="126"/>
        <v>399</v>
      </c>
      <c r="L400">
        <f t="shared" ca="1" si="127"/>
        <v>35</v>
      </c>
      <c r="M400">
        <f t="shared" ca="1" si="134"/>
        <v>35000000</v>
      </c>
      <c r="N400" s="35">
        <f ca="1">compile!$AI$5</f>
        <v>45658</v>
      </c>
      <c r="O400" s="83">
        <f t="shared" ca="1" si="135"/>
        <v>1735689600</v>
      </c>
      <c r="P400" s="37">
        <f t="shared" si="128"/>
        <v>399</v>
      </c>
      <c r="Q400">
        <f t="shared" ca="1" si="129"/>
        <v>35</v>
      </c>
      <c r="R400">
        <f t="shared" ca="1" si="136"/>
        <v>35000000</v>
      </c>
      <c r="S400" s="35">
        <f ca="1">compile!$BM$5</f>
        <v>47484</v>
      </c>
      <c r="T400" s="83">
        <f t="shared" ca="1" si="137"/>
        <v>1893456000</v>
      </c>
      <c r="U400" s="37">
        <f t="shared" si="130"/>
        <v>399</v>
      </c>
      <c r="V400">
        <f t="shared" ca="1" si="131"/>
        <v>35</v>
      </c>
      <c r="W400">
        <f t="shared" ca="1" si="138"/>
        <v>35000000</v>
      </c>
      <c r="X400" s="35">
        <f ca="1">compile!$CQ$5</f>
        <v>51136</v>
      </c>
      <c r="Y400" s="83">
        <f t="shared" ca="1" si="139"/>
        <v>2208988800</v>
      </c>
    </row>
    <row r="401" spans="1:25" x14ac:dyDescent="0.2">
      <c r="A401">
        <v>400</v>
      </c>
      <c r="B401" t="str">
        <f t="shared" ca="1" si="120"/>
        <v>ROU_Biomassekraftwerk</v>
      </c>
      <c r="C401">
        <f t="shared" ca="1" si="121"/>
        <v>1</v>
      </c>
      <c r="D401">
        <f t="shared" ca="1" si="122"/>
        <v>23.7</v>
      </c>
      <c r="E401">
        <f t="shared" ca="1" si="123"/>
        <v>46.5</v>
      </c>
      <c r="F401" s="37">
        <f t="shared" si="124"/>
        <v>400</v>
      </c>
      <c r="G401">
        <f t="shared" ca="1" si="125"/>
        <v>0</v>
      </c>
      <c r="H401">
        <f t="shared" ca="1" si="132"/>
        <v>0</v>
      </c>
      <c r="I401" s="35">
        <f ca="1">compile!$E$5</f>
        <v>43831</v>
      </c>
      <c r="J401" s="83">
        <f t="shared" ca="1" si="133"/>
        <v>1577836800</v>
      </c>
      <c r="K401" s="37">
        <f t="shared" si="126"/>
        <v>400</v>
      </c>
      <c r="L401">
        <f t="shared" ca="1" si="127"/>
        <v>0</v>
      </c>
      <c r="M401">
        <f t="shared" ca="1" si="134"/>
        <v>0</v>
      </c>
      <c r="N401" s="35">
        <f ca="1">compile!$AI$5</f>
        <v>45658</v>
      </c>
      <c r="O401" s="83">
        <f t="shared" ca="1" si="135"/>
        <v>1735689600</v>
      </c>
      <c r="P401" s="37">
        <f t="shared" si="128"/>
        <v>400</v>
      </c>
      <c r="Q401">
        <f t="shared" ca="1" si="129"/>
        <v>0</v>
      </c>
      <c r="R401">
        <f t="shared" ca="1" si="136"/>
        <v>0</v>
      </c>
      <c r="S401" s="35">
        <f ca="1">compile!$BM$5</f>
        <v>47484</v>
      </c>
      <c r="T401" s="83">
        <f t="shared" ca="1" si="137"/>
        <v>1893456000</v>
      </c>
      <c r="U401" s="37">
        <f t="shared" si="130"/>
        <v>400</v>
      </c>
      <c r="V401">
        <f t="shared" ca="1" si="131"/>
        <v>0</v>
      </c>
      <c r="W401">
        <f t="shared" ca="1" si="138"/>
        <v>0</v>
      </c>
      <c r="X401" s="35">
        <f ca="1">compile!$CQ$5</f>
        <v>51136</v>
      </c>
      <c r="Y401" s="83">
        <f t="shared" ca="1" si="139"/>
        <v>2208988800</v>
      </c>
    </row>
    <row r="402" spans="1:25" x14ac:dyDescent="0.2">
      <c r="A402">
        <v>401</v>
      </c>
      <c r="B402" t="str">
        <f t="shared" ca="1" si="120"/>
        <v>ROU_GT absicherung</v>
      </c>
      <c r="C402">
        <f t="shared" ca="1" si="121"/>
        <v>4</v>
      </c>
      <c r="D402">
        <f t="shared" ca="1" si="122"/>
        <v>26.5</v>
      </c>
      <c r="E402">
        <f t="shared" ca="1" si="123"/>
        <v>46.3</v>
      </c>
      <c r="F402" s="37">
        <f t="shared" si="124"/>
        <v>401</v>
      </c>
      <c r="G402">
        <f t="shared" ca="1" si="125"/>
        <v>3427.5549999999998</v>
      </c>
      <c r="H402">
        <f t="shared" ca="1" si="132"/>
        <v>3427555000</v>
      </c>
      <c r="I402" s="35">
        <f ca="1">compile!$E$5</f>
        <v>43831</v>
      </c>
      <c r="J402" s="83">
        <f t="shared" ca="1" si="133"/>
        <v>1577836800</v>
      </c>
      <c r="K402" s="37">
        <f t="shared" si="126"/>
        <v>401</v>
      </c>
      <c r="L402">
        <f t="shared" ca="1" si="127"/>
        <v>3427.5549999999998</v>
      </c>
      <c r="M402">
        <f t="shared" ca="1" si="134"/>
        <v>3427555000</v>
      </c>
      <c r="N402" s="35">
        <f ca="1">compile!$AI$5</f>
        <v>45658</v>
      </c>
      <c r="O402" s="83">
        <f t="shared" ca="1" si="135"/>
        <v>1735689600</v>
      </c>
      <c r="P402" s="37">
        <f t="shared" si="128"/>
        <v>401</v>
      </c>
      <c r="Q402">
        <f t="shared" ca="1" si="129"/>
        <v>3427.5549999999998</v>
      </c>
      <c r="R402">
        <f t="shared" ca="1" si="136"/>
        <v>3427555000</v>
      </c>
      <c r="S402" s="35">
        <f ca="1">compile!$BM$5</f>
        <v>47484</v>
      </c>
      <c r="T402" s="83">
        <f t="shared" ca="1" si="137"/>
        <v>1893456000</v>
      </c>
      <c r="U402" s="37">
        <f t="shared" si="130"/>
        <v>401</v>
      </c>
      <c r="V402">
        <f t="shared" ca="1" si="131"/>
        <v>3427.5549999999998</v>
      </c>
      <c r="W402">
        <f t="shared" ca="1" si="138"/>
        <v>3427555000</v>
      </c>
      <c r="X402" s="35">
        <f ca="1">compile!$CQ$5</f>
        <v>51136</v>
      </c>
      <c r="Y402" s="83">
        <f t="shared" ca="1" si="139"/>
        <v>2208988800</v>
      </c>
    </row>
    <row r="403" spans="1:25" x14ac:dyDescent="0.2">
      <c r="A403">
        <v>402</v>
      </c>
      <c r="B403" t="str">
        <f t="shared" ca="1" si="120"/>
        <v>ROU_GT peak</v>
      </c>
      <c r="C403">
        <f t="shared" ca="1" si="121"/>
        <v>5</v>
      </c>
      <c r="D403">
        <f t="shared" ca="1" si="122"/>
        <v>24</v>
      </c>
      <c r="E403">
        <f t="shared" ca="1" si="123"/>
        <v>45</v>
      </c>
      <c r="F403" s="37">
        <f t="shared" si="124"/>
        <v>402</v>
      </c>
      <c r="G403">
        <f t="shared" ca="1" si="125"/>
        <v>1028.2665</v>
      </c>
      <c r="H403">
        <f t="shared" ca="1" si="132"/>
        <v>1028266500</v>
      </c>
      <c r="I403" s="35">
        <f ca="1">compile!$E$5</f>
        <v>43831</v>
      </c>
      <c r="J403" s="83">
        <f t="shared" ca="1" si="133"/>
        <v>1577836800</v>
      </c>
      <c r="K403" s="37">
        <f t="shared" si="126"/>
        <v>402</v>
      </c>
      <c r="L403">
        <f t="shared" ca="1" si="127"/>
        <v>1028.2665</v>
      </c>
      <c r="M403">
        <f t="shared" ca="1" si="134"/>
        <v>1028266500</v>
      </c>
      <c r="N403" s="35">
        <f ca="1">compile!$AI$5</f>
        <v>45658</v>
      </c>
      <c r="O403" s="83">
        <f t="shared" ca="1" si="135"/>
        <v>1735689600</v>
      </c>
      <c r="P403" s="37">
        <f t="shared" si="128"/>
        <v>402</v>
      </c>
      <c r="Q403">
        <f t="shared" ca="1" si="129"/>
        <v>1028.2665</v>
      </c>
      <c r="R403">
        <f t="shared" ca="1" si="136"/>
        <v>1028266500</v>
      </c>
      <c r="S403" s="35">
        <f ca="1">compile!$BM$5</f>
        <v>47484</v>
      </c>
      <c r="T403" s="83">
        <f t="shared" ca="1" si="137"/>
        <v>1893456000</v>
      </c>
      <c r="U403" s="37">
        <f t="shared" si="130"/>
        <v>402</v>
      </c>
      <c r="V403">
        <f t="shared" ca="1" si="131"/>
        <v>1028.2665</v>
      </c>
      <c r="W403">
        <f t="shared" ca="1" si="138"/>
        <v>1028266500</v>
      </c>
      <c r="X403" s="35">
        <f ca="1">compile!$CQ$5</f>
        <v>51136</v>
      </c>
      <c r="Y403" s="83">
        <f t="shared" ca="1" si="139"/>
        <v>2208988800</v>
      </c>
    </row>
    <row r="404" spans="1:25" x14ac:dyDescent="0.2">
      <c r="A404">
        <v>403</v>
      </c>
      <c r="B404" t="str">
        <f t="shared" ca="1" si="120"/>
        <v>ROU_GKKW alt</v>
      </c>
      <c r="C404">
        <f t="shared" ca="1" si="121"/>
        <v>6</v>
      </c>
      <c r="D404">
        <f t="shared" ca="1" si="122"/>
        <v>26.7</v>
      </c>
      <c r="E404">
        <f t="shared" ca="1" si="123"/>
        <v>44.4</v>
      </c>
      <c r="F404" s="37">
        <f t="shared" si="124"/>
        <v>403</v>
      </c>
      <c r="G404">
        <f t="shared" ca="1" si="125"/>
        <v>1199.6442499999998</v>
      </c>
      <c r="H404">
        <f t="shared" ca="1" si="132"/>
        <v>1199644249.9999998</v>
      </c>
      <c r="I404" s="35">
        <f ca="1">compile!$E$5</f>
        <v>43831</v>
      </c>
      <c r="J404" s="83">
        <f t="shared" ca="1" si="133"/>
        <v>1577836800</v>
      </c>
      <c r="K404" s="37">
        <f t="shared" si="126"/>
        <v>403</v>
      </c>
      <c r="L404">
        <f t="shared" ca="1" si="127"/>
        <v>1199.6442499999998</v>
      </c>
      <c r="M404">
        <f t="shared" ca="1" si="134"/>
        <v>1199644249.9999998</v>
      </c>
      <c r="N404" s="35">
        <f ca="1">compile!$AI$5</f>
        <v>45658</v>
      </c>
      <c r="O404" s="83">
        <f t="shared" ca="1" si="135"/>
        <v>1735689600</v>
      </c>
      <c r="P404" s="37">
        <f t="shared" si="128"/>
        <v>403</v>
      </c>
      <c r="Q404">
        <f t="shared" ca="1" si="129"/>
        <v>1199.6442499999998</v>
      </c>
      <c r="R404">
        <f t="shared" ca="1" si="136"/>
        <v>1199644249.9999998</v>
      </c>
      <c r="S404" s="35">
        <f ca="1">compile!$BM$5</f>
        <v>47484</v>
      </c>
      <c r="T404" s="83">
        <f t="shared" ca="1" si="137"/>
        <v>1893456000</v>
      </c>
      <c r="U404" s="37">
        <f t="shared" si="130"/>
        <v>403</v>
      </c>
      <c r="V404">
        <f t="shared" ca="1" si="131"/>
        <v>1199.6442499999998</v>
      </c>
      <c r="W404">
        <f t="shared" ca="1" si="138"/>
        <v>1199644249.9999998</v>
      </c>
      <c r="X404" s="35">
        <f ca="1">compile!$CQ$5</f>
        <v>51136</v>
      </c>
      <c r="Y404" s="83">
        <f t="shared" ca="1" si="139"/>
        <v>2208988800</v>
      </c>
    </row>
    <row r="405" spans="1:25" x14ac:dyDescent="0.2">
      <c r="A405">
        <v>404</v>
      </c>
      <c r="B405" t="str">
        <f t="shared" ca="1" si="120"/>
        <v>ROU_GKKW neu</v>
      </c>
      <c r="C405">
        <f t="shared" ca="1" si="121"/>
        <v>7</v>
      </c>
      <c r="D405">
        <f t="shared" ca="1" si="122"/>
        <v>23.7</v>
      </c>
      <c r="E405">
        <f t="shared" ca="1" si="123"/>
        <v>46.5</v>
      </c>
      <c r="F405" s="37">
        <f t="shared" si="124"/>
        <v>404</v>
      </c>
      <c r="G405">
        <f t="shared" ca="1" si="125"/>
        <v>1199.6442499999998</v>
      </c>
      <c r="H405">
        <f t="shared" ca="1" si="132"/>
        <v>1199644249.9999998</v>
      </c>
      <c r="I405" s="35">
        <f ca="1">compile!$E$5</f>
        <v>43831</v>
      </c>
      <c r="J405" s="83">
        <f t="shared" ca="1" si="133"/>
        <v>1577836800</v>
      </c>
      <c r="K405" s="37">
        <f t="shared" si="126"/>
        <v>404</v>
      </c>
      <c r="L405">
        <f t="shared" ca="1" si="127"/>
        <v>1199.6442499999998</v>
      </c>
      <c r="M405">
        <f t="shared" ca="1" si="134"/>
        <v>1199644249.9999998</v>
      </c>
      <c r="N405" s="35">
        <f ca="1">compile!$AI$5</f>
        <v>45658</v>
      </c>
      <c r="O405" s="83">
        <f t="shared" ca="1" si="135"/>
        <v>1735689600</v>
      </c>
      <c r="P405" s="37">
        <f t="shared" si="128"/>
        <v>404</v>
      </c>
      <c r="Q405">
        <f t="shared" ca="1" si="129"/>
        <v>1199.6442499999998</v>
      </c>
      <c r="R405">
        <f t="shared" ca="1" si="136"/>
        <v>1199644249.9999998</v>
      </c>
      <c r="S405" s="35">
        <f ca="1">compile!$BM$5</f>
        <v>47484</v>
      </c>
      <c r="T405" s="83">
        <f t="shared" ca="1" si="137"/>
        <v>1893456000</v>
      </c>
      <c r="U405" s="37">
        <f t="shared" si="130"/>
        <v>404</v>
      </c>
      <c r="V405">
        <f t="shared" ca="1" si="131"/>
        <v>1199.6442499999998</v>
      </c>
      <c r="W405">
        <f t="shared" ca="1" si="138"/>
        <v>1199644249.9999998</v>
      </c>
      <c r="X405" s="35">
        <f ca="1">compile!$CQ$5</f>
        <v>51136</v>
      </c>
      <c r="Y405" s="83">
        <f t="shared" ca="1" si="139"/>
        <v>2208988800</v>
      </c>
    </row>
    <row r="406" spans="1:25" x14ac:dyDescent="0.2">
      <c r="A406">
        <v>405</v>
      </c>
      <c r="B406" t="str">
        <f t="shared" ca="1" si="120"/>
        <v>ROU_Steinkohlekraftwerk alt</v>
      </c>
      <c r="C406">
        <f t="shared" ca="1" si="121"/>
        <v>12</v>
      </c>
      <c r="D406">
        <f t="shared" ca="1" si="122"/>
        <v>26.5</v>
      </c>
      <c r="E406">
        <f t="shared" ca="1" si="123"/>
        <v>46.3</v>
      </c>
      <c r="F406" s="37">
        <f t="shared" si="124"/>
        <v>405</v>
      </c>
      <c r="G406">
        <f t="shared" ca="1" si="125"/>
        <v>214</v>
      </c>
      <c r="H406">
        <f t="shared" ca="1" si="132"/>
        <v>214000000</v>
      </c>
      <c r="I406" s="35">
        <f ca="1">compile!$E$5</f>
        <v>43831</v>
      </c>
      <c r="J406" s="83">
        <f t="shared" ca="1" si="133"/>
        <v>1577836800</v>
      </c>
      <c r="K406" s="37">
        <f t="shared" si="126"/>
        <v>405</v>
      </c>
      <c r="L406">
        <f t="shared" ca="1" si="127"/>
        <v>214</v>
      </c>
      <c r="M406">
        <f t="shared" ca="1" si="134"/>
        <v>214000000</v>
      </c>
      <c r="N406" s="35">
        <f ca="1">compile!$AI$5</f>
        <v>45658</v>
      </c>
      <c r="O406" s="83">
        <f t="shared" ca="1" si="135"/>
        <v>1735689600</v>
      </c>
      <c r="P406" s="37">
        <f t="shared" si="128"/>
        <v>405</v>
      </c>
      <c r="Q406">
        <f t="shared" ca="1" si="129"/>
        <v>214</v>
      </c>
      <c r="R406">
        <f t="shared" ca="1" si="136"/>
        <v>214000000</v>
      </c>
      <c r="S406" s="35">
        <f ca="1">compile!$BM$5</f>
        <v>47484</v>
      </c>
      <c r="T406" s="83">
        <f t="shared" ca="1" si="137"/>
        <v>1893456000</v>
      </c>
      <c r="U406" s="37">
        <f t="shared" si="130"/>
        <v>405</v>
      </c>
      <c r="V406">
        <f t="shared" ca="1" si="131"/>
        <v>214</v>
      </c>
      <c r="W406">
        <f t="shared" ca="1" si="138"/>
        <v>214000000</v>
      </c>
      <c r="X406" s="35">
        <f ca="1">compile!$CQ$5</f>
        <v>51136</v>
      </c>
      <c r="Y406" s="83">
        <f t="shared" ca="1" si="139"/>
        <v>2208988800</v>
      </c>
    </row>
    <row r="407" spans="1:25" x14ac:dyDescent="0.2">
      <c r="A407">
        <v>406</v>
      </c>
      <c r="B407" t="str">
        <f t="shared" ca="1" si="120"/>
        <v>ROU_Steinkohlekraftwerk neu</v>
      </c>
      <c r="C407">
        <f t="shared" ca="1" si="121"/>
        <v>13</v>
      </c>
      <c r="D407">
        <f t="shared" ca="1" si="122"/>
        <v>24</v>
      </c>
      <c r="E407">
        <f t="shared" ca="1" si="123"/>
        <v>45</v>
      </c>
      <c r="F407" s="37">
        <f t="shared" si="124"/>
        <v>406</v>
      </c>
      <c r="G407">
        <f t="shared" ca="1" si="125"/>
        <v>214</v>
      </c>
      <c r="H407">
        <f t="shared" ca="1" si="132"/>
        <v>214000000</v>
      </c>
      <c r="I407" s="35">
        <f ca="1">compile!$E$5</f>
        <v>43831</v>
      </c>
      <c r="J407" s="83">
        <f t="shared" ca="1" si="133"/>
        <v>1577836800</v>
      </c>
      <c r="K407" s="37">
        <f t="shared" si="126"/>
        <v>406</v>
      </c>
      <c r="L407">
        <f t="shared" ca="1" si="127"/>
        <v>214</v>
      </c>
      <c r="M407">
        <f t="shared" ca="1" si="134"/>
        <v>214000000</v>
      </c>
      <c r="N407" s="35">
        <f ca="1">compile!$AI$5</f>
        <v>45658</v>
      </c>
      <c r="O407" s="83">
        <f t="shared" ca="1" si="135"/>
        <v>1735689600</v>
      </c>
      <c r="P407" s="37">
        <f t="shared" si="128"/>
        <v>406</v>
      </c>
      <c r="Q407">
        <f t="shared" ca="1" si="129"/>
        <v>214</v>
      </c>
      <c r="R407">
        <f t="shared" ca="1" si="136"/>
        <v>214000000</v>
      </c>
      <c r="S407" s="35">
        <f ca="1">compile!$BM$5</f>
        <v>47484</v>
      </c>
      <c r="T407" s="83">
        <f t="shared" ca="1" si="137"/>
        <v>1893456000</v>
      </c>
      <c r="U407" s="37">
        <f t="shared" si="130"/>
        <v>406</v>
      </c>
      <c r="V407">
        <f t="shared" ca="1" si="131"/>
        <v>214</v>
      </c>
      <c r="W407">
        <f t="shared" ca="1" si="138"/>
        <v>214000000</v>
      </c>
      <c r="X407" s="35">
        <f ca="1">compile!$CQ$5</f>
        <v>51136</v>
      </c>
      <c r="Y407" s="83">
        <f t="shared" ca="1" si="139"/>
        <v>2208988800</v>
      </c>
    </row>
    <row r="408" spans="1:25" x14ac:dyDescent="0.2">
      <c r="A408">
        <v>407</v>
      </c>
      <c r="B408" t="str">
        <f t="shared" ca="1" si="120"/>
        <v>ROU_Laufwasserkraftwerk</v>
      </c>
      <c r="C408">
        <f t="shared" ca="1" si="121"/>
        <v>9</v>
      </c>
      <c r="D408">
        <f t="shared" ca="1" si="122"/>
        <v>22.5</v>
      </c>
      <c r="E408">
        <f t="shared" ca="1" si="123"/>
        <v>44.7</v>
      </c>
      <c r="F408" s="37">
        <f t="shared" si="124"/>
        <v>407</v>
      </c>
      <c r="G408">
        <f t="shared" ca="1" si="125"/>
        <v>3214.8328671690797</v>
      </c>
      <c r="H408">
        <f t="shared" ca="1" si="132"/>
        <v>3214832867.1690798</v>
      </c>
      <c r="I408" s="35">
        <f ca="1">compile!$E$5</f>
        <v>43831</v>
      </c>
      <c r="J408" s="83">
        <f t="shared" ca="1" si="133"/>
        <v>1577836800</v>
      </c>
      <c r="K408" s="37">
        <f t="shared" si="126"/>
        <v>407</v>
      </c>
      <c r="L408">
        <f t="shared" ca="1" si="127"/>
        <v>3214.8328671690797</v>
      </c>
      <c r="M408">
        <f t="shared" ca="1" si="134"/>
        <v>3214832867.1690798</v>
      </c>
      <c r="N408" s="35">
        <f ca="1">compile!$AI$5</f>
        <v>45658</v>
      </c>
      <c r="O408" s="83">
        <f t="shared" ca="1" si="135"/>
        <v>1735689600</v>
      </c>
      <c r="P408" s="37">
        <f t="shared" si="128"/>
        <v>407</v>
      </c>
      <c r="Q408">
        <f t="shared" ca="1" si="129"/>
        <v>3214.8328671690797</v>
      </c>
      <c r="R408">
        <f t="shared" ca="1" si="136"/>
        <v>3214832867.1690798</v>
      </c>
      <c r="S408" s="35">
        <f ca="1">compile!$BM$5</f>
        <v>47484</v>
      </c>
      <c r="T408" s="83">
        <f t="shared" ca="1" si="137"/>
        <v>1893456000</v>
      </c>
      <c r="U408" s="37">
        <f t="shared" si="130"/>
        <v>407</v>
      </c>
      <c r="V408">
        <f t="shared" ca="1" si="131"/>
        <v>3214.8328671690797</v>
      </c>
      <c r="W408">
        <f t="shared" ca="1" si="138"/>
        <v>3214832867.1690798</v>
      </c>
      <c r="X408" s="35">
        <f ca="1">compile!$CQ$5</f>
        <v>51136</v>
      </c>
      <c r="Y408" s="83">
        <f t="shared" ca="1" si="139"/>
        <v>2208988800</v>
      </c>
    </row>
    <row r="409" spans="1:25" x14ac:dyDescent="0.2">
      <c r="A409">
        <v>408</v>
      </c>
      <c r="B409" t="str">
        <f t="shared" ca="1" si="120"/>
        <v>ROU_Speicherwasserkraftwerk</v>
      </c>
      <c r="C409">
        <f t="shared" ca="1" si="121"/>
        <v>11</v>
      </c>
      <c r="D409">
        <f t="shared" ca="1" si="122"/>
        <v>23</v>
      </c>
      <c r="E409">
        <f t="shared" ca="1" si="123"/>
        <v>45</v>
      </c>
      <c r="F409" s="37">
        <f t="shared" si="124"/>
        <v>408</v>
      </c>
      <c r="G409">
        <f t="shared" ca="1" si="125"/>
        <v>3289.8256999999999</v>
      </c>
      <c r="H409">
        <f t="shared" ca="1" si="132"/>
        <v>3289825700</v>
      </c>
      <c r="I409" s="35">
        <f ca="1">compile!$E$5</f>
        <v>43831</v>
      </c>
      <c r="J409" s="83">
        <f t="shared" ca="1" si="133"/>
        <v>1577836800</v>
      </c>
      <c r="K409" s="37">
        <f t="shared" si="126"/>
        <v>408</v>
      </c>
      <c r="L409">
        <f t="shared" ca="1" si="127"/>
        <v>3289.8256999999999</v>
      </c>
      <c r="M409">
        <f t="shared" ca="1" si="134"/>
        <v>3289825700</v>
      </c>
      <c r="N409" s="35">
        <f ca="1">compile!$AI$5</f>
        <v>45658</v>
      </c>
      <c r="O409" s="83">
        <f t="shared" ca="1" si="135"/>
        <v>1735689600</v>
      </c>
      <c r="P409" s="37">
        <f t="shared" si="128"/>
        <v>408</v>
      </c>
      <c r="Q409">
        <f t="shared" ca="1" si="129"/>
        <v>3289.8256999999999</v>
      </c>
      <c r="R409">
        <f t="shared" ca="1" si="136"/>
        <v>3289825700</v>
      </c>
      <c r="S409" s="35">
        <f ca="1">compile!$BM$5</f>
        <v>47484</v>
      </c>
      <c r="T409" s="83">
        <f t="shared" ca="1" si="137"/>
        <v>1893456000</v>
      </c>
      <c r="U409" s="37">
        <f t="shared" si="130"/>
        <v>408</v>
      </c>
      <c r="V409">
        <f t="shared" ca="1" si="131"/>
        <v>3289.8256999999999</v>
      </c>
      <c r="W409">
        <f t="shared" ca="1" si="138"/>
        <v>3289825700</v>
      </c>
      <c r="X409" s="35">
        <f ca="1">compile!$CQ$5</f>
        <v>51136</v>
      </c>
      <c r="Y409" s="83">
        <f t="shared" ca="1" si="139"/>
        <v>2208988800</v>
      </c>
    </row>
    <row r="410" spans="1:25" x14ac:dyDescent="0.2">
      <c r="A410">
        <v>409</v>
      </c>
      <c r="B410" t="str">
        <f t="shared" ca="1" si="120"/>
        <v>ROU_Braunkohlekraftwerk alt</v>
      </c>
      <c r="C410">
        <f t="shared" ca="1" si="121"/>
        <v>2</v>
      </c>
      <c r="D410">
        <f t="shared" ca="1" si="122"/>
        <v>24</v>
      </c>
      <c r="E410">
        <f t="shared" ca="1" si="123"/>
        <v>45</v>
      </c>
      <c r="F410" s="37">
        <f t="shared" si="124"/>
        <v>409</v>
      </c>
      <c r="G410">
        <f t="shared" ca="1" si="125"/>
        <v>1608.25</v>
      </c>
      <c r="H410">
        <f t="shared" ca="1" si="132"/>
        <v>1608250000</v>
      </c>
      <c r="I410" s="35">
        <f ca="1">compile!$E$5</f>
        <v>43831</v>
      </c>
      <c r="J410" s="83">
        <f t="shared" ca="1" si="133"/>
        <v>1577836800</v>
      </c>
      <c r="K410" s="37">
        <f t="shared" si="126"/>
        <v>409</v>
      </c>
      <c r="L410">
        <f t="shared" ca="1" si="127"/>
        <v>1608.25</v>
      </c>
      <c r="M410">
        <f t="shared" ca="1" si="134"/>
        <v>1608250000</v>
      </c>
      <c r="N410" s="35">
        <f ca="1">compile!$AI$5</f>
        <v>45658</v>
      </c>
      <c r="O410" s="83">
        <f t="shared" ca="1" si="135"/>
        <v>1735689600</v>
      </c>
      <c r="P410" s="37">
        <f t="shared" si="128"/>
        <v>409</v>
      </c>
      <c r="Q410">
        <f t="shared" ca="1" si="129"/>
        <v>1608.25</v>
      </c>
      <c r="R410">
        <f t="shared" ca="1" si="136"/>
        <v>1608250000</v>
      </c>
      <c r="S410" s="35">
        <f ca="1">compile!$BM$5</f>
        <v>47484</v>
      </c>
      <c r="T410" s="83">
        <f t="shared" ca="1" si="137"/>
        <v>1893456000</v>
      </c>
      <c r="U410" s="37">
        <f t="shared" si="130"/>
        <v>409</v>
      </c>
      <c r="V410">
        <f t="shared" ca="1" si="131"/>
        <v>1608.25</v>
      </c>
      <c r="W410">
        <f t="shared" ca="1" si="138"/>
        <v>1608250000</v>
      </c>
      <c r="X410" s="35">
        <f ca="1">compile!$CQ$5</f>
        <v>51136</v>
      </c>
      <c r="Y410" s="83">
        <f t="shared" ca="1" si="139"/>
        <v>2208988800</v>
      </c>
    </row>
    <row r="411" spans="1:25" x14ac:dyDescent="0.2">
      <c r="A411">
        <v>410</v>
      </c>
      <c r="B411" t="str">
        <f t="shared" ca="1" si="120"/>
        <v>ROU_Braunkohlekraftwerk neu</v>
      </c>
      <c r="C411">
        <f t="shared" ca="1" si="121"/>
        <v>3</v>
      </c>
      <c r="D411">
        <f t="shared" ca="1" si="122"/>
        <v>26.7</v>
      </c>
      <c r="E411">
        <f t="shared" ca="1" si="123"/>
        <v>44.4</v>
      </c>
      <c r="F411" s="37">
        <f t="shared" si="124"/>
        <v>410</v>
      </c>
      <c r="G411">
        <f t="shared" ca="1" si="125"/>
        <v>1608.25</v>
      </c>
      <c r="H411">
        <f t="shared" ca="1" si="132"/>
        <v>1608250000</v>
      </c>
      <c r="I411" s="35">
        <f ca="1">compile!$E$5</f>
        <v>43831</v>
      </c>
      <c r="J411" s="83">
        <f t="shared" ca="1" si="133"/>
        <v>1577836800</v>
      </c>
      <c r="K411" s="37">
        <f t="shared" si="126"/>
        <v>410</v>
      </c>
      <c r="L411">
        <f t="shared" ca="1" si="127"/>
        <v>1608.25</v>
      </c>
      <c r="M411">
        <f t="shared" ca="1" si="134"/>
        <v>1608250000</v>
      </c>
      <c r="N411" s="35">
        <f ca="1">compile!$AI$5</f>
        <v>45658</v>
      </c>
      <c r="O411" s="83">
        <f t="shared" ca="1" si="135"/>
        <v>1735689600</v>
      </c>
      <c r="P411" s="37">
        <f t="shared" si="128"/>
        <v>410</v>
      </c>
      <c r="Q411">
        <f t="shared" ca="1" si="129"/>
        <v>1608.25</v>
      </c>
      <c r="R411">
        <f t="shared" ca="1" si="136"/>
        <v>1608250000</v>
      </c>
      <c r="S411" s="35">
        <f ca="1">compile!$BM$5</f>
        <v>47484</v>
      </c>
      <c r="T411" s="83">
        <f t="shared" ca="1" si="137"/>
        <v>1893456000</v>
      </c>
      <c r="U411" s="37">
        <f t="shared" si="130"/>
        <v>410</v>
      </c>
      <c r="V411">
        <f t="shared" ca="1" si="131"/>
        <v>1608.25</v>
      </c>
      <c r="W411">
        <f t="shared" ca="1" si="138"/>
        <v>1608250000</v>
      </c>
      <c r="X411" s="35">
        <f ca="1">compile!$CQ$5</f>
        <v>51136</v>
      </c>
      <c r="Y411" s="83">
        <f t="shared" ca="1" si="139"/>
        <v>2208988800</v>
      </c>
    </row>
    <row r="412" spans="1:25" x14ac:dyDescent="0.2">
      <c r="A412">
        <v>411</v>
      </c>
      <c r="B412" t="str">
        <f t="shared" ca="1" si="120"/>
        <v>ROU_Kernkraftwerk</v>
      </c>
      <c r="C412">
        <f t="shared" ca="1" si="121"/>
        <v>8</v>
      </c>
      <c r="D412">
        <f t="shared" ca="1" si="122"/>
        <v>28</v>
      </c>
      <c r="E412">
        <f t="shared" ca="1" si="123"/>
        <v>44.3</v>
      </c>
      <c r="F412" s="37">
        <f t="shared" si="124"/>
        <v>411</v>
      </c>
      <c r="G412">
        <f t="shared" ca="1" si="125"/>
        <v>1300</v>
      </c>
      <c r="H412">
        <f t="shared" ca="1" si="132"/>
        <v>1300000000</v>
      </c>
      <c r="I412" s="35">
        <f ca="1">compile!$E$5</f>
        <v>43831</v>
      </c>
      <c r="J412" s="83">
        <f t="shared" ca="1" si="133"/>
        <v>1577836800</v>
      </c>
      <c r="K412" s="37">
        <f t="shared" si="126"/>
        <v>411</v>
      </c>
      <c r="L412">
        <f t="shared" ca="1" si="127"/>
        <v>1300</v>
      </c>
      <c r="M412">
        <f t="shared" ca="1" si="134"/>
        <v>1300000000</v>
      </c>
      <c r="N412" s="35">
        <f ca="1">compile!$AI$5</f>
        <v>45658</v>
      </c>
      <c r="O412" s="83">
        <f t="shared" ca="1" si="135"/>
        <v>1735689600</v>
      </c>
      <c r="P412" s="37">
        <f t="shared" si="128"/>
        <v>411</v>
      </c>
      <c r="Q412">
        <f t="shared" ca="1" si="129"/>
        <v>1300</v>
      </c>
      <c r="R412">
        <f t="shared" ca="1" si="136"/>
        <v>1300000000</v>
      </c>
      <c r="S412" s="35">
        <f ca="1">compile!$BM$5</f>
        <v>47484</v>
      </c>
      <c r="T412" s="83">
        <f t="shared" ca="1" si="137"/>
        <v>1893456000</v>
      </c>
      <c r="U412" s="37">
        <f t="shared" si="130"/>
        <v>411</v>
      </c>
      <c r="V412">
        <f t="shared" ca="1" si="131"/>
        <v>1300</v>
      </c>
      <c r="W412">
        <f t="shared" ca="1" si="138"/>
        <v>1300000000</v>
      </c>
      <c r="X412" s="35">
        <f ca="1">compile!$CQ$5</f>
        <v>51136</v>
      </c>
      <c r="Y412" s="83">
        <f t="shared" ca="1" si="139"/>
        <v>2208988800</v>
      </c>
    </row>
    <row r="413" spans="1:25" x14ac:dyDescent="0.2">
      <c r="A413">
        <v>412</v>
      </c>
      <c r="B413" t="str">
        <f t="shared" ca="1" si="120"/>
        <v>ROU_Oelkraftwerk</v>
      </c>
      <c r="C413">
        <f t="shared" ca="1" si="121"/>
        <v>17</v>
      </c>
      <c r="D413">
        <f t="shared" ca="1" si="122"/>
        <v>23.7</v>
      </c>
      <c r="E413">
        <f t="shared" ca="1" si="123"/>
        <v>46.5</v>
      </c>
      <c r="F413" s="37">
        <f t="shared" si="124"/>
        <v>412</v>
      </c>
      <c r="G413">
        <f t="shared" ca="1" si="125"/>
        <v>0</v>
      </c>
      <c r="H413">
        <f t="shared" ca="1" si="132"/>
        <v>0</v>
      </c>
      <c r="I413" s="35">
        <f ca="1">compile!$E$5</f>
        <v>43831</v>
      </c>
      <c r="J413" s="83">
        <f t="shared" ca="1" si="133"/>
        <v>1577836800</v>
      </c>
      <c r="K413" s="37">
        <f t="shared" si="126"/>
        <v>412</v>
      </c>
      <c r="L413">
        <f t="shared" ca="1" si="127"/>
        <v>0</v>
      </c>
      <c r="M413">
        <f t="shared" ca="1" si="134"/>
        <v>0</v>
      </c>
      <c r="N413" s="35">
        <f ca="1">compile!$AI$5</f>
        <v>45658</v>
      </c>
      <c r="O413" s="83">
        <f t="shared" ca="1" si="135"/>
        <v>1735689600</v>
      </c>
      <c r="P413" s="37">
        <f t="shared" si="128"/>
        <v>412</v>
      </c>
      <c r="Q413">
        <f t="shared" ca="1" si="129"/>
        <v>0</v>
      </c>
      <c r="R413">
        <f t="shared" ca="1" si="136"/>
        <v>0</v>
      </c>
      <c r="S413" s="35">
        <f ca="1">compile!$BM$5</f>
        <v>47484</v>
      </c>
      <c r="T413" s="83">
        <f t="shared" ca="1" si="137"/>
        <v>1893456000</v>
      </c>
      <c r="U413" s="37">
        <f t="shared" si="130"/>
        <v>412</v>
      </c>
      <c r="V413">
        <f t="shared" ca="1" si="131"/>
        <v>0</v>
      </c>
      <c r="W413">
        <f t="shared" ca="1" si="138"/>
        <v>0</v>
      </c>
      <c r="X413" s="35">
        <f ca="1">compile!$CQ$5</f>
        <v>51136</v>
      </c>
      <c r="Y413" s="83">
        <f t="shared" ca="1" si="139"/>
        <v>2208988800</v>
      </c>
    </row>
    <row r="414" spans="1:25" x14ac:dyDescent="0.2">
      <c r="A414">
        <v>413</v>
      </c>
      <c r="B414" t="str">
        <f t="shared" ca="1" si="120"/>
        <v>ROU_Weitere non-RES</v>
      </c>
      <c r="C414">
        <f t="shared" ca="1" si="121"/>
        <v>19</v>
      </c>
      <c r="D414">
        <f t="shared" ca="1" si="122"/>
        <v>26.5</v>
      </c>
      <c r="E414">
        <f t="shared" ca="1" si="123"/>
        <v>46.3</v>
      </c>
      <c r="F414" s="37">
        <f t="shared" si="124"/>
        <v>413</v>
      </c>
      <c r="G414">
        <f t="shared" ca="1" si="125"/>
        <v>0</v>
      </c>
      <c r="H414">
        <f t="shared" ca="1" si="132"/>
        <v>0</v>
      </c>
      <c r="I414" s="35">
        <f ca="1">compile!$E$5</f>
        <v>43831</v>
      </c>
      <c r="J414" s="83">
        <f t="shared" ca="1" si="133"/>
        <v>1577836800</v>
      </c>
      <c r="K414" s="37">
        <f t="shared" si="126"/>
        <v>413</v>
      </c>
      <c r="L414">
        <f t="shared" ca="1" si="127"/>
        <v>0</v>
      </c>
      <c r="M414">
        <f t="shared" ca="1" si="134"/>
        <v>0</v>
      </c>
      <c r="N414" s="35">
        <f ca="1">compile!$AI$5</f>
        <v>45658</v>
      </c>
      <c r="O414" s="83">
        <f t="shared" ca="1" si="135"/>
        <v>1735689600</v>
      </c>
      <c r="P414" s="37">
        <f t="shared" si="128"/>
        <v>413</v>
      </c>
      <c r="Q414">
        <f t="shared" ca="1" si="129"/>
        <v>0</v>
      </c>
      <c r="R414">
        <f t="shared" ca="1" si="136"/>
        <v>0</v>
      </c>
      <c r="S414" s="35">
        <f ca="1">compile!$BM$5</f>
        <v>47484</v>
      </c>
      <c r="T414" s="83">
        <f t="shared" ca="1" si="137"/>
        <v>1893456000</v>
      </c>
      <c r="U414" s="37">
        <f t="shared" si="130"/>
        <v>413</v>
      </c>
      <c r="V414">
        <f t="shared" ca="1" si="131"/>
        <v>0</v>
      </c>
      <c r="W414">
        <f t="shared" ca="1" si="138"/>
        <v>0</v>
      </c>
      <c r="X414" s="35">
        <f ca="1">compile!$CQ$5</f>
        <v>51136</v>
      </c>
      <c r="Y414" s="83">
        <f t="shared" ca="1" si="139"/>
        <v>2208988800</v>
      </c>
    </row>
    <row r="415" spans="1:25" x14ac:dyDescent="0.2">
      <c r="A415">
        <v>414</v>
      </c>
      <c r="B415" t="str">
        <f t="shared" ca="1" si="120"/>
        <v>ROU_Weitere RES</v>
      </c>
      <c r="C415">
        <f t="shared" ca="1" si="121"/>
        <v>18</v>
      </c>
      <c r="D415">
        <f t="shared" ca="1" si="122"/>
        <v>24</v>
      </c>
      <c r="E415">
        <f t="shared" ca="1" si="123"/>
        <v>45</v>
      </c>
      <c r="F415" s="37">
        <f t="shared" si="124"/>
        <v>414</v>
      </c>
      <c r="G415">
        <f t="shared" ca="1" si="125"/>
        <v>180</v>
      </c>
      <c r="H415">
        <f t="shared" ca="1" si="132"/>
        <v>180000000</v>
      </c>
      <c r="I415" s="35">
        <f ca="1">compile!$E$5</f>
        <v>43831</v>
      </c>
      <c r="J415" s="83">
        <f t="shared" ca="1" si="133"/>
        <v>1577836800</v>
      </c>
      <c r="K415" s="37">
        <f t="shared" si="126"/>
        <v>414</v>
      </c>
      <c r="L415">
        <f t="shared" ca="1" si="127"/>
        <v>180</v>
      </c>
      <c r="M415">
        <f t="shared" ca="1" si="134"/>
        <v>180000000</v>
      </c>
      <c r="N415" s="35">
        <f ca="1">compile!$AI$5</f>
        <v>45658</v>
      </c>
      <c r="O415" s="83">
        <f t="shared" ca="1" si="135"/>
        <v>1735689600</v>
      </c>
      <c r="P415" s="37">
        <f t="shared" si="128"/>
        <v>414</v>
      </c>
      <c r="Q415">
        <f t="shared" ca="1" si="129"/>
        <v>180</v>
      </c>
      <c r="R415">
        <f t="shared" ca="1" si="136"/>
        <v>180000000</v>
      </c>
      <c r="S415" s="35">
        <f ca="1">compile!$BM$5</f>
        <v>47484</v>
      </c>
      <c r="T415" s="83">
        <f t="shared" ca="1" si="137"/>
        <v>1893456000</v>
      </c>
      <c r="U415" s="37">
        <f t="shared" si="130"/>
        <v>414</v>
      </c>
      <c r="V415">
        <f t="shared" ca="1" si="131"/>
        <v>180</v>
      </c>
      <c r="W415">
        <f t="shared" ca="1" si="138"/>
        <v>180000000</v>
      </c>
      <c r="X415" s="35">
        <f ca="1">compile!$CQ$5</f>
        <v>51136</v>
      </c>
      <c r="Y415" s="83">
        <f t="shared" ca="1" si="139"/>
        <v>2208988800</v>
      </c>
    </row>
    <row r="416" spans="1:25" x14ac:dyDescent="0.2">
      <c r="A416">
        <v>415</v>
      </c>
      <c r="B416" t="str">
        <f t="shared" ca="1" si="120"/>
        <v>ROU_PV</v>
      </c>
      <c r="C416">
        <f t="shared" ca="1" si="121"/>
        <v>10</v>
      </c>
      <c r="D416">
        <f t="shared" ca="1" si="122"/>
        <v>26.7</v>
      </c>
      <c r="E416">
        <f t="shared" ca="1" si="123"/>
        <v>44.4</v>
      </c>
      <c r="F416" s="37">
        <f t="shared" si="124"/>
        <v>415</v>
      </c>
      <c r="G416">
        <f t="shared" ca="1" si="125"/>
        <v>1480</v>
      </c>
      <c r="H416">
        <f t="shared" ca="1" si="132"/>
        <v>1480000000</v>
      </c>
      <c r="I416" s="35">
        <f ca="1">compile!$E$5</f>
        <v>43831</v>
      </c>
      <c r="J416" s="83">
        <f t="shared" ca="1" si="133"/>
        <v>1577836800</v>
      </c>
      <c r="K416" s="37">
        <f t="shared" si="126"/>
        <v>415</v>
      </c>
      <c r="L416">
        <f t="shared" ca="1" si="127"/>
        <v>1480</v>
      </c>
      <c r="M416">
        <f t="shared" ca="1" si="134"/>
        <v>1480000000</v>
      </c>
      <c r="N416" s="35">
        <f ca="1">compile!$AI$5</f>
        <v>45658</v>
      </c>
      <c r="O416" s="83">
        <f t="shared" ca="1" si="135"/>
        <v>1735689600</v>
      </c>
      <c r="P416" s="37">
        <f t="shared" si="128"/>
        <v>415</v>
      </c>
      <c r="Q416">
        <f t="shared" ca="1" si="129"/>
        <v>1480</v>
      </c>
      <c r="R416">
        <f t="shared" ca="1" si="136"/>
        <v>1480000000</v>
      </c>
      <c r="S416" s="35">
        <f ca="1">compile!$BM$5</f>
        <v>47484</v>
      </c>
      <c r="T416" s="83">
        <f t="shared" ca="1" si="137"/>
        <v>1893456000</v>
      </c>
      <c r="U416" s="37">
        <f t="shared" si="130"/>
        <v>415</v>
      </c>
      <c r="V416">
        <f t="shared" ca="1" si="131"/>
        <v>1480</v>
      </c>
      <c r="W416">
        <f t="shared" ca="1" si="138"/>
        <v>1480000000</v>
      </c>
      <c r="X416" s="35">
        <f ca="1">compile!$CQ$5</f>
        <v>51136</v>
      </c>
      <c r="Y416" s="83">
        <f t="shared" ca="1" si="139"/>
        <v>2208988800</v>
      </c>
    </row>
    <row r="417" spans="1:25" x14ac:dyDescent="0.2">
      <c r="A417">
        <v>416</v>
      </c>
      <c r="B417" t="str">
        <f t="shared" ca="1" si="120"/>
        <v>ROU_Wind onshore stark</v>
      </c>
      <c r="C417">
        <f t="shared" ca="1" si="121"/>
        <v>16</v>
      </c>
      <c r="D417">
        <f t="shared" ca="1" si="122"/>
        <v>23.7</v>
      </c>
      <c r="E417">
        <f t="shared" ca="1" si="123"/>
        <v>46.5</v>
      </c>
      <c r="F417" s="37">
        <f t="shared" si="124"/>
        <v>416</v>
      </c>
      <c r="G417">
        <f t="shared" ca="1" si="125"/>
        <v>1600</v>
      </c>
      <c r="H417">
        <f t="shared" ca="1" si="132"/>
        <v>1600000000</v>
      </c>
      <c r="I417" s="35">
        <f ca="1">compile!$E$5</f>
        <v>43831</v>
      </c>
      <c r="J417" s="83">
        <f t="shared" ca="1" si="133"/>
        <v>1577836800</v>
      </c>
      <c r="K417" s="37">
        <f t="shared" si="126"/>
        <v>416</v>
      </c>
      <c r="L417">
        <f t="shared" ca="1" si="127"/>
        <v>1600</v>
      </c>
      <c r="M417">
        <f t="shared" ca="1" si="134"/>
        <v>1600000000</v>
      </c>
      <c r="N417" s="35">
        <f ca="1">compile!$AI$5</f>
        <v>45658</v>
      </c>
      <c r="O417" s="83">
        <f t="shared" ca="1" si="135"/>
        <v>1735689600</v>
      </c>
      <c r="P417" s="37">
        <f t="shared" si="128"/>
        <v>416</v>
      </c>
      <c r="Q417">
        <f t="shared" ca="1" si="129"/>
        <v>1600</v>
      </c>
      <c r="R417">
        <f t="shared" ca="1" si="136"/>
        <v>1600000000</v>
      </c>
      <c r="S417" s="35">
        <f ca="1">compile!$BM$5</f>
        <v>47484</v>
      </c>
      <c r="T417" s="83">
        <f t="shared" ca="1" si="137"/>
        <v>1893456000</v>
      </c>
      <c r="U417" s="37">
        <f t="shared" si="130"/>
        <v>416</v>
      </c>
      <c r="V417">
        <f t="shared" ca="1" si="131"/>
        <v>1600</v>
      </c>
      <c r="W417">
        <f t="shared" ca="1" si="138"/>
        <v>1600000000</v>
      </c>
      <c r="X417" s="35">
        <f ca="1">compile!$CQ$5</f>
        <v>51136</v>
      </c>
      <c r="Y417" s="83">
        <f t="shared" ca="1" si="139"/>
        <v>2208988800</v>
      </c>
    </row>
    <row r="418" spans="1:25" x14ac:dyDescent="0.2">
      <c r="A418">
        <v>417</v>
      </c>
      <c r="B418" t="str">
        <f t="shared" ca="1" si="120"/>
        <v>ROU_Wind onshore schwach</v>
      </c>
      <c r="C418">
        <f t="shared" ca="1" si="121"/>
        <v>15</v>
      </c>
      <c r="D418">
        <f t="shared" ca="1" si="122"/>
        <v>26.5</v>
      </c>
      <c r="E418">
        <f t="shared" ca="1" si="123"/>
        <v>46.3</v>
      </c>
      <c r="F418" s="37">
        <f t="shared" si="124"/>
        <v>417</v>
      </c>
      <c r="G418">
        <f t="shared" ca="1" si="125"/>
        <v>1600</v>
      </c>
      <c r="H418">
        <f t="shared" ca="1" si="132"/>
        <v>1600000000</v>
      </c>
      <c r="I418" s="35">
        <f ca="1">compile!$E$5</f>
        <v>43831</v>
      </c>
      <c r="J418" s="83">
        <f t="shared" ca="1" si="133"/>
        <v>1577836800</v>
      </c>
      <c r="K418" s="37">
        <f t="shared" si="126"/>
        <v>417</v>
      </c>
      <c r="L418">
        <f t="shared" ca="1" si="127"/>
        <v>1600</v>
      </c>
      <c r="M418">
        <f t="shared" ca="1" si="134"/>
        <v>1600000000</v>
      </c>
      <c r="N418" s="35">
        <f ca="1">compile!$AI$5</f>
        <v>45658</v>
      </c>
      <c r="O418" s="83">
        <f t="shared" ca="1" si="135"/>
        <v>1735689600</v>
      </c>
      <c r="P418" s="37">
        <f t="shared" si="128"/>
        <v>417</v>
      </c>
      <c r="Q418">
        <f t="shared" ca="1" si="129"/>
        <v>1600</v>
      </c>
      <c r="R418">
        <f t="shared" ca="1" si="136"/>
        <v>1600000000</v>
      </c>
      <c r="S418" s="35">
        <f ca="1">compile!$BM$5</f>
        <v>47484</v>
      </c>
      <c r="T418" s="83">
        <f t="shared" ca="1" si="137"/>
        <v>1893456000</v>
      </c>
      <c r="U418" s="37">
        <f t="shared" si="130"/>
        <v>417</v>
      </c>
      <c r="V418">
        <f t="shared" ca="1" si="131"/>
        <v>1600</v>
      </c>
      <c r="W418">
        <f t="shared" ca="1" si="138"/>
        <v>1600000000</v>
      </c>
      <c r="X418" s="35">
        <f ca="1">compile!$CQ$5</f>
        <v>51136</v>
      </c>
      <c r="Y418" s="83">
        <f t="shared" ca="1" si="139"/>
        <v>2208988800</v>
      </c>
    </row>
    <row r="419" spans="1:25" x14ac:dyDescent="0.2">
      <c r="A419">
        <v>418</v>
      </c>
      <c r="B419" t="str">
        <f t="shared" ca="1" si="120"/>
        <v>ROU_Wind offshore</v>
      </c>
      <c r="C419">
        <f t="shared" ca="1" si="121"/>
        <v>14</v>
      </c>
      <c r="D419">
        <f t="shared" ca="1" si="122"/>
        <v>24</v>
      </c>
      <c r="E419">
        <f t="shared" ca="1" si="123"/>
        <v>45</v>
      </c>
      <c r="F419" s="37">
        <f t="shared" si="124"/>
        <v>418</v>
      </c>
      <c r="G419">
        <f t="shared" ca="1" si="125"/>
        <v>0</v>
      </c>
      <c r="H419">
        <f t="shared" ca="1" si="132"/>
        <v>0</v>
      </c>
      <c r="I419" s="35">
        <f ca="1">compile!$E$5</f>
        <v>43831</v>
      </c>
      <c r="J419" s="83">
        <f t="shared" ca="1" si="133"/>
        <v>1577836800</v>
      </c>
      <c r="K419" s="37">
        <f t="shared" si="126"/>
        <v>418</v>
      </c>
      <c r="L419">
        <f t="shared" ca="1" si="127"/>
        <v>0</v>
      </c>
      <c r="M419">
        <f t="shared" ca="1" si="134"/>
        <v>0</v>
      </c>
      <c r="N419" s="35">
        <f ca="1">compile!$AI$5</f>
        <v>45658</v>
      </c>
      <c r="O419" s="83">
        <f t="shared" ca="1" si="135"/>
        <v>1735689600</v>
      </c>
      <c r="P419" s="37">
        <f t="shared" si="128"/>
        <v>418</v>
      </c>
      <c r="Q419">
        <f t="shared" ca="1" si="129"/>
        <v>0</v>
      </c>
      <c r="R419">
        <f t="shared" ca="1" si="136"/>
        <v>0</v>
      </c>
      <c r="S419" s="35">
        <f ca="1">compile!$BM$5</f>
        <v>47484</v>
      </c>
      <c r="T419" s="83">
        <f t="shared" ca="1" si="137"/>
        <v>1893456000</v>
      </c>
      <c r="U419" s="37">
        <f t="shared" si="130"/>
        <v>418</v>
      </c>
      <c r="V419">
        <f t="shared" ca="1" si="131"/>
        <v>0</v>
      </c>
      <c r="W419">
        <f t="shared" ca="1" si="138"/>
        <v>0</v>
      </c>
      <c r="X419" s="35">
        <f ca="1">compile!$CQ$5</f>
        <v>51136</v>
      </c>
      <c r="Y419" s="83">
        <f t="shared" ca="1" si="139"/>
        <v>2208988800</v>
      </c>
    </row>
    <row r="420" spans="1:25" x14ac:dyDescent="0.2">
      <c r="A420">
        <v>419</v>
      </c>
      <c r="B420" t="str">
        <f t="shared" ca="1" si="120"/>
        <v>SRB_Biomassekraftwerk</v>
      </c>
      <c r="C420">
        <f t="shared" ca="1" si="121"/>
        <v>1</v>
      </c>
      <c r="D420">
        <f t="shared" ca="1" si="122"/>
        <v>20.7</v>
      </c>
      <c r="E420">
        <f t="shared" ca="1" si="123"/>
        <v>44.8</v>
      </c>
      <c r="F420" s="37">
        <f t="shared" si="124"/>
        <v>419</v>
      </c>
      <c r="G420">
        <f t="shared" ca="1" si="125"/>
        <v>0</v>
      </c>
      <c r="H420">
        <f t="shared" ca="1" si="132"/>
        <v>0</v>
      </c>
      <c r="I420" s="35">
        <f ca="1">compile!$E$5</f>
        <v>43831</v>
      </c>
      <c r="J420" s="83">
        <f t="shared" ca="1" si="133"/>
        <v>1577836800</v>
      </c>
      <c r="K420" s="37">
        <f t="shared" si="126"/>
        <v>419</v>
      </c>
      <c r="L420">
        <f t="shared" ca="1" si="127"/>
        <v>0</v>
      </c>
      <c r="M420">
        <f t="shared" ca="1" si="134"/>
        <v>0</v>
      </c>
      <c r="N420" s="35">
        <f ca="1">compile!$AI$5</f>
        <v>45658</v>
      </c>
      <c r="O420" s="83">
        <f t="shared" ca="1" si="135"/>
        <v>1735689600</v>
      </c>
      <c r="P420" s="37">
        <f t="shared" si="128"/>
        <v>419</v>
      </c>
      <c r="Q420">
        <f t="shared" ca="1" si="129"/>
        <v>0</v>
      </c>
      <c r="R420">
        <f t="shared" ca="1" si="136"/>
        <v>0</v>
      </c>
      <c r="S420" s="35">
        <f ca="1">compile!$BM$5</f>
        <v>47484</v>
      </c>
      <c r="T420" s="83">
        <f t="shared" ca="1" si="137"/>
        <v>1893456000</v>
      </c>
      <c r="U420" s="37">
        <f t="shared" si="130"/>
        <v>419</v>
      </c>
      <c r="V420">
        <f t="shared" ca="1" si="131"/>
        <v>0</v>
      </c>
      <c r="W420">
        <f t="shared" ca="1" si="138"/>
        <v>0</v>
      </c>
      <c r="X420" s="35">
        <f ca="1">compile!$CQ$5</f>
        <v>51136</v>
      </c>
      <c r="Y420" s="83">
        <f t="shared" ca="1" si="139"/>
        <v>2208988800</v>
      </c>
    </row>
    <row r="421" spans="1:25" x14ac:dyDescent="0.2">
      <c r="A421">
        <v>420</v>
      </c>
      <c r="B421" t="str">
        <f t="shared" ca="1" si="120"/>
        <v>SRB_GT absicherung</v>
      </c>
      <c r="C421">
        <f t="shared" ca="1" si="121"/>
        <v>4</v>
      </c>
      <c r="D421">
        <f t="shared" ca="1" si="122"/>
        <v>19.7</v>
      </c>
      <c r="E421">
        <f t="shared" ca="1" si="123"/>
        <v>45.1</v>
      </c>
      <c r="F421" s="37">
        <f t="shared" si="124"/>
        <v>420</v>
      </c>
      <c r="G421">
        <f t="shared" ca="1" si="125"/>
        <v>140</v>
      </c>
      <c r="H421">
        <f t="shared" ca="1" si="132"/>
        <v>140000000</v>
      </c>
      <c r="I421" s="35">
        <f ca="1">compile!$E$5</f>
        <v>43831</v>
      </c>
      <c r="J421" s="83">
        <f t="shared" ca="1" si="133"/>
        <v>1577836800</v>
      </c>
      <c r="K421" s="37">
        <f t="shared" si="126"/>
        <v>420</v>
      </c>
      <c r="L421">
        <f t="shared" ca="1" si="127"/>
        <v>140</v>
      </c>
      <c r="M421">
        <f t="shared" ca="1" si="134"/>
        <v>140000000</v>
      </c>
      <c r="N421" s="35">
        <f ca="1">compile!$AI$5</f>
        <v>45658</v>
      </c>
      <c r="O421" s="83">
        <f t="shared" ca="1" si="135"/>
        <v>1735689600</v>
      </c>
      <c r="P421" s="37">
        <f t="shared" si="128"/>
        <v>420</v>
      </c>
      <c r="Q421">
        <f t="shared" ca="1" si="129"/>
        <v>140</v>
      </c>
      <c r="R421">
        <f t="shared" ca="1" si="136"/>
        <v>140000000</v>
      </c>
      <c r="S421" s="35">
        <f ca="1">compile!$BM$5</f>
        <v>47484</v>
      </c>
      <c r="T421" s="83">
        <f t="shared" ca="1" si="137"/>
        <v>1893456000</v>
      </c>
      <c r="U421" s="37">
        <f t="shared" si="130"/>
        <v>420</v>
      </c>
      <c r="V421">
        <f t="shared" ca="1" si="131"/>
        <v>140</v>
      </c>
      <c r="W421">
        <f t="shared" ca="1" si="138"/>
        <v>140000000</v>
      </c>
      <c r="X421" s="35">
        <f ca="1">compile!$CQ$5</f>
        <v>51136</v>
      </c>
      <c r="Y421" s="83">
        <f t="shared" ca="1" si="139"/>
        <v>2208988800</v>
      </c>
    </row>
    <row r="422" spans="1:25" x14ac:dyDescent="0.2">
      <c r="A422">
        <v>421</v>
      </c>
      <c r="B422" t="str">
        <f t="shared" ca="1" si="120"/>
        <v>SRB_GT peak</v>
      </c>
      <c r="C422">
        <f t="shared" ca="1" si="121"/>
        <v>5</v>
      </c>
      <c r="D422">
        <f t="shared" ca="1" si="122"/>
        <v>19.7</v>
      </c>
      <c r="E422">
        <f t="shared" ca="1" si="123"/>
        <v>45.1</v>
      </c>
      <c r="F422" s="37">
        <f t="shared" si="124"/>
        <v>421</v>
      </c>
      <c r="G422">
        <f t="shared" ca="1" si="125"/>
        <v>42</v>
      </c>
      <c r="H422">
        <f t="shared" ca="1" si="132"/>
        <v>42000000</v>
      </c>
      <c r="I422" s="35">
        <f ca="1">compile!$E$5</f>
        <v>43831</v>
      </c>
      <c r="J422" s="83">
        <f t="shared" ca="1" si="133"/>
        <v>1577836800</v>
      </c>
      <c r="K422" s="37">
        <f t="shared" si="126"/>
        <v>421</v>
      </c>
      <c r="L422">
        <f t="shared" ca="1" si="127"/>
        <v>42</v>
      </c>
      <c r="M422">
        <f t="shared" ca="1" si="134"/>
        <v>42000000</v>
      </c>
      <c r="N422" s="35">
        <f ca="1">compile!$AI$5</f>
        <v>45658</v>
      </c>
      <c r="O422" s="83">
        <f t="shared" ca="1" si="135"/>
        <v>1735689600</v>
      </c>
      <c r="P422" s="37">
        <f t="shared" si="128"/>
        <v>421</v>
      </c>
      <c r="Q422">
        <f t="shared" ca="1" si="129"/>
        <v>42</v>
      </c>
      <c r="R422">
        <f t="shared" ca="1" si="136"/>
        <v>42000000</v>
      </c>
      <c r="S422" s="35">
        <f ca="1">compile!$BM$5</f>
        <v>47484</v>
      </c>
      <c r="T422" s="83">
        <f t="shared" ca="1" si="137"/>
        <v>1893456000</v>
      </c>
      <c r="U422" s="37">
        <f t="shared" si="130"/>
        <v>421</v>
      </c>
      <c r="V422">
        <f t="shared" ca="1" si="131"/>
        <v>42</v>
      </c>
      <c r="W422">
        <f t="shared" ca="1" si="138"/>
        <v>42000000</v>
      </c>
      <c r="X422" s="35">
        <f ca="1">compile!$CQ$5</f>
        <v>51136</v>
      </c>
      <c r="Y422" s="83">
        <f t="shared" ca="1" si="139"/>
        <v>2208988800</v>
      </c>
    </row>
    <row r="423" spans="1:25" x14ac:dyDescent="0.2">
      <c r="A423">
        <v>422</v>
      </c>
      <c r="B423" t="str">
        <f t="shared" ca="1" si="120"/>
        <v>SRB_GKKW alt</v>
      </c>
      <c r="C423">
        <f t="shared" ca="1" si="121"/>
        <v>6</v>
      </c>
      <c r="D423">
        <f t="shared" ca="1" si="122"/>
        <v>19.7</v>
      </c>
      <c r="E423">
        <f t="shared" ca="1" si="123"/>
        <v>45.1</v>
      </c>
      <c r="F423" s="37">
        <f t="shared" si="124"/>
        <v>422</v>
      </c>
      <c r="G423">
        <f t="shared" ca="1" si="125"/>
        <v>49</v>
      </c>
      <c r="H423">
        <f t="shared" ca="1" si="132"/>
        <v>49000000</v>
      </c>
      <c r="I423" s="35">
        <f ca="1">compile!$E$5</f>
        <v>43831</v>
      </c>
      <c r="J423" s="83">
        <f t="shared" ca="1" si="133"/>
        <v>1577836800</v>
      </c>
      <c r="K423" s="37">
        <f t="shared" si="126"/>
        <v>422</v>
      </c>
      <c r="L423">
        <f t="shared" ca="1" si="127"/>
        <v>49</v>
      </c>
      <c r="M423">
        <f t="shared" ca="1" si="134"/>
        <v>49000000</v>
      </c>
      <c r="N423" s="35">
        <f ca="1">compile!$AI$5</f>
        <v>45658</v>
      </c>
      <c r="O423" s="83">
        <f t="shared" ca="1" si="135"/>
        <v>1735689600</v>
      </c>
      <c r="P423" s="37">
        <f t="shared" si="128"/>
        <v>422</v>
      </c>
      <c r="Q423">
        <f t="shared" ca="1" si="129"/>
        <v>49</v>
      </c>
      <c r="R423">
        <f t="shared" ca="1" si="136"/>
        <v>49000000</v>
      </c>
      <c r="S423" s="35">
        <f ca="1">compile!$BM$5</f>
        <v>47484</v>
      </c>
      <c r="T423" s="83">
        <f t="shared" ca="1" si="137"/>
        <v>1893456000</v>
      </c>
      <c r="U423" s="37">
        <f t="shared" si="130"/>
        <v>422</v>
      </c>
      <c r="V423">
        <f t="shared" ca="1" si="131"/>
        <v>49</v>
      </c>
      <c r="W423">
        <f t="shared" ca="1" si="138"/>
        <v>49000000</v>
      </c>
      <c r="X423" s="35">
        <f ca="1">compile!$CQ$5</f>
        <v>51136</v>
      </c>
      <c r="Y423" s="83">
        <f t="shared" ca="1" si="139"/>
        <v>2208988800</v>
      </c>
    </row>
    <row r="424" spans="1:25" x14ac:dyDescent="0.2">
      <c r="A424">
        <v>423</v>
      </c>
      <c r="B424" t="str">
        <f t="shared" ca="1" si="120"/>
        <v>SRB_GKKW neu</v>
      </c>
      <c r="C424">
        <f t="shared" ca="1" si="121"/>
        <v>7</v>
      </c>
      <c r="D424">
        <f t="shared" ca="1" si="122"/>
        <v>19.7</v>
      </c>
      <c r="E424">
        <f t="shared" ca="1" si="123"/>
        <v>45.1</v>
      </c>
      <c r="F424" s="37">
        <f t="shared" si="124"/>
        <v>423</v>
      </c>
      <c r="G424">
        <f t="shared" ca="1" si="125"/>
        <v>49</v>
      </c>
      <c r="H424">
        <f t="shared" ca="1" si="132"/>
        <v>49000000</v>
      </c>
      <c r="I424" s="35">
        <f ca="1">compile!$E$5</f>
        <v>43831</v>
      </c>
      <c r="J424" s="83">
        <f t="shared" ca="1" si="133"/>
        <v>1577836800</v>
      </c>
      <c r="K424" s="37">
        <f t="shared" si="126"/>
        <v>423</v>
      </c>
      <c r="L424">
        <f t="shared" ca="1" si="127"/>
        <v>49</v>
      </c>
      <c r="M424">
        <f t="shared" ca="1" si="134"/>
        <v>49000000</v>
      </c>
      <c r="N424" s="35">
        <f ca="1">compile!$AI$5</f>
        <v>45658</v>
      </c>
      <c r="O424" s="83">
        <f t="shared" ca="1" si="135"/>
        <v>1735689600</v>
      </c>
      <c r="P424" s="37">
        <f t="shared" si="128"/>
        <v>423</v>
      </c>
      <c r="Q424">
        <f t="shared" ca="1" si="129"/>
        <v>49</v>
      </c>
      <c r="R424">
        <f t="shared" ca="1" si="136"/>
        <v>49000000</v>
      </c>
      <c r="S424" s="35">
        <f ca="1">compile!$BM$5</f>
        <v>47484</v>
      </c>
      <c r="T424" s="83">
        <f t="shared" ca="1" si="137"/>
        <v>1893456000</v>
      </c>
      <c r="U424" s="37">
        <f t="shared" si="130"/>
        <v>423</v>
      </c>
      <c r="V424">
        <f t="shared" ca="1" si="131"/>
        <v>49</v>
      </c>
      <c r="W424">
        <f t="shared" ca="1" si="138"/>
        <v>49000000</v>
      </c>
      <c r="X424" s="35">
        <f ca="1">compile!$CQ$5</f>
        <v>51136</v>
      </c>
      <c r="Y424" s="83">
        <f t="shared" ca="1" si="139"/>
        <v>2208988800</v>
      </c>
    </row>
    <row r="425" spans="1:25" x14ac:dyDescent="0.2">
      <c r="A425">
        <v>424</v>
      </c>
      <c r="B425" t="str">
        <f t="shared" ca="1" si="120"/>
        <v>SRB_Steinkohlekraftwerk alt</v>
      </c>
      <c r="C425">
        <f t="shared" ca="1" si="121"/>
        <v>12</v>
      </c>
      <c r="D425">
        <f t="shared" ca="1" si="122"/>
        <v>20.3</v>
      </c>
      <c r="E425">
        <f t="shared" ca="1" si="123"/>
        <v>44.6</v>
      </c>
      <c r="F425" s="37">
        <f t="shared" si="124"/>
        <v>424</v>
      </c>
      <c r="G425">
        <f t="shared" ca="1" si="125"/>
        <v>0</v>
      </c>
      <c r="H425">
        <f t="shared" ca="1" si="132"/>
        <v>0</v>
      </c>
      <c r="I425" s="35">
        <f ca="1">compile!$E$5</f>
        <v>43831</v>
      </c>
      <c r="J425" s="83">
        <f t="shared" ca="1" si="133"/>
        <v>1577836800</v>
      </c>
      <c r="K425" s="37">
        <f t="shared" si="126"/>
        <v>424</v>
      </c>
      <c r="L425">
        <f t="shared" ca="1" si="127"/>
        <v>0</v>
      </c>
      <c r="M425">
        <f t="shared" ca="1" si="134"/>
        <v>0</v>
      </c>
      <c r="N425" s="35">
        <f ca="1">compile!$AI$5</f>
        <v>45658</v>
      </c>
      <c r="O425" s="83">
        <f t="shared" ca="1" si="135"/>
        <v>1735689600</v>
      </c>
      <c r="P425" s="37">
        <f t="shared" si="128"/>
        <v>424</v>
      </c>
      <c r="Q425">
        <f t="shared" ca="1" si="129"/>
        <v>0</v>
      </c>
      <c r="R425">
        <f t="shared" ca="1" si="136"/>
        <v>0</v>
      </c>
      <c r="S425" s="35">
        <f ca="1">compile!$BM$5</f>
        <v>47484</v>
      </c>
      <c r="T425" s="83">
        <f t="shared" ca="1" si="137"/>
        <v>1893456000</v>
      </c>
      <c r="U425" s="37">
        <f t="shared" si="130"/>
        <v>424</v>
      </c>
      <c r="V425">
        <f t="shared" ca="1" si="131"/>
        <v>0</v>
      </c>
      <c r="W425">
        <f t="shared" ca="1" si="138"/>
        <v>0</v>
      </c>
      <c r="X425" s="35">
        <f ca="1">compile!$CQ$5</f>
        <v>51136</v>
      </c>
      <c r="Y425" s="83">
        <f t="shared" ca="1" si="139"/>
        <v>2208988800</v>
      </c>
    </row>
    <row r="426" spans="1:25" x14ac:dyDescent="0.2">
      <c r="A426">
        <v>425</v>
      </c>
      <c r="B426" t="str">
        <f t="shared" ca="1" si="120"/>
        <v>SRB_Steinkohlekraftwerk neu</v>
      </c>
      <c r="C426">
        <f t="shared" ca="1" si="121"/>
        <v>13</v>
      </c>
      <c r="D426">
        <f t="shared" ca="1" si="122"/>
        <v>20.3</v>
      </c>
      <c r="E426">
        <f t="shared" ca="1" si="123"/>
        <v>44.6</v>
      </c>
      <c r="F426" s="37">
        <f t="shared" si="124"/>
        <v>425</v>
      </c>
      <c r="G426">
        <f t="shared" ca="1" si="125"/>
        <v>0</v>
      </c>
      <c r="H426">
        <f t="shared" ca="1" si="132"/>
        <v>0</v>
      </c>
      <c r="I426" s="35">
        <f ca="1">compile!$E$5</f>
        <v>43831</v>
      </c>
      <c r="J426" s="83">
        <f t="shared" ca="1" si="133"/>
        <v>1577836800</v>
      </c>
      <c r="K426" s="37">
        <f t="shared" si="126"/>
        <v>425</v>
      </c>
      <c r="L426">
        <f t="shared" ca="1" si="127"/>
        <v>0</v>
      </c>
      <c r="M426">
        <f t="shared" ca="1" si="134"/>
        <v>0</v>
      </c>
      <c r="N426" s="35">
        <f ca="1">compile!$AI$5</f>
        <v>45658</v>
      </c>
      <c r="O426" s="83">
        <f t="shared" ca="1" si="135"/>
        <v>1735689600</v>
      </c>
      <c r="P426" s="37">
        <f t="shared" si="128"/>
        <v>425</v>
      </c>
      <c r="Q426">
        <f t="shared" ca="1" si="129"/>
        <v>0</v>
      </c>
      <c r="R426">
        <f t="shared" ca="1" si="136"/>
        <v>0</v>
      </c>
      <c r="S426" s="35">
        <f ca="1">compile!$BM$5</f>
        <v>47484</v>
      </c>
      <c r="T426" s="83">
        <f t="shared" ca="1" si="137"/>
        <v>1893456000</v>
      </c>
      <c r="U426" s="37">
        <f t="shared" si="130"/>
        <v>425</v>
      </c>
      <c r="V426">
        <f t="shared" ca="1" si="131"/>
        <v>0</v>
      </c>
      <c r="W426">
        <f t="shared" ca="1" si="138"/>
        <v>0</v>
      </c>
      <c r="X426" s="35">
        <f ca="1">compile!$CQ$5</f>
        <v>51136</v>
      </c>
      <c r="Y426" s="83">
        <f t="shared" ca="1" si="139"/>
        <v>2208988800</v>
      </c>
    </row>
    <row r="427" spans="1:25" x14ac:dyDescent="0.2">
      <c r="A427">
        <v>426</v>
      </c>
      <c r="B427" t="str">
        <f t="shared" ca="1" si="120"/>
        <v>SRB_Laufwasserkraftwerk</v>
      </c>
      <c r="C427">
        <f t="shared" ca="1" si="121"/>
        <v>9</v>
      </c>
      <c r="D427">
        <f t="shared" ca="1" si="122"/>
        <v>22.3</v>
      </c>
      <c r="E427">
        <f t="shared" ca="1" si="123"/>
        <v>44.5</v>
      </c>
      <c r="F427" s="37">
        <f t="shared" si="124"/>
        <v>426</v>
      </c>
      <c r="G427">
        <f t="shared" ca="1" si="125"/>
        <v>2025</v>
      </c>
      <c r="H427">
        <f t="shared" ca="1" si="132"/>
        <v>2025000000</v>
      </c>
      <c r="I427" s="35">
        <f ca="1">compile!$E$5</f>
        <v>43831</v>
      </c>
      <c r="J427" s="83">
        <f t="shared" ca="1" si="133"/>
        <v>1577836800</v>
      </c>
      <c r="K427" s="37">
        <f t="shared" si="126"/>
        <v>426</v>
      </c>
      <c r="L427">
        <f t="shared" ca="1" si="127"/>
        <v>2025</v>
      </c>
      <c r="M427">
        <f t="shared" ca="1" si="134"/>
        <v>2025000000</v>
      </c>
      <c r="N427" s="35">
        <f ca="1">compile!$AI$5</f>
        <v>45658</v>
      </c>
      <c r="O427" s="83">
        <f t="shared" ca="1" si="135"/>
        <v>1735689600</v>
      </c>
      <c r="P427" s="37">
        <f t="shared" si="128"/>
        <v>426</v>
      </c>
      <c r="Q427">
        <f t="shared" ca="1" si="129"/>
        <v>2025</v>
      </c>
      <c r="R427">
        <f t="shared" ca="1" si="136"/>
        <v>2025000000</v>
      </c>
      <c r="S427" s="35">
        <f ca="1">compile!$BM$5</f>
        <v>47484</v>
      </c>
      <c r="T427" s="83">
        <f t="shared" ca="1" si="137"/>
        <v>1893456000</v>
      </c>
      <c r="U427" s="37">
        <f t="shared" si="130"/>
        <v>426</v>
      </c>
      <c r="V427">
        <f t="shared" ca="1" si="131"/>
        <v>2025</v>
      </c>
      <c r="W427">
        <f t="shared" ca="1" si="138"/>
        <v>2025000000</v>
      </c>
      <c r="X427" s="35">
        <f ca="1">compile!$CQ$5</f>
        <v>51136</v>
      </c>
      <c r="Y427" s="83">
        <f t="shared" ca="1" si="139"/>
        <v>2208988800</v>
      </c>
    </row>
    <row r="428" spans="1:25" x14ac:dyDescent="0.2">
      <c r="A428">
        <v>427</v>
      </c>
      <c r="B428" t="str">
        <f t="shared" ca="1" si="120"/>
        <v>SRB_Speicherwasserkraftwerk</v>
      </c>
      <c r="C428">
        <f t="shared" ca="1" si="121"/>
        <v>11</v>
      </c>
      <c r="D428">
        <f t="shared" ca="1" si="122"/>
        <v>19.8</v>
      </c>
      <c r="E428">
        <f t="shared" ca="1" si="123"/>
        <v>42.8</v>
      </c>
      <c r="F428" s="37">
        <f t="shared" si="124"/>
        <v>427</v>
      </c>
      <c r="G428">
        <f t="shared" ca="1" si="125"/>
        <v>1063</v>
      </c>
      <c r="H428">
        <f t="shared" ca="1" si="132"/>
        <v>1063000000</v>
      </c>
      <c r="I428" s="35">
        <f ca="1">compile!$E$5</f>
        <v>43831</v>
      </c>
      <c r="J428" s="83">
        <f t="shared" ca="1" si="133"/>
        <v>1577836800</v>
      </c>
      <c r="K428" s="37">
        <f t="shared" si="126"/>
        <v>427</v>
      </c>
      <c r="L428">
        <f t="shared" ca="1" si="127"/>
        <v>1063</v>
      </c>
      <c r="M428">
        <f t="shared" ca="1" si="134"/>
        <v>1063000000</v>
      </c>
      <c r="N428" s="35">
        <f ca="1">compile!$AI$5</f>
        <v>45658</v>
      </c>
      <c r="O428" s="83">
        <f t="shared" ca="1" si="135"/>
        <v>1735689600</v>
      </c>
      <c r="P428" s="37">
        <f t="shared" si="128"/>
        <v>427</v>
      </c>
      <c r="Q428">
        <f t="shared" ca="1" si="129"/>
        <v>1063</v>
      </c>
      <c r="R428">
        <f t="shared" ca="1" si="136"/>
        <v>1063000000</v>
      </c>
      <c r="S428" s="35">
        <f ca="1">compile!$BM$5</f>
        <v>47484</v>
      </c>
      <c r="T428" s="83">
        <f t="shared" ca="1" si="137"/>
        <v>1893456000</v>
      </c>
      <c r="U428" s="37">
        <f t="shared" si="130"/>
        <v>427</v>
      </c>
      <c r="V428">
        <f t="shared" ca="1" si="131"/>
        <v>1063</v>
      </c>
      <c r="W428">
        <f t="shared" ca="1" si="138"/>
        <v>1063000000</v>
      </c>
      <c r="X428" s="35">
        <f ca="1">compile!$CQ$5</f>
        <v>51136</v>
      </c>
      <c r="Y428" s="83">
        <f t="shared" ca="1" si="139"/>
        <v>2208988800</v>
      </c>
    </row>
    <row r="429" spans="1:25" x14ac:dyDescent="0.2">
      <c r="A429">
        <v>428</v>
      </c>
      <c r="B429" t="str">
        <f t="shared" ca="1" si="120"/>
        <v>SRB_Braunkohlekraftwerk alt</v>
      </c>
      <c r="C429">
        <f t="shared" ca="1" si="121"/>
        <v>2</v>
      </c>
      <c r="D429">
        <f t="shared" ca="1" si="122"/>
        <v>20.3</v>
      </c>
      <c r="E429">
        <f t="shared" ca="1" si="123"/>
        <v>44.6</v>
      </c>
      <c r="F429" s="37">
        <f t="shared" si="124"/>
        <v>428</v>
      </c>
      <c r="G429">
        <f t="shared" ca="1" si="125"/>
        <v>2432</v>
      </c>
      <c r="H429">
        <f t="shared" ca="1" si="132"/>
        <v>2432000000</v>
      </c>
      <c r="I429" s="35">
        <f ca="1">compile!$E$5</f>
        <v>43831</v>
      </c>
      <c r="J429" s="83">
        <f t="shared" ca="1" si="133"/>
        <v>1577836800</v>
      </c>
      <c r="K429" s="37">
        <f t="shared" si="126"/>
        <v>428</v>
      </c>
      <c r="L429">
        <f t="shared" ca="1" si="127"/>
        <v>2432</v>
      </c>
      <c r="M429">
        <f t="shared" ca="1" si="134"/>
        <v>2432000000</v>
      </c>
      <c r="N429" s="35">
        <f ca="1">compile!$AI$5</f>
        <v>45658</v>
      </c>
      <c r="O429" s="83">
        <f t="shared" ca="1" si="135"/>
        <v>1735689600</v>
      </c>
      <c r="P429" s="37">
        <f t="shared" si="128"/>
        <v>428</v>
      </c>
      <c r="Q429">
        <f t="shared" ca="1" si="129"/>
        <v>2432</v>
      </c>
      <c r="R429">
        <f t="shared" ca="1" si="136"/>
        <v>2432000000</v>
      </c>
      <c r="S429" s="35">
        <f ca="1">compile!$BM$5</f>
        <v>47484</v>
      </c>
      <c r="T429" s="83">
        <f t="shared" ca="1" si="137"/>
        <v>1893456000</v>
      </c>
      <c r="U429" s="37">
        <f t="shared" si="130"/>
        <v>428</v>
      </c>
      <c r="V429">
        <f t="shared" ca="1" si="131"/>
        <v>2432</v>
      </c>
      <c r="W429">
        <f t="shared" ca="1" si="138"/>
        <v>2432000000</v>
      </c>
      <c r="X429" s="35">
        <f ca="1">compile!$CQ$5</f>
        <v>51136</v>
      </c>
      <c r="Y429" s="83">
        <f t="shared" ca="1" si="139"/>
        <v>2208988800</v>
      </c>
    </row>
    <row r="430" spans="1:25" x14ac:dyDescent="0.2">
      <c r="A430">
        <v>429</v>
      </c>
      <c r="B430" t="str">
        <f t="shared" ca="1" si="120"/>
        <v>SRB_Braunkohlekraftwerk neu</v>
      </c>
      <c r="C430">
        <f t="shared" ca="1" si="121"/>
        <v>3</v>
      </c>
      <c r="D430">
        <f t="shared" ca="1" si="122"/>
        <v>20.3</v>
      </c>
      <c r="E430">
        <f t="shared" ca="1" si="123"/>
        <v>44.6</v>
      </c>
      <c r="F430" s="37">
        <f t="shared" si="124"/>
        <v>429</v>
      </c>
      <c r="G430">
        <f t="shared" ca="1" si="125"/>
        <v>2432</v>
      </c>
      <c r="H430">
        <f t="shared" ca="1" si="132"/>
        <v>2432000000</v>
      </c>
      <c r="I430" s="35">
        <f ca="1">compile!$E$5</f>
        <v>43831</v>
      </c>
      <c r="J430" s="83">
        <f t="shared" ca="1" si="133"/>
        <v>1577836800</v>
      </c>
      <c r="K430" s="37">
        <f t="shared" si="126"/>
        <v>429</v>
      </c>
      <c r="L430">
        <f t="shared" ca="1" si="127"/>
        <v>2432</v>
      </c>
      <c r="M430">
        <f t="shared" ca="1" si="134"/>
        <v>2432000000</v>
      </c>
      <c r="N430" s="35">
        <f ca="1">compile!$AI$5</f>
        <v>45658</v>
      </c>
      <c r="O430" s="83">
        <f t="shared" ca="1" si="135"/>
        <v>1735689600</v>
      </c>
      <c r="P430" s="37">
        <f t="shared" si="128"/>
        <v>429</v>
      </c>
      <c r="Q430">
        <f t="shared" ca="1" si="129"/>
        <v>2432</v>
      </c>
      <c r="R430">
        <f t="shared" ca="1" si="136"/>
        <v>2432000000</v>
      </c>
      <c r="S430" s="35">
        <f ca="1">compile!$BM$5</f>
        <v>47484</v>
      </c>
      <c r="T430" s="83">
        <f t="shared" ca="1" si="137"/>
        <v>1893456000</v>
      </c>
      <c r="U430" s="37">
        <f t="shared" si="130"/>
        <v>429</v>
      </c>
      <c r="V430">
        <f t="shared" ca="1" si="131"/>
        <v>2432</v>
      </c>
      <c r="W430">
        <f t="shared" ca="1" si="138"/>
        <v>2432000000</v>
      </c>
      <c r="X430" s="35">
        <f ca="1">compile!$CQ$5</f>
        <v>51136</v>
      </c>
      <c r="Y430" s="83">
        <f t="shared" ca="1" si="139"/>
        <v>2208988800</v>
      </c>
    </row>
    <row r="431" spans="1:25" x14ac:dyDescent="0.2">
      <c r="A431">
        <v>430</v>
      </c>
      <c r="B431" t="str">
        <f t="shared" ca="1" si="120"/>
        <v>SRB_Kernkraftwerk</v>
      </c>
      <c r="C431">
        <f t="shared" ca="1" si="121"/>
        <v>8</v>
      </c>
      <c r="D431">
        <f t="shared" ca="1" si="122"/>
        <v>20.7</v>
      </c>
      <c r="E431">
        <f t="shared" ca="1" si="123"/>
        <v>44.8</v>
      </c>
      <c r="F431" s="37">
        <f t="shared" si="124"/>
        <v>430</v>
      </c>
      <c r="G431">
        <f t="shared" ca="1" si="125"/>
        <v>0</v>
      </c>
      <c r="H431">
        <f t="shared" ca="1" si="132"/>
        <v>0</v>
      </c>
      <c r="I431" s="35">
        <f ca="1">compile!$E$5</f>
        <v>43831</v>
      </c>
      <c r="J431" s="83">
        <f t="shared" ca="1" si="133"/>
        <v>1577836800</v>
      </c>
      <c r="K431" s="37">
        <f t="shared" si="126"/>
        <v>430</v>
      </c>
      <c r="L431">
        <f t="shared" ca="1" si="127"/>
        <v>0</v>
      </c>
      <c r="M431">
        <f t="shared" ca="1" si="134"/>
        <v>0</v>
      </c>
      <c r="N431" s="35">
        <f ca="1">compile!$AI$5</f>
        <v>45658</v>
      </c>
      <c r="O431" s="83">
        <f t="shared" ca="1" si="135"/>
        <v>1735689600</v>
      </c>
      <c r="P431" s="37">
        <f t="shared" si="128"/>
        <v>430</v>
      </c>
      <c r="Q431">
        <f t="shared" ca="1" si="129"/>
        <v>0</v>
      </c>
      <c r="R431">
        <f t="shared" ca="1" si="136"/>
        <v>0</v>
      </c>
      <c r="S431" s="35">
        <f ca="1">compile!$BM$5</f>
        <v>47484</v>
      </c>
      <c r="T431" s="83">
        <f t="shared" ca="1" si="137"/>
        <v>1893456000</v>
      </c>
      <c r="U431" s="37">
        <f t="shared" si="130"/>
        <v>430</v>
      </c>
      <c r="V431">
        <f t="shared" ca="1" si="131"/>
        <v>0</v>
      </c>
      <c r="W431">
        <f t="shared" ca="1" si="138"/>
        <v>0</v>
      </c>
      <c r="X431" s="35">
        <f ca="1">compile!$CQ$5</f>
        <v>51136</v>
      </c>
      <c r="Y431" s="83">
        <f t="shared" ca="1" si="139"/>
        <v>2208988800</v>
      </c>
    </row>
    <row r="432" spans="1:25" x14ac:dyDescent="0.2">
      <c r="A432">
        <v>431</v>
      </c>
      <c r="B432" t="str">
        <f t="shared" ca="1" si="120"/>
        <v>SRB_Oelkraftwerk</v>
      </c>
      <c r="C432">
        <f t="shared" ca="1" si="121"/>
        <v>17</v>
      </c>
      <c r="D432">
        <f t="shared" ca="1" si="122"/>
        <v>20.7</v>
      </c>
      <c r="E432">
        <f t="shared" ca="1" si="123"/>
        <v>44.8</v>
      </c>
      <c r="F432" s="37">
        <f t="shared" si="124"/>
        <v>431</v>
      </c>
      <c r="G432">
        <f t="shared" ca="1" si="125"/>
        <v>0</v>
      </c>
      <c r="H432">
        <f t="shared" ca="1" si="132"/>
        <v>0</v>
      </c>
      <c r="I432" s="35">
        <f ca="1">compile!$E$5</f>
        <v>43831</v>
      </c>
      <c r="J432" s="83">
        <f t="shared" ca="1" si="133"/>
        <v>1577836800</v>
      </c>
      <c r="K432" s="37">
        <f t="shared" si="126"/>
        <v>431</v>
      </c>
      <c r="L432">
        <f t="shared" ca="1" si="127"/>
        <v>0</v>
      </c>
      <c r="M432">
        <f t="shared" ca="1" si="134"/>
        <v>0</v>
      </c>
      <c r="N432" s="35">
        <f ca="1">compile!$AI$5</f>
        <v>45658</v>
      </c>
      <c r="O432" s="83">
        <f t="shared" ca="1" si="135"/>
        <v>1735689600</v>
      </c>
      <c r="P432" s="37">
        <f t="shared" si="128"/>
        <v>431</v>
      </c>
      <c r="Q432">
        <f t="shared" ca="1" si="129"/>
        <v>0</v>
      </c>
      <c r="R432">
        <f t="shared" ca="1" si="136"/>
        <v>0</v>
      </c>
      <c r="S432" s="35">
        <f ca="1">compile!$BM$5</f>
        <v>47484</v>
      </c>
      <c r="T432" s="83">
        <f t="shared" ca="1" si="137"/>
        <v>1893456000</v>
      </c>
      <c r="U432" s="37">
        <f t="shared" si="130"/>
        <v>431</v>
      </c>
      <c r="V432">
        <f t="shared" ca="1" si="131"/>
        <v>0</v>
      </c>
      <c r="W432">
        <f t="shared" ca="1" si="138"/>
        <v>0</v>
      </c>
      <c r="X432" s="35">
        <f ca="1">compile!$CQ$5</f>
        <v>51136</v>
      </c>
      <c r="Y432" s="83">
        <f t="shared" ca="1" si="139"/>
        <v>2208988800</v>
      </c>
    </row>
    <row r="433" spans="1:25" x14ac:dyDescent="0.2">
      <c r="A433">
        <v>432</v>
      </c>
      <c r="B433" t="str">
        <f t="shared" ca="1" si="120"/>
        <v>SRB_Weitere non-RES</v>
      </c>
      <c r="C433">
        <f t="shared" ca="1" si="121"/>
        <v>19</v>
      </c>
      <c r="D433">
        <f t="shared" ca="1" si="122"/>
        <v>20.7</v>
      </c>
      <c r="E433">
        <f t="shared" ca="1" si="123"/>
        <v>44.8</v>
      </c>
      <c r="F433" s="37">
        <f t="shared" si="124"/>
        <v>432</v>
      </c>
      <c r="G433">
        <f t="shared" ca="1" si="125"/>
        <v>0</v>
      </c>
      <c r="H433">
        <f t="shared" ca="1" si="132"/>
        <v>0</v>
      </c>
      <c r="I433" s="35">
        <f ca="1">compile!$E$5</f>
        <v>43831</v>
      </c>
      <c r="J433" s="83">
        <f t="shared" ca="1" si="133"/>
        <v>1577836800</v>
      </c>
      <c r="K433" s="37">
        <f t="shared" si="126"/>
        <v>432</v>
      </c>
      <c r="L433">
        <f t="shared" ca="1" si="127"/>
        <v>0</v>
      </c>
      <c r="M433">
        <f t="shared" ca="1" si="134"/>
        <v>0</v>
      </c>
      <c r="N433" s="35">
        <f ca="1">compile!$AI$5</f>
        <v>45658</v>
      </c>
      <c r="O433" s="83">
        <f t="shared" ca="1" si="135"/>
        <v>1735689600</v>
      </c>
      <c r="P433" s="37">
        <f t="shared" si="128"/>
        <v>432</v>
      </c>
      <c r="Q433">
        <f t="shared" ca="1" si="129"/>
        <v>0</v>
      </c>
      <c r="R433">
        <f t="shared" ca="1" si="136"/>
        <v>0</v>
      </c>
      <c r="S433" s="35">
        <f ca="1">compile!$BM$5</f>
        <v>47484</v>
      </c>
      <c r="T433" s="83">
        <f t="shared" ca="1" si="137"/>
        <v>1893456000</v>
      </c>
      <c r="U433" s="37">
        <f t="shared" si="130"/>
        <v>432</v>
      </c>
      <c r="V433">
        <f t="shared" ca="1" si="131"/>
        <v>0</v>
      </c>
      <c r="W433">
        <f t="shared" ca="1" si="138"/>
        <v>0</v>
      </c>
      <c r="X433" s="35">
        <f ca="1">compile!$CQ$5</f>
        <v>51136</v>
      </c>
      <c r="Y433" s="83">
        <f t="shared" ca="1" si="139"/>
        <v>2208988800</v>
      </c>
    </row>
    <row r="434" spans="1:25" x14ac:dyDescent="0.2">
      <c r="A434">
        <v>433</v>
      </c>
      <c r="B434" t="str">
        <f t="shared" ca="1" si="120"/>
        <v>SRB_Weitere RES</v>
      </c>
      <c r="C434">
        <f t="shared" ca="1" si="121"/>
        <v>18</v>
      </c>
      <c r="D434">
        <f t="shared" ca="1" si="122"/>
        <v>20.7</v>
      </c>
      <c r="E434">
        <f t="shared" ca="1" si="123"/>
        <v>44.8</v>
      </c>
      <c r="F434" s="37">
        <f t="shared" si="124"/>
        <v>433</v>
      </c>
      <c r="G434">
        <f t="shared" ca="1" si="125"/>
        <v>24</v>
      </c>
      <c r="H434">
        <f t="shared" ca="1" si="132"/>
        <v>24000000</v>
      </c>
      <c r="I434" s="35">
        <f ca="1">compile!$E$5</f>
        <v>43831</v>
      </c>
      <c r="J434" s="83">
        <f t="shared" ca="1" si="133"/>
        <v>1577836800</v>
      </c>
      <c r="K434" s="37">
        <f t="shared" si="126"/>
        <v>433</v>
      </c>
      <c r="L434">
        <f t="shared" ca="1" si="127"/>
        <v>24</v>
      </c>
      <c r="M434">
        <f t="shared" ca="1" si="134"/>
        <v>24000000</v>
      </c>
      <c r="N434" s="35">
        <f ca="1">compile!$AI$5</f>
        <v>45658</v>
      </c>
      <c r="O434" s="83">
        <f t="shared" ca="1" si="135"/>
        <v>1735689600</v>
      </c>
      <c r="P434" s="37">
        <f t="shared" si="128"/>
        <v>433</v>
      </c>
      <c r="Q434">
        <f t="shared" ca="1" si="129"/>
        <v>24</v>
      </c>
      <c r="R434">
        <f t="shared" ca="1" si="136"/>
        <v>24000000</v>
      </c>
      <c r="S434" s="35">
        <f ca="1">compile!$BM$5</f>
        <v>47484</v>
      </c>
      <c r="T434" s="83">
        <f t="shared" ca="1" si="137"/>
        <v>1893456000</v>
      </c>
      <c r="U434" s="37">
        <f t="shared" si="130"/>
        <v>433</v>
      </c>
      <c r="V434">
        <f t="shared" ca="1" si="131"/>
        <v>24</v>
      </c>
      <c r="W434">
        <f t="shared" ca="1" si="138"/>
        <v>24000000</v>
      </c>
      <c r="X434" s="35">
        <f ca="1">compile!$CQ$5</f>
        <v>51136</v>
      </c>
      <c r="Y434" s="83">
        <f t="shared" ca="1" si="139"/>
        <v>2208988800</v>
      </c>
    </row>
    <row r="435" spans="1:25" x14ac:dyDescent="0.2">
      <c r="A435">
        <v>434</v>
      </c>
      <c r="B435" t="str">
        <f t="shared" ca="1" si="120"/>
        <v>SRB_PV</v>
      </c>
      <c r="C435">
        <f t="shared" ca="1" si="121"/>
        <v>10</v>
      </c>
      <c r="D435">
        <f t="shared" ca="1" si="122"/>
        <v>22</v>
      </c>
      <c r="E435">
        <f t="shared" ca="1" si="123"/>
        <v>43</v>
      </c>
      <c r="F435" s="37">
        <f t="shared" si="124"/>
        <v>434</v>
      </c>
      <c r="G435">
        <f t="shared" ca="1" si="125"/>
        <v>10</v>
      </c>
      <c r="H435">
        <f t="shared" ca="1" si="132"/>
        <v>10000000</v>
      </c>
      <c r="I435" s="35">
        <f ca="1">compile!$E$5</f>
        <v>43831</v>
      </c>
      <c r="J435" s="83">
        <f t="shared" ca="1" si="133"/>
        <v>1577836800</v>
      </c>
      <c r="K435" s="37">
        <f t="shared" si="126"/>
        <v>434</v>
      </c>
      <c r="L435">
        <f t="shared" ca="1" si="127"/>
        <v>10</v>
      </c>
      <c r="M435">
        <f t="shared" ca="1" si="134"/>
        <v>10000000</v>
      </c>
      <c r="N435" s="35">
        <f ca="1">compile!$AI$5</f>
        <v>45658</v>
      </c>
      <c r="O435" s="83">
        <f t="shared" ca="1" si="135"/>
        <v>1735689600</v>
      </c>
      <c r="P435" s="37">
        <f t="shared" si="128"/>
        <v>434</v>
      </c>
      <c r="Q435">
        <f t="shared" ca="1" si="129"/>
        <v>10</v>
      </c>
      <c r="R435">
        <f t="shared" ca="1" si="136"/>
        <v>10000000</v>
      </c>
      <c r="S435" s="35">
        <f ca="1">compile!$BM$5</f>
        <v>47484</v>
      </c>
      <c r="T435" s="83">
        <f t="shared" ca="1" si="137"/>
        <v>1893456000</v>
      </c>
      <c r="U435" s="37">
        <f t="shared" si="130"/>
        <v>434</v>
      </c>
      <c r="V435">
        <f t="shared" ca="1" si="131"/>
        <v>10</v>
      </c>
      <c r="W435">
        <f t="shared" ca="1" si="138"/>
        <v>10000000</v>
      </c>
      <c r="X435" s="35">
        <f ca="1">compile!$CQ$5</f>
        <v>51136</v>
      </c>
      <c r="Y435" s="83">
        <f t="shared" ca="1" si="139"/>
        <v>2208988800</v>
      </c>
    </row>
    <row r="436" spans="1:25" x14ac:dyDescent="0.2">
      <c r="A436">
        <v>435</v>
      </c>
      <c r="B436" t="str">
        <f t="shared" ca="1" si="120"/>
        <v>SRB_Wind onshore stark</v>
      </c>
      <c r="C436">
        <f t="shared" ca="1" si="121"/>
        <v>16</v>
      </c>
      <c r="D436">
        <f t="shared" ca="1" si="122"/>
        <v>19.600000000000001</v>
      </c>
      <c r="E436">
        <f t="shared" ca="1" si="123"/>
        <v>45.6</v>
      </c>
      <c r="F436" s="37">
        <f t="shared" si="124"/>
        <v>435</v>
      </c>
      <c r="G436">
        <f t="shared" ca="1" si="125"/>
        <v>534</v>
      </c>
      <c r="H436">
        <f t="shared" ca="1" si="132"/>
        <v>534000000</v>
      </c>
      <c r="I436" s="35">
        <f ca="1">compile!$E$5</f>
        <v>43831</v>
      </c>
      <c r="J436" s="83">
        <f t="shared" ca="1" si="133"/>
        <v>1577836800</v>
      </c>
      <c r="K436" s="37">
        <f t="shared" si="126"/>
        <v>435</v>
      </c>
      <c r="L436">
        <f t="shared" ca="1" si="127"/>
        <v>534</v>
      </c>
      <c r="M436">
        <f t="shared" ca="1" si="134"/>
        <v>534000000</v>
      </c>
      <c r="N436" s="35">
        <f ca="1">compile!$AI$5</f>
        <v>45658</v>
      </c>
      <c r="O436" s="83">
        <f t="shared" ca="1" si="135"/>
        <v>1735689600</v>
      </c>
      <c r="P436" s="37">
        <f t="shared" si="128"/>
        <v>435</v>
      </c>
      <c r="Q436">
        <f t="shared" ca="1" si="129"/>
        <v>534</v>
      </c>
      <c r="R436">
        <f t="shared" ca="1" si="136"/>
        <v>534000000</v>
      </c>
      <c r="S436" s="35">
        <f ca="1">compile!$BM$5</f>
        <v>47484</v>
      </c>
      <c r="T436" s="83">
        <f t="shared" ca="1" si="137"/>
        <v>1893456000</v>
      </c>
      <c r="U436" s="37">
        <f t="shared" si="130"/>
        <v>435</v>
      </c>
      <c r="V436">
        <f t="shared" ca="1" si="131"/>
        <v>534</v>
      </c>
      <c r="W436">
        <f t="shared" ca="1" si="138"/>
        <v>534000000</v>
      </c>
      <c r="X436" s="35">
        <f ca="1">compile!$CQ$5</f>
        <v>51136</v>
      </c>
      <c r="Y436" s="83">
        <f t="shared" ca="1" si="139"/>
        <v>2208988800</v>
      </c>
    </row>
    <row r="437" spans="1:25" x14ac:dyDescent="0.2">
      <c r="A437">
        <v>436</v>
      </c>
      <c r="B437" t="str">
        <f t="shared" ca="1" si="120"/>
        <v>SRB_Wind onshore schwach</v>
      </c>
      <c r="C437">
        <f t="shared" ca="1" si="121"/>
        <v>15</v>
      </c>
      <c r="D437">
        <f t="shared" ca="1" si="122"/>
        <v>19.600000000000001</v>
      </c>
      <c r="E437">
        <f t="shared" ca="1" si="123"/>
        <v>45.6</v>
      </c>
      <c r="F437" s="37">
        <f t="shared" si="124"/>
        <v>436</v>
      </c>
      <c r="G437">
        <f t="shared" ca="1" si="125"/>
        <v>534</v>
      </c>
      <c r="H437">
        <f t="shared" ca="1" si="132"/>
        <v>534000000</v>
      </c>
      <c r="I437" s="35">
        <f ca="1">compile!$E$5</f>
        <v>43831</v>
      </c>
      <c r="J437" s="83">
        <f t="shared" ca="1" si="133"/>
        <v>1577836800</v>
      </c>
      <c r="K437" s="37">
        <f t="shared" si="126"/>
        <v>436</v>
      </c>
      <c r="L437">
        <f t="shared" ca="1" si="127"/>
        <v>534</v>
      </c>
      <c r="M437">
        <f t="shared" ca="1" si="134"/>
        <v>534000000</v>
      </c>
      <c r="N437" s="35">
        <f ca="1">compile!$AI$5</f>
        <v>45658</v>
      </c>
      <c r="O437" s="83">
        <f t="shared" ca="1" si="135"/>
        <v>1735689600</v>
      </c>
      <c r="P437" s="37">
        <f t="shared" si="128"/>
        <v>436</v>
      </c>
      <c r="Q437">
        <f t="shared" ca="1" si="129"/>
        <v>534</v>
      </c>
      <c r="R437">
        <f t="shared" ca="1" si="136"/>
        <v>534000000</v>
      </c>
      <c r="S437" s="35">
        <f ca="1">compile!$BM$5</f>
        <v>47484</v>
      </c>
      <c r="T437" s="83">
        <f t="shared" ca="1" si="137"/>
        <v>1893456000</v>
      </c>
      <c r="U437" s="37">
        <f t="shared" si="130"/>
        <v>436</v>
      </c>
      <c r="V437">
        <f t="shared" ca="1" si="131"/>
        <v>534</v>
      </c>
      <c r="W437">
        <f t="shared" ca="1" si="138"/>
        <v>534000000</v>
      </c>
      <c r="X437" s="35">
        <f ca="1">compile!$CQ$5</f>
        <v>51136</v>
      </c>
      <c r="Y437" s="83">
        <f t="shared" ca="1" si="139"/>
        <v>2208988800</v>
      </c>
    </row>
    <row r="438" spans="1:25" x14ac:dyDescent="0.2">
      <c r="A438">
        <v>437</v>
      </c>
      <c r="B438" t="str">
        <f t="shared" ca="1" si="120"/>
        <v>SRB_Wind offshore</v>
      </c>
      <c r="C438">
        <f t="shared" ca="1" si="121"/>
        <v>14</v>
      </c>
      <c r="D438">
        <f t="shared" ca="1" si="122"/>
        <v>20.7</v>
      </c>
      <c r="E438">
        <f t="shared" ca="1" si="123"/>
        <v>44.8</v>
      </c>
      <c r="F438" s="37">
        <f t="shared" si="124"/>
        <v>437</v>
      </c>
      <c r="G438">
        <f t="shared" ca="1" si="125"/>
        <v>0</v>
      </c>
      <c r="H438">
        <f t="shared" ca="1" si="132"/>
        <v>0</v>
      </c>
      <c r="I438" s="35">
        <f ca="1">compile!$E$5</f>
        <v>43831</v>
      </c>
      <c r="J438" s="83">
        <f t="shared" ca="1" si="133"/>
        <v>1577836800</v>
      </c>
      <c r="K438" s="37">
        <f t="shared" si="126"/>
        <v>437</v>
      </c>
      <c r="L438">
        <f t="shared" ca="1" si="127"/>
        <v>0</v>
      </c>
      <c r="M438">
        <f t="shared" ca="1" si="134"/>
        <v>0</v>
      </c>
      <c r="N438" s="35">
        <f ca="1">compile!$AI$5</f>
        <v>45658</v>
      </c>
      <c r="O438" s="83">
        <f t="shared" ca="1" si="135"/>
        <v>1735689600</v>
      </c>
      <c r="P438" s="37">
        <f t="shared" si="128"/>
        <v>437</v>
      </c>
      <c r="Q438">
        <f t="shared" ca="1" si="129"/>
        <v>0</v>
      </c>
      <c r="R438">
        <f t="shared" ca="1" si="136"/>
        <v>0</v>
      </c>
      <c r="S438" s="35">
        <f ca="1">compile!$BM$5</f>
        <v>47484</v>
      </c>
      <c r="T438" s="83">
        <f t="shared" ca="1" si="137"/>
        <v>1893456000</v>
      </c>
      <c r="U438" s="37">
        <f t="shared" si="130"/>
        <v>437</v>
      </c>
      <c r="V438">
        <f t="shared" ca="1" si="131"/>
        <v>0</v>
      </c>
      <c r="W438">
        <f t="shared" ca="1" si="138"/>
        <v>0</v>
      </c>
      <c r="X438" s="35">
        <f ca="1">compile!$CQ$5</f>
        <v>51136</v>
      </c>
      <c r="Y438" s="83">
        <f t="shared" ca="1" si="139"/>
        <v>2208988800</v>
      </c>
    </row>
    <row r="439" spans="1:25" x14ac:dyDescent="0.2">
      <c r="A439">
        <v>438</v>
      </c>
      <c r="B439" t="str">
        <f t="shared" ca="1" si="120"/>
        <v>SVN_Biomassekraftwerk</v>
      </c>
      <c r="C439">
        <f t="shared" ca="1" si="121"/>
        <v>1</v>
      </c>
      <c r="D439">
        <f t="shared" ca="1" si="122"/>
        <v>14.8</v>
      </c>
      <c r="E439">
        <f t="shared" ca="1" si="123"/>
        <v>46.1</v>
      </c>
      <c r="F439" s="37">
        <f t="shared" si="124"/>
        <v>438</v>
      </c>
      <c r="G439">
        <f t="shared" ca="1" si="125"/>
        <v>0</v>
      </c>
      <c r="H439">
        <f t="shared" ca="1" si="132"/>
        <v>0</v>
      </c>
      <c r="I439" s="35">
        <f ca="1">compile!$E$5</f>
        <v>43831</v>
      </c>
      <c r="J439" s="83">
        <f t="shared" ca="1" si="133"/>
        <v>1577836800</v>
      </c>
      <c r="K439" s="37">
        <f t="shared" si="126"/>
        <v>438</v>
      </c>
      <c r="L439">
        <f t="shared" ca="1" si="127"/>
        <v>0</v>
      </c>
      <c r="M439">
        <f t="shared" ca="1" si="134"/>
        <v>0</v>
      </c>
      <c r="N439" s="35">
        <f ca="1">compile!$AI$5</f>
        <v>45658</v>
      </c>
      <c r="O439" s="83">
        <f t="shared" ca="1" si="135"/>
        <v>1735689600</v>
      </c>
      <c r="P439" s="37">
        <f t="shared" si="128"/>
        <v>438</v>
      </c>
      <c r="Q439">
        <f t="shared" ca="1" si="129"/>
        <v>0</v>
      </c>
      <c r="R439">
        <f t="shared" ca="1" si="136"/>
        <v>0</v>
      </c>
      <c r="S439" s="35">
        <f ca="1">compile!$BM$5</f>
        <v>47484</v>
      </c>
      <c r="T439" s="83">
        <f t="shared" ca="1" si="137"/>
        <v>1893456000</v>
      </c>
      <c r="U439" s="37">
        <f t="shared" si="130"/>
        <v>438</v>
      </c>
      <c r="V439">
        <f t="shared" ca="1" si="131"/>
        <v>0</v>
      </c>
      <c r="W439">
        <f t="shared" ca="1" si="138"/>
        <v>0</v>
      </c>
      <c r="X439" s="35">
        <f ca="1">compile!$CQ$5</f>
        <v>51136</v>
      </c>
      <c r="Y439" s="83">
        <f t="shared" ca="1" si="139"/>
        <v>2208988800</v>
      </c>
    </row>
    <row r="440" spans="1:25" x14ac:dyDescent="0.2">
      <c r="A440">
        <v>439</v>
      </c>
      <c r="B440" t="str">
        <f t="shared" ca="1" si="120"/>
        <v>SVN_GT absicherung</v>
      </c>
      <c r="C440">
        <f t="shared" ca="1" si="121"/>
        <v>4</v>
      </c>
      <c r="D440">
        <f t="shared" ca="1" si="122"/>
        <v>15.5</v>
      </c>
      <c r="E440">
        <f t="shared" ca="1" si="123"/>
        <v>45.9</v>
      </c>
      <c r="F440" s="37">
        <f t="shared" si="124"/>
        <v>439</v>
      </c>
      <c r="G440">
        <f t="shared" ca="1" si="125"/>
        <v>479</v>
      </c>
      <c r="H440">
        <f t="shared" ca="1" si="132"/>
        <v>479000000</v>
      </c>
      <c r="I440" s="35">
        <f ca="1">compile!$E$5</f>
        <v>43831</v>
      </c>
      <c r="J440" s="83">
        <f t="shared" ca="1" si="133"/>
        <v>1577836800</v>
      </c>
      <c r="K440" s="37">
        <f t="shared" si="126"/>
        <v>439</v>
      </c>
      <c r="L440">
        <f t="shared" ca="1" si="127"/>
        <v>479</v>
      </c>
      <c r="M440">
        <f t="shared" ca="1" si="134"/>
        <v>479000000</v>
      </c>
      <c r="N440" s="35">
        <f ca="1">compile!$AI$5</f>
        <v>45658</v>
      </c>
      <c r="O440" s="83">
        <f t="shared" ca="1" si="135"/>
        <v>1735689600</v>
      </c>
      <c r="P440" s="37">
        <f t="shared" si="128"/>
        <v>439</v>
      </c>
      <c r="Q440">
        <f t="shared" ca="1" si="129"/>
        <v>479</v>
      </c>
      <c r="R440">
        <f t="shared" ca="1" si="136"/>
        <v>479000000</v>
      </c>
      <c r="S440" s="35">
        <f ca="1">compile!$BM$5</f>
        <v>47484</v>
      </c>
      <c r="T440" s="83">
        <f t="shared" ca="1" si="137"/>
        <v>1893456000</v>
      </c>
      <c r="U440" s="37">
        <f t="shared" si="130"/>
        <v>439</v>
      </c>
      <c r="V440">
        <f t="shared" ca="1" si="131"/>
        <v>479</v>
      </c>
      <c r="W440">
        <f t="shared" ca="1" si="138"/>
        <v>479000000</v>
      </c>
      <c r="X440" s="35">
        <f ca="1">compile!$CQ$5</f>
        <v>51136</v>
      </c>
      <c r="Y440" s="83">
        <f t="shared" ca="1" si="139"/>
        <v>2208988800</v>
      </c>
    </row>
    <row r="441" spans="1:25" x14ac:dyDescent="0.2">
      <c r="A441">
        <v>440</v>
      </c>
      <c r="B441" t="str">
        <f t="shared" ca="1" si="120"/>
        <v>SVN_GT peak</v>
      </c>
      <c r="C441">
        <f t="shared" ca="1" si="121"/>
        <v>5</v>
      </c>
      <c r="D441">
        <f t="shared" ca="1" si="122"/>
        <v>15.5</v>
      </c>
      <c r="E441">
        <f t="shared" ca="1" si="123"/>
        <v>45.9</v>
      </c>
      <c r="F441" s="37">
        <f t="shared" si="124"/>
        <v>440</v>
      </c>
      <c r="G441">
        <f t="shared" ca="1" si="125"/>
        <v>143.69999999999999</v>
      </c>
      <c r="H441">
        <f t="shared" ca="1" si="132"/>
        <v>143700000</v>
      </c>
      <c r="I441" s="35">
        <f ca="1">compile!$E$5</f>
        <v>43831</v>
      </c>
      <c r="J441" s="83">
        <f t="shared" ca="1" si="133"/>
        <v>1577836800</v>
      </c>
      <c r="K441" s="37">
        <f t="shared" si="126"/>
        <v>440</v>
      </c>
      <c r="L441">
        <f t="shared" ca="1" si="127"/>
        <v>143.69999999999999</v>
      </c>
      <c r="M441">
        <f t="shared" ca="1" si="134"/>
        <v>143700000</v>
      </c>
      <c r="N441" s="35">
        <f ca="1">compile!$AI$5</f>
        <v>45658</v>
      </c>
      <c r="O441" s="83">
        <f t="shared" ca="1" si="135"/>
        <v>1735689600</v>
      </c>
      <c r="P441" s="37">
        <f t="shared" si="128"/>
        <v>440</v>
      </c>
      <c r="Q441">
        <f t="shared" ca="1" si="129"/>
        <v>143.69999999999999</v>
      </c>
      <c r="R441">
        <f t="shared" ca="1" si="136"/>
        <v>143700000</v>
      </c>
      <c r="S441" s="35">
        <f ca="1">compile!$BM$5</f>
        <v>47484</v>
      </c>
      <c r="T441" s="83">
        <f t="shared" ca="1" si="137"/>
        <v>1893456000</v>
      </c>
      <c r="U441" s="37">
        <f t="shared" si="130"/>
        <v>440</v>
      </c>
      <c r="V441">
        <f t="shared" ca="1" si="131"/>
        <v>143.69999999999999</v>
      </c>
      <c r="W441">
        <f t="shared" ca="1" si="138"/>
        <v>143700000</v>
      </c>
      <c r="X441" s="35">
        <f ca="1">compile!$CQ$5</f>
        <v>51136</v>
      </c>
      <c r="Y441" s="83">
        <f t="shared" ca="1" si="139"/>
        <v>2208988800</v>
      </c>
    </row>
    <row r="442" spans="1:25" x14ac:dyDescent="0.2">
      <c r="A442">
        <v>441</v>
      </c>
      <c r="B442" t="str">
        <f t="shared" ca="1" si="120"/>
        <v>SVN_GKKW alt</v>
      </c>
      <c r="C442">
        <f t="shared" ca="1" si="121"/>
        <v>6</v>
      </c>
      <c r="D442">
        <f t="shared" ca="1" si="122"/>
        <v>15.5</v>
      </c>
      <c r="E442">
        <f t="shared" ca="1" si="123"/>
        <v>45.9</v>
      </c>
      <c r="F442" s="37">
        <f t="shared" si="124"/>
        <v>441</v>
      </c>
      <c r="G442">
        <f t="shared" ca="1" si="125"/>
        <v>167.64999999999998</v>
      </c>
      <c r="H442">
        <f t="shared" ca="1" si="132"/>
        <v>167649999.99999997</v>
      </c>
      <c r="I442" s="35">
        <f ca="1">compile!$E$5</f>
        <v>43831</v>
      </c>
      <c r="J442" s="83">
        <f t="shared" ca="1" si="133"/>
        <v>1577836800</v>
      </c>
      <c r="K442" s="37">
        <f t="shared" si="126"/>
        <v>441</v>
      </c>
      <c r="L442">
        <f t="shared" ca="1" si="127"/>
        <v>167.64999999999998</v>
      </c>
      <c r="M442">
        <f t="shared" ca="1" si="134"/>
        <v>167649999.99999997</v>
      </c>
      <c r="N442" s="35">
        <f ca="1">compile!$AI$5</f>
        <v>45658</v>
      </c>
      <c r="O442" s="83">
        <f t="shared" ca="1" si="135"/>
        <v>1735689600</v>
      </c>
      <c r="P442" s="37">
        <f t="shared" si="128"/>
        <v>441</v>
      </c>
      <c r="Q442">
        <f t="shared" ca="1" si="129"/>
        <v>167.64999999999998</v>
      </c>
      <c r="R442">
        <f t="shared" ca="1" si="136"/>
        <v>167649999.99999997</v>
      </c>
      <c r="S442" s="35">
        <f ca="1">compile!$BM$5</f>
        <v>47484</v>
      </c>
      <c r="T442" s="83">
        <f t="shared" ca="1" si="137"/>
        <v>1893456000</v>
      </c>
      <c r="U442" s="37">
        <f t="shared" si="130"/>
        <v>441</v>
      </c>
      <c r="V442">
        <f t="shared" ca="1" si="131"/>
        <v>167.64999999999998</v>
      </c>
      <c r="W442">
        <f t="shared" ca="1" si="138"/>
        <v>167649999.99999997</v>
      </c>
      <c r="X442" s="35">
        <f ca="1">compile!$CQ$5</f>
        <v>51136</v>
      </c>
      <c r="Y442" s="83">
        <f t="shared" ca="1" si="139"/>
        <v>2208988800</v>
      </c>
    </row>
    <row r="443" spans="1:25" x14ac:dyDescent="0.2">
      <c r="A443">
        <v>442</v>
      </c>
      <c r="B443" t="str">
        <f t="shared" ca="1" si="120"/>
        <v>SVN_GKKW neu</v>
      </c>
      <c r="C443">
        <f t="shared" ca="1" si="121"/>
        <v>7</v>
      </c>
      <c r="D443">
        <f t="shared" ca="1" si="122"/>
        <v>15.5</v>
      </c>
      <c r="E443">
        <f t="shared" ca="1" si="123"/>
        <v>45.9</v>
      </c>
      <c r="F443" s="37">
        <f t="shared" si="124"/>
        <v>442</v>
      </c>
      <c r="G443">
        <f t="shared" ca="1" si="125"/>
        <v>167.64999999999998</v>
      </c>
      <c r="H443">
        <f t="shared" ca="1" si="132"/>
        <v>167649999.99999997</v>
      </c>
      <c r="I443" s="35">
        <f ca="1">compile!$E$5</f>
        <v>43831</v>
      </c>
      <c r="J443" s="83">
        <f t="shared" ca="1" si="133"/>
        <v>1577836800</v>
      </c>
      <c r="K443" s="37">
        <f t="shared" si="126"/>
        <v>442</v>
      </c>
      <c r="L443">
        <f t="shared" ca="1" si="127"/>
        <v>167.64999999999998</v>
      </c>
      <c r="M443">
        <f t="shared" ca="1" si="134"/>
        <v>167649999.99999997</v>
      </c>
      <c r="N443" s="35">
        <f ca="1">compile!$AI$5</f>
        <v>45658</v>
      </c>
      <c r="O443" s="83">
        <f t="shared" ca="1" si="135"/>
        <v>1735689600</v>
      </c>
      <c r="P443" s="37">
        <f t="shared" si="128"/>
        <v>442</v>
      </c>
      <c r="Q443">
        <f t="shared" ca="1" si="129"/>
        <v>167.64999999999998</v>
      </c>
      <c r="R443">
        <f t="shared" ca="1" si="136"/>
        <v>167649999.99999997</v>
      </c>
      <c r="S443" s="35">
        <f ca="1">compile!$BM$5</f>
        <v>47484</v>
      </c>
      <c r="T443" s="83">
        <f t="shared" ca="1" si="137"/>
        <v>1893456000</v>
      </c>
      <c r="U443" s="37">
        <f t="shared" si="130"/>
        <v>442</v>
      </c>
      <c r="V443">
        <f t="shared" ca="1" si="131"/>
        <v>167.64999999999998</v>
      </c>
      <c r="W443">
        <f t="shared" ca="1" si="138"/>
        <v>167649999.99999997</v>
      </c>
      <c r="X443" s="35">
        <f ca="1">compile!$CQ$5</f>
        <v>51136</v>
      </c>
      <c r="Y443" s="83">
        <f t="shared" ca="1" si="139"/>
        <v>2208988800</v>
      </c>
    </row>
    <row r="444" spans="1:25" x14ac:dyDescent="0.2">
      <c r="A444">
        <v>443</v>
      </c>
      <c r="B444" t="str">
        <f t="shared" ca="1" si="120"/>
        <v>SVN_Steinkohlekraftwerk alt</v>
      </c>
      <c r="C444">
        <f t="shared" ca="1" si="121"/>
        <v>12</v>
      </c>
      <c r="D444">
        <f t="shared" ca="1" si="122"/>
        <v>15</v>
      </c>
      <c r="E444">
        <f t="shared" ca="1" si="123"/>
        <v>46.4</v>
      </c>
      <c r="F444" s="37">
        <f t="shared" si="124"/>
        <v>443</v>
      </c>
      <c r="G444">
        <f t="shared" ca="1" si="125"/>
        <v>25</v>
      </c>
      <c r="H444">
        <f t="shared" ca="1" si="132"/>
        <v>25000000</v>
      </c>
      <c r="I444" s="35">
        <f ca="1">compile!$E$5</f>
        <v>43831</v>
      </c>
      <c r="J444" s="83">
        <f t="shared" ca="1" si="133"/>
        <v>1577836800</v>
      </c>
      <c r="K444" s="37">
        <f t="shared" si="126"/>
        <v>443</v>
      </c>
      <c r="L444">
        <f t="shared" ca="1" si="127"/>
        <v>25</v>
      </c>
      <c r="M444">
        <f t="shared" ca="1" si="134"/>
        <v>25000000</v>
      </c>
      <c r="N444" s="35">
        <f ca="1">compile!$AI$5</f>
        <v>45658</v>
      </c>
      <c r="O444" s="83">
        <f t="shared" ca="1" si="135"/>
        <v>1735689600</v>
      </c>
      <c r="P444" s="37">
        <f t="shared" si="128"/>
        <v>443</v>
      </c>
      <c r="Q444">
        <f t="shared" ca="1" si="129"/>
        <v>25</v>
      </c>
      <c r="R444">
        <f t="shared" ca="1" si="136"/>
        <v>25000000</v>
      </c>
      <c r="S444" s="35">
        <f ca="1">compile!$BM$5</f>
        <v>47484</v>
      </c>
      <c r="T444" s="83">
        <f t="shared" ca="1" si="137"/>
        <v>1893456000</v>
      </c>
      <c r="U444" s="37">
        <f t="shared" si="130"/>
        <v>443</v>
      </c>
      <c r="V444">
        <f t="shared" ca="1" si="131"/>
        <v>25</v>
      </c>
      <c r="W444">
        <f t="shared" ca="1" si="138"/>
        <v>25000000</v>
      </c>
      <c r="X444" s="35">
        <f ca="1">compile!$CQ$5</f>
        <v>51136</v>
      </c>
      <c r="Y444" s="83">
        <f t="shared" ca="1" si="139"/>
        <v>2208988800</v>
      </c>
    </row>
    <row r="445" spans="1:25" x14ac:dyDescent="0.2">
      <c r="A445">
        <v>444</v>
      </c>
      <c r="B445" t="str">
        <f t="shared" ca="1" si="120"/>
        <v>SVN_Steinkohlekraftwerk neu</v>
      </c>
      <c r="C445">
        <f t="shared" ca="1" si="121"/>
        <v>13</v>
      </c>
      <c r="D445">
        <f t="shared" ca="1" si="122"/>
        <v>15</v>
      </c>
      <c r="E445">
        <f t="shared" ca="1" si="123"/>
        <v>46.4</v>
      </c>
      <c r="F445" s="37">
        <f t="shared" si="124"/>
        <v>444</v>
      </c>
      <c r="G445">
        <f t="shared" ca="1" si="125"/>
        <v>25</v>
      </c>
      <c r="H445">
        <f t="shared" ca="1" si="132"/>
        <v>25000000</v>
      </c>
      <c r="I445" s="35">
        <f ca="1">compile!$E$5</f>
        <v>43831</v>
      </c>
      <c r="J445" s="83">
        <f t="shared" ca="1" si="133"/>
        <v>1577836800</v>
      </c>
      <c r="K445" s="37">
        <f t="shared" si="126"/>
        <v>444</v>
      </c>
      <c r="L445">
        <f t="shared" ca="1" si="127"/>
        <v>25</v>
      </c>
      <c r="M445">
        <f t="shared" ca="1" si="134"/>
        <v>25000000</v>
      </c>
      <c r="N445" s="35">
        <f ca="1">compile!$AI$5</f>
        <v>45658</v>
      </c>
      <c r="O445" s="83">
        <f t="shared" ca="1" si="135"/>
        <v>1735689600</v>
      </c>
      <c r="P445" s="37">
        <f t="shared" si="128"/>
        <v>444</v>
      </c>
      <c r="Q445">
        <f t="shared" ca="1" si="129"/>
        <v>25</v>
      </c>
      <c r="R445">
        <f t="shared" ca="1" si="136"/>
        <v>25000000</v>
      </c>
      <c r="S445" s="35">
        <f ca="1">compile!$BM$5</f>
        <v>47484</v>
      </c>
      <c r="T445" s="83">
        <f t="shared" ca="1" si="137"/>
        <v>1893456000</v>
      </c>
      <c r="U445" s="37">
        <f t="shared" si="130"/>
        <v>444</v>
      </c>
      <c r="V445">
        <f t="shared" ca="1" si="131"/>
        <v>25</v>
      </c>
      <c r="W445">
        <f t="shared" ca="1" si="138"/>
        <v>25000000</v>
      </c>
      <c r="X445" s="35">
        <f ca="1">compile!$CQ$5</f>
        <v>51136</v>
      </c>
      <c r="Y445" s="83">
        <f t="shared" ca="1" si="139"/>
        <v>2208988800</v>
      </c>
    </row>
    <row r="446" spans="1:25" x14ac:dyDescent="0.2">
      <c r="A446">
        <v>445</v>
      </c>
      <c r="B446" t="str">
        <f t="shared" ca="1" si="120"/>
        <v>SVN_Laufwasserkraftwerk</v>
      </c>
      <c r="C446">
        <f t="shared" ca="1" si="121"/>
        <v>9</v>
      </c>
      <c r="D446">
        <f t="shared" ca="1" si="122"/>
        <v>15.8</v>
      </c>
      <c r="E446">
        <f t="shared" ca="1" si="123"/>
        <v>46.5</v>
      </c>
      <c r="F446" s="37">
        <f t="shared" si="124"/>
        <v>445</v>
      </c>
      <c r="G446">
        <f t="shared" ca="1" si="125"/>
        <v>1197</v>
      </c>
      <c r="H446">
        <f t="shared" ca="1" si="132"/>
        <v>1197000000</v>
      </c>
      <c r="I446" s="35">
        <f ca="1">compile!$E$5</f>
        <v>43831</v>
      </c>
      <c r="J446" s="83">
        <f t="shared" ca="1" si="133"/>
        <v>1577836800</v>
      </c>
      <c r="K446" s="37">
        <f t="shared" si="126"/>
        <v>445</v>
      </c>
      <c r="L446">
        <f t="shared" ca="1" si="127"/>
        <v>1197</v>
      </c>
      <c r="M446">
        <f t="shared" ca="1" si="134"/>
        <v>1197000000</v>
      </c>
      <c r="N446" s="35">
        <f ca="1">compile!$AI$5</f>
        <v>45658</v>
      </c>
      <c r="O446" s="83">
        <f t="shared" ca="1" si="135"/>
        <v>1735689600</v>
      </c>
      <c r="P446" s="37">
        <f t="shared" si="128"/>
        <v>445</v>
      </c>
      <c r="Q446">
        <f t="shared" ca="1" si="129"/>
        <v>1197</v>
      </c>
      <c r="R446">
        <f t="shared" ca="1" si="136"/>
        <v>1197000000</v>
      </c>
      <c r="S446" s="35">
        <f ca="1">compile!$BM$5</f>
        <v>47484</v>
      </c>
      <c r="T446" s="83">
        <f t="shared" ca="1" si="137"/>
        <v>1893456000</v>
      </c>
      <c r="U446" s="37">
        <f t="shared" si="130"/>
        <v>445</v>
      </c>
      <c r="V446">
        <f t="shared" ca="1" si="131"/>
        <v>1197</v>
      </c>
      <c r="W446">
        <f t="shared" ca="1" si="138"/>
        <v>1197000000</v>
      </c>
      <c r="X446" s="35">
        <f ca="1">compile!$CQ$5</f>
        <v>51136</v>
      </c>
      <c r="Y446" s="83">
        <f t="shared" ca="1" si="139"/>
        <v>2208988800</v>
      </c>
    </row>
    <row r="447" spans="1:25" x14ac:dyDescent="0.2">
      <c r="A447">
        <v>446</v>
      </c>
      <c r="B447" t="str">
        <f t="shared" ca="1" si="120"/>
        <v>SVN_Speicherwasserkraftwerk</v>
      </c>
      <c r="C447">
        <f t="shared" ca="1" si="121"/>
        <v>11</v>
      </c>
      <c r="D447">
        <f t="shared" ca="1" si="122"/>
        <v>13.7</v>
      </c>
      <c r="E447">
        <f t="shared" ca="1" si="123"/>
        <v>46.1</v>
      </c>
      <c r="F447" s="37">
        <f t="shared" si="124"/>
        <v>446</v>
      </c>
      <c r="G447">
        <f t="shared" ca="1" si="125"/>
        <v>180</v>
      </c>
      <c r="H447">
        <f t="shared" ca="1" si="132"/>
        <v>180000000</v>
      </c>
      <c r="I447" s="35">
        <f ca="1">compile!$E$5</f>
        <v>43831</v>
      </c>
      <c r="J447" s="83">
        <f t="shared" ca="1" si="133"/>
        <v>1577836800</v>
      </c>
      <c r="K447" s="37">
        <f t="shared" si="126"/>
        <v>446</v>
      </c>
      <c r="L447">
        <f t="shared" ca="1" si="127"/>
        <v>180</v>
      </c>
      <c r="M447">
        <f t="shared" ca="1" si="134"/>
        <v>180000000</v>
      </c>
      <c r="N447" s="35">
        <f ca="1">compile!$AI$5</f>
        <v>45658</v>
      </c>
      <c r="O447" s="83">
        <f t="shared" ca="1" si="135"/>
        <v>1735689600</v>
      </c>
      <c r="P447" s="37">
        <f t="shared" si="128"/>
        <v>446</v>
      </c>
      <c r="Q447">
        <f t="shared" ca="1" si="129"/>
        <v>180</v>
      </c>
      <c r="R447">
        <f t="shared" ca="1" si="136"/>
        <v>180000000</v>
      </c>
      <c r="S447" s="35">
        <f ca="1">compile!$BM$5</f>
        <v>47484</v>
      </c>
      <c r="T447" s="83">
        <f t="shared" ca="1" si="137"/>
        <v>1893456000</v>
      </c>
      <c r="U447" s="37">
        <f t="shared" si="130"/>
        <v>446</v>
      </c>
      <c r="V447">
        <f t="shared" ca="1" si="131"/>
        <v>180</v>
      </c>
      <c r="W447">
        <f t="shared" ca="1" si="138"/>
        <v>180000000</v>
      </c>
      <c r="X447" s="35">
        <f ca="1">compile!$CQ$5</f>
        <v>51136</v>
      </c>
      <c r="Y447" s="83">
        <f t="shared" ca="1" si="139"/>
        <v>2208988800</v>
      </c>
    </row>
    <row r="448" spans="1:25" x14ac:dyDescent="0.2">
      <c r="A448">
        <v>447</v>
      </c>
      <c r="B448" t="str">
        <f t="shared" ca="1" si="120"/>
        <v>SVN_Braunkohlekraftwerk alt</v>
      </c>
      <c r="C448">
        <f t="shared" ca="1" si="121"/>
        <v>2</v>
      </c>
      <c r="D448">
        <f t="shared" ca="1" si="122"/>
        <v>15</v>
      </c>
      <c r="E448">
        <f t="shared" ca="1" si="123"/>
        <v>46.4</v>
      </c>
      <c r="F448" s="37">
        <f t="shared" si="124"/>
        <v>447</v>
      </c>
      <c r="G448">
        <f t="shared" ca="1" si="125"/>
        <v>393.5</v>
      </c>
      <c r="H448">
        <f t="shared" ca="1" si="132"/>
        <v>393500000</v>
      </c>
      <c r="I448" s="35">
        <f ca="1">compile!$E$5</f>
        <v>43831</v>
      </c>
      <c r="J448" s="83">
        <f t="shared" ca="1" si="133"/>
        <v>1577836800</v>
      </c>
      <c r="K448" s="37">
        <f t="shared" si="126"/>
        <v>447</v>
      </c>
      <c r="L448">
        <f t="shared" ca="1" si="127"/>
        <v>393.5</v>
      </c>
      <c r="M448">
        <f t="shared" ca="1" si="134"/>
        <v>393500000</v>
      </c>
      <c r="N448" s="35">
        <f ca="1">compile!$AI$5</f>
        <v>45658</v>
      </c>
      <c r="O448" s="83">
        <f t="shared" ca="1" si="135"/>
        <v>1735689600</v>
      </c>
      <c r="P448" s="37">
        <f t="shared" si="128"/>
        <v>447</v>
      </c>
      <c r="Q448">
        <f t="shared" ca="1" si="129"/>
        <v>393.5</v>
      </c>
      <c r="R448">
        <f t="shared" ca="1" si="136"/>
        <v>393500000</v>
      </c>
      <c r="S448" s="35">
        <f ca="1">compile!$BM$5</f>
        <v>47484</v>
      </c>
      <c r="T448" s="83">
        <f t="shared" ca="1" si="137"/>
        <v>1893456000</v>
      </c>
      <c r="U448" s="37">
        <f t="shared" si="130"/>
        <v>447</v>
      </c>
      <c r="V448">
        <f t="shared" ca="1" si="131"/>
        <v>393.5</v>
      </c>
      <c r="W448">
        <f t="shared" ca="1" si="138"/>
        <v>393500000</v>
      </c>
      <c r="X448" s="35">
        <f ca="1">compile!$CQ$5</f>
        <v>51136</v>
      </c>
      <c r="Y448" s="83">
        <f t="shared" ca="1" si="139"/>
        <v>2208988800</v>
      </c>
    </row>
    <row r="449" spans="1:25" x14ac:dyDescent="0.2">
      <c r="A449">
        <v>448</v>
      </c>
      <c r="B449" t="str">
        <f t="shared" ca="1" si="120"/>
        <v>SVN_Braunkohlekraftwerk neu</v>
      </c>
      <c r="C449">
        <f t="shared" ca="1" si="121"/>
        <v>3</v>
      </c>
      <c r="D449">
        <f t="shared" ca="1" si="122"/>
        <v>15</v>
      </c>
      <c r="E449">
        <f t="shared" ca="1" si="123"/>
        <v>46.4</v>
      </c>
      <c r="F449" s="37">
        <f t="shared" si="124"/>
        <v>448</v>
      </c>
      <c r="G449">
        <f t="shared" ca="1" si="125"/>
        <v>393.5</v>
      </c>
      <c r="H449">
        <f t="shared" ca="1" si="132"/>
        <v>393500000</v>
      </c>
      <c r="I449" s="35">
        <f ca="1">compile!$E$5</f>
        <v>43831</v>
      </c>
      <c r="J449" s="83">
        <f t="shared" ca="1" si="133"/>
        <v>1577836800</v>
      </c>
      <c r="K449" s="37">
        <f t="shared" si="126"/>
        <v>448</v>
      </c>
      <c r="L449">
        <f t="shared" ca="1" si="127"/>
        <v>393.5</v>
      </c>
      <c r="M449">
        <f t="shared" ca="1" si="134"/>
        <v>393500000</v>
      </c>
      <c r="N449" s="35">
        <f ca="1">compile!$AI$5</f>
        <v>45658</v>
      </c>
      <c r="O449" s="83">
        <f t="shared" ca="1" si="135"/>
        <v>1735689600</v>
      </c>
      <c r="P449" s="37">
        <f t="shared" si="128"/>
        <v>448</v>
      </c>
      <c r="Q449">
        <f t="shared" ca="1" si="129"/>
        <v>393.5</v>
      </c>
      <c r="R449">
        <f t="shared" ca="1" si="136"/>
        <v>393500000</v>
      </c>
      <c r="S449" s="35">
        <f ca="1">compile!$BM$5</f>
        <v>47484</v>
      </c>
      <c r="T449" s="83">
        <f t="shared" ca="1" si="137"/>
        <v>1893456000</v>
      </c>
      <c r="U449" s="37">
        <f t="shared" si="130"/>
        <v>448</v>
      </c>
      <c r="V449">
        <f t="shared" ca="1" si="131"/>
        <v>393.5</v>
      </c>
      <c r="W449">
        <f t="shared" ca="1" si="138"/>
        <v>393500000</v>
      </c>
      <c r="X449" s="35">
        <f ca="1">compile!$CQ$5</f>
        <v>51136</v>
      </c>
      <c r="Y449" s="83">
        <f t="shared" ca="1" si="139"/>
        <v>2208988800</v>
      </c>
    </row>
    <row r="450" spans="1:25" x14ac:dyDescent="0.2">
      <c r="A450">
        <v>449</v>
      </c>
      <c r="B450" t="str">
        <f t="shared" ref="B450:B476" ca="1" si="140">OFFSET(KW_BEZ,TRUNC((ROW()-ROW(B$2))/COLUMNS(KW_BEZ)),MOD(ROW()-ROW(B$2),COLUMNS(KW_BEZ)),1,1)</f>
        <v>SVN_Kernkraftwerk</v>
      </c>
      <c r="C450">
        <f t="shared" ref="C450:C476" ca="1" si="141">OFFSET(KW_FK_KWTYP,TRUNC((ROW()-ROW(C$2))/COLUMNS(KW_FK_KWTYP)),MOD(ROW()-ROW(C$2),COLUMNS(KW_FK_KWTYP)),1,1)</f>
        <v>8</v>
      </c>
      <c r="D450">
        <f t="shared" ref="D450:D476" ca="1" si="142">OFFSET(KW_LONG,TRUNC((ROW()-ROW(D$2))/COLUMNS(KW_LONG)),MOD(ROW()-ROW(D$2),COLUMNS(KW_LONG)),1,1)</f>
        <v>15.5</v>
      </c>
      <c r="E450">
        <f t="shared" ref="E450:E476" ca="1" si="143">OFFSET(KW_LAT,TRUNC((ROW()-ROW(E$2))/COLUMNS(KW_LAT)),MOD(ROW()-ROW(E$2),COLUMNS(KW_LAT)),1,1)</f>
        <v>45.9</v>
      </c>
      <c r="F450" s="37">
        <f t="shared" ref="F450:F476" si="144">$A450</f>
        <v>449</v>
      </c>
      <c r="G450">
        <f t="shared" ref="G450:G476" ca="1" si="145">OFFSET(P_INST_1,TRUNC((ROW()-ROW(G$2))/COLUMNS(P_INST_1)),MOD(ROW()-ROW(G$2),COLUMNS(P_INST_1)),1,1)</f>
        <v>696</v>
      </c>
      <c r="H450">
        <f t="shared" ca="1" si="132"/>
        <v>696000000</v>
      </c>
      <c r="I450" s="35">
        <f ca="1">compile!$E$5</f>
        <v>43831</v>
      </c>
      <c r="J450" s="83">
        <f t="shared" ca="1" si="133"/>
        <v>1577836800</v>
      </c>
      <c r="K450" s="37">
        <f t="shared" ref="K450:K476" si="146">$A450</f>
        <v>449</v>
      </c>
      <c r="L450">
        <f t="shared" ref="L450:L476" ca="1" si="147">OFFSET(P_INST_2,TRUNC((ROW()-ROW(L$2))/COLUMNS(P_INST_2)),MOD(ROW()-ROW(L$2),COLUMNS(P_INST_2)),1,1)</f>
        <v>696</v>
      </c>
      <c r="M450">
        <f t="shared" ca="1" si="134"/>
        <v>696000000</v>
      </c>
      <c r="N450" s="35">
        <f ca="1">compile!$AI$5</f>
        <v>45658</v>
      </c>
      <c r="O450" s="83">
        <f t="shared" ca="1" si="135"/>
        <v>1735689600</v>
      </c>
      <c r="P450" s="37">
        <f t="shared" ref="P450:P476" si="148">$A450</f>
        <v>449</v>
      </c>
      <c r="Q450">
        <f t="shared" ref="Q450:Q476" ca="1" si="149">OFFSET(P_INST_3,TRUNC((ROW()-ROW(Q$2))/COLUMNS(P_INST_3)),MOD(ROW()-ROW(Q$2),COLUMNS(P_INST_3)),1,1)</f>
        <v>696</v>
      </c>
      <c r="R450">
        <f t="shared" ca="1" si="136"/>
        <v>696000000</v>
      </c>
      <c r="S450" s="35">
        <f ca="1">compile!$BM$5</f>
        <v>47484</v>
      </c>
      <c r="T450" s="83">
        <f t="shared" ca="1" si="137"/>
        <v>1893456000</v>
      </c>
      <c r="U450" s="37">
        <f t="shared" ref="U450:U476" si="150">$A450</f>
        <v>449</v>
      </c>
      <c r="V450">
        <f t="shared" ref="V450:V476" ca="1" si="151">OFFSET(P_INST_4,TRUNC((ROW()-ROW(V$2))/COLUMNS(P_INST_4)),MOD(ROW()-ROW(V$2),COLUMNS(P_INST_4)),1,1)</f>
        <v>696</v>
      </c>
      <c r="W450">
        <f t="shared" ca="1" si="138"/>
        <v>696000000</v>
      </c>
      <c r="X450" s="35">
        <f ca="1">compile!$CQ$5</f>
        <v>51136</v>
      </c>
      <c r="Y450" s="83">
        <f t="shared" ca="1" si="139"/>
        <v>2208988800</v>
      </c>
    </row>
    <row r="451" spans="1:25" x14ac:dyDescent="0.2">
      <c r="A451">
        <v>450</v>
      </c>
      <c r="B451" t="str">
        <f t="shared" ca="1" si="140"/>
        <v>SVN_Oelkraftwerk</v>
      </c>
      <c r="C451">
        <f t="shared" ca="1" si="141"/>
        <v>17</v>
      </c>
      <c r="D451">
        <f t="shared" ca="1" si="142"/>
        <v>15.4</v>
      </c>
      <c r="E451">
        <f t="shared" ca="1" si="143"/>
        <v>46</v>
      </c>
      <c r="F451" s="37">
        <f t="shared" si="144"/>
        <v>450</v>
      </c>
      <c r="G451">
        <f t="shared" ca="1" si="145"/>
        <v>0</v>
      </c>
      <c r="H451">
        <f t="shared" ref="H451:H476" ca="1" si="152">G451*10^6</f>
        <v>0</v>
      </c>
      <c r="I451" s="35">
        <f ca="1">compile!$E$5</f>
        <v>43831</v>
      </c>
      <c r="J451" s="83">
        <f t="shared" ref="J451:J476" ca="1" si="153">(I451-DATE(1970,1,1))*86400</f>
        <v>1577836800</v>
      </c>
      <c r="K451" s="37">
        <f t="shared" si="146"/>
        <v>450</v>
      </c>
      <c r="L451">
        <f t="shared" ca="1" si="147"/>
        <v>0</v>
      </c>
      <c r="M451">
        <f t="shared" ref="M451:M476" ca="1" si="154">L451*10^6</f>
        <v>0</v>
      </c>
      <c r="N451" s="35">
        <f ca="1">compile!$AI$5</f>
        <v>45658</v>
      </c>
      <c r="O451" s="83">
        <f t="shared" ref="O451:O476" ca="1" si="155">(N451-DATE(1970,1,1))*86400</f>
        <v>1735689600</v>
      </c>
      <c r="P451" s="37">
        <f t="shared" si="148"/>
        <v>450</v>
      </c>
      <c r="Q451">
        <f t="shared" ca="1" si="149"/>
        <v>0</v>
      </c>
      <c r="R451">
        <f t="shared" ref="R451:R476" ca="1" si="156">Q451*10^6</f>
        <v>0</v>
      </c>
      <c r="S451" s="35">
        <f ca="1">compile!$BM$5</f>
        <v>47484</v>
      </c>
      <c r="T451" s="83">
        <f t="shared" ref="T451:T476" ca="1" si="157">(S451-DATE(1970,1,1))*86400</f>
        <v>1893456000</v>
      </c>
      <c r="U451" s="37">
        <f t="shared" si="150"/>
        <v>450</v>
      </c>
      <c r="V451">
        <f t="shared" ca="1" si="151"/>
        <v>0</v>
      </c>
      <c r="W451">
        <f t="shared" ref="W451:W476" ca="1" si="158">V451*10^6</f>
        <v>0</v>
      </c>
      <c r="X451" s="35">
        <f ca="1">compile!$CQ$5</f>
        <v>51136</v>
      </c>
      <c r="Y451" s="83">
        <f t="shared" ref="Y451:Y476" ca="1" si="159">(X451-DATE(1970,1,1))*86400</f>
        <v>2208988800</v>
      </c>
    </row>
    <row r="452" spans="1:25" x14ac:dyDescent="0.2">
      <c r="A452">
        <v>451</v>
      </c>
      <c r="B452" t="str">
        <f t="shared" ca="1" si="140"/>
        <v>SVN_Weitere non-RES</v>
      </c>
      <c r="C452">
        <f t="shared" ca="1" si="141"/>
        <v>19</v>
      </c>
      <c r="D452">
        <f t="shared" ca="1" si="142"/>
        <v>14.8</v>
      </c>
      <c r="E452">
        <f t="shared" ca="1" si="143"/>
        <v>46.1</v>
      </c>
      <c r="F452" s="37">
        <f t="shared" si="144"/>
        <v>451</v>
      </c>
      <c r="G452">
        <f t="shared" ca="1" si="145"/>
        <v>141</v>
      </c>
      <c r="H452">
        <f t="shared" ca="1" si="152"/>
        <v>141000000</v>
      </c>
      <c r="I452" s="35">
        <f ca="1">compile!$E$5</f>
        <v>43831</v>
      </c>
      <c r="J452" s="83">
        <f t="shared" ca="1" si="153"/>
        <v>1577836800</v>
      </c>
      <c r="K452" s="37">
        <f t="shared" si="146"/>
        <v>451</v>
      </c>
      <c r="L452">
        <f t="shared" ca="1" si="147"/>
        <v>141</v>
      </c>
      <c r="M452">
        <f t="shared" ca="1" si="154"/>
        <v>141000000</v>
      </c>
      <c r="N452" s="35">
        <f ca="1">compile!$AI$5</f>
        <v>45658</v>
      </c>
      <c r="O452" s="83">
        <f t="shared" ca="1" si="155"/>
        <v>1735689600</v>
      </c>
      <c r="P452" s="37">
        <f t="shared" si="148"/>
        <v>451</v>
      </c>
      <c r="Q452">
        <f t="shared" ca="1" si="149"/>
        <v>141</v>
      </c>
      <c r="R452">
        <f t="shared" ca="1" si="156"/>
        <v>141000000</v>
      </c>
      <c r="S452" s="35">
        <f ca="1">compile!$BM$5</f>
        <v>47484</v>
      </c>
      <c r="T452" s="83">
        <f t="shared" ca="1" si="157"/>
        <v>1893456000</v>
      </c>
      <c r="U452" s="37">
        <f t="shared" si="150"/>
        <v>451</v>
      </c>
      <c r="V452">
        <f t="shared" ca="1" si="151"/>
        <v>141</v>
      </c>
      <c r="W452">
        <f t="shared" ca="1" si="158"/>
        <v>141000000</v>
      </c>
      <c r="X452" s="35">
        <f ca="1">compile!$CQ$5</f>
        <v>51136</v>
      </c>
      <c r="Y452" s="83">
        <f t="shared" ca="1" si="159"/>
        <v>2208988800</v>
      </c>
    </row>
    <row r="453" spans="1:25" x14ac:dyDescent="0.2">
      <c r="A453">
        <v>452</v>
      </c>
      <c r="B453" t="str">
        <f t="shared" ca="1" si="140"/>
        <v>SVN_Weitere RES</v>
      </c>
      <c r="C453">
        <f t="shared" ca="1" si="141"/>
        <v>18</v>
      </c>
      <c r="D453">
        <f t="shared" ca="1" si="142"/>
        <v>14.8</v>
      </c>
      <c r="E453">
        <f t="shared" ca="1" si="143"/>
        <v>46.1</v>
      </c>
      <c r="F453" s="37">
        <f t="shared" si="144"/>
        <v>452</v>
      </c>
      <c r="G453">
        <f t="shared" ca="1" si="145"/>
        <v>61</v>
      </c>
      <c r="H453">
        <f t="shared" ca="1" si="152"/>
        <v>61000000</v>
      </c>
      <c r="I453" s="35">
        <f ca="1">compile!$E$5</f>
        <v>43831</v>
      </c>
      <c r="J453" s="83">
        <f t="shared" ca="1" si="153"/>
        <v>1577836800</v>
      </c>
      <c r="K453" s="37">
        <f t="shared" si="146"/>
        <v>452</v>
      </c>
      <c r="L453">
        <f t="shared" ca="1" si="147"/>
        <v>61</v>
      </c>
      <c r="M453">
        <f t="shared" ca="1" si="154"/>
        <v>61000000</v>
      </c>
      <c r="N453" s="35">
        <f ca="1">compile!$AI$5</f>
        <v>45658</v>
      </c>
      <c r="O453" s="83">
        <f t="shared" ca="1" si="155"/>
        <v>1735689600</v>
      </c>
      <c r="P453" s="37">
        <f t="shared" si="148"/>
        <v>452</v>
      </c>
      <c r="Q453">
        <f t="shared" ca="1" si="149"/>
        <v>61</v>
      </c>
      <c r="R453">
        <f t="shared" ca="1" si="156"/>
        <v>61000000</v>
      </c>
      <c r="S453" s="35">
        <f ca="1">compile!$BM$5</f>
        <v>47484</v>
      </c>
      <c r="T453" s="83">
        <f t="shared" ca="1" si="157"/>
        <v>1893456000</v>
      </c>
      <c r="U453" s="37">
        <f t="shared" si="150"/>
        <v>452</v>
      </c>
      <c r="V453">
        <f t="shared" ca="1" si="151"/>
        <v>61</v>
      </c>
      <c r="W453">
        <f t="shared" ca="1" si="158"/>
        <v>61000000</v>
      </c>
      <c r="X453" s="35">
        <f ca="1">compile!$CQ$5</f>
        <v>51136</v>
      </c>
      <c r="Y453" s="83">
        <f t="shared" ca="1" si="159"/>
        <v>2208988800</v>
      </c>
    </row>
    <row r="454" spans="1:25" x14ac:dyDescent="0.2">
      <c r="A454">
        <v>453</v>
      </c>
      <c r="B454" t="str">
        <f t="shared" ca="1" si="140"/>
        <v>SVN_PV</v>
      </c>
      <c r="C454">
        <f t="shared" ca="1" si="141"/>
        <v>10</v>
      </c>
      <c r="D454">
        <f t="shared" ca="1" si="142"/>
        <v>14.8</v>
      </c>
      <c r="E454">
        <f t="shared" ca="1" si="143"/>
        <v>46.1</v>
      </c>
      <c r="F454" s="37">
        <f t="shared" si="144"/>
        <v>453</v>
      </c>
      <c r="G454">
        <f t="shared" ca="1" si="145"/>
        <v>277</v>
      </c>
      <c r="H454">
        <f t="shared" ca="1" si="152"/>
        <v>277000000</v>
      </c>
      <c r="I454" s="35">
        <f ca="1">compile!$E$5</f>
        <v>43831</v>
      </c>
      <c r="J454" s="83">
        <f t="shared" ca="1" si="153"/>
        <v>1577836800</v>
      </c>
      <c r="K454" s="37">
        <f t="shared" si="146"/>
        <v>453</v>
      </c>
      <c r="L454">
        <f t="shared" ca="1" si="147"/>
        <v>277</v>
      </c>
      <c r="M454">
        <f t="shared" ca="1" si="154"/>
        <v>277000000</v>
      </c>
      <c r="N454" s="35">
        <f ca="1">compile!$AI$5</f>
        <v>45658</v>
      </c>
      <c r="O454" s="83">
        <f t="shared" ca="1" si="155"/>
        <v>1735689600</v>
      </c>
      <c r="P454" s="37">
        <f t="shared" si="148"/>
        <v>453</v>
      </c>
      <c r="Q454">
        <f t="shared" ca="1" si="149"/>
        <v>277</v>
      </c>
      <c r="R454">
        <f t="shared" ca="1" si="156"/>
        <v>277000000</v>
      </c>
      <c r="S454" s="35">
        <f ca="1">compile!$BM$5</f>
        <v>47484</v>
      </c>
      <c r="T454" s="83">
        <f t="shared" ca="1" si="157"/>
        <v>1893456000</v>
      </c>
      <c r="U454" s="37">
        <f t="shared" si="150"/>
        <v>453</v>
      </c>
      <c r="V454">
        <f t="shared" ca="1" si="151"/>
        <v>277</v>
      </c>
      <c r="W454">
        <f t="shared" ca="1" si="158"/>
        <v>277000000</v>
      </c>
      <c r="X454" s="35">
        <f ca="1">compile!$CQ$5</f>
        <v>51136</v>
      </c>
      <c r="Y454" s="83">
        <f t="shared" ca="1" si="159"/>
        <v>2208988800</v>
      </c>
    </row>
    <row r="455" spans="1:25" x14ac:dyDescent="0.2">
      <c r="A455">
        <v>454</v>
      </c>
      <c r="B455" t="str">
        <f t="shared" ca="1" si="140"/>
        <v>SVN_Wind onshore stark</v>
      </c>
      <c r="C455">
        <f t="shared" ca="1" si="141"/>
        <v>16</v>
      </c>
      <c r="D455">
        <f t="shared" ca="1" si="142"/>
        <v>14</v>
      </c>
      <c r="E455">
        <f t="shared" ca="1" si="143"/>
        <v>45.6</v>
      </c>
      <c r="F455" s="37">
        <f t="shared" si="144"/>
        <v>454</v>
      </c>
      <c r="G455">
        <f t="shared" ca="1" si="145"/>
        <v>21</v>
      </c>
      <c r="H455">
        <f t="shared" ca="1" si="152"/>
        <v>21000000</v>
      </c>
      <c r="I455" s="35">
        <f ca="1">compile!$E$5</f>
        <v>43831</v>
      </c>
      <c r="J455" s="83">
        <f t="shared" ca="1" si="153"/>
        <v>1577836800</v>
      </c>
      <c r="K455" s="37">
        <f t="shared" si="146"/>
        <v>454</v>
      </c>
      <c r="L455">
        <f t="shared" ca="1" si="147"/>
        <v>21</v>
      </c>
      <c r="M455">
        <f t="shared" ca="1" si="154"/>
        <v>21000000</v>
      </c>
      <c r="N455" s="35">
        <f ca="1">compile!$AI$5</f>
        <v>45658</v>
      </c>
      <c r="O455" s="83">
        <f t="shared" ca="1" si="155"/>
        <v>1735689600</v>
      </c>
      <c r="P455" s="37">
        <f t="shared" si="148"/>
        <v>454</v>
      </c>
      <c r="Q455">
        <f t="shared" ca="1" si="149"/>
        <v>21</v>
      </c>
      <c r="R455">
        <f t="shared" ca="1" si="156"/>
        <v>21000000</v>
      </c>
      <c r="S455" s="35">
        <f ca="1">compile!$BM$5</f>
        <v>47484</v>
      </c>
      <c r="T455" s="83">
        <f t="shared" ca="1" si="157"/>
        <v>1893456000</v>
      </c>
      <c r="U455" s="37">
        <f t="shared" si="150"/>
        <v>454</v>
      </c>
      <c r="V455">
        <f t="shared" ca="1" si="151"/>
        <v>21</v>
      </c>
      <c r="W455">
        <f t="shared" ca="1" si="158"/>
        <v>21000000</v>
      </c>
      <c r="X455" s="35">
        <f ca="1">compile!$CQ$5</f>
        <v>51136</v>
      </c>
      <c r="Y455" s="83">
        <f t="shared" ca="1" si="159"/>
        <v>2208988800</v>
      </c>
    </row>
    <row r="456" spans="1:25" x14ac:dyDescent="0.2">
      <c r="A456">
        <v>455</v>
      </c>
      <c r="B456" t="str">
        <f t="shared" ca="1" si="140"/>
        <v>SVN_Wind onshore schwach</v>
      </c>
      <c r="C456">
        <f t="shared" ca="1" si="141"/>
        <v>15</v>
      </c>
      <c r="D456">
        <f t="shared" ca="1" si="142"/>
        <v>14</v>
      </c>
      <c r="E456">
        <f t="shared" ca="1" si="143"/>
        <v>45.6</v>
      </c>
      <c r="F456" s="37">
        <f t="shared" si="144"/>
        <v>455</v>
      </c>
      <c r="G456">
        <f t="shared" ca="1" si="145"/>
        <v>21</v>
      </c>
      <c r="H456">
        <f t="shared" ca="1" si="152"/>
        <v>21000000</v>
      </c>
      <c r="I456" s="35">
        <f ca="1">compile!$E$5</f>
        <v>43831</v>
      </c>
      <c r="J456" s="83">
        <f t="shared" ca="1" si="153"/>
        <v>1577836800</v>
      </c>
      <c r="K456" s="37">
        <f t="shared" si="146"/>
        <v>455</v>
      </c>
      <c r="L456">
        <f t="shared" ca="1" si="147"/>
        <v>21</v>
      </c>
      <c r="M456">
        <f t="shared" ca="1" si="154"/>
        <v>21000000</v>
      </c>
      <c r="N456" s="35">
        <f ca="1">compile!$AI$5</f>
        <v>45658</v>
      </c>
      <c r="O456" s="83">
        <f t="shared" ca="1" si="155"/>
        <v>1735689600</v>
      </c>
      <c r="P456" s="37">
        <f t="shared" si="148"/>
        <v>455</v>
      </c>
      <c r="Q456">
        <f t="shared" ca="1" si="149"/>
        <v>21</v>
      </c>
      <c r="R456">
        <f t="shared" ca="1" si="156"/>
        <v>21000000</v>
      </c>
      <c r="S456" s="35">
        <f ca="1">compile!$BM$5</f>
        <v>47484</v>
      </c>
      <c r="T456" s="83">
        <f t="shared" ca="1" si="157"/>
        <v>1893456000</v>
      </c>
      <c r="U456" s="37">
        <f t="shared" si="150"/>
        <v>455</v>
      </c>
      <c r="V456">
        <f t="shared" ca="1" si="151"/>
        <v>21</v>
      </c>
      <c r="W456">
        <f t="shared" ca="1" si="158"/>
        <v>21000000</v>
      </c>
      <c r="X456" s="35">
        <f ca="1">compile!$CQ$5</f>
        <v>51136</v>
      </c>
      <c r="Y456" s="83">
        <f t="shared" ca="1" si="159"/>
        <v>2208988800</v>
      </c>
    </row>
    <row r="457" spans="1:25" x14ac:dyDescent="0.2">
      <c r="A457">
        <v>456</v>
      </c>
      <c r="B457" t="str">
        <f t="shared" ca="1" si="140"/>
        <v>SVN_Wind offshore</v>
      </c>
      <c r="C457">
        <f t="shared" ca="1" si="141"/>
        <v>14</v>
      </c>
      <c r="D457">
        <f t="shared" ca="1" si="142"/>
        <v>13.5</v>
      </c>
      <c r="E457">
        <f t="shared" ca="1" si="143"/>
        <v>45.6</v>
      </c>
      <c r="F457" s="37">
        <f t="shared" si="144"/>
        <v>456</v>
      </c>
      <c r="G457">
        <f t="shared" ca="1" si="145"/>
        <v>0</v>
      </c>
      <c r="H457">
        <f t="shared" ca="1" si="152"/>
        <v>0</v>
      </c>
      <c r="I457" s="35">
        <f ca="1">compile!$E$5</f>
        <v>43831</v>
      </c>
      <c r="J457" s="83">
        <f t="shared" ca="1" si="153"/>
        <v>1577836800</v>
      </c>
      <c r="K457" s="37">
        <f t="shared" si="146"/>
        <v>456</v>
      </c>
      <c r="L457">
        <f t="shared" ca="1" si="147"/>
        <v>0</v>
      </c>
      <c r="M457">
        <f t="shared" ca="1" si="154"/>
        <v>0</v>
      </c>
      <c r="N457" s="35">
        <f ca="1">compile!$AI$5</f>
        <v>45658</v>
      </c>
      <c r="O457" s="83">
        <f t="shared" ca="1" si="155"/>
        <v>1735689600</v>
      </c>
      <c r="P457" s="37">
        <f t="shared" si="148"/>
        <v>456</v>
      </c>
      <c r="Q457">
        <f t="shared" ca="1" si="149"/>
        <v>0</v>
      </c>
      <c r="R457">
        <f t="shared" ca="1" si="156"/>
        <v>0</v>
      </c>
      <c r="S457" s="35">
        <f ca="1">compile!$BM$5</f>
        <v>47484</v>
      </c>
      <c r="T457" s="83">
        <f t="shared" ca="1" si="157"/>
        <v>1893456000</v>
      </c>
      <c r="U457" s="37">
        <f t="shared" si="150"/>
        <v>456</v>
      </c>
      <c r="V457">
        <f t="shared" ca="1" si="151"/>
        <v>0</v>
      </c>
      <c r="W457">
        <f t="shared" ca="1" si="158"/>
        <v>0</v>
      </c>
      <c r="X457" s="35">
        <f ca="1">compile!$CQ$5</f>
        <v>51136</v>
      </c>
      <c r="Y457" s="83">
        <f t="shared" ca="1" si="159"/>
        <v>2208988800</v>
      </c>
    </row>
    <row r="458" spans="1:25" x14ac:dyDescent="0.2">
      <c r="A458">
        <v>457</v>
      </c>
      <c r="B458" t="str">
        <f t="shared" ca="1" si="140"/>
        <v>SVK_Biomassekraftwerk</v>
      </c>
      <c r="C458">
        <f t="shared" ca="1" si="141"/>
        <v>1</v>
      </c>
      <c r="D458">
        <f t="shared" ca="1" si="142"/>
        <v>17.2</v>
      </c>
      <c r="E458">
        <f t="shared" ca="1" si="143"/>
        <v>48.2</v>
      </c>
      <c r="F458" s="37">
        <f t="shared" si="144"/>
        <v>457</v>
      </c>
      <c r="G458">
        <f t="shared" ca="1" si="145"/>
        <v>0</v>
      </c>
      <c r="H458">
        <f t="shared" ca="1" si="152"/>
        <v>0</v>
      </c>
      <c r="I458" s="35">
        <f ca="1">compile!$E$5</f>
        <v>43831</v>
      </c>
      <c r="J458" s="83">
        <f t="shared" ca="1" si="153"/>
        <v>1577836800</v>
      </c>
      <c r="K458" s="37">
        <f t="shared" si="146"/>
        <v>457</v>
      </c>
      <c r="L458">
        <f t="shared" ca="1" si="147"/>
        <v>0</v>
      </c>
      <c r="M458">
        <f t="shared" ca="1" si="154"/>
        <v>0</v>
      </c>
      <c r="N458" s="35">
        <f ca="1">compile!$AI$5</f>
        <v>45658</v>
      </c>
      <c r="O458" s="83">
        <f t="shared" ca="1" si="155"/>
        <v>1735689600</v>
      </c>
      <c r="P458" s="37">
        <f t="shared" si="148"/>
        <v>457</v>
      </c>
      <c r="Q458">
        <f t="shared" ca="1" si="149"/>
        <v>0</v>
      </c>
      <c r="R458">
        <f t="shared" ca="1" si="156"/>
        <v>0</v>
      </c>
      <c r="S458" s="35">
        <f ca="1">compile!$BM$5</f>
        <v>47484</v>
      </c>
      <c r="T458" s="83">
        <f t="shared" ca="1" si="157"/>
        <v>1893456000</v>
      </c>
      <c r="U458" s="37">
        <f t="shared" si="150"/>
        <v>457</v>
      </c>
      <c r="V458">
        <f t="shared" ca="1" si="151"/>
        <v>0</v>
      </c>
      <c r="W458">
        <f t="shared" ca="1" si="158"/>
        <v>0</v>
      </c>
      <c r="X458" s="35">
        <f ca="1">compile!$CQ$5</f>
        <v>51136</v>
      </c>
      <c r="Y458" s="83">
        <f t="shared" ca="1" si="159"/>
        <v>2208988800</v>
      </c>
    </row>
    <row r="459" spans="1:25" x14ac:dyDescent="0.2">
      <c r="A459">
        <v>458</v>
      </c>
      <c r="B459" t="str">
        <f t="shared" ca="1" si="140"/>
        <v>SVK_GT absicherung</v>
      </c>
      <c r="C459">
        <f t="shared" ca="1" si="141"/>
        <v>4</v>
      </c>
      <c r="D459">
        <f t="shared" ca="1" si="142"/>
        <v>17.7</v>
      </c>
      <c r="E459">
        <f t="shared" ca="1" si="143"/>
        <v>48.5</v>
      </c>
      <c r="F459" s="37">
        <f t="shared" si="144"/>
        <v>458</v>
      </c>
      <c r="G459">
        <f t="shared" ca="1" si="145"/>
        <v>866.79</v>
      </c>
      <c r="H459">
        <f t="shared" ca="1" si="152"/>
        <v>866790000</v>
      </c>
      <c r="I459" s="35">
        <f ca="1">compile!$E$5</f>
        <v>43831</v>
      </c>
      <c r="J459" s="83">
        <f t="shared" ca="1" si="153"/>
        <v>1577836800</v>
      </c>
      <c r="K459" s="37">
        <f t="shared" si="146"/>
        <v>458</v>
      </c>
      <c r="L459">
        <f t="shared" ca="1" si="147"/>
        <v>866.79</v>
      </c>
      <c r="M459">
        <f t="shared" ca="1" si="154"/>
        <v>866790000</v>
      </c>
      <c r="N459" s="35">
        <f ca="1">compile!$AI$5</f>
        <v>45658</v>
      </c>
      <c r="O459" s="83">
        <f t="shared" ca="1" si="155"/>
        <v>1735689600</v>
      </c>
      <c r="P459" s="37">
        <f t="shared" si="148"/>
        <v>458</v>
      </c>
      <c r="Q459">
        <f t="shared" ca="1" si="149"/>
        <v>866.79</v>
      </c>
      <c r="R459">
        <f t="shared" ca="1" si="156"/>
        <v>866790000</v>
      </c>
      <c r="S459" s="35">
        <f ca="1">compile!$BM$5</f>
        <v>47484</v>
      </c>
      <c r="T459" s="83">
        <f t="shared" ca="1" si="157"/>
        <v>1893456000</v>
      </c>
      <c r="U459" s="37">
        <f t="shared" si="150"/>
        <v>458</v>
      </c>
      <c r="V459">
        <f t="shared" ca="1" si="151"/>
        <v>866.79</v>
      </c>
      <c r="W459">
        <f t="shared" ca="1" si="158"/>
        <v>866790000</v>
      </c>
      <c r="X459" s="35">
        <f ca="1">compile!$CQ$5</f>
        <v>51136</v>
      </c>
      <c r="Y459" s="83">
        <f t="shared" ca="1" si="159"/>
        <v>2208988800</v>
      </c>
    </row>
    <row r="460" spans="1:25" x14ac:dyDescent="0.2">
      <c r="A460">
        <v>459</v>
      </c>
      <c r="B460" t="str">
        <f t="shared" ca="1" si="140"/>
        <v>SVK_GT peak</v>
      </c>
      <c r="C460">
        <f t="shared" ca="1" si="141"/>
        <v>5</v>
      </c>
      <c r="D460">
        <f t="shared" ca="1" si="142"/>
        <v>17.7</v>
      </c>
      <c r="E460">
        <f t="shared" ca="1" si="143"/>
        <v>48.5</v>
      </c>
      <c r="F460" s="37">
        <f t="shared" si="144"/>
        <v>459</v>
      </c>
      <c r="G460">
        <f t="shared" ca="1" si="145"/>
        <v>260.03699999999998</v>
      </c>
      <c r="H460">
        <f t="shared" ca="1" si="152"/>
        <v>260036999.99999997</v>
      </c>
      <c r="I460" s="35">
        <f ca="1">compile!$E$5</f>
        <v>43831</v>
      </c>
      <c r="J460" s="83">
        <f t="shared" ca="1" si="153"/>
        <v>1577836800</v>
      </c>
      <c r="K460" s="37">
        <f t="shared" si="146"/>
        <v>459</v>
      </c>
      <c r="L460">
        <f t="shared" ca="1" si="147"/>
        <v>260.03699999999998</v>
      </c>
      <c r="M460">
        <f t="shared" ca="1" si="154"/>
        <v>260036999.99999997</v>
      </c>
      <c r="N460" s="35">
        <f ca="1">compile!$AI$5</f>
        <v>45658</v>
      </c>
      <c r="O460" s="83">
        <f t="shared" ca="1" si="155"/>
        <v>1735689600</v>
      </c>
      <c r="P460" s="37">
        <f t="shared" si="148"/>
        <v>459</v>
      </c>
      <c r="Q460">
        <f t="shared" ca="1" si="149"/>
        <v>260.03699999999998</v>
      </c>
      <c r="R460">
        <f t="shared" ca="1" si="156"/>
        <v>260036999.99999997</v>
      </c>
      <c r="S460" s="35">
        <f ca="1">compile!$BM$5</f>
        <v>47484</v>
      </c>
      <c r="T460" s="83">
        <f t="shared" ca="1" si="157"/>
        <v>1893456000</v>
      </c>
      <c r="U460" s="37">
        <f t="shared" si="150"/>
        <v>459</v>
      </c>
      <c r="V460">
        <f t="shared" ca="1" si="151"/>
        <v>260.03699999999998</v>
      </c>
      <c r="W460">
        <f t="shared" ca="1" si="158"/>
        <v>260036999.99999997</v>
      </c>
      <c r="X460" s="35">
        <f ca="1">compile!$CQ$5</f>
        <v>51136</v>
      </c>
      <c r="Y460" s="83">
        <f t="shared" ca="1" si="159"/>
        <v>2208988800</v>
      </c>
    </row>
    <row r="461" spans="1:25" x14ac:dyDescent="0.2">
      <c r="A461">
        <v>460</v>
      </c>
      <c r="B461" t="str">
        <f t="shared" ca="1" si="140"/>
        <v>SVK_GKKW alt</v>
      </c>
      <c r="C461">
        <f t="shared" ca="1" si="141"/>
        <v>6</v>
      </c>
      <c r="D461">
        <f t="shared" ca="1" si="142"/>
        <v>22</v>
      </c>
      <c r="E461">
        <f t="shared" ca="1" si="143"/>
        <v>48.5</v>
      </c>
      <c r="F461" s="37">
        <f t="shared" si="144"/>
        <v>460</v>
      </c>
      <c r="G461">
        <f t="shared" ca="1" si="145"/>
        <v>303.37649999999996</v>
      </c>
      <c r="H461">
        <f t="shared" ca="1" si="152"/>
        <v>303376499.99999994</v>
      </c>
      <c r="I461" s="35">
        <f ca="1">compile!$E$5</f>
        <v>43831</v>
      </c>
      <c r="J461" s="83">
        <f t="shared" ca="1" si="153"/>
        <v>1577836800</v>
      </c>
      <c r="K461" s="37">
        <f t="shared" si="146"/>
        <v>460</v>
      </c>
      <c r="L461">
        <f t="shared" ca="1" si="147"/>
        <v>303.37649999999996</v>
      </c>
      <c r="M461">
        <f t="shared" ca="1" si="154"/>
        <v>303376499.99999994</v>
      </c>
      <c r="N461" s="35">
        <f ca="1">compile!$AI$5</f>
        <v>45658</v>
      </c>
      <c r="O461" s="83">
        <f t="shared" ca="1" si="155"/>
        <v>1735689600</v>
      </c>
      <c r="P461" s="37">
        <f t="shared" si="148"/>
        <v>460</v>
      </c>
      <c r="Q461">
        <f t="shared" ca="1" si="149"/>
        <v>303.37649999999996</v>
      </c>
      <c r="R461">
        <f t="shared" ca="1" si="156"/>
        <v>303376499.99999994</v>
      </c>
      <c r="S461" s="35">
        <f ca="1">compile!$BM$5</f>
        <v>47484</v>
      </c>
      <c r="T461" s="83">
        <f t="shared" ca="1" si="157"/>
        <v>1893456000</v>
      </c>
      <c r="U461" s="37">
        <f t="shared" si="150"/>
        <v>460</v>
      </c>
      <c r="V461">
        <f t="shared" ca="1" si="151"/>
        <v>303.37649999999996</v>
      </c>
      <c r="W461">
        <f t="shared" ca="1" si="158"/>
        <v>303376499.99999994</v>
      </c>
      <c r="X461" s="35">
        <f ca="1">compile!$CQ$5</f>
        <v>51136</v>
      </c>
      <c r="Y461" s="83">
        <f t="shared" ca="1" si="159"/>
        <v>2208988800</v>
      </c>
    </row>
    <row r="462" spans="1:25" x14ac:dyDescent="0.2">
      <c r="A462">
        <v>461</v>
      </c>
      <c r="B462" t="str">
        <f t="shared" ca="1" si="140"/>
        <v>SVK_GKKW neu</v>
      </c>
      <c r="C462">
        <f t="shared" ca="1" si="141"/>
        <v>7</v>
      </c>
      <c r="D462">
        <f t="shared" ca="1" si="142"/>
        <v>22</v>
      </c>
      <c r="E462">
        <f t="shared" ca="1" si="143"/>
        <v>48.5</v>
      </c>
      <c r="F462" s="37">
        <f t="shared" si="144"/>
        <v>461</v>
      </c>
      <c r="G462">
        <f t="shared" ca="1" si="145"/>
        <v>303.37649999999996</v>
      </c>
      <c r="H462">
        <f t="shared" ca="1" si="152"/>
        <v>303376499.99999994</v>
      </c>
      <c r="I462" s="35">
        <f ca="1">compile!$E$5</f>
        <v>43831</v>
      </c>
      <c r="J462" s="83">
        <f t="shared" ca="1" si="153"/>
        <v>1577836800</v>
      </c>
      <c r="K462" s="37">
        <f t="shared" si="146"/>
        <v>461</v>
      </c>
      <c r="L462">
        <f t="shared" ca="1" si="147"/>
        <v>303.37649999999996</v>
      </c>
      <c r="M462">
        <f t="shared" ca="1" si="154"/>
        <v>303376499.99999994</v>
      </c>
      <c r="N462" s="35">
        <f ca="1">compile!$AI$5</f>
        <v>45658</v>
      </c>
      <c r="O462" s="83">
        <f t="shared" ca="1" si="155"/>
        <v>1735689600</v>
      </c>
      <c r="P462" s="37">
        <f t="shared" si="148"/>
        <v>461</v>
      </c>
      <c r="Q462">
        <f t="shared" ca="1" si="149"/>
        <v>303.37649999999996</v>
      </c>
      <c r="R462">
        <f t="shared" ca="1" si="156"/>
        <v>303376499.99999994</v>
      </c>
      <c r="S462" s="35">
        <f ca="1">compile!$BM$5</f>
        <v>47484</v>
      </c>
      <c r="T462" s="83">
        <f t="shared" ca="1" si="157"/>
        <v>1893456000</v>
      </c>
      <c r="U462" s="37">
        <f t="shared" si="150"/>
        <v>461</v>
      </c>
      <c r="V462">
        <f t="shared" ca="1" si="151"/>
        <v>303.37649999999996</v>
      </c>
      <c r="W462">
        <f t="shared" ca="1" si="158"/>
        <v>303376499.99999994</v>
      </c>
      <c r="X462" s="35">
        <f ca="1">compile!$CQ$5</f>
        <v>51136</v>
      </c>
      <c r="Y462" s="83">
        <f t="shared" ca="1" si="159"/>
        <v>2208988800</v>
      </c>
    </row>
    <row r="463" spans="1:25" x14ac:dyDescent="0.2">
      <c r="A463">
        <v>462</v>
      </c>
      <c r="B463" t="str">
        <f t="shared" ca="1" si="140"/>
        <v>SVK_Steinkohlekraftwerk alt</v>
      </c>
      <c r="C463">
        <f t="shared" ca="1" si="141"/>
        <v>12</v>
      </c>
      <c r="D463">
        <f t="shared" ca="1" si="142"/>
        <v>22</v>
      </c>
      <c r="E463">
        <f t="shared" ca="1" si="143"/>
        <v>48.5</v>
      </c>
      <c r="F463" s="37">
        <f t="shared" si="144"/>
        <v>462</v>
      </c>
      <c r="G463">
        <f t="shared" ca="1" si="145"/>
        <v>98.59</v>
      </c>
      <c r="H463">
        <f t="shared" ca="1" si="152"/>
        <v>98590000</v>
      </c>
      <c r="I463" s="35">
        <f ca="1">compile!$E$5</f>
        <v>43831</v>
      </c>
      <c r="J463" s="83">
        <f t="shared" ca="1" si="153"/>
        <v>1577836800</v>
      </c>
      <c r="K463" s="37">
        <f t="shared" si="146"/>
        <v>462</v>
      </c>
      <c r="L463">
        <f t="shared" ca="1" si="147"/>
        <v>98.59</v>
      </c>
      <c r="M463">
        <f t="shared" ca="1" si="154"/>
        <v>98590000</v>
      </c>
      <c r="N463" s="35">
        <f ca="1">compile!$AI$5</f>
        <v>45658</v>
      </c>
      <c r="O463" s="83">
        <f t="shared" ca="1" si="155"/>
        <v>1735689600</v>
      </c>
      <c r="P463" s="37">
        <f t="shared" si="148"/>
        <v>462</v>
      </c>
      <c r="Q463">
        <f t="shared" ca="1" si="149"/>
        <v>98.59</v>
      </c>
      <c r="R463">
        <f t="shared" ca="1" si="156"/>
        <v>98590000</v>
      </c>
      <c r="S463" s="35">
        <f ca="1">compile!$BM$5</f>
        <v>47484</v>
      </c>
      <c r="T463" s="83">
        <f t="shared" ca="1" si="157"/>
        <v>1893456000</v>
      </c>
      <c r="U463" s="37">
        <f t="shared" si="150"/>
        <v>462</v>
      </c>
      <c r="V463">
        <f t="shared" ca="1" si="151"/>
        <v>98.59</v>
      </c>
      <c r="W463">
        <f t="shared" ca="1" si="158"/>
        <v>98590000</v>
      </c>
      <c r="X463" s="35">
        <f ca="1">compile!$CQ$5</f>
        <v>51136</v>
      </c>
      <c r="Y463" s="83">
        <f t="shared" ca="1" si="159"/>
        <v>2208988800</v>
      </c>
    </row>
    <row r="464" spans="1:25" x14ac:dyDescent="0.2">
      <c r="A464">
        <v>463</v>
      </c>
      <c r="B464" t="str">
        <f t="shared" ca="1" si="140"/>
        <v>SVK_Steinkohlekraftwerk neu</v>
      </c>
      <c r="C464">
        <f t="shared" ca="1" si="141"/>
        <v>13</v>
      </c>
      <c r="D464">
        <f t="shared" ca="1" si="142"/>
        <v>22</v>
      </c>
      <c r="E464">
        <f t="shared" ca="1" si="143"/>
        <v>48.5</v>
      </c>
      <c r="F464" s="37">
        <f t="shared" si="144"/>
        <v>463</v>
      </c>
      <c r="G464">
        <f t="shared" ca="1" si="145"/>
        <v>98.59</v>
      </c>
      <c r="H464">
        <f t="shared" ca="1" si="152"/>
        <v>98590000</v>
      </c>
      <c r="I464" s="35">
        <f ca="1">compile!$E$5</f>
        <v>43831</v>
      </c>
      <c r="J464" s="83">
        <f t="shared" ca="1" si="153"/>
        <v>1577836800</v>
      </c>
      <c r="K464" s="37">
        <f t="shared" si="146"/>
        <v>463</v>
      </c>
      <c r="L464">
        <f t="shared" ca="1" si="147"/>
        <v>98.59</v>
      </c>
      <c r="M464">
        <f t="shared" ca="1" si="154"/>
        <v>98590000</v>
      </c>
      <c r="N464" s="35">
        <f ca="1">compile!$AI$5</f>
        <v>45658</v>
      </c>
      <c r="O464" s="83">
        <f t="shared" ca="1" si="155"/>
        <v>1735689600</v>
      </c>
      <c r="P464" s="37">
        <f t="shared" si="148"/>
        <v>463</v>
      </c>
      <c r="Q464">
        <f t="shared" ca="1" si="149"/>
        <v>98.59</v>
      </c>
      <c r="R464">
        <f t="shared" ca="1" si="156"/>
        <v>98590000</v>
      </c>
      <c r="S464" s="35">
        <f ca="1">compile!$BM$5</f>
        <v>47484</v>
      </c>
      <c r="T464" s="83">
        <f t="shared" ca="1" si="157"/>
        <v>1893456000</v>
      </c>
      <c r="U464" s="37">
        <f t="shared" si="150"/>
        <v>463</v>
      </c>
      <c r="V464">
        <f t="shared" ca="1" si="151"/>
        <v>98.59</v>
      </c>
      <c r="W464">
        <f t="shared" ca="1" si="158"/>
        <v>98590000</v>
      </c>
      <c r="X464" s="35">
        <f ca="1">compile!$CQ$5</f>
        <v>51136</v>
      </c>
      <c r="Y464" s="83">
        <f t="shared" ca="1" si="159"/>
        <v>2208988800</v>
      </c>
    </row>
    <row r="465" spans="1:25" x14ac:dyDescent="0.2">
      <c r="A465">
        <v>464</v>
      </c>
      <c r="B465" t="str">
        <f t="shared" ca="1" si="140"/>
        <v>SVK_Laufwasserkraftwerk</v>
      </c>
      <c r="C465">
        <f t="shared" ca="1" si="141"/>
        <v>9</v>
      </c>
      <c r="D465">
        <f t="shared" ca="1" si="142"/>
        <v>17.5</v>
      </c>
      <c r="E465">
        <f t="shared" ca="1" si="143"/>
        <v>47.9</v>
      </c>
      <c r="F465" s="37">
        <f t="shared" si="144"/>
        <v>464</v>
      </c>
      <c r="G465">
        <f t="shared" ca="1" si="145"/>
        <v>848</v>
      </c>
      <c r="H465">
        <f t="shared" ca="1" si="152"/>
        <v>848000000</v>
      </c>
      <c r="I465" s="35">
        <f ca="1">compile!$E$5</f>
        <v>43831</v>
      </c>
      <c r="J465" s="83">
        <f t="shared" ca="1" si="153"/>
        <v>1577836800</v>
      </c>
      <c r="K465" s="37">
        <f t="shared" si="146"/>
        <v>464</v>
      </c>
      <c r="L465">
        <f t="shared" ca="1" si="147"/>
        <v>848</v>
      </c>
      <c r="M465">
        <f t="shared" ca="1" si="154"/>
        <v>848000000</v>
      </c>
      <c r="N465" s="35">
        <f ca="1">compile!$AI$5</f>
        <v>45658</v>
      </c>
      <c r="O465" s="83">
        <f t="shared" ca="1" si="155"/>
        <v>1735689600</v>
      </c>
      <c r="P465" s="37">
        <f t="shared" si="148"/>
        <v>464</v>
      </c>
      <c r="Q465">
        <f t="shared" ca="1" si="149"/>
        <v>848</v>
      </c>
      <c r="R465">
        <f t="shared" ca="1" si="156"/>
        <v>848000000</v>
      </c>
      <c r="S465" s="35">
        <f ca="1">compile!$BM$5</f>
        <v>47484</v>
      </c>
      <c r="T465" s="83">
        <f t="shared" ca="1" si="157"/>
        <v>1893456000</v>
      </c>
      <c r="U465" s="37">
        <f t="shared" si="150"/>
        <v>464</v>
      </c>
      <c r="V465">
        <f t="shared" ca="1" si="151"/>
        <v>848</v>
      </c>
      <c r="W465">
        <f t="shared" ca="1" si="158"/>
        <v>848000000</v>
      </c>
      <c r="X465" s="35">
        <f ca="1">compile!$CQ$5</f>
        <v>51136</v>
      </c>
      <c r="Y465" s="83">
        <f t="shared" ca="1" si="159"/>
        <v>2208988800</v>
      </c>
    </row>
    <row r="466" spans="1:25" x14ac:dyDescent="0.2">
      <c r="A466">
        <v>465</v>
      </c>
      <c r="B466" t="str">
        <f t="shared" ca="1" si="140"/>
        <v>SVK_Speicherwasserkraftwerk</v>
      </c>
      <c r="C466">
        <f t="shared" ca="1" si="141"/>
        <v>11</v>
      </c>
      <c r="D466">
        <f t="shared" ca="1" si="142"/>
        <v>19.899999999999999</v>
      </c>
      <c r="E466">
        <f t="shared" ca="1" si="143"/>
        <v>49</v>
      </c>
      <c r="F466" s="37">
        <f t="shared" si="144"/>
        <v>465</v>
      </c>
      <c r="G466">
        <f t="shared" ca="1" si="145"/>
        <v>1708</v>
      </c>
      <c r="H466">
        <f t="shared" ca="1" si="152"/>
        <v>1708000000</v>
      </c>
      <c r="I466" s="35">
        <f ca="1">compile!$E$5</f>
        <v>43831</v>
      </c>
      <c r="J466" s="83">
        <f t="shared" ca="1" si="153"/>
        <v>1577836800</v>
      </c>
      <c r="K466" s="37">
        <f t="shared" si="146"/>
        <v>465</v>
      </c>
      <c r="L466">
        <f t="shared" ca="1" si="147"/>
        <v>1708</v>
      </c>
      <c r="M466">
        <f t="shared" ca="1" si="154"/>
        <v>1708000000</v>
      </c>
      <c r="N466" s="35">
        <f ca="1">compile!$AI$5</f>
        <v>45658</v>
      </c>
      <c r="O466" s="83">
        <f t="shared" ca="1" si="155"/>
        <v>1735689600</v>
      </c>
      <c r="P466" s="37">
        <f t="shared" si="148"/>
        <v>465</v>
      </c>
      <c r="Q466">
        <f t="shared" ca="1" si="149"/>
        <v>1708</v>
      </c>
      <c r="R466">
        <f t="shared" ca="1" si="156"/>
        <v>1708000000</v>
      </c>
      <c r="S466" s="35">
        <f ca="1">compile!$BM$5</f>
        <v>47484</v>
      </c>
      <c r="T466" s="83">
        <f t="shared" ca="1" si="157"/>
        <v>1893456000</v>
      </c>
      <c r="U466" s="37">
        <f t="shared" si="150"/>
        <v>465</v>
      </c>
      <c r="V466">
        <f t="shared" ca="1" si="151"/>
        <v>1708</v>
      </c>
      <c r="W466">
        <f t="shared" ca="1" si="158"/>
        <v>1708000000</v>
      </c>
      <c r="X466" s="35">
        <f ca="1">compile!$CQ$5</f>
        <v>51136</v>
      </c>
      <c r="Y466" s="83">
        <f t="shared" ca="1" si="159"/>
        <v>2208988800</v>
      </c>
    </row>
    <row r="467" spans="1:25" x14ac:dyDescent="0.2">
      <c r="A467">
        <v>466</v>
      </c>
      <c r="B467" t="str">
        <f t="shared" ca="1" si="140"/>
        <v>SVK_Braunkohlekraftwerk alt</v>
      </c>
      <c r="C467">
        <f t="shared" ca="1" si="141"/>
        <v>2</v>
      </c>
      <c r="D467">
        <f t="shared" ca="1" si="142"/>
        <v>18.5</v>
      </c>
      <c r="E467">
        <f t="shared" ca="1" si="143"/>
        <v>48.7</v>
      </c>
      <c r="F467" s="37">
        <f t="shared" si="144"/>
        <v>466</v>
      </c>
      <c r="G467">
        <f t="shared" ca="1" si="145"/>
        <v>120.14</v>
      </c>
      <c r="H467">
        <f t="shared" ca="1" si="152"/>
        <v>120140000</v>
      </c>
      <c r="I467" s="35">
        <f ca="1">compile!$E$5</f>
        <v>43831</v>
      </c>
      <c r="J467" s="83">
        <f t="shared" ca="1" si="153"/>
        <v>1577836800</v>
      </c>
      <c r="K467" s="37">
        <f t="shared" si="146"/>
        <v>466</v>
      </c>
      <c r="L467">
        <f t="shared" ca="1" si="147"/>
        <v>120.14</v>
      </c>
      <c r="M467">
        <f t="shared" ca="1" si="154"/>
        <v>120140000</v>
      </c>
      <c r="N467" s="35">
        <f ca="1">compile!$AI$5</f>
        <v>45658</v>
      </c>
      <c r="O467" s="83">
        <f t="shared" ca="1" si="155"/>
        <v>1735689600</v>
      </c>
      <c r="P467" s="37">
        <f t="shared" si="148"/>
        <v>466</v>
      </c>
      <c r="Q467">
        <f t="shared" ca="1" si="149"/>
        <v>120.14</v>
      </c>
      <c r="R467">
        <f t="shared" ca="1" si="156"/>
        <v>120140000</v>
      </c>
      <c r="S467" s="35">
        <f ca="1">compile!$BM$5</f>
        <v>47484</v>
      </c>
      <c r="T467" s="83">
        <f t="shared" ca="1" si="157"/>
        <v>1893456000</v>
      </c>
      <c r="U467" s="37">
        <f t="shared" si="150"/>
        <v>466</v>
      </c>
      <c r="V467">
        <f t="shared" ca="1" si="151"/>
        <v>120.14</v>
      </c>
      <c r="W467">
        <f t="shared" ca="1" si="158"/>
        <v>120140000</v>
      </c>
      <c r="X467" s="35">
        <f ca="1">compile!$CQ$5</f>
        <v>51136</v>
      </c>
      <c r="Y467" s="83">
        <f t="shared" ca="1" si="159"/>
        <v>2208988800</v>
      </c>
    </row>
    <row r="468" spans="1:25" x14ac:dyDescent="0.2">
      <c r="A468">
        <v>467</v>
      </c>
      <c r="B468" t="str">
        <f t="shared" ca="1" si="140"/>
        <v>SVK_Braunkohlekraftwerk neu</v>
      </c>
      <c r="C468">
        <f t="shared" ca="1" si="141"/>
        <v>3</v>
      </c>
      <c r="D468">
        <f t="shared" ca="1" si="142"/>
        <v>18.5</v>
      </c>
      <c r="E468">
        <f t="shared" ca="1" si="143"/>
        <v>48.7</v>
      </c>
      <c r="F468" s="37">
        <f t="shared" si="144"/>
        <v>467</v>
      </c>
      <c r="G468">
        <f t="shared" ca="1" si="145"/>
        <v>120.14</v>
      </c>
      <c r="H468">
        <f t="shared" ca="1" si="152"/>
        <v>120140000</v>
      </c>
      <c r="I468" s="35">
        <f ca="1">compile!$E$5</f>
        <v>43831</v>
      </c>
      <c r="J468" s="83">
        <f t="shared" ca="1" si="153"/>
        <v>1577836800</v>
      </c>
      <c r="K468" s="37">
        <f t="shared" si="146"/>
        <v>467</v>
      </c>
      <c r="L468">
        <f t="shared" ca="1" si="147"/>
        <v>120.14</v>
      </c>
      <c r="M468">
        <f t="shared" ca="1" si="154"/>
        <v>120140000</v>
      </c>
      <c r="N468" s="35">
        <f ca="1">compile!$AI$5</f>
        <v>45658</v>
      </c>
      <c r="O468" s="83">
        <f t="shared" ca="1" si="155"/>
        <v>1735689600</v>
      </c>
      <c r="P468" s="37">
        <f t="shared" si="148"/>
        <v>467</v>
      </c>
      <c r="Q468">
        <f t="shared" ca="1" si="149"/>
        <v>120.14</v>
      </c>
      <c r="R468">
        <f t="shared" ca="1" si="156"/>
        <v>120140000</v>
      </c>
      <c r="S468" s="35">
        <f ca="1">compile!$BM$5</f>
        <v>47484</v>
      </c>
      <c r="T468" s="83">
        <f t="shared" ca="1" si="157"/>
        <v>1893456000</v>
      </c>
      <c r="U468" s="37">
        <f t="shared" si="150"/>
        <v>467</v>
      </c>
      <c r="V468">
        <f t="shared" ca="1" si="151"/>
        <v>120.14</v>
      </c>
      <c r="W468">
        <f t="shared" ca="1" si="158"/>
        <v>120140000</v>
      </c>
      <c r="X468" s="35">
        <f ca="1">compile!$CQ$5</f>
        <v>51136</v>
      </c>
      <c r="Y468" s="83">
        <f t="shared" ca="1" si="159"/>
        <v>2208988800</v>
      </c>
    </row>
    <row r="469" spans="1:25" x14ac:dyDescent="0.2">
      <c r="A469">
        <v>468</v>
      </c>
      <c r="B469" t="str">
        <f t="shared" ca="1" si="140"/>
        <v>SVK_Kernkraftwerk</v>
      </c>
      <c r="C469">
        <f t="shared" ca="1" si="141"/>
        <v>8</v>
      </c>
      <c r="D469">
        <f t="shared" ca="1" si="142"/>
        <v>18</v>
      </c>
      <c r="E469">
        <f t="shared" ca="1" si="143"/>
        <v>48.5</v>
      </c>
      <c r="F469" s="37">
        <f t="shared" si="144"/>
        <v>468</v>
      </c>
      <c r="G469">
        <f t="shared" ca="1" si="145"/>
        <v>2761.92</v>
      </c>
      <c r="H469">
        <f t="shared" ca="1" si="152"/>
        <v>2761920000</v>
      </c>
      <c r="I469" s="35">
        <f ca="1">compile!$E$5</f>
        <v>43831</v>
      </c>
      <c r="J469" s="83">
        <f t="shared" ca="1" si="153"/>
        <v>1577836800</v>
      </c>
      <c r="K469" s="37">
        <f t="shared" si="146"/>
        <v>468</v>
      </c>
      <c r="L469">
        <f t="shared" ca="1" si="147"/>
        <v>2761.92</v>
      </c>
      <c r="M469">
        <f t="shared" ca="1" si="154"/>
        <v>2761920000</v>
      </c>
      <c r="N469" s="35">
        <f ca="1">compile!$AI$5</f>
        <v>45658</v>
      </c>
      <c r="O469" s="83">
        <f t="shared" ca="1" si="155"/>
        <v>1735689600</v>
      </c>
      <c r="P469" s="37">
        <f t="shared" si="148"/>
        <v>468</v>
      </c>
      <c r="Q469">
        <f t="shared" ca="1" si="149"/>
        <v>2761.92</v>
      </c>
      <c r="R469">
        <f t="shared" ca="1" si="156"/>
        <v>2761920000</v>
      </c>
      <c r="S469" s="35">
        <f ca="1">compile!$BM$5</f>
        <v>47484</v>
      </c>
      <c r="T469" s="83">
        <f t="shared" ca="1" si="157"/>
        <v>1893456000</v>
      </c>
      <c r="U469" s="37">
        <f t="shared" si="150"/>
        <v>468</v>
      </c>
      <c r="V469">
        <f t="shared" ca="1" si="151"/>
        <v>2761.92</v>
      </c>
      <c r="W469">
        <f t="shared" ca="1" si="158"/>
        <v>2761920000</v>
      </c>
      <c r="X469" s="35">
        <f ca="1">compile!$CQ$5</f>
        <v>51136</v>
      </c>
      <c r="Y469" s="83">
        <f t="shared" ca="1" si="159"/>
        <v>2208988800</v>
      </c>
    </row>
    <row r="470" spans="1:25" x14ac:dyDescent="0.2">
      <c r="A470">
        <v>469</v>
      </c>
      <c r="B470" t="str">
        <f t="shared" ca="1" si="140"/>
        <v>SVK_Oelkraftwerk</v>
      </c>
      <c r="C470">
        <f t="shared" ca="1" si="141"/>
        <v>17</v>
      </c>
      <c r="D470">
        <f t="shared" ca="1" si="142"/>
        <v>20</v>
      </c>
      <c r="E470">
        <f t="shared" ca="1" si="143"/>
        <v>48.6</v>
      </c>
      <c r="F470" s="37">
        <f t="shared" si="144"/>
        <v>469</v>
      </c>
      <c r="G470">
        <f t="shared" ca="1" si="145"/>
        <v>0</v>
      </c>
      <c r="H470">
        <f t="shared" ca="1" si="152"/>
        <v>0</v>
      </c>
      <c r="I470" s="35">
        <f ca="1">compile!$E$5</f>
        <v>43831</v>
      </c>
      <c r="J470" s="83">
        <f t="shared" ca="1" si="153"/>
        <v>1577836800</v>
      </c>
      <c r="K470" s="37">
        <f t="shared" si="146"/>
        <v>469</v>
      </c>
      <c r="L470">
        <f t="shared" ca="1" si="147"/>
        <v>0</v>
      </c>
      <c r="M470">
        <f t="shared" ca="1" si="154"/>
        <v>0</v>
      </c>
      <c r="N470" s="35">
        <f ca="1">compile!$AI$5</f>
        <v>45658</v>
      </c>
      <c r="O470" s="83">
        <f t="shared" ca="1" si="155"/>
        <v>1735689600</v>
      </c>
      <c r="P470" s="37">
        <f t="shared" si="148"/>
        <v>469</v>
      </c>
      <c r="Q470">
        <f t="shared" ca="1" si="149"/>
        <v>0</v>
      </c>
      <c r="R470">
        <f t="shared" ca="1" si="156"/>
        <v>0</v>
      </c>
      <c r="S470" s="35">
        <f ca="1">compile!$BM$5</f>
        <v>47484</v>
      </c>
      <c r="T470" s="83">
        <f t="shared" ca="1" si="157"/>
        <v>1893456000</v>
      </c>
      <c r="U470" s="37">
        <f t="shared" si="150"/>
        <v>469</v>
      </c>
      <c r="V470">
        <f t="shared" ca="1" si="151"/>
        <v>0</v>
      </c>
      <c r="W470">
        <f t="shared" ca="1" si="158"/>
        <v>0</v>
      </c>
      <c r="X470" s="35">
        <f ca="1">compile!$CQ$5</f>
        <v>51136</v>
      </c>
      <c r="Y470" s="83">
        <f t="shared" ca="1" si="159"/>
        <v>2208988800</v>
      </c>
    </row>
    <row r="471" spans="1:25" x14ac:dyDescent="0.2">
      <c r="A471">
        <v>470</v>
      </c>
      <c r="B471" t="str">
        <f t="shared" ca="1" si="140"/>
        <v>SVK_Weitere non-RES</v>
      </c>
      <c r="C471">
        <f t="shared" ca="1" si="141"/>
        <v>19</v>
      </c>
      <c r="D471">
        <f t="shared" ca="1" si="142"/>
        <v>17.2</v>
      </c>
      <c r="E471">
        <f t="shared" ca="1" si="143"/>
        <v>48.2</v>
      </c>
      <c r="F471" s="37">
        <f t="shared" si="144"/>
        <v>470</v>
      </c>
      <c r="G471">
        <f t="shared" ca="1" si="145"/>
        <v>863.60599999999999</v>
      </c>
      <c r="H471">
        <f t="shared" ca="1" si="152"/>
        <v>863606000</v>
      </c>
      <c r="I471" s="35">
        <f ca="1">compile!$E$5</f>
        <v>43831</v>
      </c>
      <c r="J471" s="83">
        <f t="shared" ca="1" si="153"/>
        <v>1577836800</v>
      </c>
      <c r="K471" s="37">
        <f t="shared" si="146"/>
        <v>470</v>
      </c>
      <c r="L471">
        <f t="shared" ca="1" si="147"/>
        <v>863.60599999999999</v>
      </c>
      <c r="M471">
        <f t="shared" ca="1" si="154"/>
        <v>863606000</v>
      </c>
      <c r="N471" s="35">
        <f ca="1">compile!$AI$5</f>
        <v>45658</v>
      </c>
      <c r="O471" s="83">
        <f t="shared" ca="1" si="155"/>
        <v>1735689600</v>
      </c>
      <c r="P471" s="37">
        <f t="shared" si="148"/>
        <v>470</v>
      </c>
      <c r="Q471">
        <f t="shared" ca="1" si="149"/>
        <v>863.60599999999999</v>
      </c>
      <c r="R471">
        <f t="shared" ca="1" si="156"/>
        <v>863606000</v>
      </c>
      <c r="S471" s="35">
        <f ca="1">compile!$BM$5</f>
        <v>47484</v>
      </c>
      <c r="T471" s="83">
        <f t="shared" ca="1" si="157"/>
        <v>1893456000</v>
      </c>
      <c r="U471" s="37">
        <f t="shared" si="150"/>
        <v>470</v>
      </c>
      <c r="V471">
        <f t="shared" ca="1" si="151"/>
        <v>863.60599999999999</v>
      </c>
      <c r="W471">
        <f t="shared" ca="1" si="158"/>
        <v>863606000</v>
      </c>
      <c r="X471" s="35">
        <f ca="1">compile!$CQ$5</f>
        <v>51136</v>
      </c>
      <c r="Y471" s="83">
        <f t="shared" ca="1" si="159"/>
        <v>2208988800</v>
      </c>
    </row>
    <row r="472" spans="1:25" x14ac:dyDescent="0.2">
      <c r="A472">
        <v>471</v>
      </c>
      <c r="B472" t="str">
        <f t="shared" ca="1" si="140"/>
        <v>SVK_Weitere RES</v>
      </c>
      <c r="C472">
        <f t="shared" ca="1" si="141"/>
        <v>18</v>
      </c>
      <c r="D472">
        <f t="shared" ca="1" si="142"/>
        <v>17.2</v>
      </c>
      <c r="E472">
        <f t="shared" ca="1" si="143"/>
        <v>48.2</v>
      </c>
      <c r="F472" s="37">
        <f t="shared" si="144"/>
        <v>471</v>
      </c>
      <c r="G472">
        <f t="shared" ca="1" si="145"/>
        <v>364.15</v>
      </c>
      <c r="H472">
        <f t="shared" ca="1" si="152"/>
        <v>364150000</v>
      </c>
      <c r="I472" s="35">
        <f ca="1">compile!$E$5</f>
        <v>43831</v>
      </c>
      <c r="J472" s="83">
        <f t="shared" ca="1" si="153"/>
        <v>1577836800</v>
      </c>
      <c r="K472" s="37">
        <f t="shared" si="146"/>
        <v>471</v>
      </c>
      <c r="L472">
        <f t="shared" ca="1" si="147"/>
        <v>364.15</v>
      </c>
      <c r="M472">
        <f t="shared" ca="1" si="154"/>
        <v>364150000</v>
      </c>
      <c r="N472" s="35">
        <f ca="1">compile!$AI$5</f>
        <v>45658</v>
      </c>
      <c r="O472" s="83">
        <f t="shared" ca="1" si="155"/>
        <v>1735689600</v>
      </c>
      <c r="P472" s="37">
        <f t="shared" si="148"/>
        <v>471</v>
      </c>
      <c r="Q472">
        <f t="shared" ca="1" si="149"/>
        <v>364.15</v>
      </c>
      <c r="R472">
        <f t="shared" ca="1" si="156"/>
        <v>364150000</v>
      </c>
      <c r="S472" s="35">
        <f ca="1">compile!$BM$5</f>
        <v>47484</v>
      </c>
      <c r="T472" s="83">
        <f t="shared" ca="1" si="157"/>
        <v>1893456000</v>
      </c>
      <c r="U472" s="37">
        <f t="shared" si="150"/>
        <v>471</v>
      </c>
      <c r="V472">
        <f t="shared" ca="1" si="151"/>
        <v>364.15</v>
      </c>
      <c r="W472">
        <f t="shared" ca="1" si="158"/>
        <v>364150000</v>
      </c>
      <c r="X472" s="35">
        <f ca="1">compile!$CQ$5</f>
        <v>51136</v>
      </c>
      <c r="Y472" s="83">
        <f t="shared" ca="1" si="159"/>
        <v>2208988800</v>
      </c>
    </row>
    <row r="473" spans="1:25" x14ac:dyDescent="0.2">
      <c r="A473">
        <v>472</v>
      </c>
      <c r="B473" t="str">
        <f t="shared" ca="1" si="140"/>
        <v>SVK_PV</v>
      </c>
      <c r="C473">
        <f t="shared" ca="1" si="141"/>
        <v>10</v>
      </c>
      <c r="D473">
        <f t="shared" ca="1" si="142"/>
        <v>17.600000000000001</v>
      </c>
      <c r="E473">
        <f t="shared" ca="1" si="143"/>
        <v>48.2</v>
      </c>
      <c r="F473" s="37">
        <f t="shared" si="144"/>
        <v>472</v>
      </c>
      <c r="G473">
        <f t="shared" ca="1" si="145"/>
        <v>554.5</v>
      </c>
      <c r="H473">
        <f t="shared" ca="1" si="152"/>
        <v>554500000</v>
      </c>
      <c r="I473" s="35">
        <f ca="1">compile!$E$5</f>
        <v>43831</v>
      </c>
      <c r="J473" s="83">
        <f t="shared" ca="1" si="153"/>
        <v>1577836800</v>
      </c>
      <c r="K473" s="37">
        <f t="shared" si="146"/>
        <v>472</v>
      </c>
      <c r="L473">
        <f t="shared" ca="1" si="147"/>
        <v>554.5</v>
      </c>
      <c r="M473">
        <f t="shared" ca="1" si="154"/>
        <v>554500000</v>
      </c>
      <c r="N473" s="35">
        <f ca="1">compile!$AI$5</f>
        <v>45658</v>
      </c>
      <c r="O473" s="83">
        <f t="shared" ca="1" si="155"/>
        <v>1735689600</v>
      </c>
      <c r="P473" s="37">
        <f t="shared" si="148"/>
        <v>472</v>
      </c>
      <c r="Q473">
        <f t="shared" ca="1" si="149"/>
        <v>554.5</v>
      </c>
      <c r="R473">
        <f t="shared" ca="1" si="156"/>
        <v>554500000</v>
      </c>
      <c r="S473" s="35">
        <f ca="1">compile!$BM$5</f>
        <v>47484</v>
      </c>
      <c r="T473" s="83">
        <f t="shared" ca="1" si="157"/>
        <v>1893456000</v>
      </c>
      <c r="U473" s="37">
        <f t="shared" si="150"/>
        <v>472</v>
      </c>
      <c r="V473">
        <f t="shared" ca="1" si="151"/>
        <v>554.5</v>
      </c>
      <c r="W473">
        <f t="shared" ca="1" si="158"/>
        <v>554500000</v>
      </c>
      <c r="X473" s="35">
        <f ca="1">compile!$CQ$5</f>
        <v>51136</v>
      </c>
      <c r="Y473" s="83">
        <f t="shared" ca="1" si="159"/>
        <v>2208988800</v>
      </c>
    </row>
    <row r="474" spans="1:25" x14ac:dyDescent="0.2">
      <c r="A474">
        <v>473</v>
      </c>
      <c r="B474" t="str">
        <f t="shared" ca="1" si="140"/>
        <v>SVK_Wind onshore stark</v>
      </c>
      <c r="C474">
        <f t="shared" ca="1" si="141"/>
        <v>16</v>
      </c>
      <c r="D474">
        <f t="shared" ca="1" si="142"/>
        <v>17.600000000000001</v>
      </c>
      <c r="E474">
        <f t="shared" ca="1" si="143"/>
        <v>48.2</v>
      </c>
      <c r="F474" s="37">
        <f t="shared" si="144"/>
        <v>473</v>
      </c>
      <c r="G474">
        <f t="shared" ca="1" si="145"/>
        <v>27.63</v>
      </c>
      <c r="H474">
        <f t="shared" ca="1" si="152"/>
        <v>27630000</v>
      </c>
      <c r="I474" s="35">
        <f ca="1">compile!$E$5</f>
        <v>43831</v>
      </c>
      <c r="J474" s="83">
        <f t="shared" ca="1" si="153"/>
        <v>1577836800</v>
      </c>
      <c r="K474" s="37">
        <f t="shared" si="146"/>
        <v>473</v>
      </c>
      <c r="L474">
        <f t="shared" ca="1" si="147"/>
        <v>27.63</v>
      </c>
      <c r="M474">
        <f t="shared" ca="1" si="154"/>
        <v>27630000</v>
      </c>
      <c r="N474" s="35">
        <f ca="1">compile!$AI$5</f>
        <v>45658</v>
      </c>
      <c r="O474" s="83">
        <f t="shared" ca="1" si="155"/>
        <v>1735689600</v>
      </c>
      <c r="P474" s="37">
        <f t="shared" si="148"/>
        <v>473</v>
      </c>
      <c r="Q474">
        <f t="shared" ca="1" si="149"/>
        <v>27.63</v>
      </c>
      <c r="R474">
        <f t="shared" ca="1" si="156"/>
        <v>27630000</v>
      </c>
      <c r="S474" s="35">
        <f ca="1">compile!$BM$5</f>
        <v>47484</v>
      </c>
      <c r="T474" s="83">
        <f t="shared" ca="1" si="157"/>
        <v>1893456000</v>
      </c>
      <c r="U474" s="37">
        <f t="shared" si="150"/>
        <v>473</v>
      </c>
      <c r="V474">
        <f t="shared" ca="1" si="151"/>
        <v>27.63</v>
      </c>
      <c r="W474">
        <f t="shared" ca="1" si="158"/>
        <v>27630000</v>
      </c>
      <c r="X474" s="35">
        <f ca="1">compile!$CQ$5</f>
        <v>51136</v>
      </c>
      <c r="Y474" s="83">
        <f t="shared" ca="1" si="159"/>
        <v>2208988800</v>
      </c>
    </row>
    <row r="475" spans="1:25" x14ac:dyDescent="0.2">
      <c r="A475">
        <v>474</v>
      </c>
      <c r="B475" t="str">
        <f t="shared" ca="1" si="140"/>
        <v>SVK_Wind onshore schwach</v>
      </c>
      <c r="C475">
        <f t="shared" ca="1" si="141"/>
        <v>15</v>
      </c>
      <c r="D475">
        <f t="shared" ca="1" si="142"/>
        <v>17.600000000000001</v>
      </c>
      <c r="E475">
        <f t="shared" ca="1" si="143"/>
        <v>48.2</v>
      </c>
      <c r="F475" s="37">
        <f t="shared" si="144"/>
        <v>474</v>
      </c>
      <c r="G475">
        <f t="shared" ca="1" si="145"/>
        <v>27.63</v>
      </c>
      <c r="H475">
        <f t="shared" ca="1" si="152"/>
        <v>27630000</v>
      </c>
      <c r="I475" s="35">
        <f ca="1">compile!$E$5</f>
        <v>43831</v>
      </c>
      <c r="J475" s="83">
        <f t="shared" ca="1" si="153"/>
        <v>1577836800</v>
      </c>
      <c r="K475" s="37">
        <f t="shared" si="146"/>
        <v>474</v>
      </c>
      <c r="L475">
        <f t="shared" ca="1" si="147"/>
        <v>27.63</v>
      </c>
      <c r="M475">
        <f t="shared" ca="1" si="154"/>
        <v>27630000</v>
      </c>
      <c r="N475" s="35">
        <f ca="1">compile!$AI$5</f>
        <v>45658</v>
      </c>
      <c r="O475" s="83">
        <f t="shared" ca="1" si="155"/>
        <v>1735689600</v>
      </c>
      <c r="P475" s="37">
        <f t="shared" si="148"/>
        <v>474</v>
      </c>
      <c r="Q475">
        <f t="shared" ca="1" si="149"/>
        <v>27.63</v>
      </c>
      <c r="R475">
        <f t="shared" ca="1" si="156"/>
        <v>27630000</v>
      </c>
      <c r="S475" s="35">
        <f ca="1">compile!$BM$5</f>
        <v>47484</v>
      </c>
      <c r="T475" s="83">
        <f t="shared" ca="1" si="157"/>
        <v>1893456000</v>
      </c>
      <c r="U475" s="37">
        <f t="shared" si="150"/>
        <v>474</v>
      </c>
      <c r="V475">
        <f t="shared" ca="1" si="151"/>
        <v>27.63</v>
      </c>
      <c r="W475">
        <f t="shared" ca="1" si="158"/>
        <v>27630000</v>
      </c>
      <c r="X475" s="35">
        <f ca="1">compile!$CQ$5</f>
        <v>51136</v>
      </c>
      <c r="Y475" s="83">
        <f t="shared" ca="1" si="159"/>
        <v>2208988800</v>
      </c>
    </row>
    <row r="476" spans="1:25" x14ac:dyDescent="0.2">
      <c r="A476">
        <v>475</v>
      </c>
      <c r="B476" t="str">
        <f t="shared" ca="1" si="140"/>
        <v>SVK_Wind offshore</v>
      </c>
      <c r="C476">
        <f t="shared" ca="1" si="141"/>
        <v>14</v>
      </c>
      <c r="D476">
        <f t="shared" ca="1" si="142"/>
        <v>17.600000000000001</v>
      </c>
      <c r="E476">
        <f t="shared" ca="1" si="143"/>
        <v>48.2</v>
      </c>
      <c r="F476" s="37">
        <f t="shared" si="144"/>
        <v>475</v>
      </c>
      <c r="G476">
        <f t="shared" ca="1" si="145"/>
        <v>0</v>
      </c>
      <c r="H476">
        <f t="shared" ca="1" si="152"/>
        <v>0</v>
      </c>
      <c r="I476" s="35">
        <f ca="1">compile!$E$5</f>
        <v>43831</v>
      </c>
      <c r="J476" s="83">
        <f t="shared" ca="1" si="153"/>
        <v>1577836800</v>
      </c>
      <c r="K476" s="37">
        <f t="shared" si="146"/>
        <v>475</v>
      </c>
      <c r="L476">
        <f t="shared" ca="1" si="147"/>
        <v>0</v>
      </c>
      <c r="M476">
        <f t="shared" ca="1" si="154"/>
        <v>0</v>
      </c>
      <c r="N476" s="35">
        <f ca="1">compile!$AI$5</f>
        <v>45658</v>
      </c>
      <c r="O476" s="83">
        <f t="shared" ca="1" si="155"/>
        <v>1735689600</v>
      </c>
      <c r="P476" s="37">
        <f t="shared" si="148"/>
        <v>475</v>
      </c>
      <c r="Q476">
        <f t="shared" ca="1" si="149"/>
        <v>0</v>
      </c>
      <c r="R476">
        <f t="shared" ca="1" si="156"/>
        <v>0</v>
      </c>
      <c r="S476" s="35">
        <f ca="1">compile!$BM$5</f>
        <v>47484</v>
      </c>
      <c r="T476" s="83">
        <f t="shared" ca="1" si="157"/>
        <v>1893456000</v>
      </c>
      <c r="U476" s="37">
        <f t="shared" si="150"/>
        <v>475</v>
      </c>
      <c r="V476">
        <f t="shared" ca="1" si="151"/>
        <v>0</v>
      </c>
      <c r="W476">
        <f t="shared" ca="1" si="158"/>
        <v>0</v>
      </c>
      <c r="X476" s="35">
        <f ca="1">compile!$CQ$5</f>
        <v>51136</v>
      </c>
      <c r="Y476" s="83">
        <f t="shared" ca="1" si="159"/>
        <v>2208988800</v>
      </c>
    </row>
  </sheetData>
  <pageMargins left="0.7" right="0.7" top="0.78740157499999996" bottom="0.78740157499999996"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AN25"/>
  <sheetViews>
    <sheetView zoomScaleNormal="100" workbookViewId="0">
      <pane xSplit="3" ySplit="1" topLeftCell="D2" activePane="bottomRight" state="frozen"/>
      <selection activeCell="O46" sqref="O46"/>
      <selection pane="topRight" activeCell="O46" sqref="O46"/>
      <selection pane="bottomLeft" activeCell="O46" sqref="O46"/>
      <selection pane="bottomRight" activeCell="G1" sqref="G1"/>
    </sheetView>
  </sheetViews>
  <sheetFormatPr baseColWidth="10" defaultRowHeight="12" x14ac:dyDescent="0.2"/>
  <cols>
    <col min="1" max="1" width="3.6640625" bestFit="1" customWidth="1"/>
    <col min="2" max="2" width="24.33203125" style="87" bestFit="1" customWidth="1"/>
    <col min="3" max="3" width="21.6640625" style="87" bestFit="1" customWidth="1"/>
    <col min="4" max="4" width="3.6640625" bestFit="1" customWidth="1"/>
    <col min="5" max="5" width="5.1640625" bestFit="1" customWidth="1"/>
    <col min="6" max="6" width="4.1640625" customWidth="1"/>
    <col min="7" max="7" width="4.6640625" style="37" bestFit="1" customWidth="1"/>
    <col min="8" max="8" width="4.1640625" style="89" customWidth="1"/>
    <col min="9" max="9" width="3.6640625" style="103" bestFit="1" customWidth="1"/>
    <col min="10" max="10" width="10.1640625" style="90" bestFit="1" customWidth="1"/>
    <col min="11" max="11" width="11.1640625" style="88" bestFit="1" customWidth="1"/>
    <col min="12" max="12" width="5.1640625" style="30" bestFit="1" customWidth="1"/>
    <col min="13" max="13" width="4.6640625" style="30" bestFit="1" customWidth="1"/>
    <col min="14" max="14" width="5.6640625" style="30" bestFit="1" customWidth="1"/>
    <col min="15" max="15" width="4.1640625" style="89" customWidth="1"/>
    <col min="16" max="16" width="10.1640625" style="90" bestFit="1" customWidth="1"/>
    <col min="17" max="17" width="11.1640625" style="88" bestFit="1" customWidth="1"/>
    <col min="18" max="18" width="5.1640625" style="88" bestFit="1" customWidth="1"/>
    <col min="19" max="19" width="4.6640625" style="88" bestFit="1" customWidth="1"/>
    <col min="20" max="20" width="5.6640625" style="30" bestFit="1" customWidth="1"/>
    <col min="21" max="21" width="4.1640625" style="89" customWidth="1"/>
    <col min="22" max="22" width="10.1640625" style="88" bestFit="1" customWidth="1"/>
    <col min="23" max="23" width="11.1640625" style="88" bestFit="1" customWidth="1"/>
    <col min="24" max="24" width="5.6640625" style="30" bestFit="1" customWidth="1"/>
    <col min="25" max="25" width="8.33203125" style="30" bestFit="1" customWidth="1"/>
    <col min="26" max="26" width="4.1640625" style="89" customWidth="1"/>
    <col min="27" max="27" width="10.1640625" style="90" bestFit="1" customWidth="1"/>
    <col min="28" max="28" width="11.1640625" style="88" bestFit="1" customWidth="1"/>
    <col min="29" max="29" width="5.6640625" style="30" bestFit="1" customWidth="1"/>
    <col min="30" max="30" width="8.33203125" style="30" bestFit="1" customWidth="1"/>
    <col min="31" max="31" width="6.33203125" style="91" customWidth="1"/>
    <col min="32" max="32" width="5.1640625" style="37" bestFit="1" customWidth="1"/>
    <col min="33" max="33" width="7.6640625" style="180" bestFit="1" customWidth="1"/>
    <col min="34" max="34" width="4.33203125" style="89" customWidth="1"/>
    <col min="35" max="35" width="21.1640625" style="90" bestFit="1" customWidth="1"/>
    <col min="36" max="36" width="3.6640625" style="89" bestFit="1" customWidth="1"/>
    <col min="37" max="37" width="5.83203125" style="87" customWidth="1"/>
    <col min="39" max="39" width="12" style="105"/>
  </cols>
  <sheetData>
    <row r="1" spans="1:40" s="93" customFormat="1" ht="119.25" thickBot="1" x14ac:dyDescent="0.25">
      <c r="A1" s="170" t="s">
        <v>163</v>
      </c>
      <c r="B1" s="171" t="s">
        <v>168</v>
      </c>
      <c r="C1" s="171" t="s">
        <v>196</v>
      </c>
      <c r="D1" s="170" t="s">
        <v>164</v>
      </c>
      <c r="E1" s="170" t="s">
        <v>295</v>
      </c>
      <c r="F1" s="170" t="s">
        <v>378</v>
      </c>
      <c r="G1" s="189" t="s">
        <v>195</v>
      </c>
      <c r="H1" s="172" t="s">
        <v>379</v>
      </c>
      <c r="I1" s="173" t="s">
        <v>172</v>
      </c>
      <c r="J1" s="262" t="s">
        <v>384</v>
      </c>
      <c r="K1" s="174" t="s">
        <v>385</v>
      </c>
      <c r="L1" s="175" t="s">
        <v>396</v>
      </c>
      <c r="M1" s="175" t="s">
        <v>397</v>
      </c>
      <c r="N1" s="175" t="s">
        <v>398</v>
      </c>
      <c r="O1" s="172" t="s">
        <v>293</v>
      </c>
      <c r="P1" s="262" t="s">
        <v>386</v>
      </c>
      <c r="Q1" s="174" t="s">
        <v>387</v>
      </c>
      <c r="R1" s="175" t="s">
        <v>399</v>
      </c>
      <c r="S1" s="175" t="s">
        <v>400</v>
      </c>
      <c r="T1" s="175" t="s">
        <v>401</v>
      </c>
      <c r="U1" s="172" t="s">
        <v>294</v>
      </c>
      <c r="V1" s="174" t="s">
        <v>296</v>
      </c>
      <c r="W1" s="174" t="s">
        <v>297</v>
      </c>
      <c r="X1" s="175" t="s">
        <v>402</v>
      </c>
      <c r="Y1" s="175" t="s">
        <v>403</v>
      </c>
      <c r="Z1" s="172" t="s">
        <v>298</v>
      </c>
      <c r="AA1" s="262" t="s">
        <v>299</v>
      </c>
      <c r="AB1" s="174" t="s">
        <v>300</v>
      </c>
      <c r="AC1" s="175" t="s">
        <v>404</v>
      </c>
      <c r="AD1" s="175" t="s">
        <v>405</v>
      </c>
      <c r="AE1" s="172" t="s">
        <v>301</v>
      </c>
      <c r="AF1" s="189" t="s">
        <v>200</v>
      </c>
      <c r="AG1" s="178" t="s">
        <v>279</v>
      </c>
      <c r="AH1" s="172" t="s">
        <v>282</v>
      </c>
      <c r="AI1" s="262" t="s">
        <v>194</v>
      </c>
      <c r="AJ1" s="172" t="s">
        <v>290</v>
      </c>
      <c r="AK1" s="92"/>
      <c r="AN1" s="94"/>
    </row>
    <row r="2" spans="1:40" ht="12.75" thickTop="1" x14ac:dyDescent="0.2">
      <c r="A2">
        <v>1</v>
      </c>
      <c r="B2" s="87" t="s">
        <v>177</v>
      </c>
      <c r="D2">
        <v>2</v>
      </c>
      <c r="E2" s="241">
        <v>2.5000000000000001E-2</v>
      </c>
      <c r="F2" s="101" t="s">
        <v>336</v>
      </c>
      <c r="G2" s="244">
        <v>0.4</v>
      </c>
      <c r="H2" s="91" t="s">
        <v>336</v>
      </c>
      <c r="I2" s="96">
        <f>$A2</f>
        <v>1</v>
      </c>
      <c r="J2" s="247">
        <v>40544</v>
      </c>
      <c r="K2" s="96">
        <f>(J2-DATE(1970,1,1))*86400</f>
        <v>1293840000</v>
      </c>
      <c r="L2" s="250">
        <v>2500</v>
      </c>
      <c r="M2" s="100">
        <f>L2/1000</f>
        <v>2.5</v>
      </c>
      <c r="N2" s="97">
        <f t="shared" ref="N2:N20" si="0">M2*E2</f>
        <v>6.25E-2</v>
      </c>
      <c r="O2" s="91" t="s">
        <v>336</v>
      </c>
      <c r="P2" s="247">
        <v>47484</v>
      </c>
      <c r="Q2" s="96">
        <f>(P2-DATE(1970,1,1))*86400</f>
        <v>1893456000</v>
      </c>
      <c r="R2" s="250">
        <v>2500</v>
      </c>
      <c r="S2" s="100">
        <f>R2/1000</f>
        <v>2.5</v>
      </c>
      <c r="T2" s="97">
        <f t="shared" ref="T2:T20" si="1">S2*E2</f>
        <v>6.25E-2</v>
      </c>
      <c r="U2" s="91" t="s">
        <v>336</v>
      </c>
      <c r="V2" s="253">
        <v>42370</v>
      </c>
      <c r="W2" s="96">
        <f>(V2-DATE(1970,1,1))*86400</f>
        <v>1451606400</v>
      </c>
      <c r="X2" s="256">
        <v>3.6</v>
      </c>
      <c r="Y2" s="102">
        <f>X2/(3.6*10^9)</f>
        <v>1.0000000000000001E-9</v>
      </c>
      <c r="Z2" s="91" t="s">
        <v>337</v>
      </c>
      <c r="AA2" s="247">
        <v>47484</v>
      </c>
      <c r="AB2" s="96">
        <f>(AA2-DATE(1970,1,1))*86400</f>
        <v>1893456000</v>
      </c>
      <c r="AC2" s="256">
        <f t="shared" ref="AC2:AC20" si="2">X2*T2/N2</f>
        <v>3.6</v>
      </c>
      <c r="AD2" s="102">
        <f>AC2/(3.6*10^9)</f>
        <v>1.0000000000000001E-9</v>
      </c>
      <c r="AE2" s="99" t="s">
        <v>302</v>
      </c>
      <c r="AF2" s="250">
        <v>25</v>
      </c>
      <c r="AG2" s="179">
        <f>AF2*10^6</f>
        <v>25000000</v>
      </c>
      <c r="AH2" s="99" t="s">
        <v>336</v>
      </c>
      <c r="AI2" s="259" t="s">
        <v>303</v>
      </c>
      <c r="AJ2" s="91"/>
      <c r="AK2" s="86"/>
    </row>
    <row r="3" spans="1:40" x14ac:dyDescent="0.2">
      <c r="A3">
        <v>2</v>
      </c>
      <c r="B3" s="87" t="s">
        <v>178</v>
      </c>
      <c r="C3" s="87" t="s">
        <v>179</v>
      </c>
      <c r="D3">
        <v>4</v>
      </c>
      <c r="E3" s="242">
        <v>0.02</v>
      </c>
      <c r="F3" s="101" t="s">
        <v>336</v>
      </c>
      <c r="G3" s="245">
        <v>0.47</v>
      </c>
      <c r="H3" s="91" t="s">
        <v>336</v>
      </c>
      <c r="I3" s="96">
        <f t="shared" ref="I3:I20" si="3">$A3</f>
        <v>2</v>
      </c>
      <c r="J3" s="248">
        <v>40544</v>
      </c>
      <c r="K3" s="96">
        <f t="shared" ref="K3:K20" si="4">(J3-DATE(1970,1,1))*86400</f>
        <v>1293840000</v>
      </c>
      <c r="L3" s="251">
        <v>1400</v>
      </c>
      <c r="M3" s="100">
        <f t="shared" ref="M3:M20" si="5">L3/1000</f>
        <v>1.4</v>
      </c>
      <c r="N3" s="97">
        <f t="shared" si="0"/>
        <v>2.7999999999999997E-2</v>
      </c>
      <c r="O3" s="91" t="s">
        <v>336</v>
      </c>
      <c r="P3" s="248">
        <v>47484</v>
      </c>
      <c r="Q3" s="96">
        <f t="shared" ref="Q3:Q20" si="6">(P3-DATE(1970,1,1))*86400</f>
        <v>1893456000</v>
      </c>
      <c r="R3" s="251">
        <v>1400</v>
      </c>
      <c r="S3" s="100">
        <f t="shared" ref="S3:S20" si="7">R3/1000</f>
        <v>1.4</v>
      </c>
      <c r="T3" s="97">
        <f t="shared" si="1"/>
        <v>2.7999999999999997E-2</v>
      </c>
      <c r="U3" s="91" t="s">
        <v>336</v>
      </c>
      <c r="V3" s="254">
        <v>42370</v>
      </c>
      <c r="W3" s="96">
        <f t="shared" ref="W3:W20" si="8">(V3-DATE(1970,1,1))*86400</f>
        <v>1451606400</v>
      </c>
      <c r="X3" s="257">
        <v>3.96</v>
      </c>
      <c r="Y3" s="102">
        <f t="shared" ref="Y3:Y20" si="9">X3/(3.6*10^9)</f>
        <v>1.0999999999999999E-9</v>
      </c>
      <c r="Z3" s="91" t="s">
        <v>337</v>
      </c>
      <c r="AA3" s="248">
        <v>47484</v>
      </c>
      <c r="AB3" s="96">
        <f t="shared" ref="AB3:AB20" si="10">(AA3-DATE(1970,1,1))*86400</f>
        <v>1893456000</v>
      </c>
      <c r="AC3" s="257">
        <f t="shared" si="2"/>
        <v>3.96</v>
      </c>
      <c r="AD3" s="102">
        <f t="shared" ref="AD3:AD20" si="11">AC3/(3.6*10^9)</f>
        <v>1.0999999999999999E-9</v>
      </c>
      <c r="AE3" s="99"/>
      <c r="AF3" s="251">
        <v>800</v>
      </c>
      <c r="AG3" s="179">
        <f t="shared" ref="AG3:AG20" si="12">AF3*10^6</f>
        <v>800000000</v>
      </c>
      <c r="AH3" s="99" t="s">
        <v>336</v>
      </c>
      <c r="AI3" s="260" t="s">
        <v>303</v>
      </c>
      <c r="AJ3" s="91"/>
      <c r="AK3" s="86"/>
    </row>
    <row r="4" spans="1:40" x14ac:dyDescent="0.2">
      <c r="A4">
        <v>3</v>
      </c>
      <c r="B4" s="87" t="s">
        <v>178</v>
      </c>
      <c r="C4" s="87" t="s">
        <v>180</v>
      </c>
      <c r="D4">
        <v>4</v>
      </c>
      <c r="E4" s="242">
        <v>0.02</v>
      </c>
      <c r="F4" s="101" t="s">
        <v>336</v>
      </c>
      <c r="G4" s="245">
        <v>0.47</v>
      </c>
      <c r="H4" s="91" t="s">
        <v>336</v>
      </c>
      <c r="I4" s="96">
        <f t="shared" si="3"/>
        <v>3</v>
      </c>
      <c r="J4" s="248">
        <v>40544</v>
      </c>
      <c r="K4" s="96">
        <f t="shared" si="4"/>
        <v>1293840000</v>
      </c>
      <c r="L4" s="251">
        <v>1400</v>
      </c>
      <c r="M4" s="100">
        <f t="shared" si="5"/>
        <v>1.4</v>
      </c>
      <c r="N4" s="97">
        <f t="shared" si="0"/>
        <v>2.7999999999999997E-2</v>
      </c>
      <c r="O4" s="91" t="s">
        <v>336</v>
      </c>
      <c r="P4" s="248">
        <v>47484</v>
      </c>
      <c r="Q4" s="96">
        <f t="shared" si="6"/>
        <v>1893456000</v>
      </c>
      <c r="R4" s="251">
        <v>1400</v>
      </c>
      <c r="S4" s="100">
        <f t="shared" si="7"/>
        <v>1.4</v>
      </c>
      <c r="T4" s="97">
        <f t="shared" si="1"/>
        <v>2.7999999999999997E-2</v>
      </c>
      <c r="U4" s="91" t="s">
        <v>336</v>
      </c>
      <c r="V4" s="254">
        <v>42370</v>
      </c>
      <c r="W4" s="96">
        <f t="shared" si="8"/>
        <v>1451606400</v>
      </c>
      <c r="X4" s="257">
        <v>3.96</v>
      </c>
      <c r="Y4" s="102">
        <f t="shared" si="9"/>
        <v>1.0999999999999999E-9</v>
      </c>
      <c r="Z4" s="91" t="s">
        <v>337</v>
      </c>
      <c r="AA4" s="248">
        <v>47484</v>
      </c>
      <c r="AB4" s="96">
        <f t="shared" si="10"/>
        <v>1893456000</v>
      </c>
      <c r="AC4" s="257">
        <f t="shared" si="2"/>
        <v>3.96</v>
      </c>
      <c r="AD4" s="102">
        <f t="shared" si="11"/>
        <v>1.0999999999999999E-9</v>
      </c>
      <c r="AE4" s="99"/>
      <c r="AF4" s="251">
        <v>800</v>
      </c>
      <c r="AG4" s="179">
        <f t="shared" si="12"/>
        <v>800000000</v>
      </c>
      <c r="AH4" s="99" t="s">
        <v>336</v>
      </c>
      <c r="AI4" s="260" t="s">
        <v>303</v>
      </c>
      <c r="AJ4" s="91"/>
      <c r="AK4" s="86"/>
    </row>
    <row r="5" spans="1:40" x14ac:dyDescent="0.2">
      <c r="A5">
        <v>4</v>
      </c>
      <c r="B5" s="87" t="s">
        <v>181</v>
      </c>
      <c r="C5" s="87" t="s">
        <v>182</v>
      </c>
      <c r="D5">
        <v>1</v>
      </c>
      <c r="E5" s="242">
        <v>0.03</v>
      </c>
      <c r="F5" s="101" t="s">
        <v>336</v>
      </c>
      <c r="G5" s="245">
        <v>0.45</v>
      </c>
      <c r="H5" s="91" t="s">
        <v>336</v>
      </c>
      <c r="I5" s="96">
        <f t="shared" si="3"/>
        <v>4</v>
      </c>
      <c r="J5" s="248">
        <v>40544</v>
      </c>
      <c r="K5" s="96">
        <f t="shared" si="4"/>
        <v>1293840000</v>
      </c>
      <c r="L5" s="251">
        <v>650</v>
      </c>
      <c r="M5" s="100">
        <f t="shared" si="5"/>
        <v>0.65</v>
      </c>
      <c r="N5" s="97">
        <f t="shared" si="0"/>
        <v>1.95E-2</v>
      </c>
      <c r="O5" s="91" t="s">
        <v>336</v>
      </c>
      <c r="P5" s="248">
        <v>47484</v>
      </c>
      <c r="Q5" s="96">
        <f t="shared" si="6"/>
        <v>1893456000</v>
      </c>
      <c r="R5" s="251">
        <v>650</v>
      </c>
      <c r="S5" s="100">
        <f t="shared" si="7"/>
        <v>0.65</v>
      </c>
      <c r="T5" s="97">
        <f t="shared" si="1"/>
        <v>1.95E-2</v>
      </c>
      <c r="U5" s="91" t="s">
        <v>336</v>
      </c>
      <c r="V5" s="254">
        <v>42370</v>
      </c>
      <c r="W5" s="96">
        <f t="shared" si="8"/>
        <v>1451606400</v>
      </c>
      <c r="X5" s="257">
        <v>9.1999999999999993</v>
      </c>
      <c r="Y5" s="102">
        <f t="shared" si="9"/>
        <v>2.5555555555555556E-9</v>
      </c>
      <c r="Z5" s="91" t="s">
        <v>337</v>
      </c>
      <c r="AA5" s="248">
        <v>47484</v>
      </c>
      <c r="AB5" s="96">
        <f t="shared" si="10"/>
        <v>1893456000</v>
      </c>
      <c r="AC5" s="257">
        <f t="shared" si="2"/>
        <v>9.1999999999999993</v>
      </c>
      <c r="AD5" s="102">
        <f t="shared" si="11"/>
        <v>2.5555555555555556E-9</v>
      </c>
      <c r="AE5" s="99"/>
      <c r="AF5" s="251">
        <v>250</v>
      </c>
      <c r="AG5" s="179">
        <f t="shared" si="12"/>
        <v>250000000</v>
      </c>
      <c r="AH5" s="99" t="s">
        <v>336</v>
      </c>
      <c r="AI5" s="260" t="s">
        <v>303</v>
      </c>
      <c r="AJ5" s="91"/>
      <c r="AK5" s="86"/>
    </row>
    <row r="6" spans="1:40" x14ac:dyDescent="0.2">
      <c r="A6">
        <v>5</v>
      </c>
      <c r="B6" s="87" t="s">
        <v>181</v>
      </c>
      <c r="C6" s="87" t="s">
        <v>183</v>
      </c>
      <c r="D6">
        <v>1</v>
      </c>
      <c r="E6" s="242">
        <v>0.03</v>
      </c>
      <c r="F6" s="101" t="s">
        <v>336</v>
      </c>
      <c r="G6" s="245">
        <v>0.45</v>
      </c>
      <c r="H6" s="91" t="s">
        <v>336</v>
      </c>
      <c r="I6" s="96">
        <f t="shared" si="3"/>
        <v>5</v>
      </c>
      <c r="J6" s="248">
        <v>40544</v>
      </c>
      <c r="K6" s="96">
        <f t="shared" si="4"/>
        <v>1293840000</v>
      </c>
      <c r="L6" s="251">
        <v>650</v>
      </c>
      <c r="M6" s="100">
        <f t="shared" si="5"/>
        <v>0.65</v>
      </c>
      <c r="N6" s="97">
        <f t="shared" si="0"/>
        <v>1.95E-2</v>
      </c>
      <c r="O6" s="91" t="s">
        <v>336</v>
      </c>
      <c r="P6" s="248">
        <v>47484</v>
      </c>
      <c r="Q6" s="96">
        <f t="shared" si="6"/>
        <v>1893456000</v>
      </c>
      <c r="R6" s="251">
        <v>650</v>
      </c>
      <c r="S6" s="100">
        <f t="shared" si="7"/>
        <v>0.65</v>
      </c>
      <c r="T6" s="97">
        <f t="shared" si="1"/>
        <v>1.95E-2</v>
      </c>
      <c r="U6" s="91" t="s">
        <v>336</v>
      </c>
      <c r="V6" s="254">
        <v>42370</v>
      </c>
      <c r="W6" s="96">
        <f t="shared" si="8"/>
        <v>1451606400</v>
      </c>
      <c r="X6" s="257">
        <v>9.1999999999999993</v>
      </c>
      <c r="Y6" s="102">
        <f t="shared" si="9"/>
        <v>2.5555555555555556E-9</v>
      </c>
      <c r="Z6" s="91" t="s">
        <v>337</v>
      </c>
      <c r="AA6" s="248">
        <v>47484</v>
      </c>
      <c r="AB6" s="96">
        <f t="shared" si="10"/>
        <v>1893456000</v>
      </c>
      <c r="AC6" s="257">
        <f t="shared" si="2"/>
        <v>9.1999999999999993</v>
      </c>
      <c r="AD6" s="102">
        <f t="shared" si="11"/>
        <v>2.5555555555555556E-9</v>
      </c>
      <c r="AE6" s="99" t="s">
        <v>380</v>
      </c>
      <c r="AF6" s="251">
        <v>250</v>
      </c>
      <c r="AG6" s="179">
        <f t="shared" si="12"/>
        <v>250000000</v>
      </c>
      <c r="AH6" s="99" t="s">
        <v>336</v>
      </c>
      <c r="AI6" s="260" t="s">
        <v>303</v>
      </c>
      <c r="AJ6" s="91"/>
      <c r="AK6" s="86"/>
    </row>
    <row r="7" spans="1:40" x14ac:dyDescent="0.2">
      <c r="A7">
        <v>6</v>
      </c>
      <c r="B7" s="87" t="s">
        <v>184</v>
      </c>
      <c r="C7" s="87" t="s">
        <v>179</v>
      </c>
      <c r="D7">
        <v>1</v>
      </c>
      <c r="E7" s="242">
        <v>2.5000000000000001E-2</v>
      </c>
      <c r="F7" s="101" t="s">
        <v>336</v>
      </c>
      <c r="G7" s="245">
        <v>0.6</v>
      </c>
      <c r="H7" s="91" t="s">
        <v>336</v>
      </c>
      <c r="I7" s="96">
        <f t="shared" si="3"/>
        <v>6</v>
      </c>
      <c r="J7" s="248">
        <v>40544</v>
      </c>
      <c r="K7" s="96">
        <f t="shared" si="4"/>
        <v>1293840000</v>
      </c>
      <c r="L7" s="251">
        <v>800</v>
      </c>
      <c r="M7" s="100">
        <f t="shared" si="5"/>
        <v>0.8</v>
      </c>
      <c r="N7" s="97">
        <f t="shared" si="0"/>
        <v>2.0000000000000004E-2</v>
      </c>
      <c r="O7" s="91" t="s">
        <v>336</v>
      </c>
      <c r="P7" s="248">
        <v>47484</v>
      </c>
      <c r="Q7" s="96">
        <f t="shared" si="6"/>
        <v>1893456000</v>
      </c>
      <c r="R7" s="251">
        <v>800</v>
      </c>
      <c r="S7" s="100">
        <f t="shared" si="7"/>
        <v>0.8</v>
      </c>
      <c r="T7" s="97">
        <f t="shared" si="1"/>
        <v>2.0000000000000004E-2</v>
      </c>
      <c r="U7" s="91" t="s">
        <v>336</v>
      </c>
      <c r="V7" s="254">
        <v>42370</v>
      </c>
      <c r="W7" s="96">
        <f t="shared" si="8"/>
        <v>1451606400</v>
      </c>
      <c r="X7" s="257">
        <v>3.01</v>
      </c>
      <c r="Y7" s="102">
        <f t="shared" si="9"/>
        <v>8.3611111111111108E-10</v>
      </c>
      <c r="Z7" s="91" t="s">
        <v>337</v>
      </c>
      <c r="AA7" s="248">
        <v>47484</v>
      </c>
      <c r="AB7" s="96">
        <f t="shared" si="10"/>
        <v>1893456000</v>
      </c>
      <c r="AC7" s="257">
        <f t="shared" si="2"/>
        <v>3.01</v>
      </c>
      <c r="AD7" s="102">
        <f t="shared" si="11"/>
        <v>8.3611111111111108E-10</v>
      </c>
      <c r="AE7" s="99"/>
      <c r="AF7" s="251">
        <v>400</v>
      </c>
      <c r="AG7" s="179">
        <f t="shared" si="12"/>
        <v>400000000</v>
      </c>
      <c r="AH7" s="99" t="s">
        <v>336</v>
      </c>
      <c r="AI7" s="260" t="s">
        <v>303</v>
      </c>
      <c r="AJ7" s="91"/>
      <c r="AK7" s="86"/>
    </row>
    <row r="8" spans="1:40" x14ac:dyDescent="0.2">
      <c r="A8">
        <v>7</v>
      </c>
      <c r="B8" s="87" t="s">
        <v>184</v>
      </c>
      <c r="C8" s="87" t="s">
        <v>180</v>
      </c>
      <c r="D8">
        <v>1</v>
      </c>
      <c r="E8" s="242">
        <v>2.5000000000000001E-2</v>
      </c>
      <c r="F8" s="101" t="s">
        <v>336</v>
      </c>
      <c r="G8" s="245">
        <v>0.62</v>
      </c>
      <c r="H8" s="91" t="s">
        <v>336</v>
      </c>
      <c r="I8" s="96">
        <f t="shared" si="3"/>
        <v>7</v>
      </c>
      <c r="J8" s="248">
        <v>40544</v>
      </c>
      <c r="K8" s="96">
        <f t="shared" si="4"/>
        <v>1293840000</v>
      </c>
      <c r="L8" s="251">
        <v>800</v>
      </c>
      <c r="M8" s="100">
        <f t="shared" si="5"/>
        <v>0.8</v>
      </c>
      <c r="N8" s="97">
        <f t="shared" si="0"/>
        <v>2.0000000000000004E-2</v>
      </c>
      <c r="O8" s="91" t="s">
        <v>336</v>
      </c>
      <c r="P8" s="248">
        <v>47484</v>
      </c>
      <c r="Q8" s="96">
        <f t="shared" si="6"/>
        <v>1893456000</v>
      </c>
      <c r="R8" s="251">
        <v>800</v>
      </c>
      <c r="S8" s="100">
        <f t="shared" si="7"/>
        <v>0.8</v>
      </c>
      <c r="T8" s="97">
        <f t="shared" si="1"/>
        <v>2.0000000000000004E-2</v>
      </c>
      <c r="U8" s="91" t="s">
        <v>336</v>
      </c>
      <c r="V8" s="254">
        <v>42370</v>
      </c>
      <c r="W8" s="96">
        <f t="shared" si="8"/>
        <v>1451606400</v>
      </c>
      <c r="X8" s="257">
        <v>1.72</v>
      </c>
      <c r="Y8" s="102">
        <f t="shared" si="9"/>
        <v>4.7777777777777775E-10</v>
      </c>
      <c r="Z8" s="91" t="s">
        <v>337</v>
      </c>
      <c r="AA8" s="248">
        <v>47484</v>
      </c>
      <c r="AB8" s="96">
        <f t="shared" si="10"/>
        <v>1893456000</v>
      </c>
      <c r="AC8" s="257">
        <f t="shared" si="2"/>
        <v>1.72</v>
      </c>
      <c r="AD8" s="102">
        <f t="shared" si="11"/>
        <v>4.7777777777777775E-10</v>
      </c>
      <c r="AE8" s="99"/>
      <c r="AF8" s="251">
        <v>400</v>
      </c>
      <c r="AG8" s="179">
        <f t="shared" si="12"/>
        <v>400000000</v>
      </c>
      <c r="AH8" s="99" t="s">
        <v>336</v>
      </c>
      <c r="AI8" s="260" t="s">
        <v>303</v>
      </c>
      <c r="AJ8" s="91"/>
      <c r="AK8" s="86"/>
    </row>
    <row r="9" spans="1:40" x14ac:dyDescent="0.2">
      <c r="A9">
        <v>8</v>
      </c>
      <c r="B9" s="87" t="s">
        <v>185</v>
      </c>
      <c r="D9">
        <v>3</v>
      </c>
      <c r="E9" s="242">
        <v>0.02</v>
      </c>
      <c r="F9" s="101" t="s">
        <v>336</v>
      </c>
      <c r="G9" s="245">
        <v>0.36</v>
      </c>
      <c r="H9" s="91" t="s">
        <v>336</v>
      </c>
      <c r="I9" s="96">
        <f t="shared" si="3"/>
        <v>8</v>
      </c>
      <c r="J9" s="248">
        <v>40544</v>
      </c>
      <c r="K9" s="96">
        <f t="shared" si="4"/>
        <v>1293840000</v>
      </c>
      <c r="L9" s="251">
        <v>3000</v>
      </c>
      <c r="M9" s="100">
        <f t="shared" si="5"/>
        <v>3</v>
      </c>
      <c r="N9" s="97">
        <f t="shared" si="0"/>
        <v>0.06</v>
      </c>
      <c r="O9" s="91" t="s">
        <v>336</v>
      </c>
      <c r="P9" s="248">
        <v>47484</v>
      </c>
      <c r="Q9" s="96">
        <f t="shared" si="6"/>
        <v>1893456000</v>
      </c>
      <c r="R9" s="251">
        <v>2600</v>
      </c>
      <c r="S9" s="100">
        <f t="shared" si="7"/>
        <v>2.6</v>
      </c>
      <c r="T9" s="97">
        <f t="shared" si="1"/>
        <v>5.2000000000000005E-2</v>
      </c>
      <c r="U9" s="91" t="s">
        <v>336</v>
      </c>
      <c r="V9" s="254">
        <v>42370</v>
      </c>
      <c r="W9" s="96">
        <f t="shared" si="8"/>
        <v>1451606400</v>
      </c>
      <c r="X9" s="257">
        <v>1.98</v>
      </c>
      <c r="Y9" s="102">
        <f t="shared" si="9"/>
        <v>5.4999999999999996E-10</v>
      </c>
      <c r="Z9" s="91" t="s">
        <v>337</v>
      </c>
      <c r="AA9" s="248">
        <v>47484</v>
      </c>
      <c r="AB9" s="96">
        <f t="shared" si="10"/>
        <v>1893456000</v>
      </c>
      <c r="AC9" s="257">
        <f t="shared" si="2"/>
        <v>1.7160000000000002</v>
      </c>
      <c r="AD9" s="102">
        <f t="shared" si="11"/>
        <v>4.7666666666666667E-10</v>
      </c>
      <c r="AE9" s="99"/>
      <c r="AF9" s="251">
        <v>1600</v>
      </c>
      <c r="AG9" s="179">
        <f t="shared" si="12"/>
        <v>1600000000</v>
      </c>
      <c r="AH9" s="99" t="s">
        <v>336</v>
      </c>
      <c r="AI9" s="260" t="s">
        <v>303</v>
      </c>
      <c r="AJ9" s="91"/>
      <c r="AK9" s="86"/>
    </row>
    <row r="10" spans="1:40" x14ac:dyDescent="0.2">
      <c r="A10">
        <v>9</v>
      </c>
      <c r="B10" s="87" t="s">
        <v>186</v>
      </c>
      <c r="D10">
        <v>6</v>
      </c>
      <c r="E10" s="242">
        <v>0.01</v>
      </c>
      <c r="F10" s="101" t="s">
        <v>336</v>
      </c>
      <c r="G10" s="245">
        <v>0.9</v>
      </c>
      <c r="H10" s="91" t="s">
        <v>336</v>
      </c>
      <c r="I10" s="96">
        <f t="shared" si="3"/>
        <v>9</v>
      </c>
      <c r="J10" s="248">
        <v>40544</v>
      </c>
      <c r="K10" s="96">
        <f t="shared" si="4"/>
        <v>1293840000</v>
      </c>
      <c r="L10" s="251">
        <v>2000</v>
      </c>
      <c r="M10" s="100">
        <f t="shared" si="5"/>
        <v>2</v>
      </c>
      <c r="N10" s="97">
        <f t="shared" si="0"/>
        <v>0.02</v>
      </c>
      <c r="O10" s="91" t="s">
        <v>336</v>
      </c>
      <c r="P10" s="248">
        <v>47484</v>
      </c>
      <c r="Q10" s="96">
        <f t="shared" si="6"/>
        <v>1893456000</v>
      </c>
      <c r="R10" s="251">
        <v>2000</v>
      </c>
      <c r="S10" s="100">
        <f t="shared" si="7"/>
        <v>2</v>
      </c>
      <c r="T10" s="97">
        <f t="shared" si="1"/>
        <v>0.02</v>
      </c>
      <c r="U10" s="91" t="s">
        <v>336</v>
      </c>
      <c r="V10" s="254">
        <v>42370</v>
      </c>
      <c r="W10" s="96">
        <f t="shared" si="8"/>
        <v>1451606400</v>
      </c>
      <c r="X10" s="257">
        <v>0</v>
      </c>
      <c r="Y10" s="102">
        <f t="shared" si="9"/>
        <v>0</v>
      </c>
      <c r="Z10" s="91" t="s">
        <v>338</v>
      </c>
      <c r="AA10" s="248">
        <v>47484</v>
      </c>
      <c r="AB10" s="96">
        <f t="shared" si="10"/>
        <v>1893456000</v>
      </c>
      <c r="AC10" s="257">
        <f t="shared" si="2"/>
        <v>0</v>
      </c>
      <c r="AD10" s="102">
        <f t="shared" si="11"/>
        <v>0</v>
      </c>
      <c r="AE10" s="99"/>
      <c r="AF10" s="251">
        <v>50</v>
      </c>
      <c r="AG10" s="179">
        <f t="shared" si="12"/>
        <v>50000000</v>
      </c>
      <c r="AH10" s="99" t="s">
        <v>336</v>
      </c>
      <c r="AI10" s="260" t="s">
        <v>303</v>
      </c>
      <c r="AJ10" s="91"/>
      <c r="AK10" s="86"/>
    </row>
    <row r="11" spans="1:40" x14ac:dyDescent="0.2">
      <c r="A11">
        <v>10</v>
      </c>
      <c r="B11" s="87" t="s">
        <v>187</v>
      </c>
      <c r="D11">
        <v>6</v>
      </c>
      <c r="E11" s="242">
        <v>0.02</v>
      </c>
      <c r="F11" s="101" t="s">
        <v>340</v>
      </c>
      <c r="G11" s="245">
        <v>1</v>
      </c>
      <c r="H11" s="91" t="s">
        <v>140</v>
      </c>
      <c r="I11" s="96">
        <f t="shared" si="3"/>
        <v>10</v>
      </c>
      <c r="J11" s="248">
        <v>41640</v>
      </c>
      <c r="K11" s="96">
        <f t="shared" si="4"/>
        <v>1388534400</v>
      </c>
      <c r="L11" s="251">
        <v>995</v>
      </c>
      <c r="M11" s="100">
        <f t="shared" si="5"/>
        <v>0.995</v>
      </c>
      <c r="N11" s="97">
        <f t="shared" si="0"/>
        <v>1.9900000000000001E-2</v>
      </c>
      <c r="O11" s="91" t="s">
        <v>339</v>
      </c>
      <c r="P11" s="248">
        <v>47484</v>
      </c>
      <c r="Q11" s="96">
        <f t="shared" si="6"/>
        <v>1893456000</v>
      </c>
      <c r="R11" s="251">
        <v>651</v>
      </c>
      <c r="S11" s="100">
        <f t="shared" si="7"/>
        <v>0.65100000000000002</v>
      </c>
      <c r="T11" s="97">
        <f t="shared" si="1"/>
        <v>1.302E-2</v>
      </c>
      <c r="U11" s="91" t="s">
        <v>339</v>
      </c>
      <c r="V11" s="254">
        <v>42370</v>
      </c>
      <c r="W11" s="96">
        <f t="shared" si="8"/>
        <v>1451606400</v>
      </c>
      <c r="X11" s="257">
        <v>0</v>
      </c>
      <c r="Y11" s="102">
        <f t="shared" si="9"/>
        <v>0</v>
      </c>
      <c r="Z11" s="91" t="s">
        <v>337</v>
      </c>
      <c r="AA11" s="248">
        <v>47484</v>
      </c>
      <c r="AB11" s="96">
        <f t="shared" si="10"/>
        <v>1893456000</v>
      </c>
      <c r="AC11" s="257">
        <f t="shared" si="2"/>
        <v>0</v>
      </c>
      <c r="AD11" s="102">
        <f t="shared" si="11"/>
        <v>0</v>
      </c>
      <c r="AE11" s="99"/>
      <c r="AF11" s="251">
        <v>0.1</v>
      </c>
      <c r="AG11" s="179">
        <f t="shared" si="12"/>
        <v>100000</v>
      </c>
      <c r="AH11" s="99" t="s">
        <v>336</v>
      </c>
      <c r="AI11" s="260" t="s">
        <v>303</v>
      </c>
      <c r="AJ11" s="91"/>
      <c r="AK11" s="86"/>
    </row>
    <row r="12" spans="1:40" x14ac:dyDescent="0.2">
      <c r="A12">
        <v>11</v>
      </c>
      <c r="B12" s="87" t="s">
        <v>188</v>
      </c>
      <c r="D12">
        <v>6</v>
      </c>
      <c r="E12" s="242">
        <v>0.01</v>
      </c>
      <c r="F12" s="101" t="s">
        <v>336</v>
      </c>
      <c r="G12" s="245">
        <v>0.8</v>
      </c>
      <c r="H12" s="91" t="s">
        <v>336</v>
      </c>
      <c r="I12" s="96">
        <f t="shared" si="3"/>
        <v>11</v>
      </c>
      <c r="J12" s="248">
        <v>40544</v>
      </c>
      <c r="K12" s="96">
        <f t="shared" si="4"/>
        <v>1293840000</v>
      </c>
      <c r="L12" s="251">
        <v>2000</v>
      </c>
      <c r="M12" s="100">
        <f t="shared" si="5"/>
        <v>2</v>
      </c>
      <c r="N12" s="97">
        <f t="shared" si="0"/>
        <v>0.02</v>
      </c>
      <c r="O12" s="91" t="s">
        <v>336</v>
      </c>
      <c r="P12" s="248">
        <v>47484</v>
      </c>
      <c r="Q12" s="96">
        <f t="shared" si="6"/>
        <v>1893456000</v>
      </c>
      <c r="R12" s="251">
        <v>2000</v>
      </c>
      <c r="S12" s="100">
        <f t="shared" si="7"/>
        <v>2</v>
      </c>
      <c r="T12" s="97">
        <f t="shared" si="1"/>
        <v>0.02</v>
      </c>
      <c r="U12" s="91" t="s">
        <v>336</v>
      </c>
      <c r="V12" s="254">
        <v>42370</v>
      </c>
      <c r="W12" s="96">
        <f t="shared" si="8"/>
        <v>1451606400</v>
      </c>
      <c r="X12" s="257">
        <v>0</v>
      </c>
      <c r="Y12" s="102">
        <f t="shared" si="9"/>
        <v>0</v>
      </c>
      <c r="Z12" s="91" t="s">
        <v>338</v>
      </c>
      <c r="AA12" s="248">
        <v>47484</v>
      </c>
      <c r="AB12" s="96">
        <f t="shared" si="10"/>
        <v>1893456000</v>
      </c>
      <c r="AC12" s="257">
        <f t="shared" si="2"/>
        <v>0</v>
      </c>
      <c r="AD12" s="102">
        <f t="shared" si="11"/>
        <v>0</v>
      </c>
      <c r="AE12" s="99"/>
      <c r="AF12" s="251">
        <v>250</v>
      </c>
      <c r="AG12" s="179">
        <f t="shared" si="12"/>
        <v>250000000</v>
      </c>
      <c r="AH12" s="99" t="s">
        <v>336</v>
      </c>
      <c r="AI12" s="260" t="s">
        <v>303</v>
      </c>
      <c r="AJ12" s="91"/>
      <c r="AK12" s="86"/>
    </row>
    <row r="13" spans="1:40" x14ac:dyDescent="0.2">
      <c r="A13">
        <v>12</v>
      </c>
      <c r="B13" s="87" t="s">
        <v>189</v>
      </c>
      <c r="C13" s="87" t="s">
        <v>179</v>
      </c>
      <c r="D13">
        <v>5</v>
      </c>
      <c r="E13" s="242">
        <v>0.02</v>
      </c>
      <c r="F13" s="101" t="s">
        <v>336</v>
      </c>
      <c r="G13" s="245">
        <v>0.47</v>
      </c>
      <c r="H13" s="91" t="s">
        <v>336</v>
      </c>
      <c r="I13" s="96">
        <f t="shared" si="3"/>
        <v>12</v>
      </c>
      <c r="J13" s="248">
        <v>40544</v>
      </c>
      <c r="K13" s="96">
        <f t="shared" si="4"/>
        <v>1293840000</v>
      </c>
      <c r="L13" s="251">
        <v>1300</v>
      </c>
      <c r="M13" s="100">
        <f t="shared" si="5"/>
        <v>1.3</v>
      </c>
      <c r="N13" s="97">
        <f t="shared" si="0"/>
        <v>2.6000000000000002E-2</v>
      </c>
      <c r="O13" s="91" t="s">
        <v>336</v>
      </c>
      <c r="P13" s="248">
        <v>47484</v>
      </c>
      <c r="Q13" s="96">
        <f t="shared" si="6"/>
        <v>1893456000</v>
      </c>
      <c r="R13" s="251">
        <v>1300</v>
      </c>
      <c r="S13" s="100">
        <f t="shared" si="7"/>
        <v>1.3</v>
      </c>
      <c r="T13" s="97">
        <f t="shared" si="1"/>
        <v>2.6000000000000002E-2</v>
      </c>
      <c r="U13" s="91" t="s">
        <v>336</v>
      </c>
      <c r="V13" s="254">
        <v>42370</v>
      </c>
      <c r="W13" s="96">
        <f t="shared" si="8"/>
        <v>1451606400</v>
      </c>
      <c r="X13" s="257">
        <v>3.96</v>
      </c>
      <c r="Y13" s="102">
        <f t="shared" si="9"/>
        <v>1.0999999999999999E-9</v>
      </c>
      <c r="Z13" s="91" t="s">
        <v>337</v>
      </c>
      <c r="AA13" s="248">
        <v>47484</v>
      </c>
      <c r="AB13" s="96">
        <f t="shared" si="10"/>
        <v>1893456000</v>
      </c>
      <c r="AC13" s="257">
        <f t="shared" si="2"/>
        <v>3.96</v>
      </c>
      <c r="AD13" s="102">
        <f t="shared" si="11"/>
        <v>1.0999999999999999E-9</v>
      </c>
      <c r="AE13" s="99"/>
      <c r="AF13" s="251">
        <v>800</v>
      </c>
      <c r="AG13" s="179">
        <f t="shared" si="12"/>
        <v>800000000</v>
      </c>
      <c r="AH13" s="99" t="s">
        <v>336</v>
      </c>
      <c r="AI13" s="260" t="s">
        <v>303</v>
      </c>
      <c r="AJ13" s="91"/>
      <c r="AK13" s="86"/>
    </row>
    <row r="14" spans="1:40" x14ac:dyDescent="0.2">
      <c r="A14">
        <v>13</v>
      </c>
      <c r="B14" s="87" t="s">
        <v>189</v>
      </c>
      <c r="C14" s="87" t="s">
        <v>180</v>
      </c>
      <c r="D14">
        <v>5</v>
      </c>
      <c r="E14" s="242">
        <v>0.02</v>
      </c>
      <c r="F14" s="101" t="s">
        <v>336</v>
      </c>
      <c r="G14" s="245">
        <v>0.47</v>
      </c>
      <c r="H14" s="91" t="s">
        <v>336</v>
      </c>
      <c r="I14" s="96">
        <f t="shared" si="3"/>
        <v>13</v>
      </c>
      <c r="J14" s="248">
        <v>40544</v>
      </c>
      <c r="K14" s="96">
        <f t="shared" si="4"/>
        <v>1293840000</v>
      </c>
      <c r="L14" s="251">
        <v>1300</v>
      </c>
      <c r="M14" s="100">
        <f t="shared" si="5"/>
        <v>1.3</v>
      </c>
      <c r="N14" s="97">
        <f t="shared" si="0"/>
        <v>2.6000000000000002E-2</v>
      </c>
      <c r="O14" s="91" t="s">
        <v>336</v>
      </c>
      <c r="P14" s="248">
        <v>47484</v>
      </c>
      <c r="Q14" s="96">
        <f t="shared" si="6"/>
        <v>1893456000</v>
      </c>
      <c r="R14" s="251">
        <v>1300</v>
      </c>
      <c r="S14" s="100">
        <f t="shared" si="7"/>
        <v>1.3</v>
      </c>
      <c r="T14" s="97">
        <f t="shared" si="1"/>
        <v>2.6000000000000002E-2</v>
      </c>
      <c r="U14" s="91" t="s">
        <v>336</v>
      </c>
      <c r="V14" s="254">
        <v>42370</v>
      </c>
      <c r="W14" s="96">
        <f t="shared" si="8"/>
        <v>1451606400</v>
      </c>
      <c r="X14" s="257">
        <v>3.96</v>
      </c>
      <c r="Y14" s="102">
        <f t="shared" si="9"/>
        <v>1.0999999999999999E-9</v>
      </c>
      <c r="Z14" s="91" t="s">
        <v>337</v>
      </c>
      <c r="AA14" s="248">
        <v>47484</v>
      </c>
      <c r="AB14" s="96">
        <f t="shared" si="10"/>
        <v>1893456000</v>
      </c>
      <c r="AC14" s="257">
        <f t="shared" si="2"/>
        <v>3.96</v>
      </c>
      <c r="AD14" s="102">
        <f t="shared" si="11"/>
        <v>1.0999999999999999E-9</v>
      </c>
      <c r="AE14" s="99"/>
      <c r="AF14" s="251">
        <v>800</v>
      </c>
      <c r="AG14" s="179">
        <f t="shared" si="12"/>
        <v>800000000</v>
      </c>
      <c r="AH14" s="99" t="s">
        <v>336</v>
      </c>
      <c r="AI14" s="260" t="s">
        <v>303</v>
      </c>
      <c r="AJ14" s="91"/>
      <c r="AK14" s="86"/>
    </row>
    <row r="15" spans="1:40" x14ac:dyDescent="0.2">
      <c r="A15">
        <v>14</v>
      </c>
      <c r="B15" s="87" t="s">
        <v>190</v>
      </c>
      <c r="C15" s="87" t="s">
        <v>191</v>
      </c>
      <c r="D15">
        <v>6</v>
      </c>
      <c r="E15" s="242">
        <v>4.7E-2</v>
      </c>
      <c r="F15" s="101" t="s">
        <v>336</v>
      </c>
      <c r="G15" s="245">
        <v>1</v>
      </c>
      <c r="H15" s="91" t="s">
        <v>140</v>
      </c>
      <c r="I15" s="96">
        <f t="shared" si="3"/>
        <v>14</v>
      </c>
      <c r="J15" s="248">
        <v>40544</v>
      </c>
      <c r="K15" s="96">
        <f t="shared" si="4"/>
        <v>1293840000</v>
      </c>
      <c r="L15" s="251">
        <v>2600</v>
      </c>
      <c r="M15" s="100">
        <f t="shared" si="5"/>
        <v>2.6</v>
      </c>
      <c r="N15" s="97">
        <f t="shared" si="0"/>
        <v>0.1222</v>
      </c>
      <c r="O15" s="91" t="s">
        <v>336</v>
      </c>
      <c r="P15" s="248">
        <v>47484</v>
      </c>
      <c r="Q15" s="96">
        <f t="shared" si="6"/>
        <v>1893456000</v>
      </c>
      <c r="R15" s="251">
        <v>2000</v>
      </c>
      <c r="S15" s="100">
        <f t="shared" si="7"/>
        <v>2</v>
      </c>
      <c r="T15" s="97">
        <f t="shared" si="1"/>
        <v>9.4E-2</v>
      </c>
      <c r="U15" s="91" t="s">
        <v>336</v>
      </c>
      <c r="V15" s="254">
        <v>42370</v>
      </c>
      <c r="W15" s="96">
        <f t="shared" si="8"/>
        <v>1451606400</v>
      </c>
      <c r="X15" s="257">
        <v>0</v>
      </c>
      <c r="Y15" s="102">
        <f t="shared" si="9"/>
        <v>0</v>
      </c>
      <c r="Z15" s="91" t="s">
        <v>337</v>
      </c>
      <c r="AA15" s="248">
        <v>47484</v>
      </c>
      <c r="AB15" s="96">
        <f t="shared" si="10"/>
        <v>1893456000</v>
      </c>
      <c r="AC15" s="257">
        <f t="shared" si="2"/>
        <v>0</v>
      </c>
      <c r="AD15" s="102">
        <f t="shared" si="11"/>
        <v>0</v>
      </c>
      <c r="AE15" s="99"/>
      <c r="AF15" s="251">
        <v>5</v>
      </c>
      <c r="AG15" s="179">
        <f t="shared" si="12"/>
        <v>5000000</v>
      </c>
      <c r="AH15" s="99" t="s">
        <v>336</v>
      </c>
      <c r="AI15" s="260" t="s">
        <v>291</v>
      </c>
      <c r="AJ15" s="91" t="s">
        <v>335</v>
      </c>
      <c r="AK15" s="86"/>
    </row>
    <row r="16" spans="1:40" x14ac:dyDescent="0.2">
      <c r="A16">
        <v>15</v>
      </c>
      <c r="B16" s="87" t="s">
        <v>190</v>
      </c>
      <c r="C16" s="87" t="s">
        <v>192</v>
      </c>
      <c r="D16">
        <v>6</v>
      </c>
      <c r="E16" s="242">
        <v>3.3000000000000002E-2</v>
      </c>
      <c r="F16" s="101" t="s">
        <v>336</v>
      </c>
      <c r="G16" s="245">
        <v>1</v>
      </c>
      <c r="H16" s="91" t="s">
        <v>140</v>
      </c>
      <c r="I16" s="96">
        <f t="shared" si="3"/>
        <v>15</v>
      </c>
      <c r="J16" s="248">
        <v>40544</v>
      </c>
      <c r="K16" s="96">
        <f t="shared" si="4"/>
        <v>1293840000</v>
      </c>
      <c r="L16" s="251">
        <v>1200</v>
      </c>
      <c r="M16" s="100">
        <f t="shared" si="5"/>
        <v>1.2</v>
      </c>
      <c r="N16" s="97">
        <f t="shared" si="0"/>
        <v>3.9600000000000003E-2</v>
      </c>
      <c r="O16" s="91" t="s">
        <v>336</v>
      </c>
      <c r="P16" s="248">
        <v>47484</v>
      </c>
      <c r="Q16" s="96">
        <f t="shared" si="6"/>
        <v>1893456000</v>
      </c>
      <c r="R16" s="251">
        <v>1100</v>
      </c>
      <c r="S16" s="100">
        <f t="shared" si="7"/>
        <v>1.1000000000000001</v>
      </c>
      <c r="T16" s="97">
        <f t="shared" si="1"/>
        <v>3.6300000000000006E-2</v>
      </c>
      <c r="U16" s="91" t="s">
        <v>336</v>
      </c>
      <c r="V16" s="254">
        <v>42370</v>
      </c>
      <c r="W16" s="96">
        <f t="shared" si="8"/>
        <v>1451606400</v>
      </c>
      <c r="X16" s="257">
        <v>0</v>
      </c>
      <c r="Y16" s="102">
        <f t="shared" si="9"/>
        <v>0</v>
      </c>
      <c r="Z16" s="91" t="s">
        <v>337</v>
      </c>
      <c r="AA16" s="248">
        <v>47484</v>
      </c>
      <c r="AB16" s="96">
        <f t="shared" si="10"/>
        <v>1893456000</v>
      </c>
      <c r="AC16" s="257">
        <f t="shared" si="2"/>
        <v>0</v>
      </c>
      <c r="AD16" s="102">
        <f t="shared" si="11"/>
        <v>0</v>
      </c>
      <c r="AE16" s="99"/>
      <c r="AF16" s="251">
        <v>2</v>
      </c>
      <c r="AG16" s="179">
        <f t="shared" si="12"/>
        <v>2000000</v>
      </c>
      <c r="AH16" s="99" t="s">
        <v>336</v>
      </c>
      <c r="AI16" s="260" t="s">
        <v>292</v>
      </c>
      <c r="AJ16" s="91" t="s">
        <v>335</v>
      </c>
      <c r="AK16" s="86"/>
    </row>
    <row r="17" spans="1:37" x14ac:dyDescent="0.2">
      <c r="A17">
        <v>16</v>
      </c>
      <c r="B17" s="87" t="s">
        <v>190</v>
      </c>
      <c r="C17" s="87" t="s">
        <v>193</v>
      </c>
      <c r="D17">
        <v>6</v>
      </c>
      <c r="E17" s="242">
        <v>3.3000000000000002E-2</v>
      </c>
      <c r="F17" s="101" t="s">
        <v>336</v>
      </c>
      <c r="G17" s="245">
        <v>1</v>
      </c>
      <c r="H17" s="91" t="s">
        <v>140</v>
      </c>
      <c r="I17" s="96">
        <f t="shared" si="3"/>
        <v>16</v>
      </c>
      <c r="J17" s="248">
        <v>40544</v>
      </c>
      <c r="K17" s="96">
        <f t="shared" si="4"/>
        <v>1293840000</v>
      </c>
      <c r="L17" s="251">
        <v>1200</v>
      </c>
      <c r="M17" s="100">
        <f t="shared" si="5"/>
        <v>1.2</v>
      </c>
      <c r="N17" s="97">
        <f t="shared" si="0"/>
        <v>3.9600000000000003E-2</v>
      </c>
      <c r="O17" s="91" t="s">
        <v>336</v>
      </c>
      <c r="P17" s="248">
        <v>47484</v>
      </c>
      <c r="Q17" s="96">
        <f t="shared" si="6"/>
        <v>1893456000</v>
      </c>
      <c r="R17" s="251">
        <v>1100</v>
      </c>
      <c r="S17" s="100">
        <f t="shared" si="7"/>
        <v>1.1000000000000001</v>
      </c>
      <c r="T17" s="97">
        <f t="shared" si="1"/>
        <v>3.6300000000000006E-2</v>
      </c>
      <c r="U17" s="91" t="s">
        <v>336</v>
      </c>
      <c r="V17" s="254">
        <v>42370</v>
      </c>
      <c r="W17" s="96">
        <f t="shared" si="8"/>
        <v>1451606400</v>
      </c>
      <c r="X17" s="257">
        <v>0</v>
      </c>
      <c r="Y17" s="102">
        <f t="shared" si="9"/>
        <v>0</v>
      </c>
      <c r="Z17" s="91" t="s">
        <v>337</v>
      </c>
      <c r="AA17" s="248">
        <v>47484</v>
      </c>
      <c r="AB17" s="96">
        <f t="shared" si="10"/>
        <v>1893456000</v>
      </c>
      <c r="AC17" s="257">
        <f t="shared" si="2"/>
        <v>0</v>
      </c>
      <c r="AD17" s="102">
        <f t="shared" si="11"/>
        <v>0</v>
      </c>
      <c r="AE17" s="99"/>
      <c r="AF17" s="251">
        <v>3</v>
      </c>
      <c r="AG17" s="179">
        <f t="shared" si="12"/>
        <v>3000000</v>
      </c>
      <c r="AH17" s="99" t="s">
        <v>336</v>
      </c>
      <c r="AI17" s="260" t="s">
        <v>292</v>
      </c>
      <c r="AJ17" s="91" t="s">
        <v>335</v>
      </c>
      <c r="AK17" s="86"/>
    </row>
    <row r="18" spans="1:37" x14ac:dyDescent="0.2">
      <c r="A18">
        <v>17</v>
      </c>
      <c r="B18" s="86" t="s">
        <v>197</v>
      </c>
      <c r="C18" s="86"/>
      <c r="D18" s="34">
        <v>7</v>
      </c>
      <c r="E18" s="242">
        <v>0.02</v>
      </c>
      <c r="F18" s="99" t="s">
        <v>147</v>
      </c>
      <c r="G18" s="245">
        <v>0.47</v>
      </c>
      <c r="H18" s="91" t="s">
        <v>288</v>
      </c>
      <c r="I18" s="96">
        <f t="shared" si="3"/>
        <v>17</v>
      </c>
      <c r="J18" s="248">
        <v>40544</v>
      </c>
      <c r="K18" s="96">
        <f t="shared" si="4"/>
        <v>1293840000</v>
      </c>
      <c r="L18" s="251">
        <v>1300</v>
      </c>
      <c r="M18" s="100">
        <f t="shared" si="5"/>
        <v>1.3</v>
      </c>
      <c r="N18" s="97">
        <f t="shared" si="0"/>
        <v>2.6000000000000002E-2</v>
      </c>
      <c r="O18" s="91" t="s">
        <v>147</v>
      </c>
      <c r="P18" s="248">
        <v>47484</v>
      </c>
      <c r="Q18" s="96">
        <f t="shared" si="6"/>
        <v>1893456000</v>
      </c>
      <c r="R18" s="251">
        <v>1300</v>
      </c>
      <c r="S18" s="100">
        <f t="shared" si="7"/>
        <v>1.3</v>
      </c>
      <c r="T18" s="97">
        <f t="shared" si="1"/>
        <v>2.6000000000000002E-2</v>
      </c>
      <c r="U18" s="91" t="s">
        <v>147</v>
      </c>
      <c r="V18" s="254">
        <v>42370</v>
      </c>
      <c r="W18" s="96">
        <f t="shared" si="8"/>
        <v>1451606400</v>
      </c>
      <c r="X18" s="257">
        <v>3.96</v>
      </c>
      <c r="Y18" s="102">
        <f t="shared" si="9"/>
        <v>1.0999999999999999E-9</v>
      </c>
      <c r="Z18" s="91" t="s">
        <v>147</v>
      </c>
      <c r="AA18" s="248">
        <v>47484</v>
      </c>
      <c r="AB18" s="96">
        <f t="shared" si="10"/>
        <v>1893456000</v>
      </c>
      <c r="AC18" s="257">
        <f t="shared" si="2"/>
        <v>3.96</v>
      </c>
      <c r="AD18" s="102">
        <f t="shared" si="11"/>
        <v>1.0999999999999999E-9</v>
      </c>
      <c r="AE18" s="99"/>
      <c r="AF18" s="251">
        <v>800</v>
      </c>
      <c r="AG18" s="179">
        <f t="shared" si="12"/>
        <v>800000000</v>
      </c>
      <c r="AH18" s="99" t="s">
        <v>147</v>
      </c>
      <c r="AI18" s="260" t="s">
        <v>303</v>
      </c>
      <c r="AJ18" s="91"/>
      <c r="AK18" s="86"/>
    </row>
    <row r="19" spans="1:37" x14ac:dyDescent="0.2">
      <c r="A19">
        <v>18</v>
      </c>
      <c r="B19" s="86" t="s">
        <v>243</v>
      </c>
      <c r="C19" s="86" t="s">
        <v>198</v>
      </c>
      <c r="D19" s="34">
        <v>8</v>
      </c>
      <c r="E19" s="242">
        <v>2.5000000000000001E-2</v>
      </c>
      <c r="F19" s="99" t="s">
        <v>141</v>
      </c>
      <c r="G19" s="245">
        <v>0.4</v>
      </c>
      <c r="H19" s="91" t="s">
        <v>287</v>
      </c>
      <c r="I19" s="96">
        <f t="shared" si="3"/>
        <v>18</v>
      </c>
      <c r="J19" s="248">
        <v>40544</v>
      </c>
      <c r="K19" s="96">
        <f t="shared" si="4"/>
        <v>1293840000</v>
      </c>
      <c r="L19" s="251">
        <v>2500</v>
      </c>
      <c r="M19" s="100">
        <f t="shared" si="5"/>
        <v>2.5</v>
      </c>
      <c r="N19" s="97">
        <f t="shared" si="0"/>
        <v>6.25E-2</v>
      </c>
      <c r="O19" s="91" t="s">
        <v>141</v>
      </c>
      <c r="P19" s="248">
        <v>47484</v>
      </c>
      <c r="Q19" s="96">
        <f t="shared" si="6"/>
        <v>1893456000</v>
      </c>
      <c r="R19" s="251">
        <v>2500</v>
      </c>
      <c r="S19" s="100">
        <f t="shared" si="7"/>
        <v>2.5</v>
      </c>
      <c r="T19" s="97">
        <f t="shared" si="1"/>
        <v>6.25E-2</v>
      </c>
      <c r="U19" s="91" t="s">
        <v>141</v>
      </c>
      <c r="V19" s="254">
        <v>42370</v>
      </c>
      <c r="W19" s="96">
        <f t="shared" si="8"/>
        <v>1451606400</v>
      </c>
      <c r="X19" s="257">
        <v>3.6</v>
      </c>
      <c r="Y19" s="102">
        <f t="shared" si="9"/>
        <v>1.0000000000000001E-9</v>
      </c>
      <c r="Z19" s="91" t="s">
        <v>141</v>
      </c>
      <c r="AA19" s="248">
        <v>47484</v>
      </c>
      <c r="AB19" s="96">
        <f t="shared" si="10"/>
        <v>1893456000</v>
      </c>
      <c r="AC19" s="257">
        <f t="shared" si="2"/>
        <v>3.6</v>
      </c>
      <c r="AD19" s="102">
        <f t="shared" si="11"/>
        <v>1.0000000000000001E-9</v>
      </c>
      <c r="AE19" s="99"/>
      <c r="AF19" s="251">
        <v>5</v>
      </c>
      <c r="AG19" s="179">
        <f t="shared" si="12"/>
        <v>5000000</v>
      </c>
      <c r="AH19" s="99" t="s">
        <v>289</v>
      </c>
      <c r="AI19" s="260" t="s">
        <v>303</v>
      </c>
      <c r="AJ19" s="91"/>
      <c r="AK19" s="86"/>
    </row>
    <row r="20" spans="1:37" ht="12.75" thickBot="1" x14ac:dyDescent="0.25">
      <c r="A20">
        <v>19</v>
      </c>
      <c r="B20" s="86" t="s">
        <v>243</v>
      </c>
      <c r="C20" s="86" t="s">
        <v>199</v>
      </c>
      <c r="D20" s="34">
        <v>9</v>
      </c>
      <c r="E20" s="243">
        <v>0.02</v>
      </c>
      <c r="F20" s="99" t="s">
        <v>147</v>
      </c>
      <c r="G20" s="246">
        <v>0.47</v>
      </c>
      <c r="H20" s="91" t="s">
        <v>288</v>
      </c>
      <c r="I20" s="96">
        <f t="shared" si="3"/>
        <v>19</v>
      </c>
      <c r="J20" s="249">
        <v>40544</v>
      </c>
      <c r="K20" s="96">
        <f t="shared" si="4"/>
        <v>1293840000</v>
      </c>
      <c r="L20" s="252">
        <v>1300</v>
      </c>
      <c r="M20" s="100">
        <f t="shared" si="5"/>
        <v>1.3</v>
      </c>
      <c r="N20" s="97">
        <f t="shared" si="0"/>
        <v>2.6000000000000002E-2</v>
      </c>
      <c r="O20" s="91" t="s">
        <v>147</v>
      </c>
      <c r="P20" s="249">
        <v>47484</v>
      </c>
      <c r="Q20" s="96">
        <f t="shared" si="6"/>
        <v>1893456000</v>
      </c>
      <c r="R20" s="252">
        <v>1300</v>
      </c>
      <c r="S20" s="100">
        <f t="shared" si="7"/>
        <v>1.3</v>
      </c>
      <c r="T20" s="97">
        <f t="shared" si="1"/>
        <v>2.6000000000000002E-2</v>
      </c>
      <c r="U20" s="91" t="s">
        <v>147</v>
      </c>
      <c r="V20" s="255">
        <v>42370</v>
      </c>
      <c r="W20" s="96">
        <f t="shared" si="8"/>
        <v>1451606400</v>
      </c>
      <c r="X20" s="258">
        <v>3.96</v>
      </c>
      <c r="Y20" s="102">
        <f t="shared" si="9"/>
        <v>1.0999999999999999E-9</v>
      </c>
      <c r="Z20" s="91" t="s">
        <v>147</v>
      </c>
      <c r="AA20" s="249">
        <v>47485</v>
      </c>
      <c r="AB20" s="96">
        <f t="shared" si="10"/>
        <v>1893542400</v>
      </c>
      <c r="AC20" s="258">
        <f t="shared" si="2"/>
        <v>3.96</v>
      </c>
      <c r="AD20" s="102">
        <f t="shared" si="11"/>
        <v>1.0999999999999999E-9</v>
      </c>
      <c r="AE20" s="99"/>
      <c r="AF20" s="252">
        <v>5</v>
      </c>
      <c r="AG20" s="179">
        <f t="shared" si="12"/>
        <v>5000000</v>
      </c>
      <c r="AH20" s="99" t="s">
        <v>289</v>
      </c>
      <c r="AI20" s="261" t="s">
        <v>303</v>
      </c>
      <c r="AJ20" s="91"/>
      <c r="AK20" s="86"/>
    </row>
    <row r="21" spans="1:37" ht="12.75" thickTop="1" x14ac:dyDescent="0.2">
      <c r="N21" s="43"/>
      <c r="T21" s="43"/>
      <c r="V21" s="99"/>
      <c r="W21" s="99"/>
      <c r="X21" s="43"/>
      <c r="Y21" s="43"/>
      <c r="Z21" s="91"/>
      <c r="AA21" s="98"/>
      <c r="AB21" s="99"/>
      <c r="AC21" s="43"/>
      <c r="AD21" s="43"/>
      <c r="AF21" s="95"/>
      <c r="AG21" s="179"/>
      <c r="AH21" s="91"/>
      <c r="AI21" s="98"/>
    </row>
    <row r="22" spans="1:37" x14ac:dyDescent="0.2">
      <c r="N22" s="43"/>
      <c r="T22" s="43"/>
      <c r="V22" s="99"/>
      <c r="W22" s="99"/>
      <c r="X22" s="43"/>
      <c r="Y22" s="43"/>
      <c r="Z22" s="91"/>
      <c r="AA22" s="98"/>
      <c r="AB22" s="99"/>
      <c r="AC22" s="43"/>
      <c r="AD22" s="43"/>
      <c r="AF22" s="95"/>
      <c r="AG22" s="179"/>
      <c r="AH22" s="91"/>
      <c r="AI22" s="98"/>
    </row>
    <row r="23" spans="1:37" x14ac:dyDescent="0.2">
      <c r="N23" s="43"/>
      <c r="T23" s="43"/>
      <c r="V23" s="99"/>
      <c r="W23" s="99"/>
      <c r="X23" s="43"/>
      <c r="Y23" s="43"/>
      <c r="Z23" s="91"/>
      <c r="AA23" s="98"/>
      <c r="AB23" s="99"/>
      <c r="AC23" s="43"/>
      <c r="AD23" s="43"/>
      <c r="AF23" s="95"/>
      <c r="AG23" s="179"/>
      <c r="AH23" s="91"/>
      <c r="AI23" s="98"/>
    </row>
    <row r="24" spans="1:37" x14ac:dyDescent="0.2">
      <c r="N24" s="43"/>
      <c r="T24" s="43"/>
      <c r="V24" s="99"/>
      <c r="W24" s="99"/>
      <c r="X24" s="43"/>
      <c r="Y24" s="43"/>
      <c r="Z24" s="91"/>
      <c r="AA24" s="98"/>
      <c r="AB24" s="99"/>
      <c r="AC24" s="43"/>
      <c r="AD24" s="43"/>
      <c r="AF24" s="95"/>
      <c r="AG24" s="179"/>
      <c r="AH24" s="91"/>
      <c r="AI24" s="98"/>
    </row>
    <row r="25" spans="1:37" x14ac:dyDescent="0.2">
      <c r="N25" s="43"/>
      <c r="T25" s="43"/>
      <c r="V25" s="99"/>
      <c r="W25" s="99"/>
      <c r="X25" s="43"/>
      <c r="Y25" s="43"/>
      <c r="Z25" s="91"/>
      <c r="AA25" s="98"/>
      <c r="AB25" s="99"/>
      <c r="AC25" s="43"/>
      <c r="AD25" s="43"/>
      <c r="AF25" s="95"/>
      <c r="AG25" s="179"/>
      <c r="AH25" s="91"/>
      <c r="AI25" s="98"/>
    </row>
  </sheetData>
  <pageMargins left="0.7" right="0.7" top="0.78740157499999996" bottom="0.78740157499999996" header="0.3" footer="0.3"/>
  <pageSetup paperSize="9" orientation="portrait" verticalDpi="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H306"/>
  <sheetViews>
    <sheetView workbookViewId="0">
      <pane ySplit="1" topLeftCell="A2" activePane="bottomLeft" state="frozen"/>
      <selection activeCell="O46" sqref="O46"/>
      <selection pane="bottomLeft" activeCell="J19" sqref="J19"/>
    </sheetView>
  </sheetViews>
  <sheetFormatPr baseColWidth="10" defaultRowHeight="12" x14ac:dyDescent="0.2"/>
  <cols>
    <col min="1" max="1" width="4.1640625" bestFit="1" customWidth="1"/>
    <col min="2" max="2" width="15.5" style="105" bestFit="1" customWidth="1"/>
    <col min="3" max="3" width="4.6640625" bestFit="1" customWidth="1"/>
    <col min="4" max="4" width="3.33203125" bestFit="1" customWidth="1"/>
    <col min="5" max="5" width="10.1640625" bestFit="1" customWidth="1"/>
    <col min="6" max="6" width="14.1640625" style="83" bestFit="1" customWidth="1"/>
    <col min="7" max="7" width="12" bestFit="1" customWidth="1"/>
    <col min="8" max="8" width="12" customWidth="1"/>
  </cols>
  <sheetData>
    <row r="1" spans="1:8" ht="12.75" thickBot="1" x14ac:dyDescent="0.25">
      <c r="A1" s="167" t="s">
        <v>163</v>
      </c>
      <c r="B1" s="167" t="s">
        <v>172</v>
      </c>
      <c r="C1" s="167" t="s">
        <v>165</v>
      </c>
      <c r="D1" s="167" t="s">
        <v>166</v>
      </c>
      <c r="E1" s="167" t="s">
        <v>167</v>
      </c>
      <c r="F1" s="167" t="s">
        <v>281</v>
      </c>
      <c r="G1" s="167" t="s">
        <v>393</v>
      </c>
      <c r="H1" s="167" t="s">
        <v>334</v>
      </c>
    </row>
    <row r="2" spans="1:8" ht="12.75" thickTop="1" x14ac:dyDescent="0.2">
      <c r="A2" s="38">
        <v>1</v>
      </c>
      <c r="B2" s="250">
        <v>1</v>
      </c>
      <c r="C2" s="250">
        <v>-15</v>
      </c>
      <c r="D2" s="250">
        <v>30</v>
      </c>
      <c r="E2" s="247">
        <v>43831</v>
      </c>
      <c r="F2" s="84">
        <f>(E2-DATE(1970,1,1))*86400</f>
        <v>1577836800</v>
      </c>
      <c r="G2" s="250">
        <v>0</v>
      </c>
    </row>
    <row r="3" spans="1:8" x14ac:dyDescent="0.2">
      <c r="A3" s="38">
        <f>A2+1</f>
        <v>2</v>
      </c>
      <c r="B3" s="251">
        <f>B2</f>
        <v>1</v>
      </c>
      <c r="C3" s="251">
        <v>-15</v>
      </c>
      <c r="D3" s="251">
        <v>60</v>
      </c>
      <c r="E3" s="248">
        <f>$E$2</f>
        <v>43831</v>
      </c>
      <c r="F3" s="84">
        <f t="shared" ref="F3:F66" si="0">(E3-DATE(1970,1,1))*86400</f>
        <v>1577836800</v>
      </c>
      <c r="G3" s="251">
        <v>0</v>
      </c>
    </row>
    <row r="4" spans="1:8" x14ac:dyDescent="0.2">
      <c r="A4" s="38">
        <f t="shared" ref="A4:A67" si="1">A3+1</f>
        <v>3</v>
      </c>
      <c r="B4" s="251">
        <f t="shared" ref="B4:B17" si="2">B3</f>
        <v>1</v>
      </c>
      <c r="C4" s="251">
        <v>50</v>
      </c>
      <c r="D4" s="251">
        <f>D2</f>
        <v>30</v>
      </c>
      <c r="E4" s="248">
        <f t="shared" ref="E4:E5" si="3">$E$2</f>
        <v>43831</v>
      </c>
      <c r="F4" s="84">
        <f t="shared" si="0"/>
        <v>1577836800</v>
      </c>
      <c r="G4" s="251">
        <v>0</v>
      </c>
    </row>
    <row r="5" spans="1:8" x14ac:dyDescent="0.2">
      <c r="A5" s="38">
        <f t="shared" si="1"/>
        <v>4</v>
      </c>
      <c r="B5" s="251">
        <f t="shared" si="2"/>
        <v>1</v>
      </c>
      <c r="C5" s="251">
        <v>50</v>
      </c>
      <c r="D5" s="251">
        <v>60</v>
      </c>
      <c r="E5" s="248">
        <f t="shared" si="3"/>
        <v>43831</v>
      </c>
      <c r="F5" s="84">
        <f t="shared" si="0"/>
        <v>1577836800</v>
      </c>
      <c r="G5" s="251">
        <v>0</v>
      </c>
    </row>
    <row r="6" spans="1:8" x14ac:dyDescent="0.2">
      <c r="A6" s="38">
        <f t="shared" si="1"/>
        <v>5</v>
      </c>
      <c r="B6" s="251">
        <f t="shared" si="2"/>
        <v>1</v>
      </c>
      <c r="C6" s="251">
        <f>$C$2</f>
        <v>-15</v>
      </c>
      <c r="D6" s="251">
        <f>$D$2</f>
        <v>30</v>
      </c>
      <c r="E6" s="248">
        <v>45658</v>
      </c>
      <c r="F6" s="84">
        <f t="shared" si="0"/>
        <v>1735689600</v>
      </c>
      <c r="G6" s="251">
        <v>0</v>
      </c>
    </row>
    <row r="7" spans="1:8" x14ac:dyDescent="0.2">
      <c r="A7" s="38">
        <f t="shared" si="1"/>
        <v>6</v>
      </c>
      <c r="B7" s="251">
        <f t="shared" si="2"/>
        <v>1</v>
      </c>
      <c r="C7" s="251">
        <f>$C$3</f>
        <v>-15</v>
      </c>
      <c r="D7" s="251">
        <f>$D$3</f>
        <v>60</v>
      </c>
      <c r="E7" s="248">
        <f>$E$6</f>
        <v>45658</v>
      </c>
      <c r="F7" s="84">
        <f t="shared" si="0"/>
        <v>1735689600</v>
      </c>
      <c r="G7" s="251">
        <v>0</v>
      </c>
    </row>
    <row r="8" spans="1:8" x14ac:dyDescent="0.2">
      <c r="A8" s="38">
        <f t="shared" si="1"/>
        <v>7</v>
      </c>
      <c r="B8" s="251">
        <f t="shared" si="2"/>
        <v>1</v>
      </c>
      <c r="C8" s="251">
        <f>$C$4</f>
        <v>50</v>
      </c>
      <c r="D8" s="251">
        <f>$D$4</f>
        <v>30</v>
      </c>
      <c r="E8" s="248">
        <f t="shared" ref="E8:E9" si="4">$E$6</f>
        <v>45658</v>
      </c>
      <c r="F8" s="84">
        <f t="shared" si="0"/>
        <v>1735689600</v>
      </c>
      <c r="G8" s="251">
        <v>0</v>
      </c>
    </row>
    <row r="9" spans="1:8" x14ac:dyDescent="0.2">
      <c r="A9" s="38">
        <f t="shared" si="1"/>
        <v>8</v>
      </c>
      <c r="B9" s="251">
        <f t="shared" si="2"/>
        <v>1</v>
      </c>
      <c r="C9" s="251">
        <f>$C$5</f>
        <v>50</v>
      </c>
      <c r="D9" s="251">
        <f>$D$5</f>
        <v>60</v>
      </c>
      <c r="E9" s="248">
        <f t="shared" si="4"/>
        <v>45658</v>
      </c>
      <c r="F9" s="84">
        <f t="shared" si="0"/>
        <v>1735689600</v>
      </c>
      <c r="G9" s="251">
        <v>0</v>
      </c>
    </row>
    <row r="10" spans="1:8" x14ac:dyDescent="0.2">
      <c r="A10" s="38">
        <f t="shared" si="1"/>
        <v>9</v>
      </c>
      <c r="B10" s="251">
        <f t="shared" si="2"/>
        <v>1</v>
      </c>
      <c r="C10" s="251">
        <f t="shared" ref="C10" si="5">$C$2</f>
        <v>-15</v>
      </c>
      <c r="D10" s="251">
        <f t="shared" ref="D10" si="6">$D$2</f>
        <v>30</v>
      </c>
      <c r="E10" s="248">
        <v>47484</v>
      </c>
      <c r="F10" s="84">
        <f t="shared" si="0"/>
        <v>1893456000</v>
      </c>
      <c r="G10" s="251">
        <v>0</v>
      </c>
    </row>
    <row r="11" spans="1:8" x14ac:dyDescent="0.2">
      <c r="A11" s="38">
        <f t="shared" si="1"/>
        <v>10</v>
      </c>
      <c r="B11" s="251">
        <f t="shared" si="2"/>
        <v>1</v>
      </c>
      <c r="C11" s="251">
        <f t="shared" ref="C11" si="7">$C$3</f>
        <v>-15</v>
      </c>
      <c r="D11" s="251">
        <f t="shared" ref="D11" si="8">$D$3</f>
        <v>60</v>
      </c>
      <c r="E11" s="248">
        <f>$E$10</f>
        <v>47484</v>
      </c>
      <c r="F11" s="84">
        <f t="shared" si="0"/>
        <v>1893456000</v>
      </c>
      <c r="G11" s="251">
        <v>0</v>
      </c>
    </row>
    <row r="12" spans="1:8" x14ac:dyDescent="0.2">
      <c r="A12" s="38">
        <f t="shared" si="1"/>
        <v>11</v>
      </c>
      <c r="B12" s="251">
        <f t="shared" si="2"/>
        <v>1</v>
      </c>
      <c r="C12" s="251">
        <f t="shared" ref="C12" si="9">$C$4</f>
        <v>50</v>
      </c>
      <c r="D12" s="251">
        <f t="shared" ref="D12" si="10">$D$4</f>
        <v>30</v>
      </c>
      <c r="E12" s="248">
        <f t="shared" ref="E12:E13" si="11">$E$10</f>
        <v>47484</v>
      </c>
      <c r="F12" s="84">
        <f t="shared" si="0"/>
        <v>1893456000</v>
      </c>
      <c r="G12" s="251">
        <v>0</v>
      </c>
    </row>
    <row r="13" spans="1:8" x14ac:dyDescent="0.2">
      <c r="A13" s="38">
        <f t="shared" si="1"/>
        <v>12</v>
      </c>
      <c r="B13" s="251">
        <f t="shared" si="2"/>
        <v>1</v>
      </c>
      <c r="C13" s="251">
        <f t="shared" ref="C13" si="12">$C$5</f>
        <v>50</v>
      </c>
      <c r="D13" s="251">
        <f t="shared" ref="D13" si="13">$D$5</f>
        <v>60</v>
      </c>
      <c r="E13" s="248">
        <f t="shared" si="11"/>
        <v>47484</v>
      </c>
      <c r="F13" s="84">
        <f t="shared" si="0"/>
        <v>1893456000</v>
      </c>
      <c r="G13" s="251">
        <v>0</v>
      </c>
    </row>
    <row r="14" spans="1:8" x14ac:dyDescent="0.2">
      <c r="A14" s="38">
        <f t="shared" si="1"/>
        <v>13</v>
      </c>
      <c r="B14" s="251">
        <f t="shared" si="2"/>
        <v>1</v>
      </c>
      <c r="C14" s="251">
        <f t="shared" ref="C14" si="14">$C$2</f>
        <v>-15</v>
      </c>
      <c r="D14" s="251">
        <f t="shared" ref="D14" si="15">$D$2</f>
        <v>30</v>
      </c>
      <c r="E14" s="248">
        <v>51136</v>
      </c>
      <c r="F14" s="84">
        <f t="shared" si="0"/>
        <v>2208988800</v>
      </c>
      <c r="G14" s="251">
        <v>0</v>
      </c>
    </row>
    <row r="15" spans="1:8" x14ac:dyDescent="0.2">
      <c r="A15" s="38">
        <f t="shared" si="1"/>
        <v>14</v>
      </c>
      <c r="B15" s="251">
        <f t="shared" si="2"/>
        <v>1</v>
      </c>
      <c r="C15" s="251">
        <f t="shared" ref="C15" si="16">$C$3</f>
        <v>-15</v>
      </c>
      <c r="D15" s="251">
        <f t="shared" ref="D15" si="17">$D$3</f>
        <v>60</v>
      </c>
      <c r="E15" s="248">
        <f>$E$14</f>
        <v>51136</v>
      </c>
      <c r="F15" s="84">
        <f t="shared" si="0"/>
        <v>2208988800</v>
      </c>
      <c r="G15" s="251">
        <v>0</v>
      </c>
    </row>
    <row r="16" spans="1:8" x14ac:dyDescent="0.2">
      <c r="A16" s="38">
        <f t="shared" si="1"/>
        <v>15</v>
      </c>
      <c r="B16" s="251">
        <f t="shared" si="2"/>
        <v>1</v>
      </c>
      <c r="C16" s="251">
        <f t="shared" ref="C16" si="18">$C$4</f>
        <v>50</v>
      </c>
      <c r="D16" s="251">
        <f t="shared" ref="D16" si="19">$D$4</f>
        <v>30</v>
      </c>
      <c r="E16" s="248">
        <f t="shared" ref="E16:E17" si="20">$E$14</f>
        <v>51136</v>
      </c>
      <c r="F16" s="84">
        <f t="shared" si="0"/>
        <v>2208988800</v>
      </c>
      <c r="G16" s="251">
        <v>0</v>
      </c>
    </row>
    <row r="17" spans="1:7" x14ac:dyDescent="0.2">
      <c r="A17" s="38">
        <f t="shared" si="1"/>
        <v>16</v>
      </c>
      <c r="B17" s="251">
        <f t="shared" si="2"/>
        <v>1</v>
      </c>
      <c r="C17" s="251">
        <f t="shared" ref="C17" si="21">$C$5</f>
        <v>50</v>
      </c>
      <c r="D17" s="251">
        <f t="shared" ref="D17" si="22">$D$5</f>
        <v>60</v>
      </c>
      <c r="E17" s="248">
        <f t="shared" si="20"/>
        <v>51136</v>
      </c>
      <c r="F17" s="84">
        <f t="shared" si="0"/>
        <v>2208988800</v>
      </c>
      <c r="G17" s="251">
        <v>0</v>
      </c>
    </row>
    <row r="18" spans="1:7" x14ac:dyDescent="0.2">
      <c r="A18" s="34">
        <f t="shared" si="1"/>
        <v>17</v>
      </c>
      <c r="B18" s="251">
        <f>B17+1</f>
        <v>2</v>
      </c>
      <c r="C18" s="251">
        <f t="shared" ref="C18" si="23">$C$2</f>
        <v>-15</v>
      </c>
      <c r="D18" s="251">
        <f t="shared" ref="D18" si="24">$D$2</f>
        <v>30</v>
      </c>
      <c r="E18" s="248">
        <f>E2</f>
        <v>43831</v>
      </c>
      <c r="F18" s="85">
        <f t="shared" si="0"/>
        <v>1577836800</v>
      </c>
      <c r="G18" s="251">
        <v>0</v>
      </c>
    </row>
    <row r="19" spans="1:7" x14ac:dyDescent="0.2">
      <c r="A19" s="34">
        <f t="shared" si="1"/>
        <v>18</v>
      </c>
      <c r="B19" s="251">
        <f>B18</f>
        <v>2</v>
      </c>
      <c r="C19" s="251">
        <f t="shared" ref="C19" si="25">$C$3</f>
        <v>-15</v>
      </c>
      <c r="D19" s="251">
        <f t="shared" ref="D19" si="26">$D$3</f>
        <v>60</v>
      </c>
      <c r="E19" s="248">
        <f t="shared" ref="E19:E82" si="27">E3</f>
        <v>43831</v>
      </c>
      <c r="F19" s="85">
        <f t="shared" si="0"/>
        <v>1577836800</v>
      </c>
      <c r="G19" s="251">
        <v>0</v>
      </c>
    </row>
    <row r="20" spans="1:7" x14ac:dyDescent="0.2">
      <c r="A20" s="34">
        <f t="shared" si="1"/>
        <v>19</v>
      </c>
      <c r="B20" s="251">
        <f t="shared" ref="B20:B33" si="28">B19</f>
        <v>2</v>
      </c>
      <c r="C20" s="251">
        <f t="shared" ref="C20" si="29">$C$4</f>
        <v>50</v>
      </c>
      <c r="D20" s="251">
        <f t="shared" ref="D20" si="30">$D$4</f>
        <v>30</v>
      </c>
      <c r="E20" s="248">
        <f t="shared" si="27"/>
        <v>43831</v>
      </c>
      <c r="F20" s="85">
        <f t="shared" si="0"/>
        <v>1577836800</v>
      </c>
      <c r="G20" s="251">
        <v>0</v>
      </c>
    </row>
    <row r="21" spans="1:7" x14ac:dyDescent="0.2">
      <c r="A21" s="34">
        <f t="shared" si="1"/>
        <v>20</v>
      </c>
      <c r="B21" s="251">
        <f t="shared" si="28"/>
        <v>2</v>
      </c>
      <c r="C21" s="251">
        <f t="shared" ref="C21" si="31">$C$5</f>
        <v>50</v>
      </c>
      <c r="D21" s="251">
        <f t="shared" ref="D21" si="32">$D$5</f>
        <v>60</v>
      </c>
      <c r="E21" s="248">
        <f t="shared" si="27"/>
        <v>43831</v>
      </c>
      <c r="F21" s="85">
        <f t="shared" si="0"/>
        <v>1577836800</v>
      </c>
      <c r="G21" s="251">
        <v>0</v>
      </c>
    </row>
    <row r="22" spans="1:7" x14ac:dyDescent="0.2">
      <c r="A22" s="34">
        <f t="shared" si="1"/>
        <v>21</v>
      </c>
      <c r="B22" s="251">
        <f t="shared" si="28"/>
        <v>2</v>
      </c>
      <c r="C22" s="251">
        <f t="shared" ref="C22" si="33">$C$2</f>
        <v>-15</v>
      </c>
      <c r="D22" s="251">
        <f t="shared" ref="D22" si="34">$D$2</f>
        <v>30</v>
      </c>
      <c r="E22" s="248">
        <f t="shared" si="27"/>
        <v>45658</v>
      </c>
      <c r="F22" s="85">
        <f t="shared" si="0"/>
        <v>1735689600</v>
      </c>
      <c r="G22" s="251">
        <v>0</v>
      </c>
    </row>
    <row r="23" spans="1:7" x14ac:dyDescent="0.2">
      <c r="A23" s="34">
        <f t="shared" si="1"/>
        <v>22</v>
      </c>
      <c r="B23" s="251">
        <f t="shared" si="28"/>
        <v>2</v>
      </c>
      <c r="C23" s="251">
        <f t="shared" ref="C23" si="35">$C$3</f>
        <v>-15</v>
      </c>
      <c r="D23" s="251">
        <f t="shared" ref="D23" si="36">$D$3</f>
        <v>60</v>
      </c>
      <c r="E23" s="248">
        <f t="shared" si="27"/>
        <v>45658</v>
      </c>
      <c r="F23" s="85">
        <f t="shared" si="0"/>
        <v>1735689600</v>
      </c>
      <c r="G23" s="251">
        <v>0</v>
      </c>
    </row>
    <row r="24" spans="1:7" x14ac:dyDescent="0.2">
      <c r="A24" s="34">
        <f t="shared" si="1"/>
        <v>23</v>
      </c>
      <c r="B24" s="251">
        <f t="shared" si="28"/>
        <v>2</v>
      </c>
      <c r="C24" s="251">
        <f t="shared" ref="C24" si="37">$C$4</f>
        <v>50</v>
      </c>
      <c r="D24" s="251">
        <f t="shared" ref="D24" si="38">$D$4</f>
        <v>30</v>
      </c>
      <c r="E24" s="248">
        <f t="shared" si="27"/>
        <v>45658</v>
      </c>
      <c r="F24" s="85">
        <f t="shared" si="0"/>
        <v>1735689600</v>
      </c>
      <c r="G24" s="251">
        <v>0</v>
      </c>
    </row>
    <row r="25" spans="1:7" x14ac:dyDescent="0.2">
      <c r="A25" s="34">
        <f t="shared" si="1"/>
        <v>24</v>
      </c>
      <c r="B25" s="251">
        <f t="shared" si="28"/>
        <v>2</v>
      </c>
      <c r="C25" s="251">
        <f t="shared" ref="C25" si="39">$C$5</f>
        <v>50</v>
      </c>
      <c r="D25" s="251">
        <f t="shared" ref="D25" si="40">$D$5</f>
        <v>60</v>
      </c>
      <c r="E25" s="248">
        <f t="shared" si="27"/>
        <v>45658</v>
      </c>
      <c r="F25" s="85">
        <f t="shared" si="0"/>
        <v>1735689600</v>
      </c>
      <c r="G25" s="251">
        <v>0</v>
      </c>
    </row>
    <row r="26" spans="1:7" x14ac:dyDescent="0.2">
      <c r="A26" s="34">
        <f t="shared" si="1"/>
        <v>25</v>
      </c>
      <c r="B26" s="251">
        <f t="shared" si="28"/>
        <v>2</v>
      </c>
      <c r="C26" s="251">
        <f t="shared" ref="C26" si="41">$C$2</f>
        <v>-15</v>
      </c>
      <c r="D26" s="251">
        <f t="shared" ref="D26" si="42">$D$2</f>
        <v>30</v>
      </c>
      <c r="E26" s="248">
        <f t="shared" si="27"/>
        <v>47484</v>
      </c>
      <c r="F26" s="85">
        <f t="shared" si="0"/>
        <v>1893456000</v>
      </c>
      <c r="G26" s="251">
        <v>0</v>
      </c>
    </row>
    <row r="27" spans="1:7" x14ac:dyDescent="0.2">
      <c r="A27" s="34">
        <f t="shared" si="1"/>
        <v>26</v>
      </c>
      <c r="B27" s="251">
        <f t="shared" si="28"/>
        <v>2</v>
      </c>
      <c r="C27" s="251">
        <f t="shared" ref="C27" si="43">$C$3</f>
        <v>-15</v>
      </c>
      <c r="D27" s="251">
        <f t="shared" ref="D27" si="44">$D$3</f>
        <v>60</v>
      </c>
      <c r="E27" s="248">
        <f t="shared" si="27"/>
        <v>47484</v>
      </c>
      <c r="F27" s="85">
        <f t="shared" si="0"/>
        <v>1893456000</v>
      </c>
      <c r="G27" s="251">
        <v>0</v>
      </c>
    </row>
    <row r="28" spans="1:7" x14ac:dyDescent="0.2">
      <c r="A28" s="34">
        <f t="shared" si="1"/>
        <v>27</v>
      </c>
      <c r="B28" s="251">
        <f t="shared" si="28"/>
        <v>2</v>
      </c>
      <c r="C28" s="251">
        <f t="shared" ref="C28" si="45">$C$4</f>
        <v>50</v>
      </c>
      <c r="D28" s="251">
        <f t="shared" ref="D28" si="46">$D$4</f>
        <v>30</v>
      </c>
      <c r="E28" s="248">
        <f t="shared" si="27"/>
        <v>47484</v>
      </c>
      <c r="F28" s="85">
        <f t="shared" si="0"/>
        <v>1893456000</v>
      </c>
      <c r="G28" s="251">
        <v>0</v>
      </c>
    </row>
    <row r="29" spans="1:7" x14ac:dyDescent="0.2">
      <c r="A29" s="34">
        <f t="shared" si="1"/>
        <v>28</v>
      </c>
      <c r="B29" s="251">
        <f t="shared" si="28"/>
        <v>2</v>
      </c>
      <c r="C29" s="251">
        <f t="shared" ref="C29" si="47">$C$5</f>
        <v>50</v>
      </c>
      <c r="D29" s="251">
        <f t="shared" ref="D29" si="48">$D$5</f>
        <v>60</v>
      </c>
      <c r="E29" s="248">
        <f t="shared" si="27"/>
        <v>47484</v>
      </c>
      <c r="F29" s="85">
        <f t="shared" si="0"/>
        <v>1893456000</v>
      </c>
      <c r="G29" s="251">
        <v>0</v>
      </c>
    </row>
    <row r="30" spans="1:7" x14ac:dyDescent="0.2">
      <c r="A30" s="34">
        <f t="shared" si="1"/>
        <v>29</v>
      </c>
      <c r="B30" s="251">
        <f t="shared" si="28"/>
        <v>2</v>
      </c>
      <c r="C30" s="251">
        <f t="shared" ref="C30" si="49">$C$2</f>
        <v>-15</v>
      </c>
      <c r="D30" s="251">
        <f t="shared" ref="D30" si="50">$D$2</f>
        <v>30</v>
      </c>
      <c r="E30" s="248">
        <f t="shared" si="27"/>
        <v>51136</v>
      </c>
      <c r="F30" s="85">
        <f t="shared" si="0"/>
        <v>2208988800</v>
      </c>
      <c r="G30" s="251">
        <v>0</v>
      </c>
    </row>
    <row r="31" spans="1:7" x14ac:dyDescent="0.2">
      <c r="A31" s="34">
        <f t="shared" si="1"/>
        <v>30</v>
      </c>
      <c r="B31" s="251">
        <f t="shared" si="28"/>
        <v>2</v>
      </c>
      <c r="C31" s="251">
        <f t="shared" ref="C31" si="51">$C$3</f>
        <v>-15</v>
      </c>
      <c r="D31" s="251">
        <f t="shared" ref="D31" si="52">$D$3</f>
        <v>60</v>
      </c>
      <c r="E31" s="248">
        <f t="shared" si="27"/>
        <v>51136</v>
      </c>
      <c r="F31" s="85">
        <f t="shared" si="0"/>
        <v>2208988800</v>
      </c>
      <c r="G31" s="251">
        <v>0</v>
      </c>
    </row>
    <row r="32" spans="1:7" x14ac:dyDescent="0.2">
      <c r="A32" s="34">
        <f t="shared" si="1"/>
        <v>31</v>
      </c>
      <c r="B32" s="251">
        <f t="shared" si="28"/>
        <v>2</v>
      </c>
      <c r="C32" s="251">
        <f t="shared" ref="C32" si="53">$C$4</f>
        <v>50</v>
      </c>
      <c r="D32" s="251">
        <f t="shared" ref="D32" si="54">$D$4</f>
        <v>30</v>
      </c>
      <c r="E32" s="248">
        <f t="shared" si="27"/>
        <v>51136</v>
      </c>
      <c r="F32" s="85">
        <f t="shared" si="0"/>
        <v>2208988800</v>
      </c>
      <c r="G32" s="251">
        <v>0</v>
      </c>
    </row>
    <row r="33" spans="1:7" x14ac:dyDescent="0.2">
      <c r="A33" s="34">
        <f t="shared" si="1"/>
        <v>32</v>
      </c>
      <c r="B33" s="251">
        <f t="shared" si="28"/>
        <v>2</v>
      </c>
      <c r="C33" s="251">
        <f t="shared" ref="C33" si="55">$C$5</f>
        <v>50</v>
      </c>
      <c r="D33" s="251">
        <f t="shared" ref="D33" si="56">$D$5</f>
        <v>60</v>
      </c>
      <c r="E33" s="248">
        <f t="shared" si="27"/>
        <v>51136</v>
      </c>
      <c r="F33" s="85">
        <f t="shared" si="0"/>
        <v>2208988800</v>
      </c>
      <c r="G33" s="251">
        <v>0</v>
      </c>
    </row>
    <row r="34" spans="1:7" x14ac:dyDescent="0.2">
      <c r="A34" s="38">
        <f t="shared" si="1"/>
        <v>33</v>
      </c>
      <c r="B34" s="251">
        <f t="shared" ref="B34" si="57">B33+1</f>
        <v>3</v>
      </c>
      <c r="C34" s="251">
        <f t="shared" ref="C34" si="58">$C$2</f>
        <v>-15</v>
      </c>
      <c r="D34" s="251">
        <f t="shared" ref="D34" si="59">$D$2</f>
        <v>30</v>
      </c>
      <c r="E34" s="248">
        <f t="shared" si="27"/>
        <v>43831</v>
      </c>
      <c r="F34" s="84">
        <f t="shared" si="0"/>
        <v>1577836800</v>
      </c>
      <c r="G34" s="251">
        <v>0</v>
      </c>
    </row>
    <row r="35" spans="1:7" x14ac:dyDescent="0.2">
      <c r="A35" s="38">
        <f t="shared" si="1"/>
        <v>34</v>
      </c>
      <c r="B35" s="251">
        <f t="shared" ref="B35:B97" si="60">B34</f>
        <v>3</v>
      </c>
      <c r="C35" s="251">
        <f t="shared" ref="C35" si="61">$C$3</f>
        <v>-15</v>
      </c>
      <c r="D35" s="251">
        <f t="shared" ref="D35" si="62">$D$3</f>
        <v>60</v>
      </c>
      <c r="E35" s="248">
        <f t="shared" si="27"/>
        <v>43831</v>
      </c>
      <c r="F35" s="84">
        <f t="shared" si="0"/>
        <v>1577836800</v>
      </c>
      <c r="G35" s="251">
        <v>0</v>
      </c>
    </row>
    <row r="36" spans="1:7" x14ac:dyDescent="0.2">
      <c r="A36" s="38">
        <f t="shared" si="1"/>
        <v>35</v>
      </c>
      <c r="B36" s="251">
        <f t="shared" si="60"/>
        <v>3</v>
      </c>
      <c r="C36" s="251">
        <f t="shared" ref="C36" si="63">$C$4</f>
        <v>50</v>
      </c>
      <c r="D36" s="251">
        <f t="shared" ref="D36" si="64">$D$4</f>
        <v>30</v>
      </c>
      <c r="E36" s="248">
        <f t="shared" si="27"/>
        <v>43831</v>
      </c>
      <c r="F36" s="84">
        <f t="shared" si="0"/>
        <v>1577836800</v>
      </c>
      <c r="G36" s="251">
        <v>0</v>
      </c>
    </row>
    <row r="37" spans="1:7" x14ac:dyDescent="0.2">
      <c r="A37" s="38">
        <f t="shared" si="1"/>
        <v>36</v>
      </c>
      <c r="B37" s="251">
        <f t="shared" si="60"/>
        <v>3</v>
      </c>
      <c r="C37" s="251">
        <f t="shared" ref="C37" si="65">$C$5</f>
        <v>50</v>
      </c>
      <c r="D37" s="251">
        <f t="shared" ref="D37" si="66">$D$5</f>
        <v>60</v>
      </c>
      <c r="E37" s="248">
        <f t="shared" si="27"/>
        <v>43831</v>
      </c>
      <c r="F37" s="84">
        <f t="shared" si="0"/>
        <v>1577836800</v>
      </c>
      <c r="G37" s="251">
        <v>0</v>
      </c>
    </row>
    <row r="38" spans="1:7" x14ac:dyDescent="0.2">
      <c r="A38" s="38">
        <f t="shared" si="1"/>
        <v>37</v>
      </c>
      <c r="B38" s="251">
        <f t="shared" si="60"/>
        <v>3</v>
      </c>
      <c r="C38" s="251">
        <f t="shared" ref="C38" si="67">$C$2</f>
        <v>-15</v>
      </c>
      <c r="D38" s="251">
        <f t="shared" ref="D38" si="68">$D$2</f>
        <v>30</v>
      </c>
      <c r="E38" s="248">
        <f t="shared" si="27"/>
        <v>45658</v>
      </c>
      <c r="F38" s="84">
        <f t="shared" si="0"/>
        <v>1735689600</v>
      </c>
      <c r="G38" s="251">
        <v>0</v>
      </c>
    </row>
    <row r="39" spans="1:7" x14ac:dyDescent="0.2">
      <c r="A39" s="38">
        <f t="shared" si="1"/>
        <v>38</v>
      </c>
      <c r="B39" s="251">
        <f t="shared" si="60"/>
        <v>3</v>
      </c>
      <c r="C39" s="251">
        <f t="shared" ref="C39" si="69">$C$3</f>
        <v>-15</v>
      </c>
      <c r="D39" s="251">
        <f t="shared" ref="D39" si="70">$D$3</f>
        <v>60</v>
      </c>
      <c r="E39" s="248">
        <f t="shared" si="27"/>
        <v>45658</v>
      </c>
      <c r="F39" s="84">
        <f t="shared" si="0"/>
        <v>1735689600</v>
      </c>
      <c r="G39" s="251">
        <v>0</v>
      </c>
    </row>
    <row r="40" spans="1:7" x14ac:dyDescent="0.2">
      <c r="A40" s="38">
        <f t="shared" si="1"/>
        <v>39</v>
      </c>
      <c r="B40" s="251">
        <f t="shared" si="60"/>
        <v>3</v>
      </c>
      <c r="C40" s="251">
        <f t="shared" ref="C40" si="71">$C$4</f>
        <v>50</v>
      </c>
      <c r="D40" s="251">
        <f t="shared" ref="D40" si="72">$D$4</f>
        <v>30</v>
      </c>
      <c r="E40" s="248">
        <f t="shared" si="27"/>
        <v>45658</v>
      </c>
      <c r="F40" s="84">
        <f t="shared" si="0"/>
        <v>1735689600</v>
      </c>
      <c r="G40" s="251">
        <v>0</v>
      </c>
    </row>
    <row r="41" spans="1:7" x14ac:dyDescent="0.2">
      <c r="A41" s="38">
        <f t="shared" si="1"/>
        <v>40</v>
      </c>
      <c r="B41" s="251">
        <f t="shared" si="60"/>
        <v>3</v>
      </c>
      <c r="C41" s="251">
        <f t="shared" ref="C41" si="73">$C$5</f>
        <v>50</v>
      </c>
      <c r="D41" s="251">
        <f t="shared" ref="D41" si="74">$D$5</f>
        <v>60</v>
      </c>
      <c r="E41" s="248">
        <f t="shared" si="27"/>
        <v>45658</v>
      </c>
      <c r="F41" s="84">
        <f t="shared" si="0"/>
        <v>1735689600</v>
      </c>
      <c r="G41" s="251">
        <v>0</v>
      </c>
    </row>
    <row r="42" spans="1:7" x14ac:dyDescent="0.2">
      <c r="A42" s="38">
        <f t="shared" si="1"/>
        <v>41</v>
      </c>
      <c r="B42" s="251">
        <f t="shared" si="60"/>
        <v>3</v>
      </c>
      <c r="C42" s="251">
        <f t="shared" ref="C42" si="75">$C$2</f>
        <v>-15</v>
      </c>
      <c r="D42" s="251">
        <f t="shared" ref="D42" si="76">$D$2</f>
        <v>30</v>
      </c>
      <c r="E42" s="248">
        <f t="shared" si="27"/>
        <v>47484</v>
      </c>
      <c r="F42" s="84">
        <f t="shared" si="0"/>
        <v>1893456000</v>
      </c>
      <c r="G42" s="251">
        <v>0</v>
      </c>
    </row>
    <row r="43" spans="1:7" x14ac:dyDescent="0.2">
      <c r="A43" s="38">
        <f t="shared" si="1"/>
        <v>42</v>
      </c>
      <c r="B43" s="251">
        <f t="shared" si="60"/>
        <v>3</v>
      </c>
      <c r="C43" s="251">
        <f t="shared" ref="C43" si="77">$C$3</f>
        <v>-15</v>
      </c>
      <c r="D43" s="251">
        <f t="shared" ref="D43" si="78">$D$3</f>
        <v>60</v>
      </c>
      <c r="E43" s="248">
        <f t="shared" si="27"/>
        <v>47484</v>
      </c>
      <c r="F43" s="84">
        <f t="shared" si="0"/>
        <v>1893456000</v>
      </c>
      <c r="G43" s="251">
        <v>0</v>
      </c>
    </row>
    <row r="44" spans="1:7" x14ac:dyDescent="0.2">
      <c r="A44" s="38">
        <f t="shared" si="1"/>
        <v>43</v>
      </c>
      <c r="B44" s="251">
        <f t="shared" si="60"/>
        <v>3</v>
      </c>
      <c r="C44" s="251">
        <f t="shared" ref="C44" si="79">$C$4</f>
        <v>50</v>
      </c>
      <c r="D44" s="251">
        <f t="shared" ref="D44" si="80">$D$4</f>
        <v>30</v>
      </c>
      <c r="E44" s="248">
        <f t="shared" si="27"/>
        <v>47484</v>
      </c>
      <c r="F44" s="84">
        <f t="shared" si="0"/>
        <v>1893456000</v>
      </c>
      <c r="G44" s="251">
        <v>0</v>
      </c>
    </row>
    <row r="45" spans="1:7" x14ac:dyDescent="0.2">
      <c r="A45" s="38">
        <f t="shared" si="1"/>
        <v>44</v>
      </c>
      <c r="B45" s="251">
        <f t="shared" si="60"/>
        <v>3</v>
      </c>
      <c r="C45" s="251">
        <f t="shared" ref="C45" si="81">$C$5</f>
        <v>50</v>
      </c>
      <c r="D45" s="251">
        <f t="shared" ref="D45" si="82">$D$5</f>
        <v>60</v>
      </c>
      <c r="E45" s="248">
        <f t="shared" si="27"/>
        <v>47484</v>
      </c>
      <c r="F45" s="84">
        <f t="shared" si="0"/>
        <v>1893456000</v>
      </c>
      <c r="G45" s="251">
        <v>0</v>
      </c>
    </row>
    <row r="46" spans="1:7" x14ac:dyDescent="0.2">
      <c r="A46" s="38">
        <f t="shared" si="1"/>
        <v>45</v>
      </c>
      <c r="B46" s="251">
        <f t="shared" si="60"/>
        <v>3</v>
      </c>
      <c r="C46" s="251">
        <f t="shared" ref="C46" si="83">$C$2</f>
        <v>-15</v>
      </c>
      <c r="D46" s="251">
        <f t="shared" ref="D46" si="84">$D$2</f>
        <v>30</v>
      </c>
      <c r="E46" s="248">
        <f t="shared" si="27"/>
        <v>51136</v>
      </c>
      <c r="F46" s="84">
        <f t="shared" si="0"/>
        <v>2208988800</v>
      </c>
      <c r="G46" s="251">
        <v>0</v>
      </c>
    </row>
    <row r="47" spans="1:7" x14ac:dyDescent="0.2">
      <c r="A47" s="38">
        <f t="shared" si="1"/>
        <v>46</v>
      </c>
      <c r="B47" s="251">
        <f t="shared" si="60"/>
        <v>3</v>
      </c>
      <c r="C47" s="251">
        <f t="shared" ref="C47" si="85">$C$3</f>
        <v>-15</v>
      </c>
      <c r="D47" s="251">
        <f t="shared" ref="D47" si="86">$D$3</f>
        <v>60</v>
      </c>
      <c r="E47" s="248">
        <f t="shared" si="27"/>
        <v>51136</v>
      </c>
      <c r="F47" s="84">
        <f t="shared" si="0"/>
        <v>2208988800</v>
      </c>
      <c r="G47" s="251">
        <v>0</v>
      </c>
    </row>
    <row r="48" spans="1:7" x14ac:dyDescent="0.2">
      <c r="A48" s="38">
        <f t="shared" si="1"/>
        <v>47</v>
      </c>
      <c r="B48" s="251">
        <f t="shared" si="60"/>
        <v>3</v>
      </c>
      <c r="C48" s="251">
        <f t="shared" ref="C48" si="87">$C$4</f>
        <v>50</v>
      </c>
      <c r="D48" s="251">
        <f t="shared" ref="D48" si="88">$D$4</f>
        <v>30</v>
      </c>
      <c r="E48" s="248">
        <f t="shared" si="27"/>
        <v>51136</v>
      </c>
      <c r="F48" s="84">
        <f t="shared" si="0"/>
        <v>2208988800</v>
      </c>
      <c r="G48" s="251">
        <v>0</v>
      </c>
    </row>
    <row r="49" spans="1:7" x14ac:dyDescent="0.2">
      <c r="A49" s="38">
        <f t="shared" si="1"/>
        <v>48</v>
      </c>
      <c r="B49" s="251">
        <f t="shared" si="60"/>
        <v>3</v>
      </c>
      <c r="C49" s="251">
        <f t="shared" ref="C49" si="89">$C$5</f>
        <v>50</v>
      </c>
      <c r="D49" s="251">
        <f t="shared" ref="D49" si="90">$D$5</f>
        <v>60</v>
      </c>
      <c r="E49" s="248">
        <f t="shared" si="27"/>
        <v>51136</v>
      </c>
      <c r="F49" s="84">
        <f t="shared" si="0"/>
        <v>2208988800</v>
      </c>
      <c r="G49" s="251">
        <v>0</v>
      </c>
    </row>
    <row r="50" spans="1:7" x14ac:dyDescent="0.2">
      <c r="A50" s="34">
        <f t="shared" si="1"/>
        <v>49</v>
      </c>
      <c r="B50" s="251">
        <f t="shared" ref="B50" si="91">B49+1</f>
        <v>4</v>
      </c>
      <c r="C50" s="251">
        <f t="shared" ref="C50" si="92">$C$2</f>
        <v>-15</v>
      </c>
      <c r="D50" s="251">
        <f t="shared" ref="D50" si="93">$D$2</f>
        <v>30</v>
      </c>
      <c r="E50" s="248">
        <f t="shared" si="27"/>
        <v>43831</v>
      </c>
      <c r="F50" s="85">
        <f t="shared" si="0"/>
        <v>1577836800</v>
      </c>
      <c r="G50" s="251">
        <v>0</v>
      </c>
    </row>
    <row r="51" spans="1:7" x14ac:dyDescent="0.2">
      <c r="A51" s="34">
        <f t="shared" si="1"/>
        <v>50</v>
      </c>
      <c r="B51" s="251">
        <f t="shared" ref="B51" si="94">B50</f>
        <v>4</v>
      </c>
      <c r="C51" s="251">
        <f t="shared" ref="C51" si="95">$C$3</f>
        <v>-15</v>
      </c>
      <c r="D51" s="251">
        <f t="shared" ref="D51" si="96">$D$3</f>
        <v>60</v>
      </c>
      <c r="E51" s="248">
        <f t="shared" si="27"/>
        <v>43831</v>
      </c>
      <c r="F51" s="85">
        <f t="shared" si="0"/>
        <v>1577836800</v>
      </c>
      <c r="G51" s="251">
        <v>0</v>
      </c>
    </row>
    <row r="52" spans="1:7" x14ac:dyDescent="0.2">
      <c r="A52" s="34">
        <f t="shared" si="1"/>
        <v>51</v>
      </c>
      <c r="B52" s="251">
        <f t="shared" si="60"/>
        <v>4</v>
      </c>
      <c r="C52" s="251">
        <f t="shared" ref="C52" si="97">$C$4</f>
        <v>50</v>
      </c>
      <c r="D52" s="251">
        <f t="shared" ref="D52" si="98">$D$4</f>
        <v>30</v>
      </c>
      <c r="E52" s="248">
        <f t="shared" si="27"/>
        <v>43831</v>
      </c>
      <c r="F52" s="85">
        <f t="shared" si="0"/>
        <v>1577836800</v>
      </c>
      <c r="G52" s="251">
        <v>0</v>
      </c>
    </row>
    <row r="53" spans="1:7" x14ac:dyDescent="0.2">
      <c r="A53" s="34">
        <f t="shared" si="1"/>
        <v>52</v>
      </c>
      <c r="B53" s="251">
        <f t="shared" si="60"/>
        <v>4</v>
      </c>
      <c r="C53" s="251">
        <f t="shared" ref="C53" si="99">$C$5</f>
        <v>50</v>
      </c>
      <c r="D53" s="251">
        <f t="shared" ref="D53" si="100">$D$5</f>
        <v>60</v>
      </c>
      <c r="E53" s="248">
        <f t="shared" si="27"/>
        <v>43831</v>
      </c>
      <c r="F53" s="85">
        <f t="shared" si="0"/>
        <v>1577836800</v>
      </c>
      <c r="G53" s="251">
        <v>0</v>
      </c>
    </row>
    <row r="54" spans="1:7" x14ac:dyDescent="0.2">
      <c r="A54" s="34">
        <f t="shared" si="1"/>
        <v>53</v>
      </c>
      <c r="B54" s="251">
        <f t="shared" si="60"/>
        <v>4</v>
      </c>
      <c r="C54" s="251">
        <f t="shared" ref="C54" si="101">$C$2</f>
        <v>-15</v>
      </c>
      <c r="D54" s="251">
        <f t="shared" ref="D54" si="102">$D$2</f>
        <v>30</v>
      </c>
      <c r="E54" s="248">
        <f t="shared" si="27"/>
        <v>45658</v>
      </c>
      <c r="F54" s="85">
        <f t="shared" si="0"/>
        <v>1735689600</v>
      </c>
      <c r="G54" s="251">
        <v>0</v>
      </c>
    </row>
    <row r="55" spans="1:7" x14ac:dyDescent="0.2">
      <c r="A55" s="34">
        <f t="shared" si="1"/>
        <v>54</v>
      </c>
      <c r="B55" s="251">
        <f t="shared" si="60"/>
        <v>4</v>
      </c>
      <c r="C55" s="251">
        <f t="shared" ref="C55" si="103">$C$3</f>
        <v>-15</v>
      </c>
      <c r="D55" s="251">
        <f t="shared" ref="D55" si="104">$D$3</f>
        <v>60</v>
      </c>
      <c r="E55" s="248">
        <f t="shared" si="27"/>
        <v>45658</v>
      </c>
      <c r="F55" s="85">
        <f t="shared" si="0"/>
        <v>1735689600</v>
      </c>
      <c r="G55" s="251">
        <v>0</v>
      </c>
    </row>
    <row r="56" spans="1:7" x14ac:dyDescent="0.2">
      <c r="A56" s="34">
        <f t="shared" si="1"/>
        <v>55</v>
      </c>
      <c r="B56" s="251">
        <f t="shared" si="60"/>
        <v>4</v>
      </c>
      <c r="C56" s="251">
        <f t="shared" ref="C56" si="105">$C$4</f>
        <v>50</v>
      </c>
      <c r="D56" s="251">
        <f t="shared" ref="D56" si="106">$D$4</f>
        <v>30</v>
      </c>
      <c r="E56" s="248">
        <f t="shared" si="27"/>
        <v>45658</v>
      </c>
      <c r="F56" s="85">
        <f t="shared" si="0"/>
        <v>1735689600</v>
      </c>
      <c r="G56" s="251">
        <v>0</v>
      </c>
    </row>
    <row r="57" spans="1:7" x14ac:dyDescent="0.2">
      <c r="A57" s="34">
        <f t="shared" si="1"/>
        <v>56</v>
      </c>
      <c r="B57" s="251">
        <f t="shared" si="60"/>
        <v>4</v>
      </c>
      <c r="C57" s="251">
        <f t="shared" ref="C57" si="107">$C$5</f>
        <v>50</v>
      </c>
      <c r="D57" s="251">
        <f t="shared" ref="D57" si="108">$D$5</f>
        <v>60</v>
      </c>
      <c r="E57" s="248">
        <f t="shared" si="27"/>
        <v>45658</v>
      </c>
      <c r="F57" s="85">
        <f t="shared" si="0"/>
        <v>1735689600</v>
      </c>
      <c r="G57" s="251">
        <v>0</v>
      </c>
    </row>
    <row r="58" spans="1:7" x14ac:dyDescent="0.2">
      <c r="A58" s="34">
        <f t="shared" si="1"/>
        <v>57</v>
      </c>
      <c r="B58" s="251">
        <f t="shared" si="60"/>
        <v>4</v>
      </c>
      <c r="C58" s="251">
        <f t="shared" ref="C58" si="109">$C$2</f>
        <v>-15</v>
      </c>
      <c r="D58" s="251">
        <f t="shared" ref="D58" si="110">$D$2</f>
        <v>30</v>
      </c>
      <c r="E58" s="248">
        <f t="shared" si="27"/>
        <v>47484</v>
      </c>
      <c r="F58" s="85">
        <f t="shared" si="0"/>
        <v>1893456000</v>
      </c>
      <c r="G58" s="251">
        <v>0</v>
      </c>
    </row>
    <row r="59" spans="1:7" x14ac:dyDescent="0.2">
      <c r="A59" s="34">
        <f t="shared" si="1"/>
        <v>58</v>
      </c>
      <c r="B59" s="251">
        <f t="shared" si="60"/>
        <v>4</v>
      </c>
      <c r="C59" s="251">
        <f t="shared" ref="C59" si="111">$C$3</f>
        <v>-15</v>
      </c>
      <c r="D59" s="251">
        <f t="shared" ref="D59" si="112">$D$3</f>
        <v>60</v>
      </c>
      <c r="E59" s="248">
        <f t="shared" si="27"/>
        <v>47484</v>
      </c>
      <c r="F59" s="85">
        <f t="shared" si="0"/>
        <v>1893456000</v>
      </c>
      <c r="G59" s="251">
        <v>0</v>
      </c>
    </row>
    <row r="60" spans="1:7" x14ac:dyDescent="0.2">
      <c r="A60" s="34">
        <f t="shared" si="1"/>
        <v>59</v>
      </c>
      <c r="B60" s="251">
        <f t="shared" si="60"/>
        <v>4</v>
      </c>
      <c r="C60" s="251">
        <f t="shared" ref="C60" si="113">$C$4</f>
        <v>50</v>
      </c>
      <c r="D60" s="251">
        <f t="shared" ref="D60" si="114">$D$4</f>
        <v>30</v>
      </c>
      <c r="E60" s="248">
        <f t="shared" si="27"/>
        <v>47484</v>
      </c>
      <c r="F60" s="85">
        <f t="shared" si="0"/>
        <v>1893456000</v>
      </c>
      <c r="G60" s="251">
        <v>0</v>
      </c>
    </row>
    <row r="61" spans="1:7" x14ac:dyDescent="0.2">
      <c r="A61" s="34">
        <f t="shared" si="1"/>
        <v>60</v>
      </c>
      <c r="B61" s="251">
        <f t="shared" si="60"/>
        <v>4</v>
      </c>
      <c r="C61" s="251">
        <f t="shared" ref="C61" si="115">$C$5</f>
        <v>50</v>
      </c>
      <c r="D61" s="251">
        <f t="shared" ref="D61" si="116">$D$5</f>
        <v>60</v>
      </c>
      <c r="E61" s="248">
        <f t="shared" si="27"/>
        <v>47484</v>
      </c>
      <c r="F61" s="85">
        <f t="shared" si="0"/>
        <v>1893456000</v>
      </c>
      <c r="G61" s="251">
        <v>0</v>
      </c>
    </row>
    <row r="62" spans="1:7" x14ac:dyDescent="0.2">
      <c r="A62" s="34">
        <f t="shared" si="1"/>
        <v>61</v>
      </c>
      <c r="B62" s="251">
        <f t="shared" si="60"/>
        <v>4</v>
      </c>
      <c r="C62" s="251">
        <f t="shared" ref="C62" si="117">$C$2</f>
        <v>-15</v>
      </c>
      <c r="D62" s="251">
        <f t="shared" ref="D62" si="118">$D$2</f>
        <v>30</v>
      </c>
      <c r="E62" s="248">
        <f t="shared" si="27"/>
        <v>51136</v>
      </c>
      <c r="F62" s="85">
        <f t="shared" si="0"/>
        <v>2208988800</v>
      </c>
      <c r="G62" s="251">
        <v>0</v>
      </c>
    </row>
    <row r="63" spans="1:7" x14ac:dyDescent="0.2">
      <c r="A63" s="34">
        <f t="shared" si="1"/>
        <v>62</v>
      </c>
      <c r="B63" s="251">
        <f t="shared" si="60"/>
        <v>4</v>
      </c>
      <c r="C63" s="251">
        <f t="shared" ref="C63" si="119">$C$3</f>
        <v>-15</v>
      </c>
      <c r="D63" s="251">
        <f t="shared" ref="D63" si="120">$D$3</f>
        <v>60</v>
      </c>
      <c r="E63" s="248">
        <f t="shared" si="27"/>
        <v>51136</v>
      </c>
      <c r="F63" s="85">
        <f t="shared" si="0"/>
        <v>2208988800</v>
      </c>
      <c r="G63" s="251">
        <v>0</v>
      </c>
    </row>
    <row r="64" spans="1:7" x14ac:dyDescent="0.2">
      <c r="A64" s="34">
        <f t="shared" si="1"/>
        <v>63</v>
      </c>
      <c r="B64" s="251">
        <f t="shared" si="60"/>
        <v>4</v>
      </c>
      <c r="C64" s="251">
        <f t="shared" ref="C64" si="121">$C$4</f>
        <v>50</v>
      </c>
      <c r="D64" s="251">
        <f t="shared" ref="D64" si="122">$D$4</f>
        <v>30</v>
      </c>
      <c r="E64" s="248">
        <f t="shared" si="27"/>
        <v>51136</v>
      </c>
      <c r="F64" s="85">
        <f t="shared" si="0"/>
        <v>2208988800</v>
      </c>
      <c r="G64" s="251">
        <v>0</v>
      </c>
    </row>
    <row r="65" spans="1:7" x14ac:dyDescent="0.2">
      <c r="A65" s="34">
        <f t="shared" si="1"/>
        <v>64</v>
      </c>
      <c r="B65" s="251">
        <f t="shared" si="60"/>
        <v>4</v>
      </c>
      <c r="C65" s="251">
        <f t="shared" ref="C65" si="123">$C$5</f>
        <v>50</v>
      </c>
      <c r="D65" s="251">
        <f t="shared" ref="D65" si="124">$D$5</f>
        <v>60</v>
      </c>
      <c r="E65" s="248">
        <f t="shared" si="27"/>
        <v>51136</v>
      </c>
      <c r="F65" s="85">
        <f t="shared" si="0"/>
        <v>2208988800</v>
      </c>
      <c r="G65" s="251">
        <v>0</v>
      </c>
    </row>
    <row r="66" spans="1:7" x14ac:dyDescent="0.2">
      <c r="A66" s="38">
        <f t="shared" si="1"/>
        <v>65</v>
      </c>
      <c r="B66" s="251">
        <f t="shared" ref="B66" si="125">B65+1</f>
        <v>5</v>
      </c>
      <c r="C66" s="251">
        <f t="shared" ref="C66" si="126">$C$2</f>
        <v>-15</v>
      </c>
      <c r="D66" s="251">
        <f t="shared" ref="D66" si="127">$D$2</f>
        <v>30</v>
      </c>
      <c r="E66" s="248">
        <f t="shared" si="27"/>
        <v>43831</v>
      </c>
      <c r="F66" s="84">
        <f t="shared" si="0"/>
        <v>1577836800</v>
      </c>
      <c r="G66" s="251">
        <v>0</v>
      </c>
    </row>
    <row r="67" spans="1:7" x14ac:dyDescent="0.2">
      <c r="A67" s="38">
        <f t="shared" si="1"/>
        <v>66</v>
      </c>
      <c r="B67" s="251">
        <f t="shared" ref="B67" si="128">B66</f>
        <v>5</v>
      </c>
      <c r="C67" s="251">
        <f t="shared" ref="C67" si="129">$C$3</f>
        <v>-15</v>
      </c>
      <c r="D67" s="251">
        <f t="shared" ref="D67" si="130">$D$3</f>
        <v>60</v>
      </c>
      <c r="E67" s="248">
        <f t="shared" si="27"/>
        <v>43831</v>
      </c>
      <c r="F67" s="84">
        <f t="shared" ref="F67:F130" si="131">(E67-DATE(1970,1,1))*86400</f>
        <v>1577836800</v>
      </c>
      <c r="G67" s="251">
        <v>0</v>
      </c>
    </row>
    <row r="68" spans="1:7" x14ac:dyDescent="0.2">
      <c r="A68" s="38">
        <f t="shared" ref="A68:A131" si="132">A67+1</f>
        <v>67</v>
      </c>
      <c r="B68" s="251">
        <f t="shared" si="60"/>
        <v>5</v>
      </c>
      <c r="C68" s="251">
        <f t="shared" ref="C68" si="133">$C$4</f>
        <v>50</v>
      </c>
      <c r="D68" s="251">
        <f t="shared" ref="D68" si="134">$D$4</f>
        <v>30</v>
      </c>
      <c r="E68" s="248">
        <f t="shared" si="27"/>
        <v>43831</v>
      </c>
      <c r="F68" s="84">
        <f t="shared" si="131"/>
        <v>1577836800</v>
      </c>
      <c r="G68" s="251">
        <v>0</v>
      </c>
    </row>
    <row r="69" spans="1:7" x14ac:dyDescent="0.2">
      <c r="A69" s="38">
        <f t="shared" si="132"/>
        <v>68</v>
      </c>
      <c r="B69" s="251">
        <f t="shared" si="60"/>
        <v>5</v>
      </c>
      <c r="C69" s="251">
        <f t="shared" ref="C69" si="135">$C$5</f>
        <v>50</v>
      </c>
      <c r="D69" s="251">
        <f t="shared" ref="D69" si="136">$D$5</f>
        <v>60</v>
      </c>
      <c r="E69" s="248">
        <f t="shared" si="27"/>
        <v>43831</v>
      </c>
      <c r="F69" s="84">
        <f t="shared" si="131"/>
        <v>1577836800</v>
      </c>
      <c r="G69" s="251">
        <v>0</v>
      </c>
    </row>
    <row r="70" spans="1:7" x14ac:dyDescent="0.2">
      <c r="A70" s="38">
        <f t="shared" si="132"/>
        <v>69</v>
      </c>
      <c r="B70" s="251">
        <f t="shared" si="60"/>
        <v>5</v>
      </c>
      <c r="C70" s="251">
        <f t="shared" ref="C70" si="137">$C$2</f>
        <v>-15</v>
      </c>
      <c r="D70" s="251">
        <f t="shared" ref="D70" si="138">$D$2</f>
        <v>30</v>
      </c>
      <c r="E70" s="248">
        <f t="shared" si="27"/>
        <v>45658</v>
      </c>
      <c r="F70" s="84">
        <f t="shared" si="131"/>
        <v>1735689600</v>
      </c>
      <c r="G70" s="251">
        <v>0</v>
      </c>
    </row>
    <row r="71" spans="1:7" x14ac:dyDescent="0.2">
      <c r="A71" s="38">
        <f t="shared" si="132"/>
        <v>70</v>
      </c>
      <c r="B71" s="251">
        <f t="shared" si="60"/>
        <v>5</v>
      </c>
      <c r="C71" s="251">
        <f t="shared" ref="C71" si="139">$C$3</f>
        <v>-15</v>
      </c>
      <c r="D71" s="251">
        <f t="shared" ref="D71" si="140">$D$3</f>
        <v>60</v>
      </c>
      <c r="E71" s="248">
        <f t="shared" si="27"/>
        <v>45658</v>
      </c>
      <c r="F71" s="84">
        <f t="shared" si="131"/>
        <v>1735689600</v>
      </c>
      <c r="G71" s="251">
        <v>0</v>
      </c>
    </row>
    <row r="72" spans="1:7" x14ac:dyDescent="0.2">
      <c r="A72" s="38">
        <f t="shared" si="132"/>
        <v>71</v>
      </c>
      <c r="B72" s="251">
        <f t="shared" si="60"/>
        <v>5</v>
      </c>
      <c r="C72" s="251">
        <f t="shared" ref="C72" si="141">$C$4</f>
        <v>50</v>
      </c>
      <c r="D72" s="251">
        <f t="shared" ref="D72" si="142">$D$4</f>
        <v>30</v>
      </c>
      <c r="E72" s="248">
        <f t="shared" si="27"/>
        <v>45658</v>
      </c>
      <c r="F72" s="84">
        <f t="shared" si="131"/>
        <v>1735689600</v>
      </c>
      <c r="G72" s="251">
        <v>0</v>
      </c>
    </row>
    <row r="73" spans="1:7" x14ac:dyDescent="0.2">
      <c r="A73" s="38">
        <f t="shared" si="132"/>
        <v>72</v>
      </c>
      <c r="B73" s="251">
        <f t="shared" si="60"/>
        <v>5</v>
      </c>
      <c r="C73" s="251">
        <f t="shared" ref="C73" si="143">$C$5</f>
        <v>50</v>
      </c>
      <c r="D73" s="251">
        <f t="shared" ref="D73" si="144">$D$5</f>
        <v>60</v>
      </c>
      <c r="E73" s="248">
        <f t="shared" si="27"/>
        <v>45658</v>
      </c>
      <c r="F73" s="84">
        <f t="shared" si="131"/>
        <v>1735689600</v>
      </c>
      <c r="G73" s="251">
        <v>0</v>
      </c>
    </row>
    <row r="74" spans="1:7" x14ac:dyDescent="0.2">
      <c r="A74" s="38">
        <f t="shared" si="132"/>
        <v>73</v>
      </c>
      <c r="B74" s="251">
        <f t="shared" si="60"/>
        <v>5</v>
      </c>
      <c r="C74" s="251">
        <f t="shared" ref="C74" si="145">$C$2</f>
        <v>-15</v>
      </c>
      <c r="D74" s="251">
        <f t="shared" ref="D74" si="146">$D$2</f>
        <v>30</v>
      </c>
      <c r="E74" s="248">
        <f t="shared" si="27"/>
        <v>47484</v>
      </c>
      <c r="F74" s="84">
        <f t="shared" si="131"/>
        <v>1893456000</v>
      </c>
      <c r="G74" s="251">
        <v>0</v>
      </c>
    </row>
    <row r="75" spans="1:7" x14ac:dyDescent="0.2">
      <c r="A75" s="38">
        <f t="shared" si="132"/>
        <v>74</v>
      </c>
      <c r="B75" s="251">
        <f t="shared" si="60"/>
        <v>5</v>
      </c>
      <c r="C75" s="251">
        <f t="shared" ref="C75" si="147">$C$3</f>
        <v>-15</v>
      </c>
      <c r="D75" s="251">
        <f t="shared" ref="D75" si="148">$D$3</f>
        <v>60</v>
      </c>
      <c r="E75" s="248">
        <f t="shared" si="27"/>
        <v>47484</v>
      </c>
      <c r="F75" s="84">
        <f t="shared" si="131"/>
        <v>1893456000</v>
      </c>
      <c r="G75" s="251">
        <v>0</v>
      </c>
    </row>
    <row r="76" spans="1:7" x14ac:dyDescent="0.2">
      <c r="A76" s="38">
        <f t="shared" si="132"/>
        <v>75</v>
      </c>
      <c r="B76" s="251">
        <f t="shared" si="60"/>
        <v>5</v>
      </c>
      <c r="C76" s="251">
        <f t="shared" ref="C76" si="149">$C$4</f>
        <v>50</v>
      </c>
      <c r="D76" s="251">
        <f t="shared" ref="D76" si="150">$D$4</f>
        <v>30</v>
      </c>
      <c r="E76" s="248">
        <f t="shared" si="27"/>
        <v>47484</v>
      </c>
      <c r="F76" s="84">
        <f t="shared" si="131"/>
        <v>1893456000</v>
      </c>
      <c r="G76" s="251">
        <v>0</v>
      </c>
    </row>
    <row r="77" spans="1:7" x14ac:dyDescent="0.2">
      <c r="A77" s="38">
        <f t="shared" si="132"/>
        <v>76</v>
      </c>
      <c r="B77" s="251">
        <f t="shared" si="60"/>
        <v>5</v>
      </c>
      <c r="C77" s="251">
        <f t="shared" ref="C77" si="151">$C$5</f>
        <v>50</v>
      </c>
      <c r="D77" s="251">
        <f t="shared" ref="D77" si="152">$D$5</f>
        <v>60</v>
      </c>
      <c r="E77" s="248">
        <f t="shared" si="27"/>
        <v>47484</v>
      </c>
      <c r="F77" s="84">
        <f t="shared" si="131"/>
        <v>1893456000</v>
      </c>
      <c r="G77" s="251">
        <v>0</v>
      </c>
    </row>
    <row r="78" spans="1:7" x14ac:dyDescent="0.2">
      <c r="A78" s="38">
        <f t="shared" si="132"/>
        <v>77</v>
      </c>
      <c r="B78" s="251">
        <f t="shared" si="60"/>
        <v>5</v>
      </c>
      <c r="C78" s="251">
        <f t="shared" ref="C78" si="153">$C$2</f>
        <v>-15</v>
      </c>
      <c r="D78" s="251">
        <f t="shared" ref="D78" si="154">$D$2</f>
        <v>30</v>
      </c>
      <c r="E78" s="248">
        <f t="shared" si="27"/>
        <v>51136</v>
      </c>
      <c r="F78" s="84">
        <f t="shared" si="131"/>
        <v>2208988800</v>
      </c>
      <c r="G78" s="251">
        <v>0</v>
      </c>
    </row>
    <row r="79" spans="1:7" x14ac:dyDescent="0.2">
      <c r="A79" s="38">
        <f t="shared" si="132"/>
        <v>78</v>
      </c>
      <c r="B79" s="251">
        <f t="shared" si="60"/>
        <v>5</v>
      </c>
      <c r="C79" s="251">
        <f t="shared" ref="C79" si="155">$C$3</f>
        <v>-15</v>
      </c>
      <c r="D79" s="251">
        <f t="shared" ref="D79" si="156">$D$3</f>
        <v>60</v>
      </c>
      <c r="E79" s="248">
        <f t="shared" si="27"/>
        <v>51136</v>
      </c>
      <c r="F79" s="84">
        <f t="shared" si="131"/>
        <v>2208988800</v>
      </c>
      <c r="G79" s="251">
        <v>0</v>
      </c>
    </row>
    <row r="80" spans="1:7" x14ac:dyDescent="0.2">
      <c r="A80" s="38">
        <f t="shared" si="132"/>
        <v>79</v>
      </c>
      <c r="B80" s="251">
        <f t="shared" si="60"/>
        <v>5</v>
      </c>
      <c r="C80" s="251">
        <f t="shared" ref="C80" si="157">$C$4</f>
        <v>50</v>
      </c>
      <c r="D80" s="251">
        <f t="shared" ref="D80" si="158">$D$4</f>
        <v>30</v>
      </c>
      <c r="E80" s="248">
        <f t="shared" si="27"/>
        <v>51136</v>
      </c>
      <c r="F80" s="84">
        <f t="shared" si="131"/>
        <v>2208988800</v>
      </c>
      <c r="G80" s="251">
        <v>0</v>
      </c>
    </row>
    <row r="81" spans="1:7" x14ac:dyDescent="0.2">
      <c r="A81" s="38">
        <f t="shared" si="132"/>
        <v>80</v>
      </c>
      <c r="B81" s="251">
        <f t="shared" si="60"/>
        <v>5</v>
      </c>
      <c r="C81" s="251">
        <f t="shared" ref="C81" si="159">$C$5</f>
        <v>50</v>
      </c>
      <c r="D81" s="251">
        <f t="shared" ref="D81" si="160">$D$5</f>
        <v>60</v>
      </c>
      <c r="E81" s="248">
        <f t="shared" si="27"/>
        <v>51136</v>
      </c>
      <c r="F81" s="84">
        <f t="shared" si="131"/>
        <v>2208988800</v>
      </c>
      <c r="G81" s="251">
        <v>0</v>
      </c>
    </row>
    <row r="82" spans="1:7" x14ac:dyDescent="0.2">
      <c r="A82" s="34">
        <f t="shared" si="132"/>
        <v>81</v>
      </c>
      <c r="B82" s="251">
        <f t="shared" ref="B82" si="161">B81+1</f>
        <v>6</v>
      </c>
      <c r="C82" s="251">
        <f t="shared" ref="C82" si="162">$C$2</f>
        <v>-15</v>
      </c>
      <c r="D82" s="251">
        <f t="shared" ref="D82" si="163">$D$2</f>
        <v>30</v>
      </c>
      <c r="E82" s="248">
        <f t="shared" si="27"/>
        <v>43831</v>
      </c>
      <c r="F82" s="85">
        <f t="shared" si="131"/>
        <v>1577836800</v>
      </c>
      <c r="G82" s="251">
        <v>0</v>
      </c>
    </row>
    <row r="83" spans="1:7" x14ac:dyDescent="0.2">
      <c r="A83" s="34">
        <f t="shared" si="132"/>
        <v>82</v>
      </c>
      <c r="B83" s="251">
        <f t="shared" ref="B83" si="164">B82</f>
        <v>6</v>
      </c>
      <c r="C83" s="251">
        <f t="shared" ref="C83" si="165">$C$3</f>
        <v>-15</v>
      </c>
      <c r="D83" s="251">
        <f t="shared" ref="D83" si="166">$D$3</f>
        <v>60</v>
      </c>
      <c r="E83" s="248">
        <f t="shared" ref="E83:E146" si="167">E67</f>
        <v>43831</v>
      </c>
      <c r="F83" s="85">
        <f t="shared" si="131"/>
        <v>1577836800</v>
      </c>
      <c r="G83" s="251">
        <v>0</v>
      </c>
    </row>
    <row r="84" spans="1:7" x14ac:dyDescent="0.2">
      <c r="A84" s="34">
        <f t="shared" si="132"/>
        <v>83</v>
      </c>
      <c r="B84" s="251">
        <f t="shared" si="60"/>
        <v>6</v>
      </c>
      <c r="C84" s="251">
        <f t="shared" ref="C84" si="168">$C$4</f>
        <v>50</v>
      </c>
      <c r="D84" s="251">
        <f t="shared" ref="D84" si="169">$D$4</f>
        <v>30</v>
      </c>
      <c r="E84" s="248">
        <f t="shared" si="167"/>
        <v>43831</v>
      </c>
      <c r="F84" s="85">
        <f t="shared" si="131"/>
        <v>1577836800</v>
      </c>
      <c r="G84" s="251">
        <v>0</v>
      </c>
    </row>
    <row r="85" spans="1:7" x14ac:dyDescent="0.2">
      <c r="A85" s="34">
        <f t="shared" si="132"/>
        <v>84</v>
      </c>
      <c r="B85" s="251">
        <f t="shared" si="60"/>
        <v>6</v>
      </c>
      <c r="C85" s="251">
        <f t="shared" ref="C85" si="170">$C$5</f>
        <v>50</v>
      </c>
      <c r="D85" s="251">
        <f t="shared" ref="D85" si="171">$D$5</f>
        <v>60</v>
      </c>
      <c r="E85" s="248">
        <f t="shared" si="167"/>
        <v>43831</v>
      </c>
      <c r="F85" s="85">
        <f t="shared" si="131"/>
        <v>1577836800</v>
      </c>
      <c r="G85" s="251">
        <v>0</v>
      </c>
    </row>
    <row r="86" spans="1:7" x14ac:dyDescent="0.2">
      <c r="A86" s="34">
        <f t="shared" si="132"/>
        <v>85</v>
      </c>
      <c r="B86" s="251">
        <f t="shared" si="60"/>
        <v>6</v>
      </c>
      <c r="C86" s="251">
        <f t="shared" ref="C86" si="172">$C$2</f>
        <v>-15</v>
      </c>
      <c r="D86" s="251">
        <f t="shared" ref="D86" si="173">$D$2</f>
        <v>30</v>
      </c>
      <c r="E86" s="248">
        <f t="shared" si="167"/>
        <v>45658</v>
      </c>
      <c r="F86" s="85">
        <f t="shared" si="131"/>
        <v>1735689600</v>
      </c>
      <c r="G86" s="251">
        <v>0</v>
      </c>
    </row>
    <row r="87" spans="1:7" x14ac:dyDescent="0.2">
      <c r="A87" s="34">
        <f t="shared" si="132"/>
        <v>86</v>
      </c>
      <c r="B87" s="251">
        <f t="shared" si="60"/>
        <v>6</v>
      </c>
      <c r="C87" s="251">
        <f t="shared" ref="C87" si="174">$C$3</f>
        <v>-15</v>
      </c>
      <c r="D87" s="251">
        <f t="shared" ref="D87" si="175">$D$3</f>
        <v>60</v>
      </c>
      <c r="E87" s="248">
        <f t="shared" si="167"/>
        <v>45658</v>
      </c>
      <c r="F87" s="85">
        <f t="shared" si="131"/>
        <v>1735689600</v>
      </c>
      <c r="G87" s="251">
        <v>0</v>
      </c>
    </row>
    <row r="88" spans="1:7" x14ac:dyDescent="0.2">
      <c r="A88" s="34">
        <f t="shared" si="132"/>
        <v>87</v>
      </c>
      <c r="B88" s="251">
        <f t="shared" si="60"/>
        <v>6</v>
      </c>
      <c r="C88" s="251">
        <f t="shared" ref="C88" si="176">$C$4</f>
        <v>50</v>
      </c>
      <c r="D88" s="251">
        <f t="shared" ref="D88" si="177">$D$4</f>
        <v>30</v>
      </c>
      <c r="E88" s="248">
        <f t="shared" si="167"/>
        <v>45658</v>
      </c>
      <c r="F88" s="85">
        <f t="shared" si="131"/>
        <v>1735689600</v>
      </c>
      <c r="G88" s="251">
        <v>0</v>
      </c>
    </row>
    <row r="89" spans="1:7" x14ac:dyDescent="0.2">
      <c r="A89" s="34">
        <f t="shared" si="132"/>
        <v>88</v>
      </c>
      <c r="B89" s="251">
        <f t="shared" si="60"/>
        <v>6</v>
      </c>
      <c r="C89" s="251">
        <f t="shared" ref="C89" si="178">$C$5</f>
        <v>50</v>
      </c>
      <c r="D89" s="251">
        <f t="shared" ref="D89" si="179">$D$5</f>
        <v>60</v>
      </c>
      <c r="E89" s="248">
        <f t="shared" si="167"/>
        <v>45658</v>
      </c>
      <c r="F89" s="85">
        <f t="shared" si="131"/>
        <v>1735689600</v>
      </c>
      <c r="G89" s="251">
        <v>0</v>
      </c>
    </row>
    <row r="90" spans="1:7" x14ac:dyDescent="0.2">
      <c r="A90" s="34">
        <f t="shared" si="132"/>
        <v>89</v>
      </c>
      <c r="B90" s="251">
        <f t="shared" si="60"/>
        <v>6</v>
      </c>
      <c r="C90" s="251">
        <f t="shared" ref="C90" si="180">$C$2</f>
        <v>-15</v>
      </c>
      <c r="D90" s="251">
        <f t="shared" ref="D90" si="181">$D$2</f>
        <v>30</v>
      </c>
      <c r="E90" s="248">
        <f t="shared" si="167"/>
        <v>47484</v>
      </c>
      <c r="F90" s="85">
        <f t="shared" si="131"/>
        <v>1893456000</v>
      </c>
      <c r="G90" s="251">
        <v>0</v>
      </c>
    </row>
    <row r="91" spans="1:7" x14ac:dyDescent="0.2">
      <c r="A91" s="34">
        <f t="shared" si="132"/>
        <v>90</v>
      </c>
      <c r="B91" s="251">
        <f t="shared" si="60"/>
        <v>6</v>
      </c>
      <c r="C91" s="251">
        <f t="shared" ref="C91" si="182">$C$3</f>
        <v>-15</v>
      </c>
      <c r="D91" s="251">
        <f t="shared" ref="D91" si="183">$D$3</f>
        <v>60</v>
      </c>
      <c r="E91" s="248">
        <f t="shared" si="167"/>
        <v>47484</v>
      </c>
      <c r="F91" s="85">
        <f t="shared" si="131"/>
        <v>1893456000</v>
      </c>
      <c r="G91" s="251">
        <v>0</v>
      </c>
    </row>
    <row r="92" spans="1:7" x14ac:dyDescent="0.2">
      <c r="A92" s="34">
        <f t="shared" si="132"/>
        <v>91</v>
      </c>
      <c r="B92" s="251">
        <f t="shared" si="60"/>
        <v>6</v>
      </c>
      <c r="C92" s="251">
        <f t="shared" ref="C92" si="184">$C$4</f>
        <v>50</v>
      </c>
      <c r="D92" s="251">
        <f t="shared" ref="D92" si="185">$D$4</f>
        <v>30</v>
      </c>
      <c r="E92" s="248">
        <f t="shared" si="167"/>
        <v>47484</v>
      </c>
      <c r="F92" s="85">
        <f t="shared" si="131"/>
        <v>1893456000</v>
      </c>
      <c r="G92" s="251">
        <v>0</v>
      </c>
    </row>
    <row r="93" spans="1:7" x14ac:dyDescent="0.2">
      <c r="A93" s="34">
        <f t="shared" si="132"/>
        <v>92</v>
      </c>
      <c r="B93" s="251">
        <f t="shared" si="60"/>
        <v>6</v>
      </c>
      <c r="C93" s="251">
        <f t="shared" ref="C93" si="186">$C$5</f>
        <v>50</v>
      </c>
      <c r="D93" s="251">
        <f t="shared" ref="D93" si="187">$D$5</f>
        <v>60</v>
      </c>
      <c r="E93" s="248">
        <f t="shared" si="167"/>
        <v>47484</v>
      </c>
      <c r="F93" s="85">
        <f t="shared" si="131"/>
        <v>1893456000</v>
      </c>
      <c r="G93" s="251">
        <v>0</v>
      </c>
    </row>
    <row r="94" spans="1:7" x14ac:dyDescent="0.2">
      <c r="A94" s="34">
        <f t="shared" si="132"/>
        <v>93</v>
      </c>
      <c r="B94" s="251">
        <f t="shared" si="60"/>
        <v>6</v>
      </c>
      <c r="C94" s="251">
        <f t="shared" ref="C94" si="188">$C$2</f>
        <v>-15</v>
      </c>
      <c r="D94" s="251">
        <f t="shared" ref="D94" si="189">$D$2</f>
        <v>30</v>
      </c>
      <c r="E94" s="248">
        <f t="shared" si="167"/>
        <v>51136</v>
      </c>
      <c r="F94" s="85">
        <f t="shared" si="131"/>
        <v>2208988800</v>
      </c>
      <c r="G94" s="251">
        <v>0</v>
      </c>
    </row>
    <row r="95" spans="1:7" x14ac:dyDescent="0.2">
      <c r="A95" s="34">
        <f t="shared" si="132"/>
        <v>94</v>
      </c>
      <c r="B95" s="251">
        <f t="shared" si="60"/>
        <v>6</v>
      </c>
      <c r="C95" s="251">
        <f t="shared" ref="C95" si="190">$C$3</f>
        <v>-15</v>
      </c>
      <c r="D95" s="251">
        <f t="shared" ref="D95" si="191">$D$3</f>
        <v>60</v>
      </c>
      <c r="E95" s="248">
        <f t="shared" si="167"/>
        <v>51136</v>
      </c>
      <c r="F95" s="85">
        <f t="shared" si="131"/>
        <v>2208988800</v>
      </c>
      <c r="G95" s="251">
        <v>0</v>
      </c>
    </row>
    <row r="96" spans="1:7" x14ac:dyDescent="0.2">
      <c r="A96" s="34">
        <f t="shared" si="132"/>
        <v>95</v>
      </c>
      <c r="B96" s="251">
        <f t="shared" si="60"/>
        <v>6</v>
      </c>
      <c r="C96" s="251">
        <f t="shared" ref="C96" si="192">$C$4</f>
        <v>50</v>
      </c>
      <c r="D96" s="251">
        <f t="shared" ref="D96" si="193">$D$4</f>
        <v>30</v>
      </c>
      <c r="E96" s="248">
        <f t="shared" si="167"/>
        <v>51136</v>
      </c>
      <c r="F96" s="85">
        <f t="shared" si="131"/>
        <v>2208988800</v>
      </c>
      <c r="G96" s="251">
        <v>0</v>
      </c>
    </row>
    <row r="97" spans="1:7" x14ac:dyDescent="0.2">
      <c r="A97" s="34">
        <f t="shared" si="132"/>
        <v>96</v>
      </c>
      <c r="B97" s="251">
        <f t="shared" si="60"/>
        <v>6</v>
      </c>
      <c r="C97" s="251">
        <f t="shared" ref="C97" si="194">$C$5</f>
        <v>50</v>
      </c>
      <c r="D97" s="251">
        <f t="shared" ref="D97" si="195">$D$5</f>
        <v>60</v>
      </c>
      <c r="E97" s="248">
        <f t="shared" si="167"/>
        <v>51136</v>
      </c>
      <c r="F97" s="85">
        <f t="shared" si="131"/>
        <v>2208988800</v>
      </c>
      <c r="G97" s="251">
        <v>0</v>
      </c>
    </row>
    <row r="98" spans="1:7" x14ac:dyDescent="0.2">
      <c r="A98" s="38">
        <f t="shared" si="132"/>
        <v>97</v>
      </c>
      <c r="B98" s="251">
        <f t="shared" ref="B98" si="196">B97+1</f>
        <v>7</v>
      </c>
      <c r="C98" s="251">
        <f t="shared" ref="C98" si="197">$C$2</f>
        <v>-15</v>
      </c>
      <c r="D98" s="251">
        <f t="shared" ref="D98" si="198">$D$2</f>
        <v>30</v>
      </c>
      <c r="E98" s="248">
        <f t="shared" si="167"/>
        <v>43831</v>
      </c>
      <c r="F98" s="84">
        <f t="shared" si="131"/>
        <v>1577836800</v>
      </c>
      <c r="G98" s="251">
        <v>0</v>
      </c>
    </row>
    <row r="99" spans="1:7" x14ac:dyDescent="0.2">
      <c r="A99" s="38">
        <f t="shared" si="132"/>
        <v>98</v>
      </c>
      <c r="B99" s="251">
        <f t="shared" ref="B99:B161" si="199">B98</f>
        <v>7</v>
      </c>
      <c r="C99" s="251">
        <f t="shared" ref="C99" si="200">$C$3</f>
        <v>-15</v>
      </c>
      <c r="D99" s="251">
        <f t="shared" ref="D99" si="201">$D$3</f>
        <v>60</v>
      </c>
      <c r="E99" s="248">
        <f t="shared" si="167"/>
        <v>43831</v>
      </c>
      <c r="F99" s="84">
        <f t="shared" si="131"/>
        <v>1577836800</v>
      </c>
      <c r="G99" s="251">
        <v>0</v>
      </c>
    </row>
    <row r="100" spans="1:7" x14ac:dyDescent="0.2">
      <c r="A100" s="38">
        <f t="shared" si="132"/>
        <v>99</v>
      </c>
      <c r="B100" s="251">
        <f t="shared" si="199"/>
        <v>7</v>
      </c>
      <c r="C100" s="251">
        <f t="shared" ref="C100" si="202">$C$4</f>
        <v>50</v>
      </c>
      <c r="D100" s="251">
        <f t="shared" ref="D100" si="203">$D$4</f>
        <v>30</v>
      </c>
      <c r="E100" s="248">
        <f t="shared" si="167"/>
        <v>43831</v>
      </c>
      <c r="F100" s="84">
        <f t="shared" si="131"/>
        <v>1577836800</v>
      </c>
      <c r="G100" s="251">
        <v>0</v>
      </c>
    </row>
    <row r="101" spans="1:7" x14ac:dyDescent="0.2">
      <c r="A101" s="38">
        <f t="shared" si="132"/>
        <v>100</v>
      </c>
      <c r="B101" s="251">
        <f t="shared" si="199"/>
        <v>7</v>
      </c>
      <c r="C101" s="251">
        <f t="shared" ref="C101" si="204">$C$5</f>
        <v>50</v>
      </c>
      <c r="D101" s="251">
        <f t="shared" ref="D101" si="205">$D$5</f>
        <v>60</v>
      </c>
      <c r="E101" s="248">
        <f t="shared" si="167"/>
        <v>43831</v>
      </c>
      <c r="F101" s="84">
        <f t="shared" si="131"/>
        <v>1577836800</v>
      </c>
      <c r="G101" s="251">
        <v>0</v>
      </c>
    </row>
    <row r="102" spans="1:7" x14ac:dyDescent="0.2">
      <c r="A102" s="38">
        <f t="shared" si="132"/>
        <v>101</v>
      </c>
      <c r="B102" s="251">
        <f t="shared" si="199"/>
        <v>7</v>
      </c>
      <c r="C102" s="251">
        <f t="shared" ref="C102" si="206">$C$2</f>
        <v>-15</v>
      </c>
      <c r="D102" s="251">
        <f t="shared" ref="D102" si="207">$D$2</f>
        <v>30</v>
      </c>
      <c r="E102" s="248">
        <f t="shared" si="167"/>
        <v>45658</v>
      </c>
      <c r="F102" s="84">
        <f t="shared" si="131"/>
        <v>1735689600</v>
      </c>
      <c r="G102" s="251">
        <v>0</v>
      </c>
    </row>
    <row r="103" spans="1:7" x14ac:dyDescent="0.2">
      <c r="A103" s="38">
        <f t="shared" si="132"/>
        <v>102</v>
      </c>
      <c r="B103" s="251">
        <f t="shared" si="199"/>
        <v>7</v>
      </c>
      <c r="C103" s="251">
        <f t="shared" ref="C103" si="208">$C$3</f>
        <v>-15</v>
      </c>
      <c r="D103" s="251">
        <f t="shared" ref="D103" si="209">$D$3</f>
        <v>60</v>
      </c>
      <c r="E103" s="248">
        <f t="shared" si="167"/>
        <v>45658</v>
      </c>
      <c r="F103" s="84">
        <f t="shared" si="131"/>
        <v>1735689600</v>
      </c>
      <c r="G103" s="251">
        <v>0</v>
      </c>
    </row>
    <row r="104" spans="1:7" x14ac:dyDescent="0.2">
      <c r="A104" s="38">
        <f t="shared" si="132"/>
        <v>103</v>
      </c>
      <c r="B104" s="251">
        <f t="shared" si="199"/>
        <v>7</v>
      </c>
      <c r="C104" s="251">
        <f t="shared" ref="C104" si="210">$C$4</f>
        <v>50</v>
      </c>
      <c r="D104" s="251">
        <f t="shared" ref="D104" si="211">$D$4</f>
        <v>30</v>
      </c>
      <c r="E104" s="248">
        <f t="shared" si="167"/>
        <v>45658</v>
      </c>
      <c r="F104" s="84">
        <f t="shared" si="131"/>
        <v>1735689600</v>
      </c>
      <c r="G104" s="251">
        <v>0</v>
      </c>
    </row>
    <row r="105" spans="1:7" x14ac:dyDescent="0.2">
      <c r="A105" s="38">
        <f t="shared" si="132"/>
        <v>104</v>
      </c>
      <c r="B105" s="251">
        <f t="shared" si="199"/>
        <v>7</v>
      </c>
      <c r="C105" s="251">
        <f t="shared" ref="C105" si="212">$C$5</f>
        <v>50</v>
      </c>
      <c r="D105" s="251">
        <f t="shared" ref="D105" si="213">$D$5</f>
        <v>60</v>
      </c>
      <c r="E105" s="248">
        <f t="shared" si="167"/>
        <v>45658</v>
      </c>
      <c r="F105" s="84">
        <f t="shared" si="131"/>
        <v>1735689600</v>
      </c>
      <c r="G105" s="251">
        <v>0</v>
      </c>
    </row>
    <row r="106" spans="1:7" x14ac:dyDescent="0.2">
      <c r="A106" s="38">
        <f t="shared" si="132"/>
        <v>105</v>
      </c>
      <c r="B106" s="251">
        <f t="shared" si="199"/>
        <v>7</v>
      </c>
      <c r="C106" s="251">
        <f t="shared" ref="C106" si="214">$C$2</f>
        <v>-15</v>
      </c>
      <c r="D106" s="251">
        <f t="shared" ref="D106" si="215">$D$2</f>
        <v>30</v>
      </c>
      <c r="E106" s="248">
        <f t="shared" si="167"/>
        <v>47484</v>
      </c>
      <c r="F106" s="84">
        <f t="shared" si="131"/>
        <v>1893456000</v>
      </c>
      <c r="G106" s="251">
        <v>0</v>
      </c>
    </row>
    <row r="107" spans="1:7" x14ac:dyDescent="0.2">
      <c r="A107" s="38">
        <f t="shared" si="132"/>
        <v>106</v>
      </c>
      <c r="B107" s="251">
        <f t="shared" si="199"/>
        <v>7</v>
      </c>
      <c r="C107" s="251">
        <f t="shared" ref="C107" si="216">$C$3</f>
        <v>-15</v>
      </c>
      <c r="D107" s="251">
        <f t="shared" ref="D107" si="217">$D$3</f>
        <v>60</v>
      </c>
      <c r="E107" s="248">
        <f t="shared" si="167"/>
        <v>47484</v>
      </c>
      <c r="F107" s="84">
        <f t="shared" si="131"/>
        <v>1893456000</v>
      </c>
      <c r="G107" s="251">
        <v>0</v>
      </c>
    </row>
    <row r="108" spans="1:7" x14ac:dyDescent="0.2">
      <c r="A108" s="38">
        <f t="shared" si="132"/>
        <v>107</v>
      </c>
      <c r="B108" s="251">
        <f t="shared" si="199"/>
        <v>7</v>
      </c>
      <c r="C108" s="251">
        <f t="shared" ref="C108" si="218">$C$4</f>
        <v>50</v>
      </c>
      <c r="D108" s="251">
        <f t="shared" ref="D108" si="219">$D$4</f>
        <v>30</v>
      </c>
      <c r="E108" s="248">
        <f t="shared" si="167"/>
        <v>47484</v>
      </c>
      <c r="F108" s="84">
        <f t="shared" si="131"/>
        <v>1893456000</v>
      </c>
      <c r="G108" s="251">
        <v>0</v>
      </c>
    </row>
    <row r="109" spans="1:7" x14ac:dyDescent="0.2">
      <c r="A109" s="38">
        <f t="shared" si="132"/>
        <v>108</v>
      </c>
      <c r="B109" s="251">
        <f t="shared" si="199"/>
        <v>7</v>
      </c>
      <c r="C109" s="251">
        <f t="shared" ref="C109" si="220">$C$5</f>
        <v>50</v>
      </c>
      <c r="D109" s="251">
        <f t="shared" ref="D109" si="221">$D$5</f>
        <v>60</v>
      </c>
      <c r="E109" s="248">
        <f t="shared" si="167"/>
        <v>47484</v>
      </c>
      <c r="F109" s="84">
        <f t="shared" si="131"/>
        <v>1893456000</v>
      </c>
      <c r="G109" s="251">
        <v>0</v>
      </c>
    </row>
    <row r="110" spans="1:7" x14ac:dyDescent="0.2">
      <c r="A110" s="38">
        <f t="shared" si="132"/>
        <v>109</v>
      </c>
      <c r="B110" s="251">
        <f t="shared" si="199"/>
        <v>7</v>
      </c>
      <c r="C110" s="251">
        <f t="shared" ref="C110" si="222">$C$2</f>
        <v>-15</v>
      </c>
      <c r="D110" s="251">
        <f t="shared" ref="D110" si="223">$D$2</f>
        <v>30</v>
      </c>
      <c r="E110" s="248">
        <f t="shared" si="167"/>
        <v>51136</v>
      </c>
      <c r="F110" s="84">
        <f t="shared" si="131"/>
        <v>2208988800</v>
      </c>
      <c r="G110" s="251">
        <v>0</v>
      </c>
    </row>
    <row r="111" spans="1:7" x14ac:dyDescent="0.2">
      <c r="A111" s="38">
        <f t="shared" si="132"/>
        <v>110</v>
      </c>
      <c r="B111" s="251">
        <f t="shared" si="199"/>
        <v>7</v>
      </c>
      <c r="C111" s="251">
        <f t="shared" ref="C111" si="224">$C$3</f>
        <v>-15</v>
      </c>
      <c r="D111" s="251">
        <f t="shared" ref="D111" si="225">$D$3</f>
        <v>60</v>
      </c>
      <c r="E111" s="248">
        <f t="shared" si="167"/>
        <v>51136</v>
      </c>
      <c r="F111" s="84">
        <f t="shared" si="131"/>
        <v>2208988800</v>
      </c>
      <c r="G111" s="251">
        <v>0</v>
      </c>
    </row>
    <row r="112" spans="1:7" x14ac:dyDescent="0.2">
      <c r="A112" s="38">
        <f t="shared" si="132"/>
        <v>111</v>
      </c>
      <c r="B112" s="251">
        <f t="shared" si="199"/>
        <v>7</v>
      </c>
      <c r="C112" s="251">
        <f t="shared" ref="C112" si="226">$C$4</f>
        <v>50</v>
      </c>
      <c r="D112" s="251">
        <f t="shared" ref="D112" si="227">$D$4</f>
        <v>30</v>
      </c>
      <c r="E112" s="248">
        <f t="shared" si="167"/>
        <v>51136</v>
      </c>
      <c r="F112" s="84">
        <f t="shared" si="131"/>
        <v>2208988800</v>
      </c>
      <c r="G112" s="251">
        <v>0</v>
      </c>
    </row>
    <row r="113" spans="1:7" x14ac:dyDescent="0.2">
      <c r="A113" s="38">
        <f t="shared" si="132"/>
        <v>112</v>
      </c>
      <c r="B113" s="251">
        <f t="shared" si="199"/>
        <v>7</v>
      </c>
      <c r="C113" s="251">
        <f t="shared" ref="C113" si="228">$C$5</f>
        <v>50</v>
      </c>
      <c r="D113" s="251">
        <f t="shared" ref="D113" si="229">$D$5</f>
        <v>60</v>
      </c>
      <c r="E113" s="248">
        <f t="shared" si="167"/>
        <v>51136</v>
      </c>
      <c r="F113" s="84">
        <f t="shared" si="131"/>
        <v>2208988800</v>
      </c>
      <c r="G113" s="251">
        <v>0</v>
      </c>
    </row>
    <row r="114" spans="1:7" x14ac:dyDescent="0.2">
      <c r="A114" s="34">
        <f t="shared" si="132"/>
        <v>113</v>
      </c>
      <c r="B114" s="251">
        <f t="shared" ref="B114" si="230">B113+1</f>
        <v>8</v>
      </c>
      <c r="C114" s="251">
        <f t="shared" ref="C114" si="231">$C$2</f>
        <v>-15</v>
      </c>
      <c r="D114" s="251">
        <f t="shared" ref="D114" si="232">$D$2</f>
        <v>30</v>
      </c>
      <c r="E114" s="248">
        <f t="shared" si="167"/>
        <v>43831</v>
      </c>
      <c r="F114" s="85">
        <f t="shared" si="131"/>
        <v>1577836800</v>
      </c>
      <c r="G114" s="251">
        <v>0</v>
      </c>
    </row>
    <row r="115" spans="1:7" x14ac:dyDescent="0.2">
      <c r="A115" s="34">
        <f t="shared" si="132"/>
        <v>114</v>
      </c>
      <c r="B115" s="251">
        <f t="shared" ref="B115" si="233">B114</f>
        <v>8</v>
      </c>
      <c r="C115" s="251">
        <f t="shared" ref="C115" si="234">$C$3</f>
        <v>-15</v>
      </c>
      <c r="D115" s="251">
        <f t="shared" ref="D115" si="235">$D$3</f>
        <v>60</v>
      </c>
      <c r="E115" s="248">
        <f t="shared" si="167"/>
        <v>43831</v>
      </c>
      <c r="F115" s="85">
        <f t="shared" si="131"/>
        <v>1577836800</v>
      </c>
      <c r="G115" s="251">
        <v>0</v>
      </c>
    </row>
    <row r="116" spans="1:7" x14ac:dyDescent="0.2">
      <c r="A116" s="34">
        <f t="shared" si="132"/>
        <v>115</v>
      </c>
      <c r="B116" s="251">
        <f t="shared" si="199"/>
        <v>8</v>
      </c>
      <c r="C116" s="251">
        <f t="shared" ref="C116" si="236">$C$4</f>
        <v>50</v>
      </c>
      <c r="D116" s="251">
        <f t="shared" ref="D116" si="237">$D$4</f>
        <v>30</v>
      </c>
      <c r="E116" s="248">
        <f t="shared" si="167"/>
        <v>43831</v>
      </c>
      <c r="F116" s="85">
        <f t="shared" si="131"/>
        <v>1577836800</v>
      </c>
      <c r="G116" s="251">
        <v>0</v>
      </c>
    </row>
    <row r="117" spans="1:7" x14ac:dyDescent="0.2">
      <c r="A117" s="34">
        <f t="shared" si="132"/>
        <v>116</v>
      </c>
      <c r="B117" s="251">
        <f t="shared" si="199"/>
        <v>8</v>
      </c>
      <c r="C117" s="251">
        <f t="shared" ref="C117" si="238">$C$5</f>
        <v>50</v>
      </c>
      <c r="D117" s="251">
        <f t="shared" ref="D117" si="239">$D$5</f>
        <v>60</v>
      </c>
      <c r="E117" s="248">
        <f t="shared" si="167"/>
        <v>43831</v>
      </c>
      <c r="F117" s="85">
        <f t="shared" si="131"/>
        <v>1577836800</v>
      </c>
      <c r="G117" s="251">
        <v>0</v>
      </c>
    </row>
    <row r="118" spans="1:7" x14ac:dyDescent="0.2">
      <c r="A118" s="34">
        <f t="shared" si="132"/>
        <v>117</v>
      </c>
      <c r="B118" s="251">
        <f t="shared" si="199"/>
        <v>8</v>
      </c>
      <c r="C118" s="251">
        <f t="shared" ref="C118" si="240">$C$2</f>
        <v>-15</v>
      </c>
      <c r="D118" s="251">
        <f t="shared" ref="D118" si="241">$D$2</f>
        <v>30</v>
      </c>
      <c r="E118" s="248">
        <f t="shared" si="167"/>
        <v>45658</v>
      </c>
      <c r="F118" s="85">
        <f t="shared" si="131"/>
        <v>1735689600</v>
      </c>
      <c r="G118" s="251">
        <v>0</v>
      </c>
    </row>
    <row r="119" spans="1:7" x14ac:dyDescent="0.2">
      <c r="A119" s="34">
        <f t="shared" si="132"/>
        <v>118</v>
      </c>
      <c r="B119" s="251">
        <f t="shared" si="199"/>
        <v>8</v>
      </c>
      <c r="C119" s="251">
        <f t="shared" ref="C119" si="242">$C$3</f>
        <v>-15</v>
      </c>
      <c r="D119" s="251">
        <f t="shared" ref="D119" si="243">$D$3</f>
        <v>60</v>
      </c>
      <c r="E119" s="248">
        <f t="shared" si="167"/>
        <v>45658</v>
      </c>
      <c r="F119" s="85">
        <f t="shared" si="131"/>
        <v>1735689600</v>
      </c>
      <c r="G119" s="251">
        <v>0</v>
      </c>
    </row>
    <row r="120" spans="1:7" x14ac:dyDescent="0.2">
      <c r="A120" s="34">
        <f t="shared" si="132"/>
        <v>119</v>
      </c>
      <c r="B120" s="251">
        <f t="shared" si="199"/>
        <v>8</v>
      </c>
      <c r="C120" s="251">
        <f t="shared" ref="C120" si="244">$C$4</f>
        <v>50</v>
      </c>
      <c r="D120" s="251">
        <f t="shared" ref="D120" si="245">$D$4</f>
        <v>30</v>
      </c>
      <c r="E120" s="248">
        <f t="shared" si="167"/>
        <v>45658</v>
      </c>
      <c r="F120" s="85">
        <f t="shared" si="131"/>
        <v>1735689600</v>
      </c>
      <c r="G120" s="251">
        <v>0</v>
      </c>
    </row>
    <row r="121" spans="1:7" x14ac:dyDescent="0.2">
      <c r="A121" s="34">
        <f t="shared" si="132"/>
        <v>120</v>
      </c>
      <c r="B121" s="251">
        <f t="shared" si="199"/>
        <v>8</v>
      </c>
      <c r="C121" s="251">
        <f t="shared" ref="C121" si="246">$C$5</f>
        <v>50</v>
      </c>
      <c r="D121" s="251">
        <f t="shared" ref="D121" si="247">$D$5</f>
        <v>60</v>
      </c>
      <c r="E121" s="248">
        <f t="shared" si="167"/>
        <v>45658</v>
      </c>
      <c r="F121" s="85">
        <f t="shared" si="131"/>
        <v>1735689600</v>
      </c>
      <c r="G121" s="251">
        <v>0</v>
      </c>
    </row>
    <row r="122" spans="1:7" x14ac:dyDescent="0.2">
      <c r="A122" s="34">
        <f t="shared" si="132"/>
        <v>121</v>
      </c>
      <c r="B122" s="251">
        <f t="shared" si="199"/>
        <v>8</v>
      </c>
      <c r="C122" s="251">
        <f t="shared" ref="C122" si="248">$C$2</f>
        <v>-15</v>
      </c>
      <c r="D122" s="251">
        <f t="shared" ref="D122" si="249">$D$2</f>
        <v>30</v>
      </c>
      <c r="E122" s="248">
        <f t="shared" si="167"/>
        <v>47484</v>
      </c>
      <c r="F122" s="85">
        <f t="shared" si="131"/>
        <v>1893456000</v>
      </c>
      <c r="G122" s="251">
        <v>0</v>
      </c>
    </row>
    <row r="123" spans="1:7" x14ac:dyDescent="0.2">
      <c r="A123" s="34">
        <f t="shared" si="132"/>
        <v>122</v>
      </c>
      <c r="B123" s="251">
        <f t="shared" si="199"/>
        <v>8</v>
      </c>
      <c r="C123" s="251">
        <f t="shared" ref="C123" si="250">$C$3</f>
        <v>-15</v>
      </c>
      <c r="D123" s="251">
        <f t="shared" ref="D123" si="251">$D$3</f>
        <v>60</v>
      </c>
      <c r="E123" s="248">
        <f t="shared" si="167"/>
        <v>47484</v>
      </c>
      <c r="F123" s="85">
        <f t="shared" si="131"/>
        <v>1893456000</v>
      </c>
      <c r="G123" s="251">
        <v>0</v>
      </c>
    </row>
    <row r="124" spans="1:7" x14ac:dyDescent="0.2">
      <c r="A124" s="34">
        <f t="shared" si="132"/>
        <v>123</v>
      </c>
      <c r="B124" s="251">
        <f t="shared" si="199"/>
        <v>8</v>
      </c>
      <c r="C124" s="251">
        <f t="shared" ref="C124" si="252">$C$4</f>
        <v>50</v>
      </c>
      <c r="D124" s="251">
        <f t="shared" ref="D124" si="253">$D$4</f>
        <v>30</v>
      </c>
      <c r="E124" s="248">
        <f t="shared" si="167"/>
        <v>47484</v>
      </c>
      <c r="F124" s="85">
        <f t="shared" si="131"/>
        <v>1893456000</v>
      </c>
      <c r="G124" s="251">
        <v>0</v>
      </c>
    </row>
    <row r="125" spans="1:7" x14ac:dyDescent="0.2">
      <c r="A125" s="34">
        <f t="shared" si="132"/>
        <v>124</v>
      </c>
      <c r="B125" s="251">
        <f t="shared" si="199"/>
        <v>8</v>
      </c>
      <c r="C125" s="251">
        <f t="shared" ref="C125" si="254">$C$5</f>
        <v>50</v>
      </c>
      <c r="D125" s="251">
        <f t="shared" ref="D125" si="255">$D$5</f>
        <v>60</v>
      </c>
      <c r="E125" s="248">
        <f t="shared" si="167"/>
        <v>47484</v>
      </c>
      <c r="F125" s="85">
        <f t="shared" si="131"/>
        <v>1893456000</v>
      </c>
      <c r="G125" s="251">
        <v>0</v>
      </c>
    </row>
    <row r="126" spans="1:7" x14ac:dyDescent="0.2">
      <c r="A126" s="34">
        <f t="shared" si="132"/>
        <v>125</v>
      </c>
      <c r="B126" s="251">
        <f t="shared" si="199"/>
        <v>8</v>
      </c>
      <c r="C126" s="251">
        <f t="shared" ref="C126" si="256">$C$2</f>
        <v>-15</v>
      </c>
      <c r="D126" s="251">
        <f t="shared" ref="D126" si="257">$D$2</f>
        <v>30</v>
      </c>
      <c r="E126" s="248">
        <f t="shared" si="167"/>
        <v>51136</v>
      </c>
      <c r="F126" s="85">
        <f t="shared" si="131"/>
        <v>2208988800</v>
      </c>
      <c r="G126" s="251">
        <v>0</v>
      </c>
    </row>
    <row r="127" spans="1:7" x14ac:dyDescent="0.2">
      <c r="A127" s="34">
        <f t="shared" si="132"/>
        <v>126</v>
      </c>
      <c r="B127" s="251">
        <f t="shared" si="199"/>
        <v>8</v>
      </c>
      <c r="C127" s="251">
        <f t="shared" ref="C127" si="258">$C$3</f>
        <v>-15</v>
      </c>
      <c r="D127" s="251">
        <f t="shared" ref="D127" si="259">$D$3</f>
        <v>60</v>
      </c>
      <c r="E127" s="248">
        <f t="shared" si="167"/>
        <v>51136</v>
      </c>
      <c r="F127" s="85">
        <f t="shared" si="131"/>
        <v>2208988800</v>
      </c>
      <c r="G127" s="251">
        <v>0</v>
      </c>
    </row>
    <row r="128" spans="1:7" x14ac:dyDescent="0.2">
      <c r="A128" s="34">
        <f t="shared" si="132"/>
        <v>127</v>
      </c>
      <c r="B128" s="251">
        <f t="shared" si="199"/>
        <v>8</v>
      </c>
      <c r="C128" s="251">
        <f t="shared" ref="C128" si="260">$C$4</f>
        <v>50</v>
      </c>
      <c r="D128" s="251">
        <f t="shared" ref="D128" si="261">$D$4</f>
        <v>30</v>
      </c>
      <c r="E128" s="248">
        <f t="shared" si="167"/>
        <v>51136</v>
      </c>
      <c r="F128" s="85">
        <f t="shared" si="131"/>
        <v>2208988800</v>
      </c>
      <c r="G128" s="251">
        <v>0</v>
      </c>
    </row>
    <row r="129" spans="1:7" x14ac:dyDescent="0.2">
      <c r="A129" s="34">
        <f t="shared" si="132"/>
        <v>128</v>
      </c>
      <c r="B129" s="251">
        <f t="shared" si="199"/>
        <v>8</v>
      </c>
      <c r="C129" s="251">
        <f t="shared" ref="C129" si="262">$C$5</f>
        <v>50</v>
      </c>
      <c r="D129" s="251">
        <f t="shared" ref="D129" si="263">$D$5</f>
        <v>60</v>
      </c>
      <c r="E129" s="248">
        <f t="shared" si="167"/>
        <v>51136</v>
      </c>
      <c r="F129" s="85">
        <f t="shared" si="131"/>
        <v>2208988800</v>
      </c>
      <c r="G129" s="251">
        <v>0</v>
      </c>
    </row>
    <row r="130" spans="1:7" x14ac:dyDescent="0.2">
      <c r="A130" s="38">
        <f t="shared" si="132"/>
        <v>129</v>
      </c>
      <c r="B130" s="251">
        <f t="shared" ref="B130:B178" si="264">B129+1</f>
        <v>9</v>
      </c>
      <c r="C130" s="251">
        <f t="shared" ref="C130" si="265">$C$2</f>
        <v>-15</v>
      </c>
      <c r="D130" s="251">
        <f t="shared" ref="D130" si="266">$D$2</f>
        <v>30</v>
      </c>
      <c r="E130" s="248">
        <f t="shared" si="167"/>
        <v>43831</v>
      </c>
      <c r="F130" s="84">
        <f t="shared" si="131"/>
        <v>1577836800</v>
      </c>
      <c r="G130" s="251">
        <v>0</v>
      </c>
    </row>
    <row r="131" spans="1:7" x14ac:dyDescent="0.2">
      <c r="A131" s="38">
        <f t="shared" si="132"/>
        <v>130</v>
      </c>
      <c r="B131" s="251">
        <f t="shared" ref="B131:B193" si="267">B130</f>
        <v>9</v>
      </c>
      <c r="C131" s="251">
        <f t="shared" ref="C131" si="268">$C$3</f>
        <v>-15</v>
      </c>
      <c r="D131" s="251">
        <f t="shared" ref="D131" si="269">$D$3</f>
        <v>60</v>
      </c>
      <c r="E131" s="248">
        <f t="shared" si="167"/>
        <v>43831</v>
      </c>
      <c r="F131" s="84">
        <f t="shared" ref="F131:F194" si="270">(E131-DATE(1970,1,1))*86400</f>
        <v>1577836800</v>
      </c>
      <c r="G131" s="251">
        <v>0</v>
      </c>
    </row>
    <row r="132" spans="1:7" x14ac:dyDescent="0.2">
      <c r="A132" s="38">
        <f t="shared" ref="A132:A195" si="271">A131+1</f>
        <v>131</v>
      </c>
      <c r="B132" s="251">
        <f t="shared" si="199"/>
        <v>9</v>
      </c>
      <c r="C132" s="251">
        <f t="shared" ref="C132" si="272">$C$4</f>
        <v>50</v>
      </c>
      <c r="D132" s="251">
        <f t="shared" ref="D132" si="273">$D$4</f>
        <v>30</v>
      </c>
      <c r="E132" s="248">
        <f t="shared" si="167"/>
        <v>43831</v>
      </c>
      <c r="F132" s="84">
        <f t="shared" si="270"/>
        <v>1577836800</v>
      </c>
      <c r="G132" s="251">
        <v>0</v>
      </c>
    </row>
    <row r="133" spans="1:7" x14ac:dyDescent="0.2">
      <c r="A133" s="38">
        <f t="shared" si="271"/>
        <v>132</v>
      </c>
      <c r="B133" s="251">
        <f t="shared" si="199"/>
        <v>9</v>
      </c>
      <c r="C133" s="251">
        <f t="shared" ref="C133" si="274">$C$5</f>
        <v>50</v>
      </c>
      <c r="D133" s="251">
        <f t="shared" ref="D133" si="275">$D$5</f>
        <v>60</v>
      </c>
      <c r="E133" s="248">
        <f t="shared" si="167"/>
        <v>43831</v>
      </c>
      <c r="F133" s="84">
        <f t="shared" si="270"/>
        <v>1577836800</v>
      </c>
      <c r="G133" s="251">
        <v>0</v>
      </c>
    </row>
    <row r="134" spans="1:7" x14ac:dyDescent="0.2">
      <c r="A134" s="38">
        <f t="shared" si="271"/>
        <v>133</v>
      </c>
      <c r="B134" s="251">
        <f t="shared" si="199"/>
        <v>9</v>
      </c>
      <c r="C134" s="251">
        <f t="shared" ref="C134" si="276">$C$2</f>
        <v>-15</v>
      </c>
      <c r="D134" s="251">
        <f t="shared" ref="D134" si="277">$D$2</f>
        <v>30</v>
      </c>
      <c r="E134" s="248">
        <f t="shared" si="167"/>
        <v>45658</v>
      </c>
      <c r="F134" s="84">
        <f t="shared" si="270"/>
        <v>1735689600</v>
      </c>
      <c r="G134" s="251">
        <v>0</v>
      </c>
    </row>
    <row r="135" spans="1:7" x14ac:dyDescent="0.2">
      <c r="A135" s="38">
        <f t="shared" si="271"/>
        <v>134</v>
      </c>
      <c r="B135" s="251">
        <f t="shared" si="199"/>
        <v>9</v>
      </c>
      <c r="C135" s="251">
        <f t="shared" ref="C135" si="278">$C$3</f>
        <v>-15</v>
      </c>
      <c r="D135" s="251">
        <f t="shared" ref="D135" si="279">$D$3</f>
        <v>60</v>
      </c>
      <c r="E135" s="248">
        <f t="shared" si="167"/>
        <v>45658</v>
      </c>
      <c r="F135" s="84">
        <f t="shared" si="270"/>
        <v>1735689600</v>
      </c>
      <c r="G135" s="251">
        <v>0</v>
      </c>
    </row>
    <row r="136" spans="1:7" x14ac:dyDescent="0.2">
      <c r="A136" s="38">
        <f t="shared" si="271"/>
        <v>135</v>
      </c>
      <c r="B136" s="251">
        <f t="shared" si="199"/>
        <v>9</v>
      </c>
      <c r="C136" s="251">
        <f t="shared" ref="C136" si="280">$C$4</f>
        <v>50</v>
      </c>
      <c r="D136" s="251">
        <f t="shared" ref="D136" si="281">$D$4</f>
        <v>30</v>
      </c>
      <c r="E136" s="248">
        <f t="shared" si="167"/>
        <v>45658</v>
      </c>
      <c r="F136" s="84">
        <f t="shared" si="270"/>
        <v>1735689600</v>
      </c>
      <c r="G136" s="251">
        <v>0</v>
      </c>
    </row>
    <row r="137" spans="1:7" x14ac:dyDescent="0.2">
      <c r="A137" s="38">
        <f t="shared" si="271"/>
        <v>136</v>
      </c>
      <c r="B137" s="251">
        <f t="shared" si="199"/>
        <v>9</v>
      </c>
      <c r="C137" s="251">
        <f t="shared" ref="C137" si="282">$C$5</f>
        <v>50</v>
      </c>
      <c r="D137" s="251">
        <f t="shared" ref="D137" si="283">$D$5</f>
        <v>60</v>
      </c>
      <c r="E137" s="248">
        <f t="shared" si="167"/>
        <v>45658</v>
      </c>
      <c r="F137" s="84">
        <f t="shared" si="270"/>
        <v>1735689600</v>
      </c>
      <c r="G137" s="251">
        <v>0</v>
      </c>
    </row>
    <row r="138" spans="1:7" x14ac:dyDescent="0.2">
      <c r="A138" s="38">
        <f t="shared" si="271"/>
        <v>137</v>
      </c>
      <c r="B138" s="251">
        <f t="shared" si="199"/>
        <v>9</v>
      </c>
      <c r="C138" s="251">
        <f t="shared" ref="C138" si="284">$C$2</f>
        <v>-15</v>
      </c>
      <c r="D138" s="251">
        <f t="shared" ref="D138" si="285">$D$2</f>
        <v>30</v>
      </c>
      <c r="E138" s="248">
        <f t="shared" si="167"/>
        <v>47484</v>
      </c>
      <c r="F138" s="84">
        <f t="shared" si="270"/>
        <v>1893456000</v>
      </c>
      <c r="G138" s="251">
        <v>0</v>
      </c>
    </row>
    <row r="139" spans="1:7" x14ac:dyDescent="0.2">
      <c r="A139" s="38">
        <f t="shared" si="271"/>
        <v>138</v>
      </c>
      <c r="B139" s="251">
        <f t="shared" si="199"/>
        <v>9</v>
      </c>
      <c r="C139" s="251">
        <f t="shared" ref="C139" si="286">$C$3</f>
        <v>-15</v>
      </c>
      <c r="D139" s="251">
        <f t="shared" ref="D139" si="287">$D$3</f>
        <v>60</v>
      </c>
      <c r="E139" s="248">
        <f t="shared" si="167"/>
        <v>47484</v>
      </c>
      <c r="F139" s="84">
        <f t="shared" si="270"/>
        <v>1893456000</v>
      </c>
      <c r="G139" s="251">
        <v>0</v>
      </c>
    </row>
    <row r="140" spans="1:7" x14ac:dyDescent="0.2">
      <c r="A140" s="38">
        <f t="shared" si="271"/>
        <v>139</v>
      </c>
      <c r="B140" s="251">
        <f t="shared" si="199"/>
        <v>9</v>
      </c>
      <c r="C140" s="251">
        <f t="shared" ref="C140" si="288">$C$4</f>
        <v>50</v>
      </c>
      <c r="D140" s="251">
        <f t="shared" ref="D140" si="289">$D$4</f>
        <v>30</v>
      </c>
      <c r="E140" s="248">
        <f t="shared" si="167"/>
        <v>47484</v>
      </c>
      <c r="F140" s="84">
        <f t="shared" si="270"/>
        <v>1893456000</v>
      </c>
      <c r="G140" s="251">
        <v>0</v>
      </c>
    </row>
    <row r="141" spans="1:7" x14ac:dyDescent="0.2">
      <c r="A141" s="38">
        <f t="shared" si="271"/>
        <v>140</v>
      </c>
      <c r="B141" s="251">
        <f t="shared" si="199"/>
        <v>9</v>
      </c>
      <c r="C141" s="251">
        <f t="shared" ref="C141" si="290">$C$5</f>
        <v>50</v>
      </c>
      <c r="D141" s="251">
        <f t="shared" ref="D141" si="291">$D$5</f>
        <v>60</v>
      </c>
      <c r="E141" s="248">
        <f t="shared" si="167"/>
        <v>47484</v>
      </c>
      <c r="F141" s="84">
        <f t="shared" si="270"/>
        <v>1893456000</v>
      </c>
      <c r="G141" s="251">
        <v>0</v>
      </c>
    </row>
    <row r="142" spans="1:7" x14ac:dyDescent="0.2">
      <c r="A142" s="38">
        <f t="shared" si="271"/>
        <v>141</v>
      </c>
      <c r="B142" s="251">
        <f t="shared" si="199"/>
        <v>9</v>
      </c>
      <c r="C142" s="251">
        <f t="shared" ref="C142" si="292">$C$2</f>
        <v>-15</v>
      </c>
      <c r="D142" s="251">
        <f t="shared" ref="D142" si="293">$D$2</f>
        <v>30</v>
      </c>
      <c r="E142" s="248">
        <f t="shared" si="167"/>
        <v>51136</v>
      </c>
      <c r="F142" s="84">
        <f t="shared" si="270"/>
        <v>2208988800</v>
      </c>
      <c r="G142" s="251">
        <v>0</v>
      </c>
    </row>
    <row r="143" spans="1:7" x14ac:dyDescent="0.2">
      <c r="A143" s="38">
        <f t="shared" si="271"/>
        <v>142</v>
      </c>
      <c r="B143" s="251">
        <f t="shared" si="199"/>
        <v>9</v>
      </c>
      <c r="C143" s="251">
        <f t="shared" ref="C143" si="294">$C$3</f>
        <v>-15</v>
      </c>
      <c r="D143" s="251">
        <f t="shared" ref="D143" si="295">$D$3</f>
        <v>60</v>
      </c>
      <c r="E143" s="248">
        <f t="shared" si="167"/>
        <v>51136</v>
      </c>
      <c r="F143" s="84">
        <f t="shared" si="270"/>
        <v>2208988800</v>
      </c>
      <c r="G143" s="251">
        <v>0</v>
      </c>
    </row>
    <row r="144" spans="1:7" x14ac:dyDescent="0.2">
      <c r="A144" s="38">
        <f t="shared" si="271"/>
        <v>143</v>
      </c>
      <c r="B144" s="251">
        <f t="shared" si="199"/>
        <v>9</v>
      </c>
      <c r="C144" s="251">
        <f t="shared" ref="C144" si="296">$C$4</f>
        <v>50</v>
      </c>
      <c r="D144" s="251">
        <f t="shared" ref="D144" si="297">$D$4</f>
        <v>30</v>
      </c>
      <c r="E144" s="248">
        <f t="shared" si="167"/>
        <v>51136</v>
      </c>
      <c r="F144" s="84">
        <f t="shared" si="270"/>
        <v>2208988800</v>
      </c>
      <c r="G144" s="251">
        <v>0</v>
      </c>
    </row>
    <row r="145" spans="1:7" x14ac:dyDescent="0.2">
      <c r="A145" s="38">
        <f t="shared" si="271"/>
        <v>144</v>
      </c>
      <c r="B145" s="251">
        <f t="shared" si="199"/>
        <v>9</v>
      </c>
      <c r="C145" s="251">
        <f t="shared" ref="C145" si="298">$C$5</f>
        <v>50</v>
      </c>
      <c r="D145" s="251">
        <f t="shared" ref="D145" si="299">$D$5</f>
        <v>60</v>
      </c>
      <c r="E145" s="248">
        <f t="shared" si="167"/>
        <v>51136</v>
      </c>
      <c r="F145" s="84">
        <f t="shared" si="270"/>
        <v>2208988800</v>
      </c>
      <c r="G145" s="251">
        <v>0</v>
      </c>
    </row>
    <row r="146" spans="1:7" x14ac:dyDescent="0.2">
      <c r="A146" s="34">
        <f t="shared" si="271"/>
        <v>145</v>
      </c>
      <c r="B146" s="251">
        <f t="shared" si="264"/>
        <v>10</v>
      </c>
      <c r="C146" s="251">
        <f t="shared" ref="C146" si="300">$C$2</f>
        <v>-15</v>
      </c>
      <c r="D146" s="251">
        <f t="shared" ref="D146" si="301">$D$2</f>
        <v>30</v>
      </c>
      <c r="E146" s="248">
        <f t="shared" si="167"/>
        <v>43831</v>
      </c>
      <c r="F146" s="85">
        <f t="shared" si="270"/>
        <v>1577836800</v>
      </c>
      <c r="G146" s="251">
        <v>0</v>
      </c>
    </row>
    <row r="147" spans="1:7" x14ac:dyDescent="0.2">
      <c r="A147" s="34">
        <f t="shared" si="271"/>
        <v>146</v>
      </c>
      <c r="B147" s="251">
        <f t="shared" si="267"/>
        <v>10</v>
      </c>
      <c r="C147" s="251">
        <f t="shared" ref="C147" si="302">$C$3</f>
        <v>-15</v>
      </c>
      <c r="D147" s="251">
        <f t="shared" ref="D147" si="303">$D$3</f>
        <v>60</v>
      </c>
      <c r="E147" s="248">
        <f t="shared" ref="E147:E210" si="304">E131</f>
        <v>43831</v>
      </c>
      <c r="F147" s="85">
        <f t="shared" si="270"/>
        <v>1577836800</v>
      </c>
      <c r="G147" s="251">
        <v>0</v>
      </c>
    </row>
    <row r="148" spans="1:7" x14ac:dyDescent="0.2">
      <c r="A148" s="34">
        <f t="shared" si="271"/>
        <v>147</v>
      </c>
      <c r="B148" s="251">
        <f t="shared" si="199"/>
        <v>10</v>
      </c>
      <c r="C148" s="251">
        <f t="shared" ref="C148" si="305">$C$4</f>
        <v>50</v>
      </c>
      <c r="D148" s="251">
        <f t="shared" ref="D148" si="306">$D$4</f>
        <v>30</v>
      </c>
      <c r="E148" s="248">
        <f t="shared" si="304"/>
        <v>43831</v>
      </c>
      <c r="F148" s="85">
        <f t="shared" si="270"/>
        <v>1577836800</v>
      </c>
      <c r="G148" s="251">
        <v>0</v>
      </c>
    </row>
    <row r="149" spans="1:7" x14ac:dyDescent="0.2">
      <c r="A149" s="34">
        <f t="shared" si="271"/>
        <v>148</v>
      </c>
      <c r="B149" s="251">
        <f t="shared" si="199"/>
        <v>10</v>
      </c>
      <c r="C149" s="251">
        <f t="shared" ref="C149" si="307">$C$5</f>
        <v>50</v>
      </c>
      <c r="D149" s="251">
        <f t="shared" ref="D149" si="308">$D$5</f>
        <v>60</v>
      </c>
      <c r="E149" s="248">
        <f t="shared" si="304"/>
        <v>43831</v>
      </c>
      <c r="F149" s="85">
        <f t="shared" si="270"/>
        <v>1577836800</v>
      </c>
      <c r="G149" s="251">
        <v>0</v>
      </c>
    </row>
    <row r="150" spans="1:7" x14ac:dyDescent="0.2">
      <c r="A150" s="34">
        <f t="shared" si="271"/>
        <v>149</v>
      </c>
      <c r="B150" s="251">
        <f t="shared" si="199"/>
        <v>10</v>
      </c>
      <c r="C150" s="251">
        <f t="shared" ref="C150" si="309">$C$2</f>
        <v>-15</v>
      </c>
      <c r="D150" s="251">
        <f t="shared" ref="D150" si="310">$D$2</f>
        <v>30</v>
      </c>
      <c r="E150" s="248">
        <f t="shared" si="304"/>
        <v>45658</v>
      </c>
      <c r="F150" s="85">
        <f t="shared" si="270"/>
        <v>1735689600</v>
      </c>
      <c r="G150" s="251">
        <v>0</v>
      </c>
    </row>
    <row r="151" spans="1:7" x14ac:dyDescent="0.2">
      <c r="A151" s="34">
        <f t="shared" si="271"/>
        <v>150</v>
      </c>
      <c r="B151" s="251">
        <f t="shared" si="199"/>
        <v>10</v>
      </c>
      <c r="C151" s="251">
        <f t="shared" ref="C151" si="311">$C$3</f>
        <v>-15</v>
      </c>
      <c r="D151" s="251">
        <f t="shared" ref="D151" si="312">$D$3</f>
        <v>60</v>
      </c>
      <c r="E151" s="248">
        <f t="shared" si="304"/>
        <v>45658</v>
      </c>
      <c r="F151" s="85">
        <f t="shared" si="270"/>
        <v>1735689600</v>
      </c>
      <c r="G151" s="251">
        <v>0</v>
      </c>
    </row>
    <row r="152" spans="1:7" x14ac:dyDescent="0.2">
      <c r="A152" s="34">
        <f t="shared" si="271"/>
        <v>151</v>
      </c>
      <c r="B152" s="251">
        <f t="shared" si="199"/>
        <v>10</v>
      </c>
      <c r="C152" s="251">
        <f t="shared" ref="C152" si="313">$C$4</f>
        <v>50</v>
      </c>
      <c r="D152" s="251">
        <f t="shared" ref="D152" si="314">$D$4</f>
        <v>30</v>
      </c>
      <c r="E152" s="248">
        <f t="shared" si="304"/>
        <v>45658</v>
      </c>
      <c r="F152" s="85">
        <f t="shared" si="270"/>
        <v>1735689600</v>
      </c>
      <c r="G152" s="251">
        <v>0</v>
      </c>
    </row>
    <row r="153" spans="1:7" x14ac:dyDescent="0.2">
      <c r="A153" s="34">
        <f t="shared" si="271"/>
        <v>152</v>
      </c>
      <c r="B153" s="251">
        <f t="shared" si="199"/>
        <v>10</v>
      </c>
      <c r="C153" s="251">
        <f t="shared" ref="C153" si="315">$C$5</f>
        <v>50</v>
      </c>
      <c r="D153" s="251">
        <f t="shared" ref="D153" si="316">$D$5</f>
        <v>60</v>
      </c>
      <c r="E153" s="248">
        <f t="shared" si="304"/>
        <v>45658</v>
      </c>
      <c r="F153" s="85">
        <f t="shared" si="270"/>
        <v>1735689600</v>
      </c>
      <c r="G153" s="251">
        <v>0</v>
      </c>
    </row>
    <row r="154" spans="1:7" x14ac:dyDescent="0.2">
      <c r="A154" s="34">
        <f t="shared" si="271"/>
        <v>153</v>
      </c>
      <c r="B154" s="251">
        <f t="shared" si="199"/>
        <v>10</v>
      </c>
      <c r="C154" s="251">
        <f t="shared" ref="C154" si="317">$C$2</f>
        <v>-15</v>
      </c>
      <c r="D154" s="251">
        <f t="shared" ref="D154" si="318">$D$2</f>
        <v>30</v>
      </c>
      <c r="E154" s="248">
        <f t="shared" si="304"/>
        <v>47484</v>
      </c>
      <c r="F154" s="85">
        <f t="shared" si="270"/>
        <v>1893456000</v>
      </c>
      <c r="G154" s="251">
        <v>0</v>
      </c>
    </row>
    <row r="155" spans="1:7" x14ac:dyDescent="0.2">
      <c r="A155" s="34">
        <f t="shared" si="271"/>
        <v>154</v>
      </c>
      <c r="B155" s="251">
        <f t="shared" si="199"/>
        <v>10</v>
      </c>
      <c r="C155" s="251">
        <f t="shared" ref="C155" si="319">$C$3</f>
        <v>-15</v>
      </c>
      <c r="D155" s="251">
        <f t="shared" ref="D155" si="320">$D$3</f>
        <v>60</v>
      </c>
      <c r="E155" s="248">
        <f t="shared" si="304"/>
        <v>47484</v>
      </c>
      <c r="F155" s="85">
        <f t="shared" si="270"/>
        <v>1893456000</v>
      </c>
      <c r="G155" s="251">
        <v>0</v>
      </c>
    </row>
    <row r="156" spans="1:7" x14ac:dyDescent="0.2">
      <c r="A156" s="34">
        <f t="shared" si="271"/>
        <v>155</v>
      </c>
      <c r="B156" s="251">
        <f t="shared" si="199"/>
        <v>10</v>
      </c>
      <c r="C156" s="251">
        <f t="shared" ref="C156" si="321">$C$4</f>
        <v>50</v>
      </c>
      <c r="D156" s="251">
        <f t="shared" ref="D156" si="322">$D$4</f>
        <v>30</v>
      </c>
      <c r="E156" s="248">
        <f t="shared" si="304"/>
        <v>47484</v>
      </c>
      <c r="F156" s="85">
        <f t="shared" si="270"/>
        <v>1893456000</v>
      </c>
      <c r="G156" s="251">
        <v>0</v>
      </c>
    </row>
    <row r="157" spans="1:7" x14ac:dyDescent="0.2">
      <c r="A157" s="34">
        <f t="shared" si="271"/>
        <v>156</v>
      </c>
      <c r="B157" s="251">
        <f t="shared" si="199"/>
        <v>10</v>
      </c>
      <c r="C157" s="251">
        <f t="shared" ref="C157" si="323">$C$5</f>
        <v>50</v>
      </c>
      <c r="D157" s="251">
        <f t="shared" ref="D157" si="324">$D$5</f>
        <v>60</v>
      </c>
      <c r="E157" s="248">
        <f t="shared" si="304"/>
        <v>47484</v>
      </c>
      <c r="F157" s="85">
        <f t="shared" si="270"/>
        <v>1893456000</v>
      </c>
      <c r="G157" s="251">
        <v>0</v>
      </c>
    </row>
    <row r="158" spans="1:7" x14ac:dyDescent="0.2">
      <c r="A158" s="34">
        <f t="shared" si="271"/>
        <v>157</v>
      </c>
      <c r="B158" s="251">
        <f t="shared" si="199"/>
        <v>10</v>
      </c>
      <c r="C158" s="251">
        <f t="shared" ref="C158" si="325">$C$2</f>
        <v>-15</v>
      </c>
      <c r="D158" s="251">
        <f t="shared" ref="D158" si="326">$D$2</f>
        <v>30</v>
      </c>
      <c r="E158" s="248">
        <f t="shared" si="304"/>
        <v>51136</v>
      </c>
      <c r="F158" s="85">
        <f t="shared" si="270"/>
        <v>2208988800</v>
      </c>
      <c r="G158" s="251">
        <v>0</v>
      </c>
    </row>
    <row r="159" spans="1:7" x14ac:dyDescent="0.2">
      <c r="A159" s="34">
        <f t="shared" si="271"/>
        <v>158</v>
      </c>
      <c r="B159" s="251">
        <f t="shared" si="199"/>
        <v>10</v>
      </c>
      <c r="C159" s="251">
        <f t="shared" ref="C159" si="327">$C$3</f>
        <v>-15</v>
      </c>
      <c r="D159" s="251">
        <f t="shared" ref="D159" si="328">$D$3</f>
        <v>60</v>
      </c>
      <c r="E159" s="248">
        <f t="shared" si="304"/>
        <v>51136</v>
      </c>
      <c r="F159" s="85">
        <f t="shared" si="270"/>
        <v>2208988800</v>
      </c>
      <c r="G159" s="251">
        <v>0</v>
      </c>
    </row>
    <row r="160" spans="1:7" x14ac:dyDescent="0.2">
      <c r="A160" s="34">
        <f t="shared" si="271"/>
        <v>159</v>
      </c>
      <c r="B160" s="251">
        <f t="shared" si="199"/>
        <v>10</v>
      </c>
      <c r="C160" s="251">
        <f t="shared" ref="C160" si="329">$C$4</f>
        <v>50</v>
      </c>
      <c r="D160" s="251">
        <f t="shared" ref="D160" si="330">$D$4</f>
        <v>30</v>
      </c>
      <c r="E160" s="248">
        <f t="shared" si="304"/>
        <v>51136</v>
      </c>
      <c r="F160" s="85">
        <f t="shared" si="270"/>
        <v>2208988800</v>
      </c>
      <c r="G160" s="251">
        <v>0</v>
      </c>
    </row>
    <row r="161" spans="1:7" x14ac:dyDescent="0.2">
      <c r="A161" s="34">
        <f t="shared" si="271"/>
        <v>160</v>
      </c>
      <c r="B161" s="251">
        <f t="shared" si="199"/>
        <v>10</v>
      </c>
      <c r="C161" s="251">
        <f t="shared" ref="C161" si="331">$C$5</f>
        <v>50</v>
      </c>
      <c r="D161" s="251">
        <f t="shared" ref="D161" si="332">$D$5</f>
        <v>60</v>
      </c>
      <c r="E161" s="248">
        <f t="shared" si="304"/>
        <v>51136</v>
      </c>
      <c r="F161" s="85">
        <f t="shared" si="270"/>
        <v>2208988800</v>
      </c>
      <c r="G161" s="251">
        <v>0</v>
      </c>
    </row>
    <row r="162" spans="1:7" x14ac:dyDescent="0.2">
      <c r="A162" s="38">
        <f t="shared" si="271"/>
        <v>161</v>
      </c>
      <c r="B162" s="251">
        <f t="shared" si="264"/>
        <v>11</v>
      </c>
      <c r="C162" s="251">
        <f t="shared" ref="C162" si="333">$C$2</f>
        <v>-15</v>
      </c>
      <c r="D162" s="251">
        <f t="shared" ref="D162" si="334">$D$2</f>
        <v>30</v>
      </c>
      <c r="E162" s="248">
        <f t="shared" si="304"/>
        <v>43831</v>
      </c>
      <c r="F162" s="84">
        <f t="shared" si="270"/>
        <v>1577836800</v>
      </c>
      <c r="G162" s="251">
        <v>0</v>
      </c>
    </row>
    <row r="163" spans="1:7" x14ac:dyDescent="0.2">
      <c r="A163" s="38">
        <f t="shared" si="271"/>
        <v>162</v>
      </c>
      <c r="B163" s="251">
        <f t="shared" si="267"/>
        <v>11</v>
      </c>
      <c r="C163" s="251">
        <f t="shared" ref="C163" si="335">$C$3</f>
        <v>-15</v>
      </c>
      <c r="D163" s="251">
        <f t="shared" ref="D163" si="336">$D$3</f>
        <v>60</v>
      </c>
      <c r="E163" s="248">
        <f t="shared" si="304"/>
        <v>43831</v>
      </c>
      <c r="F163" s="84">
        <f t="shared" si="270"/>
        <v>1577836800</v>
      </c>
      <c r="G163" s="251">
        <v>0</v>
      </c>
    </row>
    <row r="164" spans="1:7" x14ac:dyDescent="0.2">
      <c r="A164" s="38">
        <f t="shared" si="271"/>
        <v>163</v>
      </c>
      <c r="B164" s="251">
        <f t="shared" si="267"/>
        <v>11</v>
      </c>
      <c r="C164" s="251">
        <f t="shared" ref="C164" si="337">$C$4</f>
        <v>50</v>
      </c>
      <c r="D164" s="251">
        <f t="shared" ref="D164" si="338">$D$4</f>
        <v>30</v>
      </c>
      <c r="E164" s="248">
        <f t="shared" si="304"/>
        <v>43831</v>
      </c>
      <c r="F164" s="84">
        <f t="shared" si="270"/>
        <v>1577836800</v>
      </c>
      <c r="G164" s="251">
        <v>0</v>
      </c>
    </row>
    <row r="165" spans="1:7" x14ac:dyDescent="0.2">
      <c r="A165" s="38">
        <f t="shared" si="271"/>
        <v>164</v>
      </c>
      <c r="B165" s="251">
        <f t="shared" si="267"/>
        <v>11</v>
      </c>
      <c r="C165" s="251">
        <f t="shared" ref="C165" si="339">$C$5</f>
        <v>50</v>
      </c>
      <c r="D165" s="251">
        <f t="shared" ref="D165" si="340">$D$5</f>
        <v>60</v>
      </c>
      <c r="E165" s="248">
        <f t="shared" si="304"/>
        <v>43831</v>
      </c>
      <c r="F165" s="84">
        <f t="shared" si="270"/>
        <v>1577836800</v>
      </c>
      <c r="G165" s="251">
        <v>0</v>
      </c>
    </row>
    <row r="166" spans="1:7" x14ac:dyDescent="0.2">
      <c r="A166" s="38">
        <f t="shared" si="271"/>
        <v>165</v>
      </c>
      <c r="B166" s="251">
        <f t="shared" si="267"/>
        <v>11</v>
      </c>
      <c r="C166" s="251">
        <f t="shared" ref="C166" si="341">$C$2</f>
        <v>-15</v>
      </c>
      <c r="D166" s="251">
        <f t="shared" ref="D166" si="342">$D$2</f>
        <v>30</v>
      </c>
      <c r="E166" s="248">
        <f t="shared" si="304"/>
        <v>45658</v>
      </c>
      <c r="F166" s="84">
        <f t="shared" si="270"/>
        <v>1735689600</v>
      </c>
      <c r="G166" s="251">
        <v>0</v>
      </c>
    </row>
    <row r="167" spans="1:7" x14ac:dyDescent="0.2">
      <c r="A167" s="38">
        <f t="shared" si="271"/>
        <v>166</v>
      </c>
      <c r="B167" s="251">
        <f t="shared" si="267"/>
        <v>11</v>
      </c>
      <c r="C167" s="251">
        <f t="shared" ref="C167" si="343">$C$3</f>
        <v>-15</v>
      </c>
      <c r="D167" s="251">
        <f t="shared" ref="D167" si="344">$D$3</f>
        <v>60</v>
      </c>
      <c r="E167" s="248">
        <f t="shared" si="304"/>
        <v>45658</v>
      </c>
      <c r="F167" s="84">
        <f t="shared" si="270"/>
        <v>1735689600</v>
      </c>
      <c r="G167" s="251">
        <v>0</v>
      </c>
    </row>
    <row r="168" spans="1:7" x14ac:dyDescent="0.2">
      <c r="A168" s="38">
        <f t="shared" si="271"/>
        <v>167</v>
      </c>
      <c r="B168" s="251">
        <f t="shared" si="267"/>
        <v>11</v>
      </c>
      <c r="C168" s="251">
        <f t="shared" ref="C168" si="345">$C$4</f>
        <v>50</v>
      </c>
      <c r="D168" s="251">
        <f t="shared" ref="D168" si="346">$D$4</f>
        <v>30</v>
      </c>
      <c r="E168" s="248">
        <f t="shared" si="304"/>
        <v>45658</v>
      </c>
      <c r="F168" s="84">
        <f t="shared" si="270"/>
        <v>1735689600</v>
      </c>
      <c r="G168" s="251">
        <v>0</v>
      </c>
    </row>
    <row r="169" spans="1:7" x14ac:dyDescent="0.2">
      <c r="A169" s="38">
        <f t="shared" si="271"/>
        <v>168</v>
      </c>
      <c r="B169" s="251">
        <f t="shared" si="267"/>
        <v>11</v>
      </c>
      <c r="C169" s="251">
        <f t="shared" ref="C169" si="347">$C$5</f>
        <v>50</v>
      </c>
      <c r="D169" s="251">
        <f t="shared" ref="D169" si="348">$D$5</f>
        <v>60</v>
      </c>
      <c r="E169" s="248">
        <f t="shared" si="304"/>
        <v>45658</v>
      </c>
      <c r="F169" s="84">
        <f t="shared" si="270"/>
        <v>1735689600</v>
      </c>
      <c r="G169" s="251">
        <v>0</v>
      </c>
    </row>
    <row r="170" spans="1:7" x14ac:dyDescent="0.2">
      <c r="A170" s="38">
        <f t="shared" si="271"/>
        <v>169</v>
      </c>
      <c r="B170" s="251">
        <f t="shared" si="267"/>
        <v>11</v>
      </c>
      <c r="C170" s="251">
        <f t="shared" ref="C170" si="349">$C$2</f>
        <v>-15</v>
      </c>
      <c r="D170" s="251">
        <f t="shared" ref="D170" si="350">$D$2</f>
        <v>30</v>
      </c>
      <c r="E170" s="248">
        <f t="shared" si="304"/>
        <v>47484</v>
      </c>
      <c r="F170" s="84">
        <f t="shared" si="270"/>
        <v>1893456000</v>
      </c>
      <c r="G170" s="251">
        <v>0</v>
      </c>
    </row>
    <row r="171" spans="1:7" x14ac:dyDescent="0.2">
      <c r="A171" s="38">
        <f t="shared" si="271"/>
        <v>170</v>
      </c>
      <c r="B171" s="251">
        <f t="shared" si="267"/>
        <v>11</v>
      </c>
      <c r="C171" s="251">
        <f t="shared" ref="C171" si="351">$C$3</f>
        <v>-15</v>
      </c>
      <c r="D171" s="251">
        <f t="shared" ref="D171" si="352">$D$3</f>
        <v>60</v>
      </c>
      <c r="E171" s="248">
        <f t="shared" si="304"/>
        <v>47484</v>
      </c>
      <c r="F171" s="84">
        <f t="shared" si="270"/>
        <v>1893456000</v>
      </c>
      <c r="G171" s="251">
        <v>0</v>
      </c>
    </row>
    <row r="172" spans="1:7" x14ac:dyDescent="0.2">
      <c r="A172" s="38">
        <f t="shared" si="271"/>
        <v>171</v>
      </c>
      <c r="B172" s="251">
        <f t="shared" si="267"/>
        <v>11</v>
      </c>
      <c r="C172" s="251">
        <f t="shared" ref="C172" si="353">$C$4</f>
        <v>50</v>
      </c>
      <c r="D172" s="251">
        <f t="shared" ref="D172" si="354">$D$4</f>
        <v>30</v>
      </c>
      <c r="E172" s="248">
        <f t="shared" si="304"/>
        <v>47484</v>
      </c>
      <c r="F172" s="84">
        <f t="shared" si="270"/>
        <v>1893456000</v>
      </c>
      <c r="G172" s="251">
        <v>0</v>
      </c>
    </row>
    <row r="173" spans="1:7" x14ac:dyDescent="0.2">
      <c r="A173" s="38">
        <f t="shared" si="271"/>
        <v>172</v>
      </c>
      <c r="B173" s="251">
        <f t="shared" si="267"/>
        <v>11</v>
      </c>
      <c r="C173" s="251">
        <f t="shared" ref="C173" si="355">$C$5</f>
        <v>50</v>
      </c>
      <c r="D173" s="251">
        <f t="shared" ref="D173" si="356">$D$5</f>
        <v>60</v>
      </c>
      <c r="E173" s="248">
        <f t="shared" si="304"/>
        <v>47484</v>
      </c>
      <c r="F173" s="84">
        <f t="shared" si="270"/>
        <v>1893456000</v>
      </c>
      <c r="G173" s="251">
        <v>0</v>
      </c>
    </row>
    <row r="174" spans="1:7" x14ac:dyDescent="0.2">
      <c r="A174" s="38">
        <f t="shared" si="271"/>
        <v>173</v>
      </c>
      <c r="B174" s="251">
        <f t="shared" si="267"/>
        <v>11</v>
      </c>
      <c r="C174" s="251">
        <f t="shared" ref="C174" si="357">$C$2</f>
        <v>-15</v>
      </c>
      <c r="D174" s="251">
        <f t="shared" ref="D174" si="358">$D$2</f>
        <v>30</v>
      </c>
      <c r="E174" s="248">
        <f t="shared" si="304"/>
        <v>51136</v>
      </c>
      <c r="F174" s="84">
        <f t="shared" si="270"/>
        <v>2208988800</v>
      </c>
      <c r="G174" s="251">
        <v>0</v>
      </c>
    </row>
    <row r="175" spans="1:7" x14ac:dyDescent="0.2">
      <c r="A175" s="38">
        <f t="shared" si="271"/>
        <v>174</v>
      </c>
      <c r="B175" s="251">
        <f t="shared" si="267"/>
        <v>11</v>
      </c>
      <c r="C175" s="251">
        <f t="shared" ref="C175" si="359">$C$3</f>
        <v>-15</v>
      </c>
      <c r="D175" s="251">
        <f t="shared" ref="D175" si="360">$D$3</f>
        <v>60</v>
      </c>
      <c r="E175" s="248">
        <f t="shared" si="304"/>
        <v>51136</v>
      </c>
      <c r="F175" s="84">
        <f t="shared" si="270"/>
        <v>2208988800</v>
      </c>
      <c r="G175" s="251">
        <v>0</v>
      </c>
    </row>
    <row r="176" spans="1:7" x14ac:dyDescent="0.2">
      <c r="A176" s="38">
        <f t="shared" si="271"/>
        <v>175</v>
      </c>
      <c r="B176" s="251">
        <f t="shared" si="267"/>
        <v>11</v>
      </c>
      <c r="C176" s="251">
        <f t="shared" ref="C176" si="361">$C$4</f>
        <v>50</v>
      </c>
      <c r="D176" s="251">
        <f t="shared" ref="D176" si="362">$D$4</f>
        <v>30</v>
      </c>
      <c r="E176" s="248">
        <f t="shared" si="304"/>
        <v>51136</v>
      </c>
      <c r="F176" s="84">
        <f t="shared" si="270"/>
        <v>2208988800</v>
      </c>
      <c r="G176" s="251">
        <v>0</v>
      </c>
    </row>
    <row r="177" spans="1:7" x14ac:dyDescent="0.2">
      <c r="A177" s="38">
        <f t="shared" si="271"/>
        <v>176</v>
      </c>
      <c r="B177" s="251">
        <f t="shared" si="267"/>
        <v>11</v>
      </c>
      <c r="C177" s="251">
        <f t="shared" ref="C177" si="363">$C$5</f>
        <v>50</v>
      </c>
      <c r="D177" s="251">
        <f t="shared" ref="D177" si="364">$D$5</f>
        <v>60</v>
      </c>
      <c r="E177" s="248">
        <f t="shared" si="304"/>
        <v>51136</v>
      </c>
      <c r="F177" s="84">
        <f t="shared" si="270"/>
        <v>2208988800</v>
      </c>
      <c r="G177" s="251">
        <v>0</v>
      </c>
    </row>
    <row r="178" spans="1:7" x14ac:dyDescent="0.2">
      <c r="A178" s="34">
        <f t="shared" si="271"/>
        <v>177</v>
      </c>
      <c r="B178" s="251">
        <f t="shared" si="264"/>
        <v>12</v>
      </c>
      <c r="C178" s="251">
        <f t="shared" ref="C178" si="365">$C$2</f>
        <v>-15</v>
      </c>
      <c r="D178" s="251">
        <f t="shared" ref="D178" si="366">$D$2</f>
        <v>30</v>
      </c>
      <c r="E178" s="248">
        <f t="shared" si="304"/>
        <v>43831</v>
      </c>
      <c r="F178" s="85">
        <f t="shared" si="270"/>
        <v>1577836800</v>
      </c>
      <c r="G178" s="251">
        <v>0</v>
      </c>
    </row>
    <row r="179" spans="1:7" x14ac:dyDescent="0.2">
      <c r="A179" s="34">
        <f t="shared" si="271"/>
        <v>178</v>
      </c>
      <c r="B179" s="251">
        <f t="shared" si="267"/>
        <v>12</v>
      </c>
      <c r="C179" s="251">
        <f t="shared" ref="C179" si="367">$C$3</f>
        <v>-15</v>
      </c>
      <c r="D179" s="251">
        <f t="shared" ref="D179" si="368">$D$3</f>
        <v>60</v>
      </c>
      <c r="E179" s="248">
        <f t="shared" si="304"/>
        <v>43831</v>
      </c>
      <c r="F179" s="85">
        <f t="shared" si="270"/>
        <v>1577836800</v>
      </c>
      <c r="G179" s="251">
        <v>0</v>
      </c>
    </row>
    <row r="180" spans="1:7" x14ac:dyDescent="0.2">
      <c r="A180" s="34">
        <f t="shared" si="271"/>
        <v>179</v>
      </c>
      <c r="B180" s="251">
        <f t="shared" si="267"/>
        <v>12</v>
      </c>
      <c r="C180" s="251">
        <f t="shared" ref="C180" si="369">$C$4</f>
        <v>50</v>
      </c>
      <c r="D180" s="251">
        <f t="shared" ref="D180" si="370">$D$4</f>
        <v>30</v>
      </c>
      <c r="E180" s="248">
        <f t="shared" si="304"/>
        <v>43831</v>
      </c>
      <c r="F180" s="85">
        <f t="shared" si="270"/>
        <v>1577836800</v>
      </c>
      <c r="G180" s="251">
        <v>0</v>
      </c>
    </row>
    <row r="181" spans="1:7" x14ac:dyDescent="0.2">
      <c r="A181" s="34">
        <f t="shared" si="271"/>
        <v>180</v>
      </c>
      <c r="B181" s="251">
        <f t="shared" si="267"/>
        <v>12</v>
      </c>
      <c r="C181" s="251">
        <f t="shared" ref="C181" si="371">$C$5</f>
        <v>50</v>
      </c>
      <c r="D181" s="251">
        <f t="shared" ref="D181" si="372">$D$5</f>
        <v>60</v>
      </c>
      <c r="E181" s="248">
        <f t="shared" si="304"/>
        <v>43831</v>
      </c>
      <c r="F181" s="85">
        <f t="shared" si="270"/>
        <v>1577836800</v>
      </c>
      <c r="G181" s="251">
        <v>0</v>
      </c>
    </row>
    <row r="182" spans="1:7" x14ac:dyDescent="0.2">
      <c r="A182" s="34">
        <f t="shared" si="271"/>
        <v>181</v>
      </c>
      <c r="B182" s="251">
        <f t="shared" si="267"/>
        <v>12</v>
      </c>
      <c r="C182" s="251">
        <f t="shared" ref="C182" si="373">$C$2</f>
        <v>-15</v>
      </c>
      <c r="D182" s="251">
        <f t="shared" ref="D182" si="374">$D$2</f>
        <v>30</v>
      </c>
      <c r="E182" s="248">
        <f t="shared" si="304"/>
        <v>45658</v>
      </c>
      <c r="F182" s="85">
        <f t="shared" si="270"/>
        <v>1735689600</v>
      </c>
      <c r="G182" s="251">
        <v>0</v>
      </c>
    </row>
    <row r="183" spans="1:7" x14ac:dyDescent="0.2">
      <c r="A183" s="34">
        <f t="shared" si="271"/>
        <v>182</v>
      </c>
      <c r="B183" s="251">
        <f t="shared" si="267"/>
        <v>12</v>
      </c>
      <c r="C183" s="251">
        <f t="shared" ref="C183" si="375">$C$3</f>
        <v>-15</v>
      </c>
      <c r="D183" s="251">
        <f t="shared" ref="D183" si="376">$D$3</f>
        <v>60</v>
      </c>
      <c r="E183" s="248">
        <f t="shared" si="304"/>
        <v>45658</v>
      </c>
      <c r="F183" s="85">
        <f t="shared" si="270"/>
        <v>1735689600</v>
      </c>
      <c r="G183" s="251">
        <v>0</v>
      </c>
    </row>
    <row r="184" spans="1:7" x14ac:dyDescent="0.2">
      <c r="A184" s="34">
        <f t="shared" si="271"/>
        <v>183</v>
      </c>
      <c r="B184" s="251">
        <f t="shared" si="267"/>
        <v>12</v>
      </c>
      <c r="C184" s="251">
        <f t="shared" ref="C184" si="377">$C$4</f>
        <v>50</v>
      </c>
      <c r="D184" s="251">
        <f t="shared" ref="D184" si="378">$D$4</f>
        <v>30</v>
      </c>
      <c r="E184" s="248">
        <f t="shared" si="304"/>
        <v>45658</v>
      </c>
      <c r="F184" s="85">
        <f t="shared" si="270"/>
        <v>1735689600</v>
      </c>
      <c r="G184" s="251">
        <v>0</v>
      </c>
    </row>
    <row r="185" spans="1:7" x14ac:dyDescent="0.2">
      <c r="A185" s="34">
        <f t="shared" si="271"/>
        <v>184</v>
      </c>
      <c r="B185" s="251">
        <f t="shared" si="267"/>
        <v>12</v>
      </c>
      <c r="C185" s="251">
        <f t="shared" ref="C185" si="379">$C$5</f>
        <v>50</v>
      </c>
      <c r="D185" s="251">
        <f t="shared" ref="D185" si="380">$D$5</f>
        <v>60</v>
      </c>
      <c r="E185" s="248">
        <f t="shared" si="304"/>
        <v>45658</v>
      </c>
      <c r="F185" s="85">
        <f t="shared" si="270"/>
        <v>1735689600</v>
      </c>
      <c r="G185" s="251">
        <v>0</v>
      </c>
    </row>
    <row r="186" spans="1:7" x14ac:dyDescent="0.2">
      <c r="A186" s="34">
        <f t="shared" si="271"/>
        <v>185</v>
      </c>
      <c r="B186" s="251">
        <f t="shared" si="267"/>
        <v>12</v>
      </c>
      <c r="C186" s="251">
        <f t="shared" ref="C186" si="381">$C$2</f>
        <v>-15</v>
      </c>
      <c r="D186" s="251">
        <f t="shared" ref="D186" si="382">$D$2</f>
        <v>30</v>
      </c>
      <c r="E186" s="248">
        <f t="shared" si="304"/>
        <v>47484</v>
      </c>
      <c r="F186" s="85">
        <f t="shared" si="270"/>
        <v>1893456000</v>
      </c>
      <c r="G186" s="251">
        <v>0</v>
      </c>
    </row>
    <row r="187" spans="1:7" x14ac:dyDescent="0.2">
      <c r="A187" s="34">
        <f t="shared" si="271"/>
        <v>186</v>
      </c>
      <c r="B187" s="251">
        <f t="shared" si="267"/>
        <v>12</v>
      </c>
      <c r="C187" s="251">
        <f t="shared" ref="C187" si="383">$C$3</f>
        <v>-15</v>
      </c>
      <c r="D187" s="251">
        <f t="shared" ref="D187" si="384">$D$3</f>
        <v>60</v>
      </c>
      <c r="E187" s="248">
        <f t="shared" si="304"/>
        <v>47484</v>
      </c>
      <c r="F187" s="85">
        <f t="shared" si="270"/>
        <v>1893456000</v>
      </c>
      <c r="G187" s="251">
        <v>0</v>
      </c>
    </row>
    <row r="188" spans="1:7" x14ac:dyDescent="0.2">
      <c r="A188" s="34">
        <f t="shared" si="271"/>
        <v>187</v>
      </c>
      <c r="B188" s="251">
        <f t="shared" si="267"/>
        <v>12</v>
      </c>
      <c r="C188" s="251">
        <f t="shared" ref="C188" si="385">$C$4</f>
        <v>50</v>
      </c>
      <c r="D188" s="251">
        <f t="shared" ref="D188" si="386">$D$4</f>
        <v>30</v>
      </c>
      <c r="E188" s="248">
        <f t="shared" si="304"/>
        <v>47484</v>
      </c>
      <c r="F188" s="85">
        <f t="shared" si="270"/>
        <v>1893456000</v>
      </c>
      <c r="G188" s="251">
        <v>0</v>
      </c>
    </row>
    <row r="189" spans="1:7" x14ac:dyDescent="0.2">
      <c r="A189" s="34">
        <f t="shared" si="271"/>
        <v>188</v>
      </c>
      <c r="B189" s="251">
        <f t="shared" si="267"/>
        <v>12</v>
      </c>
      <c r="C189" s="251">
        <f t="shared" ref="C189" si="387">$C$5</f>
        <v>50</v>
      </c>
      <c r="D189" s="251">
        <f t="shared" ref="D189" si="388">$D$5</f>
        <v>60</v>
      </c>
      <c r="E189" s="248">
        <f t="shared" si="304"/>
        <v>47484</v>
      </c>
      <c r="F189" s="85">
        <f t="shared" si="270"/>
        <v>1893456000</v>
      </c>
      <c r="G189" s="251">
        <v>0</v>
      </c>
    </row>
    <row r="190" spans="1:7" x14ac:dyDescent="0.2">
      <c r="A190" s="34">
        <f t="shared" si="271"/>
        <v>189</v>
      </c>
      <c r="B190" s="251">
        <f t="shared" si="267"/>
        <v>12</v>
      </c>
      <c r="C190" s="251">
        <f t="shared" ref="C190" si="389">$C$2</f>
        <v>-15</v>
      </c>
      <c r="D190" s="251">
        <f t="shared" ref="D190" si="390">$D$2</f>
        <v>30</v>
      </c>
      <c r="E190" s="248">
        <f t="shared" si="304"/>
        <v>51136</v>
      </c>
      <c r="F190" s="85">
        <f t="shared" si="270"/>
        <v>2208988800</v>
      </c>
      <c r="G190" s="251">
        <v>0</v>
      </c>
    </row>
    <row r="191" spans="1:7" x14ac:dyDescent="0.2">
      <c r="A191" s="34">
        <f t="shared" si="271"/>
        <v>190</v>
      </c>
      <c r="B191" s="251">
        <f t="shared" si="267"/>
        <v>12</v>
      </c>
      <c r="C191" s="251">
        <f t="shared" ref="C191" si="391">$C$3</f>
        <v>-15</v>
      </c>
      <c r="D191" s="251">
        <f t="shared" ref="D191" si="392">$D$3</f>
        <v>60</v>
      </c>
      <c r="E191" s="248">
        <f t="shared" si="304"/>
        <v>51136</v>
      </c>
      <c r="F191" s="85">
        <f t="shared" si="270"/>
        <v>2208988800</v>
      </c>
      <c r="G191" s="251">
        <v>0</v>
      </c>
    </row>
    <row r="192" spans="1:7" x14ac:dyDescent="0.2">
      <c r="A192" s="34">
        <f t="shared" si="271"/>
        <v>191</v>
      </c>
      <c r="B192" s="251">
        <f t="shared" si="267"/>
        <v>12</v>
      </c>
      <c r="C192" s="251">
        <f t="shared" ref="C192" si="393">$C$4</f>
        <v>50</v>
      </c>
      <c r="D192" s="251">
        <f t="shared" ref="D192" si="394">$D$4</f>
        <v>30</v>
      </c>
      <c r="E192" s="248">
        <f t="shared" si="304"/>
        <v>51136</v>
      </c>
      <c r="F192" s="85">
        <f t="shared" si="270"/>
        <v>2208988800</v>
      </c>
      <c r="G192" s="251">
        <v>0</v>
      </c>
    </row>
    <row r="193" spans="1:7" x14ac:dyDescent="0.2">
      <c r="A193" s="34">
        <f t="shared" si="271"/>
        <v>192</v>
      </c>
      <c r="B193" s="251">
        <f t="shared" si="267"/>
        <v>12</v>
      </c>
      <c r="C193" s="251">
        <f t="shared" ref="C193" si="395">$C$5</f>
        <v>50</v>
      </c>
      <c r="D193" s="251">
        <f t="shared" ref="D193" si="396">$D$5</f>
        <v>60</v>
      </c>
      <c r="E193" s="248">
        <f t="shared" si="304"/>
        <v>51136</v>
      </c>
      <c r="F193" s="85">
        <f t="shared" si="270"/>
        <v>2208988800</v>
      </c>
      <c r="G193" s="251">
        <v>0</v>
      </c>
    </row>
    <row r="194" spans="1:7" x14ac:dyDescent="0.2">
      <c r="A194" s="38">
        <f t="shared" si="271"/>
        <v>193</v>
      </c>
      <c r="B194" s="251">
        <f t="shared" ref="B194:B242" si="397">B193+1</f>
        <v>13</v>
      </c>
      <c r="C194" s="251">
        <f t="shared" ref="C194" si="398">$C$2</f>
        <v>-15</v>
      </c>
      <c r="D194" s="251">
        <f t="shared" ref="D194" si="399">$D$2</f>
        <v>30</v>
      </c>
      <c r="E194" s="248">
        <f t="shared" si="304"/>
        <v>43831</v>
      </c>
      <c r="F194" s="84">
        <f t="shared" si="270"/>
        <v>1577836800</v>
      </c>
      <c r="G194" s="251">
        <v>0</v>
      </c>
    </row>
    <row r="195" spans="1:7" x14ac:dyDescent="0.2">
      <c r="A195" s="38">
        <f t="shared" si="271"/>
        <v>194</v>
      </c>
      <c r="B195" s="251">
        <f t="shared" ref="B195:B257" si="400">B194</f>
        <v>13</v>
      </c>
      <c r="C195" s="251">
        <f t="shared" ref="C195" si="401">$C$3</f>
        <v>-15</v>
      </c>
      <c r="D195" s="251">
        <f t="shared" ref="D195" si="402">$D$3</f>
        <v>60</v>
      </c>
      <c r="E195" s="248">
        <f t="shared" si="304"/>
        <v>43831</v>
      </c>
      <c r="F195" s="84">
        <f t="shared" ref="F195:F258" si="403">(E195-DATE(1970,1,1))*86400</f>
        <v>1577836800</v>
      </c>
      <c r="G195" s="251">
        <v>0</v>
      </c>
    </row>
    <row r="196" spans="1:7" x14ac:dyDescent="0.2">
      <c r="A196" s="38">
        <f t="shared" ref="A196:A259" si="404">A195+1</f>
        <v>195</v>
      </c>
      <c r="B196" s="251">
        <f t="shared" si="400"/>
        <v>13</v>
      </c>
      <c r="C196" s="251">
        <f t="shared" ref="C196" si="405">$C$4</f>
        <v>50</v>
      </c>
      <c r="D196" s="251">
        <f t="shared" ref="D196" si="406">$D$4</f>
        <v>30</v>
      </c>
      <c r="E196" s="248">
        <f t="shared" si="304"/>
        <v>43831</v>
      </c>
      <c r="F196" s="84">
        <f t="shared" si="403"/>
        <v>1577836800</v>
      </c>
      <c r="G196" s="251">
        <v>0</v>
      </c>
    </row>
    <row r="197" spans="1:7" x14ac:dyDescent="0.2">
      <c r="A197" s="38">
        <f t="shared" si="404"/>
        <v>196</v>
      </c>
      <c r="B197" s="251">
        <f t="shared" si="400"/>
        <v>13</v>
      </c>
      <c r="C197" s="251">
        <f t="shared" ref="C197" si="407">$C$5</f>
        <v>50</v>
      </c>
      <c r="D197" s="251">
        <f t="shared" ref="D197" si="408">$D$5</f>
        <v>60</v>
      </c>
      <c r="E197" s="248">
        <f t="shared" si="304"/>
        <v>43831</v>
      </c>
      <c r="F197" s="84">
        <f t="shared" si="403"/>
        <v>1577836800</v>
      </c>
      <c r="G197" s="251">
        <v>0</v>
      </c>
    </row>
    <row r="198" spans="1:7" x14ac:dyDescent="0.2">
      <c r="A198" s="38">
        <f t="shared" si="404"/>
        <v>197</v>
      </c>
      <c r="B198" s="251">
        <f t="shared" si="400"/>
        <v>13</v>
      </c>
      <c r="C198" s="251">
        <f t="shared" ref="C198" si="409">$C$2</f>
        <v>-15</v>
      </c>
      <c r="D198" s="251">
        <f t="shared" ref="D198" si="410">$D$2</f>
        <v>30</v>
      </c>
      <c r="E198" s="248">
        <f t="shared" si="304"/>
        <v>45658</v>
      </c>
      <c r="F198" s="84">
        <f t="shared" si="403"/>
        <v>1735689600</v>
      </c>
      <c r="G198" s="251">
        <v>0</v>
      </c>
    </row>
    <row r="199" spans="1:7" x14ac:dyDescent="0.2">
      <c r="A199" s="38">
        <f t="shared" si="404"/>
        <v>198</v>
      </c>
      <c r="B199" s="251">
        <f t="shared" si="400"/>
        <v>13</v>
      </c>
      <c r="C199" s="251">
        <f t="shared" ref="C199" si="411">$C$3</f>
        <v>-15</v>
      </c>
      <c r="D199" s="251">
        <f t="shared" ref="D199" si="412">$D$3</f>
        <v>60</v>
      </c>
      <c r="E199" s="248">
        <f t="shared" si="304"/>
        <v>45658</v>
      </c>
      <c r="F199" s="84">
        <f t="shared" si="403"/>
        <v>1735689600</v>
      </c>
      <c r="G199" s="251">
        <v>0</v>
      </c>
    </row>
    <row r="200" spans="1:7" x14ac:dyDescent="0.2">
      <c r="A200" s="38">
        <f t="shared" si="404"/>
        <v>199</v>
      </c>
      <c r="B200" s="251">
        <f t="shared" si="400"/>
        <v>13</v>
      </c>
      <c r="C200" s="251">
        <f t="shared" ref="C200" si="413">$C$4</f>
        <v>50</v>
      </c>
      <c r="D200" s="251">
        <f t="shared" ref="D200" si="414">$D$4</f>
        <v>30</v>
      </c>
      <c r="E200" s="248">
        <f t="shared" si="304"/>
        <v>45658</v>
      </c>
      <c r="F200" s="84">
        <f t="shared" si="403"/>
        <v>1735689600</v>
      </c>
      <c r="G200" s="251">
        <v>0</v>
      </c>
    </row>
    <row r="201" spans="1:7" x14ac:dyDescent="0.2">
      <c r="A201" s="38">
        <f t="shared" si="404"/>
        <v>200</v>
      </c>
      <c r="B201" s="251">
        <f t="shared" si="400"/>
        <v>13</v>
      </c>
      <c r="C201" s="251">
        <f t="shared" ref="C201" si="415">$C$5</f>
        <v>50</v>
      </c>
      <c r="D201" s="251">
        <f t="shared" ref="D201" si="416">$D$5</f>
        <v>60</v>
      </c>
      <c r="E201" s="248">
        <f t="shared" si="304"/>
        <v>45658</v>
      </c>
      <c r="F201" s="84">
        <f t="shared" si="403"/>
        <v>1735689600</v>
      </c>
      <c r="G201" s="251">
        <v>0</v>
      </c>
    </row>
    <row r="202" spans="1:7" x14ac:dyDescent="0.2">
      <c r="A202" s="38">
        <f t="shared" si="404"/>
        <v>201</v>
      </c>
      <c r="B202" s="251">
        <f t="shared" si="400"/>
        <v>13</v>
      </c>
      <c r="C202" s="251">
        <f t="shared" ref="C202" si="417">$C$2</f>
        <v>-15</v>
      </c>
      <c r="D202" s="251">
        <f t="shared" ref="D202" si="418">$D$2</f>
        <v>30</v>
      </c>
      <c r="E202" s="248">
        <f t="shared" si="304"/>
        <v>47484</v>
      </c>
      <c r="F202" s="84">
        <f t="shared" si="403"/>
        <v>1893456000</v>
      </c>
      <c r="G202" s="251">
        <v>0</v>
      </c>
    </row>
    <row r="203" spans="1:7" x14ac:dyDescent="0.2">
      <c r="A203" s="38">
        <f t="shared" si="404"/>
        <v>202</v>
      </c>
      <c r="B203" s="251">
        <f t="shared" si="400"/>
        <v>13</v>
      </c>
      <c r="C203" s="251">
        <f t="shared" ref="C203" si="419">$C$3</f>
        <v>-15</v>
      </c>
      <c r="D203" s="251">
        <f t="shared" ref="D203" si="420">$D$3</f>
        <v>60</v>
      </c>
      <c r="E203" s="248">
        <f t="shared" si="304"/>
        <v>47484</v>
      </c>
      <c r="F203" s="84">
        <f t="shared" si="403"/>
        <v>1893456000</v>
      </c>
      <c r="G203" s="251">
        <v>0</v>
      </c>
    </row>
    <row r="204" spans="1:7" x14ac:dyDescent="0.2">
      <c r="A204" s="38">
        <f t="shared" si="404"/>
        <v>203</v>
      </c>
      <c r="B204" s="251">
        <f t="shared" si="400"/>
        <v>13</v>
      </c>
      <c r="C204" s="251">
        <f t="shared" ref="C204" si="421">$C$4</f>
        <v>50</v>
      </c>
      <c r="D204" s="251">
        <f t="shared" ref="D204" si="422">$D$4</f>
        <v>30</v>
      </c>
      <c r="E204" s="248">
        <f t="shared" si="304"/>
        <v>47484</v>
      </c>
      <c r="F204" s="84">
        <f t="shared" si="403"/>
        <v>1893456000</v>
      </c>
      <c r="G204" s="251">
        <v>0</v>
      </c>
    </row>
    <row r="205" spans="1:7" x14ac:dyDescent="0.2">
      <c r="A205" s="38">
        <f t="shared" si="404"/>
        <v>204</v>
      </c>
      <c r="B205" s="251">
        <f t="shared" si="400"/>
        <v>13</v>
      </c>
      <c r="C205" s="251">
        <f t="shared" ref="C205" si="423">$C$5</f>
        <v>50</v>
      </c>
      <c r="D205" s="251">
        <f t="shared" ref="D205" si="424">$D$5</f>
        <v>60</v>
      </c>
      <c r="E205" s="248">
        <f t="shared" si="304"/>
        <v>47484</v>
      </c>
      <c r="F205" s="84">
        <f t="shared" si="403"/>
        <v>1893456000</v>
      </c>
      <c r="G205" s="251">
        <v>0</v>
      </c>
    </row>
    <row r="206" spans="1:7" x14ac:dyDescent="0.2">
      <c r="A206" s="38">
        <f t="shared" si="404"/>
        <v>205</v>
      </c>
      <c r="B206" s="251">
        <f t="shared" si="400"/>
        <v>13</v>
      </c>
      <c r="C206" s="251">
        <f t="shared" ref="C206" si="425">$C$2</f>
        <v>-15</v>
      </c>
      <c r="D206" s="251">
        <f t="shared" ref="D206" si="426">$D$2</f>
        <v>30</v>
      </c>
      <c r="E206" s="248">
        <f t="shared" si="304"/>
        <v>51136</v>
      </c>
      <c r="F206" s="84">
        <f t="shared" si="403"/>
        <v>2208988800</v>
      </c>
      <c r="G206" s="251">
        <v>0</v>
      </c>
    </row>
    <row r="207" spans="1:7" x14ac:dyDescent="0.2">
      <c r="A207" s="38">
        <f t="shared" si="404"/>
        <v>206</v>
      </c>
      <c r="B207" s="251">
        <f t="shared" si="400"/>
        <v>13</v>
      </c>
      <c r="C207" s="251">
        <f t="shared" ref="C207" si="427">$C$3</f>
        <v>-15</v>
      </c>
      <c r="D207" s="251">
        <f t="shared" ref="D207" si="428">$D$3</f>
        <v>60</v>
      </c>
      <c r="E207" s="248">
        <f t="shared" si="304"/>
        <v>51136</v>
      </c>
      <c r="F207" s="84">
        <f t="shared" si="403"/>
        <v>2208988800</v>
      </c>
      <c r="G207" s="251">
        <v>0</v>
      </c>
    </row>
    <row r="208" spans="1:7" x14ac:dyDescent="0.2">
      <c r="A208" s="38">
        <f t="shared" si="404"/>
        <v>207</v>
      </c>
      <c r="B208" s="251">
        <f t="shared" si="400"/>
        <v>13</v>
      </c>
      <c r="C208" s="251">
        <f t="shared" ref="C208" si="429">$C$4</f>
        <v>50</v>
      </c>
      <c r="D208" s="251">
        <f t="shared" ref="D208" si="430">$D$4</f>
        <v>30</v>
      </c>
      <c r="E208" s="248">
        <f t="shared" si="304"/>
        <v>51136</v>
      </c>
      <c r="F208" s="84">
        <f t="shared" si="403"/>
        <v>2208988800</v>
      </c>
      <c r="G208" s="251">
        <v>0</v>
      </c>
    </row>
    <row r="209" spans="1:7" x14ac:dyDescent="0.2">
      <c r="A209" s="38">
        <f t="shared" si="404"/>
        <v>208</v>
      </c>
      <c r="B209" s="251">
        <f t="shared" si="400"/>
        <v>13</v>
      </c>
      <c r="C209" s="251">
        <f t="shared" ref="C209" si="431">$C$5</f>
        <v>50</v>
      </c>
      <c r="D209" s="251">
        <f t="shared" ref="D209" si="432">$D$5</f>
        <v>60</v>
      </c>
      <c r="E209" s="248">
        <f t="shared" si="304"/>
        <v>51136</v>
      </c>
      <c r="F209" s="84">
        <f t="shared" si="403"/>
        <v>2208988800</v>
      </c>
      <c r="G209" s="251">
        <v>0</v>
      </c>
    </row>
    <row r="210" spans="1:7" x14ac:dyDescent="0.2">
      <c r="A210" s="34">
        <f t="shared" si="404"/>
        <v>209</v>
      </c>
      <c r="B210" s="251">
        <f t="shared" si="397"/>
        <v>14</v>
      </c>
      <c r="C210" s="251">
        <f t="shared" ref="C210" si="433">$C$2</f>
        <v>-15</v>
      </c>
      <c r="D210" s="251">
        <f t="shared" ref="D210" si="434">$D$2</f>
        <v>30</v>
      </c>
      <c r="E210" s="248">
        <f t="shared" si="304"/>
        <v>43831</v>
      </c>
      <c r="F210" s="85">
        <f t="shared" si="403"/>
        <v>1577836800</v>
      </c>
      <c r="G210" s="251">
        <v>0</v>
      </c>
    </row>
    <row r="211" spans="1:7" x14ac:dyDescent="0.2">
      <c r="A211" s="34">
        <f t="shared" si="404"/>
        <v>210</v>
      </c>
      <c r="B211" s="251">
        <f t="shared" si="400"/>
        <v>14</v>
      </c>
      <c r="C211" s="251">
        <f t="shared" ref="C211" si="435">$C$3</f>
        <v>-15</v>
      </c>
      <c r="D211" s="251">
        <f t="shared" ref="D211" si="436">$D$3</f>
        <v>60</v>
      </c>
      <c r="E211" s="248">
        <f t="shared" ref="E211:E274" si="437">E195</f>
        <v>43831</v>
      </c>
      <c r="F211" s="85">
        <f t="shared" si="403"/>
        <v>1577836800</v>
      </c>
      <c r="G211" s="251">
        <v>0</v>
      </c>
    </row>
    <row r="212" spans="1:7" x14ac:dyDescent="0.2">
      <c r="A212" s="34">
        <f t="shared" si="404"/>
        <v>211</v>
      </c>
      <c r="B212" s="251">
        <f t="shared" si="400"/>
        <v>14</v>
      </c>
      <c r="C212" s="251">
        <f t="shared" ref="C212" si="438">$C$4</f>
        <v>50</v>
      </c>
      <c r="D212" s="251">
        <f t="shared" ref="D212" si="439">$D$4</f>
        <v>30</v>
      </c>
      <c r="E212" s="248">
        <f t="shared" si="437"/>
        <v>43831</v>
      </c>
      <c r="F212" s="85">
        <f t="shared" si="403"/>
        <v>1577836800</v>
      </c>
      <c r="G212" s="251">
        <v>0</v>
      </c>
    </row>
    <row r="213" spans="1:7" x14ac:dyDescent="0.2">
      <c r="A213" s="34">
        <f t="shared" si="404"/>
        <v>212</v>
      </c>
      <c r="B213" s="251">
        <f t="shared" si="400"/>
        <v>14</v>
      </c>
      <c r="C213" s="251">
        <f t="shared" ref="C213" si="440">$C$5</f>
        <v>50</v>
      </c>
      <c r="D213" s="251">
        <f t="shared" ref="D213" si="441">$D$5</f>
        <v>60</v>
      </c>
      <c r="E213" s="248">
        <f t="shared" si="437"/>
        <v>43831</v>
      </c>
      <c r="F213" s="85">
        <f t="shared" si="403"/>
        <v>1577836800</v>
      </c>
      <c r="G213" s="251">
        <v>0</v>
      </c>
    </row>
    <row r="214" spans="1:7" x14ac:dyDescent="0.2">
      <c r="A214" s="34">
        <f t="shared" si="404"/>
        <v>213</v>
      </c>
      <c r="B214" s="251">
        <f t="shared" si="400"/>
        <v>14</v>
      </c>
      <c r="C214" s="251">
        <f t="shared" ref="C214" si="442">$C$2</f>
        <v>-15</v>
      </c>
      <c r="D214" s="251">
        <f t="shared" ref="D214" si="443">$D$2</f>
        <v>30</v>
      </c>
      <c r="E214" s="248">
        <f t="shared" si="437"/>
        <v>45658</v>
      </c>
      <c r="F214" s="85">
        <f t="shared" si="403"/>
        <v>1735689600</v>
      </c>
      <c r="G214" s="251">
        <v>0</v>
      </c>
    </row>
    <row r="215" spans="1:7" x14ac:dyDescent="0.2">
      <c r="A215" s="34">
        <f t="shared" si="404"/>
        <v>214</v>
      </c>
      <c r="B215" s="251">
        <f t="shared" si="400"/>
        <v>14</v>
      </c>
      <c r="C215" s="251">
        <f t="shared" ref="C215" si="444">$C$3</f>
        <v>-15</v>
      </c>
      <c r="D215" s="251">
        <f t="shared" ref="D215" si="445">$D$3</f>
        <v>60</v>
      </c>
      <c r="E215" s="248">
        <f t="shared" si="437"/>
        <v>45658</v>
      </c>
      <c r="F215" s="85">
        <f t="shared" si="403"/>
        <v>1735689600</v>
      </c>
      <c r="G215" s="251">
        <v>0</v>
      </c>
    </row>
    <row r="216" spans="1:7" x14ac:dyDescent="0.2">
      <c r="A216" s="34">
        <f t="shared" si="404"/>
        <v>215</v>
      </c>
      <c r="B216" s="251">
        <f t="shared" si="400"/>
        <v>14</v>
      </c>
      <c r="C216" s="251">
        <f t="shared" ref="C216" si="446">$C$4</f>
        <v>50</v>
      </c>
      <c r="D216" s="251">
        <f t="shared" ref="D216" si="447">$D$4</f>
        <v>30</v>
      </c>
      <c r="E216" s="248">
        <f t="shared" si="437"/>
        <v>45658</v>
      </c>
      <c r="F216" s="85">
        <f t="shared" si="403"/>
        <v>1735689600</v>
      </c>
      <c r="G216" s="251">
        <v>0</v>
      </c>
    </row>
    <row r="217" spans="1:7" x14ac:dyDescent="0.2">
      <c r="A217" s="34">
        <f t="shared" si="404"/>
        <v>216</v>
      </c>
      <c r="B217" s="251">
        <f t="shared" si="400"/>
        <v>14</v>
      </c>
      <c r="C217" s="251">
        <f t="shared" ref="C217" si="448">$C$5</f>
        <v>50</v>
      </c>
      <c r="D217" s="251">
        <f t="shared" ref="D217" si="449">$D$5</f>
        <v>60</v>
      </c>
      <c r="E217" s="248">
        <f t="shared" si="437"/>
        <v>45658</v>
      </c>
      <c r="F217" s="85">
        <f t="shared" si="403"/>
        <v>1735689600</v>
      </c>
      <c r="G217" s="251">
        <v>0</v>
      </c>
    </row>
    <row r="218" spans="1:7" x14ac:dyDescent="0.2">
      <c r="A218" s="34">
        <f t="shared" si="404"/>
        <v>217</v>
      </c>
      <c r="B218" s="251">
        <f t="shared" si="400"/>
        <v>14</v>
      </c>
      <c r="C218" s="251">
        <f t="shared" ref="C218" si="450">$C$2</f>
        <v>-15</v>
      </c>
      <c r="D218" s="251">
        <f t="shared" ref="D218" si="451">$D$2</f>
        <v>30</v>
      </c>
      <c r="E218" s="248">
        <f t="shared" si="437"/>
        <v>47484</v>
      </c>
      <c r="F218" s="85">
        <f t="shared" si="403"/>
        <v>1893456000</v>
      </c>
      <c r="G218" s="251">
        <v>0</v>
      </c>
    </row>
    <row r="219" spans="1:7" x14ac:dyDescent="0.2">
      <c r="A219" s="34">
        <f t="shared" si="404"/>
        <v>218</v>
      </c>
      <c r="B219" s="251">
        <f t="shared" si="400"/>
        <v>14</v>
      </c>
      <c r="C219" s="251">
        <f t="shared" ref="C219" si="452">$C$3</f>
        <v>-15</v>
      </c>
      <c r="D219" s="251">
        <f t="shared" ref="D219" si="453">$D$3</f>
        <v>60</v>
      </c>
      <c r="E219" s="248">
        <f t="shared" si="437"/>
        <v>47484</v>
      </c>
      <c r="F219" s="85">
        <f t="shared" si="403"/>
        <v>1893456000</v>
      </c>
      <c r="G219" s="251">
        <v>0</v>
      </c>
    </row>
    <row r="220" spans="1:7" x14ac:dyDescent="0.2">
      <c r="A220" s="34">
        <f t="shared" si="404"/>
        <v>219</v>
      </c>
      <c r="B220" s="251">
        <f t="shared" si="400"/>
        <v>14</v>
      </c>
      <c r="C220" s="251">
        <f t="shared" ref="C220" si="454">$C$4</f>
        <v>50</v>
      </c>
      <c r="D220" s="251">
        <f t="shared" ref="D220" si="455">$D$4</f>
        <v>30</v>
      </c>
      <c r="E220" s="248">
        <f t="shared" si="437"/>
        <v>47484</v>
      </c>
      <c r="F220" s="85">
        <f t="shared" si="403"/>
        <v>1893456000</v>
      </c>
      <c r="G220" s="251">
        <v>0</v>
      </c>
    </row>
    <row r="221" spans="1:7" x14ac:dyDescent="0.2">
      <c r="A221" s="34">
        <f t="shared" si="404"/>
        <v>220</v>
      </c>
      <c r="B221" s="251">
        <f t="shared" si="400"/>
        <v>14</v>
      </c>
      <c r="C221" s="251">
        <f t="shared" ref="C221" si="456">$C$5</f>
        <v>50</v>
      </c>
      <c r="D221" s="251">
        <f t="shared" ref="D221" si="457">$D$5</f>
        <v>60</v>
      </c>
      <c r="E221" s="248">
        <f t="shared" si="437"/>
        <v>47484</v>
      </c>
      <c r="F221" s="85">
        <f t="shared" si="403"/>
        <v>1893456000</v>
      </c>
      <c r="G221" s="251">
        <v>0</v>
      </c>
    </row>
    <row r="222" spans="1:7" x14ac:dyDescent="0.2">
      <c r="A222" s="34">
        <f t="shared" si="404"/>
        <v>221</v>
      </c>
      <c r="B222" s="251">
        <f t="shared" si="400"/>
        <v>14</v>
      </c>
      <c r="C222" s="251">
        <f t="shared" ref="C222" si="458">$C$2</f>
        <v>-15</v>
      </c>
      <c r="D222" s="251">
        <f t="shared" ref="D222" si="459">$D$2</f>
        <v>30</v>
      </c>
      <c r="E222" s="248">
        <f t="shared" si="437"/>
        <v>51136</v>
      </c>
      <c r="F222" s="85">
        <f t="shared" si="403"/>
        <v>2208988800</v>
      </c>
      <c r="G222" s="251">
        <v>0</v>
      </c>
    </row>
    <row r="223" spans="1:7" x14ac:dyDescent="0.2">
      <c r="A223" s="34">
        <f t="shared" si="404"/>
        <v>222</v>
      </c>
      <c r="B223" s="251">
        <f t="shared" si="400"/>
        <v>14</v>
      </c>
      <c r="C223" s="251">
        <f t="shared" ref="C223" si="460">$C$3</f>
        <v>-15</v>
      </c>
      <c r="D223" s="251">
        <f t="shared" ref="D223" si="461">$D$3</f>
        <v>60</v>
      </c>
      <c r="E223" s="248">
        <f t="shared" si="437"/>
        <v>51136</v>
      </c>
      <c r="F223" s="85">
        <f t="shared" si="403"/>
        <v>2208988800</v>
      </c>
      <c r="G223" s="251">
        <v>0</v>
      </c>
    </row>
    <row r="224" spans="1:7" x14ac:dyDescent="0.2">
      <c r="A224" s="34">
        <f t="shared" si="404"/>
        <v>223</v>
      </c>
      <c r="B224" s="251">
        <f t="shared" si="400"/>
        <v>14</v>
      </c>
      <c r="C224" s="251">
        <f t="shared" ref="C224" si="462">$C$4</f>
        <v>50</v>
      </c>
      <c r="D224" s="251">
        <f t="shared" ref="D224" si="463">$D$4</f>
        <v>30</v>
      </c>
      <c r="E224" s="248">
        <f t="shared" si="437"/>
        <v>51136</v>
      </c>
      <c r="F224" s="85">
        <f t="shared" si="403"/>
        <v>2208988800</v>
      </c>
      <c r="G224" s="251">
        <v>0</v>
      </c>
    </row>
    <row r="225" spans="1:7" x14ac:dyDescent="0.2">
      <c r="A225" s="34">
        <f t="shared" si="404"/>
        <v>224</v>
      </c>
      <c r="B225" s="251">
        <f t="shared" si="400"/>
        <v>14</v>
      </c>
      <c r="C225" s="251">
        <f t="shared" ref="C225" si="464">$C$5</f>
        <v>50</v>
      </c>
      <c r="D225" s="251">
        <f t="shared" ref="D225" si="465">$D$5</f>
        <v>60</v>
      </c>
      <c r="E225" s="248">
        <f t="shared" si="437"/>
        <v>51136</v>
      </c>
      <c r="F225" s="85">
        <f t="shared" si="403"/>
        <v>2208988800</v>
      </c>
      <c r="G225" s="251">
        <v>0</v>
      </c>
    </row>
    <row r="226" spans="1:7" x14ac:dyDescent="0.2">
      <c r="A226" s="38">
        <f t="shared" si="404"/>
        <v>225</v>
      </c>
      <c r="B226" s="251">
        <f t="shared" si="397"/>
        <v>15</v>
      </c>
      <c r="C226" s="251">
        <f t="shared" ref="C226" si="466">$C$2</f>
        <v>-15</v>
      </c>
      <c r="D226" s="251">
        <f t="shared" ref="D226" si="467">$D$2</f>
        <v>30</v>
      </c>
      <c r="E226" s="248">
        <f t="shared" si="437"/>
        <v>43831</v>
      </c>
      <c r="F226" s="84">
        <f t="shared" si="403"/>
        <v>1577836800</v>
      </c>
      <c r="G226" s="251">
        <v>0</v>
      </c>
    </row>
    <row r="227" spans="1:7" x14ac:dyDescent="0.2">
      <c r="A227" s="38">
        <f t="shared" si="404"/>
        <v>226</v>
      </c>
      <c r="B227" s="251">
        <f t="shared" si="400"/>
        <v>15</v>
      </c>
      <c r="C227" s="251">
        <f t="shared" ref="C227" si="468">$C$3</f>
        <v>-15</v>
      </c>
      <c r="D227" s="251">
        <f t="shared" ref="D227" si="469">$D$3</f>
        <v>60</v>
      </c>
      <c r="E227" s="248">
        <f t="shared" si="437"/>
        <v>43831</v>
      </c>
      <c r="F227" s="84">
        <f t="shared" si="403"/>
        <v>1577836800</v>
      </c>
      <c r="G227" s="251">
        <v>0</v>
      </c>
    </row>
    <row r="228" spans="1:7" x14ac:dyDescent="0.2">
      <c r="A228" s="38">
        <f t="shared" si="404"/>
        <v>227</v>
      </c>
      <c r="B228" s="251">
        <f t="shared" si="400"/>
        <v>15</v>
      </c>
      <c r="C228" s="251">
        <f t="shared" ref="C228" si="470">$C$4</f>
        <v>50</v>
      </c>
      <c r="D228" s="251">
        <f t="shared" ref="D228" si="471">$D$4</f>
        <v>30</v>
      </c>
      <c r="E228" s="248">
        <f t="shared" si="437"/>
        <v>43831</v>
      </c>
      <c r="F228" s="84">
        <f t="shared" si="403"/>
        <v>1577836800</v>
      </c>
      <c r="G228" s="251">
        <v>0</v>
      </c>
    </row>
    <row r="229" spans="1:7" x14ac:dyDescent="0.2">
      <c r="A229" s="38">
        <f t="shared" si="404"/>
        <v>228</v>
      </c>
      <c r="B229" s="251">
        <f t="shared" si="400"/>
        <v>15</v>
      </c>
      <c r="C229" s="251">
        <f t="shared" ref="C229" si="472">$C$5</f>
        <v>50</v>
      </c>
      <c r="D229" s="251">
        <f t="shared" ref="D229" si="473">$D$5</f>
        <v>60</v>
      </c>
      <c r="E229" s="248">
        <f t="shared" si="437"/>
        <v>43831</v>
      </c>
      <c r="F229" s="84">
        <f t="shared" si="403"/>
        <v>1577836800</v>
      </c>
      <c r="G229" s="251">
        <v>0</v>
      </c>
    </row>
    <row r="230" spans="1:7" x14ac:dyDescent="0.2">
      <c r="A230" s="38">
        <f t="shared" si="404"/>
        <v>229</v>
      </c>
      <c r="B230" s="251">
        <f t="shared" si="400"/>
        <v>15</v>
      </c>
      <c r="C230" s="251">
        <f t="shared" ref="C230" si="474">$C$2</f>
        <v>-15</v>
      </c>
      <c r="D230" s="251">
        <f t="shared" ref="D230" si="475">$D$2</f>
        <v>30</v>
      </c>
      <c r="E230" s="248">
        <f t="shared" si="437"/>
        <v>45658</v>
      </c>
      <c r="F230" s="84">
        <f t="shared" si="403"/>
        <v>1735689600</v>
      </c>
      <c r="G230" s="251">
        <v>0</v>
      </c>
    </row>
    <row r="231" spans="1:7" x14ac:dyDescent="0.2">
      <c r="A231" s="38">
        <f t="shared" si="404"/>
        <v>230</v>
      </c>
      <c r="B231" s="251">
        <f t="shared" si="400"/>
        <v>15</v>
      </c>
      <c r="C231" s="251">
        <f t="shared" ref="C231" si="476">$C$3</f>
        <v>-15</v>
      </c>
      <c r="D231" s="251">
        <f t="shared" ref="D231" si="477">$D$3</f>
        <v>60</v>
      </c>
      <c r="E231" s="248">
        <f t="shared" si="437"/>
        <v>45658</v>
      </c>
      <c r="F231" s="84">
        <f t="shared" si="403"/>
        <v>1735689600</v>
      </c>
      <c r="G231" s="251">
        <v>0</v>
      </c>
    </row>
    <row r="232" spans="1:7" x14ac:dyDescent="0.2">
      <c r="A232" s="38">
        <f t="shared" si="404"/>
        <v>231</v>
      </c>
      <c r="B232" s="251">
        <f t="shared" si="400"/>
        <v>15</v>
      </c>
      <c r="C232" s="251">
        <f t="shared" ref="C232" si="478">$C$4</f>
        <v>50</v>
      </c>
      <c r="D232" s="251">
        <f t="shared" ref="D232" si="479">$D$4</f>
        <v>30</v>
      </c>
      <c r="E232" s="248">
        <f t="shared" si="437"/>
        <v>45658</v>
      </c>
      <c r="F232" s="84">
        <f t="shared" si="403"/>
        <v>1735689600</v>
      </c>
      <c r="G232" s="251">
        <v>0</v>
      </c>
    </row>
    <row r="233" spans="1:7" x14ac:dyDescent="0.2">
      <c r="A233" s="38">
        <f t="shared" si="404"/>
        <v>232</v>
      </c>
      <c r="B233" s="251">
        <f t="shared" si="400"/>
        <v>15</v>
      </c>
      <c r="C233" s="251">
        <f t="shared" ref="C233" si="480">$C$5</f>
        <v>50</v>
      </c>
      <c r="D233" s="251">
        <f t="shared" ref="D233" si="481">$D$5</f>
        <v>60</v>
      </c>
      <c r="E233" s="248">
        <f t="shared" si="437"/>
        <v>45658</v>
      </c>
      <c r="F233" s="84">
        <f t="shared" si="403"/>
        <v>1735689600</v>
      </c>
      <c r="G233" s="251">
        <v>0</v>
      </c>
    </row>
    <row r="234" spans="1:7" x14ac:dyDescent="0.2">
      <c r="A234" s="38">
        <f t="shared" si="404"/>
        <v>233</v>
      </c>
      <c r="B234" s="251">
        <f t="shared" si="400"/>
        <v>15</v>
      </c>
      <c r="C234" s="251">
        <f t="shared" ref="C234" si="482">$C$2</f>
        <v>-15</v>
      </c>
      <c r="D234" s="251">
        <f t="shared" ref="D234" si="483">$D$2</f>
        <v>30</v>
      </c>
      <c r="E234" s="248">
        <f t="shared" si="437"/>
        <v>47484</v>
      </c>
      <c r="F234" s="84">
        <f t="shared" si="403"/>
        <v>1893456000</v>
      </c>
      <c r="G234" s="251">
        <v>0</v>
      </c>
    </row>
    <row r="235" spans="1:7" x14ac:dyDescent="0.2">
      <c r="A235" s="38">
        <f t="shared" si="404"/>
        <v>234</v>
      </c>
      <c r="B235" s="251">
        <f t="shared" si="400"/>
        <v>15</v>
      </c>
      <c r="C235" s="251">
        <f t="shared" ref="C235" si="484">$C$3</f>
        <v>-15</v>
      </c>
      <c r="D235" s="251">
        <f t="shared" ref="D235" si="485">$D$3</f>
        <v>60</v>
      </c>
      <c r="E235" s="248">
        <f t="shared" si="437"/>
        <v>47484</v>
      </c>
      <c r="F235" s="84">
        <f t="shared" si="403"/>
        <v>1893456000</v>
      </c>
      <c r="G235" s="251">
        <v>0</v>
      </c>
    </row>
    <row r="236" spans="1:7" x14ac:dyDescent="0.2">
      <c r="A236" s="38">
        <f t="shared" si="404"/>
        <v>235</v>
      </c>
      <c r="B236" s="251">
        <f t="shared" si="400"/>
        <v>15</v>
      </c>
      <c r="C236" s="251">
        <f t="shared" ref="C236" si="486">$C$4</f>
        <v>50</v>
      </c>
      <c r="D236" s="251">
        <f t="shared" ref="D236" si="487">$D$4</f>
        <v>30</v>
      </c>
      <c r="E236" s="248">
        <f t="shared" si="437"/>
        <v>47484</v>
      </c>
      <c r="F236" s="84">
        <f t="shared" si="403"/>
        <v>1893456000</v>
      </c>
      <c r="G236" s="251">
        <v>0</v>
      </c>
    </row>
    <row r="237" spans="1:7" x14ac:dyDescent="0.2">
      <c r="A237" s="38">
        <f t="shared" si="404"/>
        <v>236</v>
      </c>
      <c r="B237" s="251">
        <f t="shared" si="400"/>
        <v>15</v>
      </c>
      <c r="C237" s="251">
        <f t="shared" ref="C237" si="488">$C$5</f>
        <v>50</v>
      </c>
      <c r="D237" s="251">
        <f t="shared" ref="D237" si="489">$D$5</f>
        <v>60</v>
      </c>
      <c r="E237" s="248">
        <f t="shared" si="437"/>
        <v>47484</v>
      </c>
      <c r="F237" s="84">
        <f t="shared" si="403"/>
        <v>1893456000</v>
      </c>
      <c r="G237" s="251">
        <v>0</v>
      </c>
    </row>
    <row r="238" spans="1:7" x14ac:dyDescent="0.2">
      <c r="A238" s="38">
        <f t="shared" si="404"/>
        <v>237</v>
      </c>
      <c r="B238" s="251">
        <f t="shared" si="400"/>
        <v>15</v>
      </c>
      <c r="C238" s="251">
        <f t="shared" ref="C238" si="490">$C$2</f>
        <v>-15</v>
      </c>
      <c r="D238" s="251">
        <f t="shared" ref="D238" si="491">$D$2</f>
        <v>30</v>
      </c>
      <c r="E238" s="248">
        <f t="shared" si="437"/>
        <v>51136</v>
      </c>
      <c r="F238" s="84">
        <f t="shared" si="403"/>
        <v>2208988800</v>
      </c>
      <c r="G238" s="251">
        <v>0</v>
      </c>
    </row>
    <row r="239" spans="1:7" x14ac:dyDescent="0.2">
      <c r="A239" s="38">
        <f t="shared" si="404"/>
        <v>238</v>
      </c>
      <c r="B239" s="251">
        <f t="shared" si="400"/>
        <v>15</v>
      </c>
      <c r="C239" s="251">
        <f t="shared" ref="C239" si="492">$C$3</f>
        <v>-15</v>
      </c>
      <c r="D239" s="251">
        <f t="shared" ref="D239" si="493">$D$3</f>
        <v>60</v>
      </c>
      <c r="E239" s="248">
        <f t="shared" si="437"/>
        <v>51136</v>
      </c>
      <c r="F239" s="84">
        <f t="shared" si="403"/>
        <v>2208988800</v>
      </c>
      <c r="G239" s="251">
        <v>0</v>
      </c>
    </row>
    <row r="240" spans="1:7" x14ac:dyDescent="0.2">
      <c r="A240" s="38">
        <f t="shared" si="404"/>
        <v>239</v>
      </c>
      <c r="B240" s="251">
        <f t="shared" si="400"/>
        <v>15</v>
      </c>
      <c r="C240" s="251">
        <f t="shared" ref="C240" si="494">$C$4</f>
        <v>50</v>
      </c>
      <c r="D240" s="251">
        <f t="shared" ref="D240" si="495">$D$4</f>
        <v>30</v>
      </c>
      <c r="E240" s="248">
        <f t="shared" si="437"/>
        <v>51136</v>
      </c>
      <c r="F240" s="84">
        <f t="shared" si="403"/>
        <v>2208988800</v>
      </c>
      <c r="G240" s="251">
        <v>0</v>
      </c>
    </row>
    <row r="241" spans="1:7" x14ac:dyDescent="0.2">
      <c r="A241" s="38">
        <f t="shared" si="404"/>
        <v>240</v>
      </c>
      <c r="B241" s="251">
        <f t="shared" si="400"/>
        <v>15</v>
      </c>
      <c r="C241" s="251">
        <f t="shared" ref="C241" si="496">$C$5</f>
        <v>50</v>
      </c>
      <c r="D241" s="251">
        <f t="shared" ref="D241" si="497">$D$5</f>
        <v>60</v>
      </c>
      <c r="E241" s="248">
        <f t="shared" si="437"/>
        <v>51136</v>
      </c>
      <c r="F241" s="84">
        <f t="shared" si="403"/>
        <v>2208988800</v>
      </c>
      <c r="G241" s="251">
        <v>0</v>
      </c>
    </row>
    <row r="242" spans="1:7" x14ac:dyDescent="0.2">
      <c r="A242" s="34">
        <f t="shared" si="404"/>
        <v>241</v>
      </c>
      <c r="B242" s="251">
        <f t="shared" si="397"/>
        <v>16</v>
      </c>
      <c r="C242" s="251">
        <f t="shared" ref="C242" si="498">$C$2</f>
        <v>-15</v>
      </c>
      <c r="D242" s="251">
        <f t="shared" ref="D242" si="499">$D$2</f>
        <v>30</v>
      </c>
      <c r="E242" s="248">
        <f t="shared" si="437"/>
        <v>43831</v>
      </c>
      <c r="F242" s="85">
        <f t="shared" si="403"/>
        <v>1577836800</v>
      </c>
      <c r="G242" s="251">
        <v>0</v>
      </c>
    </row>
    <row r="243" spans="1:7" x14ac:dyDescent="0.2">
      <c r="A243" s="34">
        <f t="shared" si="404"/>
        <v>242</v>
      </c>
      <c r="B243" s="251">
        <f t="shared" si="400"/>
        <v>16</v>
      </c>
      <c r="C243" s="251">
        <f t="shared" ref="C243" si="500">$C$3</f>
        <v>-15</v>
      </c>
      <c r="D243" s="251">
        <f t="shared" ref="D243" si="501">$D$3</f>
        <v>60</v>
      </c>
      <c r="E243" s="248">
        <f t="shared" si="437"/>
        <v>43831</v>
      </c>
      <c r="F243" s="85">
        <f t="shared" si="403"/>
        <v>1577836800</v>
      </c>
      <c r="G243" s="251">
        <v>0</v>
      </c>
    </row>
    <row r="244" spans="1:7" x14ac:dyDescent="0.2">
      <c r="A244" s="34">
        <f t="shared" si="404"/>
        <v>243</v>
      </c>
      <c r="B244" s="251">
        <f t="shared" si="400"/>
        <v>16</v>
      </c>
      <c r="C244" s="251">
        <f t="shared" ref="C244" si="502">$C$4</f>
        <v>50</v>
      </c>
      <c r="D244" s="251">
        <f t="shared" ref="D244" si="503">$D$4</f>
        <v>30</v>
      </c>
      <c r="E244" s="248">
        <f t="shared" si="437"/>
        <v>43831</v>
      </c>
      <c r="F244" s="85">
        <f t="shared" si="403"/>
        <v>1577836800</v>
      </c>
      <c r="G244" s="251">
        <v>0</v>
      </c>
    </row>
    <row r="245" spans="1:7" x14ac:dyDescent="0.2">
      <c r="A245" s="34">
        <f t="shared" si="404"/>
        <v>244</v>
      </c>
      <c r="B245" s="251">
        <f t="shared" si="400"/>
        <v>16</v>
      </c>
      <c r="C245" s="251">
        <f t="shared" ref="C245" si="504">$C$5</f>
        <v>50</v>
      </c>
      <c r="D245" s="251">
        <f t="shared" ref="D245" si="505">$D$5</f>
        <v>60</v>
      </c>
      <c r="E245" s="248">
        <f t="shared" si="437"/>
        <v>43831</v>
      </c>
      <c r="F245" s="85">
        <f t="shared" si="403"/>
        <v>1577836800</v>
      </c>
      <c r="G245" s="251">
        <v>0</v>
      </c>
    </row>
    <row r="246" spans="1:7" x14ac:dyDescent="0.2">
      <c r="A246" s="34">
        <f t="shared" si="404"/>
        <v>245</v>
      </c>
      <c r="B246" s="251">
        <f t="shared" si="400"/>
        <v>16</v>
      </c>
      <c r="C246" s="251">
        <f t="shared" ref="C246" si="506">$C$2</f>
        <v>-15</v>
      </c>
      <c r="D246" s="251">
        <f t="shared" ref="D246" si="507">$D$2</f>
        <v>30</v>
      </c>
      <c r="E246" s="248">
        <f t="shared" si="437"/>
        <v>45658</v>
      </c>
      <c r="F246" s="85">
        <f t="shared" si="403"/>
        <v>1735689600</v>
      </c>
      <c r="G246" s="251">
        <v>0</v>
      </c>
    </row>
    <row r="247" spans="1:7" x14ac:dyDescent="0.2">
      <c r="A247" s="34">
        <f t="shared" si="404"/>
        <v>246</v>
      </c>
      <c r="B247" s="251">
        <f t="shared" si="400"/>
        <v>16</v>
      </c>
      <c r="C247" s="251">
        <f t="shared" ref="C247" si="508">$C$3</f>
        <v>-15</v>
      </c>
      <c r="D247" s="251">
        <f t="shared" ref="D247" si="509">$D$3</f>
        <v>60</v>
      </c>
      <c r="E247" s="248">
        <f t="shared" si="437"/>
        <v>45658</v>
      </c>
      <c r="F247" s="85">
        <f t="shared" si="403"/>
        <v>1735689600</v>
      </c>
      <c r="G247" s="251">
        <v>0</v>
      </c>
    </row>
    <row r="248" spans="1:7" x14ac:dyDescent="0.2">
      <c r="A248" s="34">
        <f t="shared" si="404"/>
        <v>247</v>
      </c>
      <c r="B248" s="251">
        <f t="shared" si="400"/>
        <v>16</v>
      </c>
      <c r="C248" s="251">
        <f t="shared" ref="C248" si="510">$C$4</f>
        <v>50</v>
      </c>
      <c r="D248" s="251">
        <f t="shared" ref="D248" si="511">$D$4</f>
        <v>30</v>
      </c>
      <c r="E248" s="248">
        <f t="shared" si="437"/>
        <v>45658</v>
      </c>
      <c r="F248" s="85">
        <f t="shared" si="403"/>
        <v>1735689600</v>
      </c>
      <c r="G248" s="251">
        <v>0</v>
      </c>
    </row>
    <row r="249" spans="1:7" x14ac:dyDescent="0.2">
      <c r="A249" s="34">
        <f t="shared" si="404"/>
        <v>248</v>
      </c>
      <c r="B249" s="251">
        <f t="shared" si="400"/>
        <v>16</v>
      </c>
      <c r="C249" s="251">
        <f t="shared" ref="C249" si="512">$C$5</f>
        <v>50</v>
      </c>
      <c r="D249" s="251">
        <f t="shared" ref="D249" si="513">$D$5</f>
        <v>60</v>
      </c>
      <c r="E249" s="248">
        <f t="shared" si="437"/>
        <v>45658</v>
      </c>
      <c r="F249" s="85">
        <f t="shared" si="403"/>
        <v>1735689600</v>
      </c>
      <c r="G249" s="251">
        <v>0</v>
      </c>
    </row>
    <row r="250" spans="1:7" x14ac:dyDescent="0.2">
      <c r="A250" s="34">
        <f t="shared" si="404"/>
        <v>249</v>
      </c>
      <c r="B250" s="251">
        <f t="shared" si="400"/>
        <v>16</v>
      </c>
      <c r="C250" s="251">
        <f t="shared" ref="C250" si="514">$C$2</f>
        <v>-15</v>
      </c>
      <c r="D250" s="251">
        <f t="shared" ref="D250" si="515">$D$2</f>
        <v>30</v>
      </c>
      <c r="E250" s="248">
        <f t="shared" si="437"/>
        <v>47484</v>
      </c>
      <c r="F250" s="85">
        <f t="shared" si="403"/>
        <v>1893456000</v>
      </c>
      <c r="G250" s="251">
        <v>0</v>
      </c>
    </row>
    <row r="251" spans="1:7" x14ac:dyDescent="0.2">
      <c r="A251" s="34">
        <f t="shared" si="404"/>
        <v>250</v>
      </c>
      <c r="B251" s="251">
        <f t="shared" si="400"/>
        <v>16</v>
      </c>
      <c r="C251" s="251">
        <f t="shared" ref="C251" si="516">$C$3</f>
        <v>-15</v>
      </c>
      <c r="D251" s="251">
        <f t="shared" ref="D251" si="517">$D$3</f>
        <v>60</v>
      </c>
      <c r="E251" s="248">
        <f t="shared" si="437"/>
        <v>47484</v>
      </c>
      <c r="F251" s="85">
        <f t="shared" si="403"/>
        <v>1893456000</v>
      </c>
      <c r="G251" s="251">
        <v>0</v>
      </c>
    </row>
    <row r="252" spans="1:7" x14ac:dyDescent="0.2">
      <c r="A252" s="34">
        <f t="shared" si="404"/>
        <v>251</v>
      </c>
      <c r="B252" s="251">
        <f t="shared" si="400"/>
        <v>16</v>
      </c>
      <c r="C252" s="251">
        <f t="shared" ref="C252" si="518">$C$4</f>
        <v>50</v>
      </c>
      <c r="D252" s="251">
        <f t="shared" ref="D252" si="519">$D$4</f>
        <v>30</v>
      </c>
      <c r="E252" s="248">
        <f t="shared" si="437"/>
        <v>47484</v>
      </c>
      <c r="F252" s="85">
        <f t="shared" si="403"/>
        <v>1893456000</v>
      </c>
      <c r="G252" s="251">
        <v>0</v>
      </c>
    </row>
    <row r="253" spans="1:7" x14ac:dyDescent="0.2">
      <c r="A253" s="34">
        <f t="shared" si="404"/>
        <v>252</v>
      </c>
      <c r="B253" s="251">
        <f t="shared" si="400"/>
        <v>16</v>
      </c>
      <c r="C253" s="251">
        <f t="shared" ref="C253" si="520">$C$5</f>
        <v>50</v>
      </c>
      <c r="D253" s="251">
        <f t="shared" ref="D253" si="521">$D$5</f>
        <v>60</v>
      </c>
      <c r="E253" s="248">
        <f t="shared" si="437"/>
        <v>47484</v>
      </c>
      <c r="F253" s="85">
        <f t="shared" si="403"/>
        <v>1893456000</v>
      </c>
      <c r="G253" s="251">
        <v>0</v>
      </c>
    </row>
    <row r="254" spans="1:7" x14ac:dyDescent="0.2">
      <c r="A254" s="34">
        <f t="shared" si="404"/>
        <v>253</v>
      </c>
      <c r="B254" s="251">
        <f t="shared" si="400"/>
        <v>16</v>
      </c>
      <c r="C254" s="251">
        <f t="shared" ref="C254" si="522">$C$2</f>
        <v>-15</v>
      </c>
      <c r="D254" s="251">
        <f t="shared" ref="D254" si="523">$D$2</f>
        <v>30</v>
      </c>
      <c r="E254" s="248">
        <f t="shared" si="437"/>
        <v>51136</v>
      </c>
      <c r="F254" s="85">
        <f t="shared" si="403"/>
        <v>2208988800</v>
      </c>
      <c r="G254" s="251">
        <v>0</v>
      </c>
    </row>
    <row r="255" spans="1:7" x14ac:dyDescent="0.2">
      <c r="A255" s="34">
        <f t="shared" si="404"/>
        <v>254</v>
      </c>
      <c r="B255" s="251">
        <f t="shared" si="400"/>
        <v>16</v>
      </c>
      <c r="C255" s="251">
        <f t="shared" ref="C255" si="524">$C$3</f>
        <v>-15</v>
      </c>
      <c r="D255" s="251">
        <f t="shared" ref="D255" si="525">$D$3</f>
        <v>60</v>
      </c>
      <c r="E255" s="248">
        <f t="shared" si="437"/>
        <v>51136</v>
      </c>
      <c r="F255" s="85">
        <f t="shared" si="403"/>
        <v>2208988800</v>
      </c>
      <c r="G255" s="251">
        <v>0</v>
      </c>
    </row>
    <row r="256" spans="1:7" x14ac:dyDescent="0.2">
      <c r="A256" s="34">
        <f t="shared" si="404"/>
        <v>255</v>
      </c>
      <c r="B256" s="251">
        <f t="shared" si="400"/>
        <v>16</v>
      </c>
      <c r="C256" s="251">
        <f t="shared" ref="C256" si="526">$C$4</f>
        <v>50</v>
      </c>
      <c r="D256" s="251">
        <f t="shared" ref="D256" si="527">$D$4</f>
        <v>30</v>
      </c>
      <c r="E256" s="248">
        <f t="shared" si="437"/>
        <v>51136</v>
      </c>
      <c r="F256" s="85">
        <f t="shared" si="403"/>
        <v>2208988800</v>
      </c>
      <c r="G256" s="251">
        <v>0</v>
      </c>
    </row>
    <row r="257" spans="1:7" x14ac:dyDescent="0.2">
      <c r="A257" s="34">
        <f t="shared" si="404"/>
        <v>256</v>
      </c>
      <c r="B257" s="251">
        <f t="shared" si="400"/>
        <v>16</v>
      </c>
      <c r="C257" s="251">
        <f t="shared" ref="C257" si="528">$C$5</f>
        <v>50</v>
      </c>
      <c r="D257" s="251">
        <f t="shared" ref="D257" si="529">$D$5</f>
        <v>60</v>
      </c>
      <c r="E257" s="248">
        <f t="shared" si="437"/>
        <v>51136</v>
      </c>
      <c r="F257" s="85">
        <f t="shared" si="403"/>
        <v>2208988800</v>
      </c>
      <c r="G257" s="251">
        <v>0</v>
      </c>
    </row>
    <row r="258" spans="1:7" x14ac:dyDescent="0.2">
      <c r="A258" s="38">
        <f t="shared" si="404"/>
        <v>257</v>
      </c>
      <c r="B258" s="251">
        <f t="shared" ref="B258:B290" si="530">B257+1</f>
        <v>17</v>
      </c>
      <c r="C258" s="251">
        <f t="shared" ref="C258" si="531">$C$2</f>
        <v>-15</v>
      </c>
      <c r="D258" s="251">
        <f t="shared" ref="D258" si="532">$D$2</f>
        <v>30</v>
      </c>
      <c r="E258" s="248">
        <f t="shared" si="437"/>
        <v>43831</v>
      </c>
      <c r="F258" s="84">
        <f t="shared" si="403"/>
        <v>1577836800</v>
      </c>
      <c r="G258" s="251">
        <v>0</v>
      </c>
    </row>
    <row r="259" spans="1:7" x14ac:dyDescent="0.2">
      <c r="A259" s="38">
        <f t="shared" si="404"/>
        <v>258</v>
      </c>
      <c r="B259" s="251">
        <f t="shared" ref="B259:B305" si="533">B258</f>
        <v>17</v>
      </c>
      <c r="C259" s="251">
        <f t="shared" ref="C259" si="534">$C$3</f>
        <v>-15</v>
      </c>
      <c r="D259" s="251">
        <f t="shared" ref="D259" si="535">$D$3</f>
        <v>60</v>
      </c>
      <c r="E259" s="248">
        <f t="shared" si="437"/>
        <v>43831</v>
      </c>
      <c r="F259" s="84">
        <f t="shared" ref="F259:F305" si="536">(E259-DATE(1970,1,1))*86400</f>
        <v>1577836800</v>
      </c>
      <c r="G259" s="251">
        <v>0</v>
      </c>
    </row>
    <row r="260" spans="1:7" x14ac:dyDescent="0.2">
      <c r="A260" s="38">
        <f t="shared" ref="A260:A305" si="537">A259+1</f>
        <v>259</v>
      </c>
      <c r="B260" s="251">
        <f t="shared" si="533"/>
        <v>17</v>
      </c>
      <c r="C260" s="251">
        <f t="shared" ref="C260" si="538">$C$4</f>
        <v>50</v>
      </c>
      <c r="D260" s="251">
        <f t="shared" ref="D260" si="539">$D$4</f>
        <v>30</v>
      </c>
      <c r="E260" s="248">
        <f t="shared" si="437"/>
        <v>43831</v>
      </c>
      <c r="F260" s="84">
        <f t="shared" si="536"/>
        <v>1577836800</v>
      </c>
      <c r="G260" s="251">
        <v>0</v>
      </c>
    </row>
    <row r="261" spans="1:7" x14ac:dyDescent="0.2">
      <c r="A261" s="38">
        <f t="shared" si="537"/>
        <v>260</v>
      </c>
      <c r="B261" s="251">
        <f t="shared" si="533"/>
        <v>17</v>
      </c>
      <c r="C261" s="251">
        <f t="shared" ref="C261" si="540">$C$5</f>
        <v>50</v>
      </c>
      <c r="D261" s="251">
        <f t="shared" ref="D261" si="541">$D$5</f>
        <v>60</v>
      </c>
      <c r="E261" s="248">
        <f t="shared" si="437"/>
        <v>43831</v>
      </c>
      <c r="F261" s="84">
        <f t="shared" si="536"/>
        <v>1577836800</v>
      </c>
      <c r="G261" s="251">
        <v>0</v>
      </c>
    </row>
    <row r="262" spans="1:7" x14ac:dyDescent="0.2">
      <c r="A262" s="38">
        <f t="shared" si="537"/>
        <v>261</v>
      </c>
      <c r="B262" s="251">
        <f t="shared" si="533"/>
        <v>17</v>
      </c>
      <c r="C262" s="251">
        <f t="shared" ref="C262" si="542">$C$2</f>
        <v>-15</v>
      </c>
      <c r="D262" s="251">
        <f t="shared" ref="D262" si="543">$D$2</f>
        <v>30</v>
      </c>
      <c r="E262" s="248">
        <f t="shared" si="437"/>
        <v>45658</v>
      </c>
      <c r="F262" s="84">
        <f t="shared" si="536"/>
        <v>1735689600</v>
      </c>
      <c r="G262" s="251">
        <v>0</v>
      </c>
    </row>
    <row r="263" spans="1:7" x14ac:dyDescent="0.2">
      <c r="A263" s="38">
        <f t="shared" si="537"/>
        <v>262</v>
      </c>
      <c r="B263" s="251">
        <f t="shared" si="533"/>
        <v>17</v>
      </c>
      <c r="C263" s="251">
        <f t="shared" ref="C263" si="544">$C$3</f>
        <v>-15</v>
      </c>
      <c r="D263" s="251">
        <f t="shared" ref="D263" si="545">$D$3</f>
        <v>60</v>
      </c>
      <c r="E263" s="248">
        <f t="shared" si="437"/>
        <v>45658</v>
      </c>
      <c r="F263" s="84">
        <f t="shared" si="536"/>
        <v>1735689600</v>
      </c>
      <c r="G263" s="251">
        <v>0</v>
      </c>
    </row>
    <row r="264" spans="1:7" x14ac:dyDescent="0.2">
      <c r="A264" s="38">
        <f t="shared" si="537"/>
        <v>263</v>
      </c>
      <c r="B264" s="251">
        <f t="shared" si="533"/>
        <v>17</v>
      </c>
      <c r="C264" s="251">
        <f t="shared" ref="C264" si="546">$C$4</f>
        <v>50</v>
      </c>
      <c r="D264" s="251">
        <f t="shared" ref="D264" si="547">$D$4</f>
        <v>30</v>
      </c>
      <c r="E264" s="248">
        <f t="shared" si="437"/>
        <v>45658</v>
      </c>
      <c r="F264" s="84">
        <f t="shared" si="536"/>
        <v>1735689600</v>
      </c>
      <c r="G264" s="251">
        <v>0</v>
      </c>
    </row>
    <row r="265" spans="1:7" x14ac:dyDescent="0.2">
      <c r="A265" s="38">
        <f t="shared" si="537"/>
        <v>264</v>
      </c>
      <c r="B265" s="251">
        <f t="shared" si="533"/>
        <v>17</v>
      </c>
      <c r="C265" s="251">
        <f t="shared" ref="C265" si="548">$C$5</f>
        <v>50</v>
      </c>
      <c r="D265" s="251">
        <f t="shared" ref="D265" si="549">$D$5</f>
        <v>60</v>
      </c>
      <c r="E265" s="248">
        <f t="shared" si="437"/>
        <v>45658</v>
      </c>
      <c r="F265" s="84">
        <f t="shared" si="536"/>
        <v>1735689600</v>
      </c>
      <c r="G265" s="251">
        <v>0</v>
      </c>
    </row>
    <row r="266" spans="1:7" x14ac:dyDescent="0.2">
      <c r="A266" s="38">
        <f t="shared" si="537"/>
        <v>265</v>
      </c>
      <c r="B266" s="251">
        <f t="shared" si="533"/>
        <v>17</v>
      </c>
      <c r="C266" s="251">
        <f t="shared" ref="C266" si="550">$C$2</f>
        <v>-15</v>
      </c>
      <c r="D266" s="251">
        <f t="shared" ref="D266" si="551">$D$2</f>
        <v>30</v>
      </c>
      <c r="E266" s="248">
        <f t="shared" si="437"/>
        <v>47484</v>
      </c>
      <c r="F266" s="84">
        <f t="shared" si="536"/>
        <v>1893456000</v>
      </c>
      <c r="G266" s="251">
        <v>0</v>
      </c>
    </row>
    <row r="267" spans="1:7" x14ac:dyDescent="0.2">
      <c r="A267" s="38">
        <f t="shared" si="537"/>
        <v>266</v>
      </c>
      <c r="B267" s="251">
        <f t="shared" si="533"/>
        <v>17</v>
      </c>
      <c r="C267" s="251">
        <f t="shared" ref="C267" si="552">$C$3</f>
        <v>-15</v>
      </c>
      <c r="D267" s="251">
        <f t="shared" ref="D267" si="553">$D$3</f>
        <v>60</v>
      </c>
      <c r="E267" s="248">
        <f t="shared" si="437"/>
        <v>47484</v>
      </c>
      <c r="F267" s="84">
        <f t="shared" si="536"/>
        <v>1893456000</v>
      </c>
      <c r="G267" s="251">
        <v>0</v>
      </c>
    </row>
    <row r="268" spans="1:7" x14ac:dyDescent="0.2">
      <c r="A268" s="38">
        <f t="shared" si="537"/>
        <v>267</v>
      </c>
      <c r="B268" s="251">
        <f t="shared" si="533"/>
        <v>17</v>
      </c>
      <c r="C268" s="251">
        <f t="shared" ref="C268" si="554">$C$4</f>
        <v>50</v>
      </c>
      <c r="D268" s="251">
        <f t="shared" ref="D268" si="555">$D$4</f>
        <v>30</v>
      </c>
      <c r="E268" s="248">
        <f t="shared" si="437"/>
        <v>47484</v>
      </c>
      <c r="F268" s="84">
        <f t="shared" si="536"/>
        <v>1893456000</v>
      </c>
      <c r="G268" s="251">
        <v>0</v>
      </c>
    </row>
    <row r="269" spans="1:7" x14ac:dyDescent="0.2">
      <c r="A269" s="38">
        <f t="shared" si="537"/>
        <v>268</v>
      </c>
      <c r="B269" s="251">
        <f t="shared" si="533"/>
        <v>17</v>
      </c>
      <c r="C269" s="251">
        <f t="shared" ref="C269" si="556">$C$5</f>
        <v>50</v>
      </c>
      <c r="D269" s="251">
        <f t="shared" ref="D269" si="557">$D$5</f>
        <v>60</v>
      </c>
      <c r="E269" s="248">
        <f t="shared" si="437"/>
        <v>47484</v>
      </c>
      <c r="F269" s="84">
        <f t="shared" si="536"/>
        <v>1893456000</v>
      </c>
      <c r="G269" s="251">
        <v>0</v>
      </c>
    </row>
    <row r="270" spans="1:7" x14ac:dyDescent="0.2">
      <c r="A270" s="38">
        <f t="shared" si="537"/>
        <v>269</v>
      </c>
      <c r="B270" s="251">
        <f t="shared" si="533"/>
        <v>17</v>
      </c>
      <c r="C270" s="251">
        <f t="shared" ref="C270" si="558">$C$2</f>
        <v>-15</v>
      </c>
      <c r="D270" s="251">
        <f t="shared" ref="D270" si="559">$D$2</f>
        <v>30</v>
      </c>
      <c r="E270" s="248">
        <f t="shared" si="437"/>
        <v>51136</v>
      </c>
      <c r="F270" s="84">
        <f t="shared" si="536"/>
        <v>2208988800</v>
      </c>
      <c r="G270" s="251">
        <v>0</v>
      </c>
    </row>
    <row r="271" spans="1:7" x14ac:dyDescent="0.2">
      <c r="A271" s="38">
        <f t="shared" si="537"/>
        <v>270</v>
      </c>
      <c r="B271" s="251">
        <f t="shared" si="533"/>
        <v>17</v>
      </c>
      <c r="C271" s="251">
        <f t="shared" ref="C271" si="560">$C$3</f>
        <v>-15</v>
      </c>
      <c r="D271" s="251">
        <f t="shared" ref="D271" si="561">$D$3</f>
        <v>60</v>
      </c>
      <c r="E271" s="248">
        <f t="shared" si="437"/>
        <v>51136</v>
      </c>
      <c r="F271" s="84">
        <f t="shared" si="536"/>
        <v>2208988800</v>
      </c>
      <c r="G271" s="251">
        <v>0</v>
      </c>
    </row>
    <row r="272" spans="1:7" x14ac:dyDescent="0.2">
      <c r="A272" s="38">
        <f t="shared" si="537"/>
        <v>271</v>
      </c>
      <c r="B272" s="251">
        <f t="shared" si="533"/>
        <v>17</v>
      </c>
      <c r="C272" s="251">
        <f t="shared" ref="C272" si="562">$C$4</f>
        <v>50</v>
      </c>
      <c r="D272" s="251">
        <f t="shared" ref="D272" si="563">$D$4</f>
        <v>30</v>
      </c>
      <c r="E272" s="248">
        <f t="shared" si="437"/>
        <v>51136</v>
      </c>
      <c r="F272" s="84">
        <f t="shared" si="536"/>
        <v>2208988800</v>
      </c>
      <c r="G272" s="251">
        <v>0</v>
      </c>
    </row>
    <row r="273" spans="1:7" x14ac:dyDescent="0.2">
      <c r="A273" s="38">
        <f t="shared" si="537"/>
        <v>272</v>
      </c>
      <c r="B273" s="251">
        <f t="shared" si="533"/>
        <v>17</v>
      </c>
      <c r="C273" s="251">
        <f t="shared" ref="C273" si="564">$C$5</f>
        <v>50</v>
      </c>
      <c r="D273" s="251">
        <f t="shared" ref="D273" si="565">$D$5</f>
        <v>60</v>
      </c>
      <c r="E273" s="248">
        <f t="shared" si="437"/>
        <v>51136</v>
      </c>
      <c r="F273" s="84">
        <f t="shared" si="536"/>
        <v>2208988800</v>
      </c>
      <c r="G273" s="251">
        <v>0</v>
      </c>
    </row>
    <row r="274" spans="1:7" x14ac:dyDescent="0.2">
      <c r="A274" s="34">
        <f t="shared" si="537"/>
        <v>273</v>
      </c>
      <c r="B274" s="251">
        <f t="shared" si="530"/>
        <v>18</v>
      </c>
      <c r="C274" s="251">
        <f t="shared" ref="C274" si="566">$C$2</f>
        <v>-15</v>
      </c>
      <c r="D274" s="251">
        <f t="shared" ref="D274" si="567">$D$2</f>
        <v>30</v>
      </c>
      <c r="E274" s="248">
        <f t="shared" si="437"/>
        <v>43831</v>
      </c>
      <c r="F274" s="85">
        <f t="shared" si="536"/>
        <v>1577836800</v>
      </c>
      <c r="G274" s="251">
        <v>0</v>
      </c>
    </row>
    <row r="275" spans="1:7" x14ac:dyDescent="0.2">
      <c r="A275" s="34">
        <f t="shared" si="537"/>
        <v>274</v>
      </c>
      <c r="B275" s="251">
        <f t="shared" si="533"/>
        <v>18</v>
      </c>
      <c r="C275" s="251">
        <f t="shared" ref="C275" si="568">$C$3</f>
        <v>-15</v>
      </c>
      <c r="D275" s="251">
        <f t="shared" ref="D275" si="569">$D$3</f>
        <v>60</v>
      </c>
      <c r="E275" s="248">
        <f t="shared" ref="E275:E305" si="570">E259</f>
        <v>43831</v>
      </c>
      <c r="F275" s="85">
        <f t="shared" si="536"/>
        <v>1577836800</v>
      </c>
      <c r="G275" s="251">
        <v>0</v>
      </c>
    </row>
    <row r="276" spans="1:7" x14ac:dyDescent="0.2">
      <c r="A276" s="34">
        <f t="shared" si="537"/>
        <v>275</v>
      </c>
      <c r="B276" s="251">
        <f t="shared" si="533"/>
        <v>18</v>
      </c>
      <c r="C276" s="251">
        <f t="shared" ref="C276" si="571">$C$4</f>
        <v>50</v>
      </c>
      <c r="D276" s="251">
        <f t="shared" ref="D276" si="572">$D$4</f>
        <v>30</v>
      </c>
      <c r="E276" s="248">
        <f t="shared" si="570"/>
        <v>43831</v>
      </c>
      <c r="F276" s="85">
        <f t="shared" si="536"/>
        <v>1577836800</v>
      </c>
      <c r="G276" s="251">
        <v>0</v>
      </c>
    </row>
    <row r="277" spans="1:7" x14ac:dyDescent="0.2">
      <c r="A277" s="34">
        <f t="shared" si="537"/>
        <v>276</v>
      </c>
      <c r="B277" s="251">
        <f t="shared" si="533"/>
        <v>18</v>
      </c>
      <c r="C277" s="251">
        <f t="shared" ref="C277" si="573">$C$5</f>
        <v>50</v>
      </c>
      <c r="D277" s="251">
        <f t="shared" ref="D277" si="574">$D$5</f>
        <v>60</v>
      </c>
      <c r="E277" s="248">
        <f t="shared" si="570"/>
        <v>43831</v>
      </c>
      <c r="F277" s="85">
        <f t="shared" si="536"/>
        <v>1577836800</v>
      </c>
      <c r="G277" s="251">
        <v>0</v>
      </c>
    </row>
    <row r="278" spans="1:7" x14ac:dyDescent="0.2">
      <c r="A278" s="34">
        <f t="shared" si="537"/>
        <v>277</v>
      </c>
      <c r="B278" s="251">
        <f t="shared" si="533"/>
        <v>18</v>
      </c>
      <c r="C278" s="251">
        <f t="shared" ref="C278" si="575">$C$2</f>
        <v>-15</v>
      </c>
      <c r="D278" s="251">
        <f t="shared" ref="D278" si="576">$D$2</f>
        <v>30</v>
      </c>
      <c r="E278" s="248">
        <f t="shared" si="570"/>
        <v>45658</v>
      </c>
      <c r="F278" s="85">
        <f t="shared" si="536"/>
        <v>1735689600</v>
      </c>
      <c r="G278" s="251">
        <v>0</v>
      </c>
    </row>
    <row r="279" spans="1:7" x14ac:dyDescent="0.2">
      <c r="A279" s="34">
        <f t="shared" si="537"/>
        <v>278</v>
      </c>
      <c r="B279" s="251">
        <f t="shared" si="533"/>
        <v>18</v>
      </c>
      <c r="C279" s="251">
        <f t="shared" ref="C279" si="577">$C$3</f>
        <v>-15</v>
      </c>
      <c r="D279" s="251">
        <f t="shared" ref="D279" si="578">$D$3</f>
        <v>60</v>
      </c>
      <c r="E279" s="248">
        <f t="shared" si="570"/>
        <v>45658</v>
      </c>
      <c r="F279" s="85">
        <f t="shared" si="536"/>
        <v>1735689600</v>
      </c>
      <c r="G279" s="251">
        <v>0</v>
      </c>
    </row>
    <row r="280" spans="1:7" x14ac:dyDescent="0.2">
      <c r="A280" s="34">
        <f t="shared" si="537"/>
        <v>279</v>
      </c>
      <c r="B280" s="251">
        <f t="shared" si="533"/>
        <v>18</v>
      </c>
      <c r="C280" s="251">
        <f t="shared" ref="C280" si="579">$C$4</f>
        <v>50</v>
      </c>
      <c r="D280" s="251">
        <f t="shared" ref="D280" si="580">$D$4</f>
        <v>30</v>
      </c>
      <c r="E280" s="248">
        <f t="shared" si="570"/>
        <v>45658</v>
      </c>
      <c r="F280" s="85">
        <f t="shared" si="536"/>
        <v>1735689600</v>
      </c>
      <c r="G280" s="251">
        <v>0</v>
      </c>
    </row>
    <row r="281" spans="1:7" x14ac:dyDescent="0.2">
      <c r="A281" s="34">
        <f t="shared" si="537"/>
        <v>280</v>
      </c>
      <c r="B281" s="251">
        <f t="shared" si="533"/>
        <v>18</v>
      </c>
      <c r="C281" s="251">
        <f t="shared" ref="C281" si="581">$C$5</f>
        <v>50</v>
      </c>
      <c r="D281" s="251">
        <f t="shared" ref="D281" si="582">$D$5</f>
        <v>60</v>
      </c>
      <c r="E281" s="248">
        <f t="shared" si="570"/>
        <v>45658</v>
      </c>
      <c r="F281" s="85">
        <f t="shared" si="536"/>
        <v>1735689600</v>
      </c>
      <c r="G281" s="251">
        <v>0</v>
      </c>
    </row>
    <row r="282" spans="1:7" x14ac:dyDescent="0.2">
      <c r="A282" s="34">
        <f t="shared" si="537"/>
        <v>281</v>
      </c>
      <c r="B282" s="251">
        <f t="shared" si="533"/>
        <v>18</v>
      </c>
      <c r="C282" s="251">
        <f t="shared" ref="C282" si="583">$C$2</f>
        <v>-15</v>
      </c>
      <c r="D282" s="251">
        <f t="shared" ref="D282" si="584">$D$2</f>
        <v>30</v>
      </c>
      <c r="E282" s="248">
        <f t="shared" si="570"/>
        <v>47484</v>
      </c>
      <c r="F282" s="85">
        <f t="shared" si="536"/>
        <v>1893456000</v>
      </c>
      <c r="G282" s="251">
        <v>0</v>
      </c>
    </row>
    <row r="283" spans="1:7" x14ac:dyDescent="0.2">
      <c r="A283" s="34">
        <f t="shared" si="537"/>
        <v>282</v>
      </c>
      <c r="B283" s="251">
        <f t="shared" si="533"/>
        <v>18</v>
      </c>
      <c r="C283" s="251">
        <f t="shared" ref="C283" si="585">$C$3</f>
        <v>-15</v>
      </c>
      <c r="D283" s="251">
        <f t="shared" ref="D283" si="586">$D$3</f>
        <v>60</v>
      </c>
      <c r="E283" s="248">
        <f t="shared" si="570"/>
        <v>47484</v>
      </c>
      <c r="F283" s="85">
        <f t="shared" si="536"/>
        <v>1893456000</v>
      </c>
      <c r="G283" s="251">
        <v>0</v>
      </c>
    </row>
    <row r="284" spans="1:7" x14ac:dyDescent="0.2">
      <c r="A284" s="34">
        <f t="shared" si="537"/>
        <v>283</v>
      </c>
      <c r="B284" s="251">
        <f t="shared" si="533"/>
        <v>18</v>
      </c>
      <c r="C284" s="251">
        <f t="shared" ref="C284" si="587">$C$4</f>
        <v>50</v>
      </c>
      <c r="D284" s="251">
        <f t="shared" ref="D284" si="588">$D$4</f>
        <v>30</v>
      </c>
      <c r="E284" s="248">
        <f t="shared" si="570"/>
        <v>47484</v>
      </c>
      <c r="F284" s="85">
        <f t="shared" si="536"/>
        <v>1893456000</v>
      </c>
      <c r="G284" s="251">
        <v>0</v>
      </c>
    </row>
    <row r="285" spans="1:7" x14ac:dyDescent="0.2">
      <c r="A285" s="34">
        <f t="shared" si="537"/>
        <v>284</v>
      </c>
      <c r="B285" s="251">
        <f t="shared" si="533"/>
        <v>18</v>
      </c>
      <c r="C285" s="251">
        <f t="shared" ref="C285" si="589">$C$5</f>
        <v>50</v>
      </c>
      <c r="D285" s="251">
        <f t="shared" ref="D285" si="590">$D$5</f>
        <v>60</v>
      </c>
      <c r="E285" s="248">
        <f t="shared" si="570"/>
        <v>47484</v>
      </c>
      <c r="F285" s="85">
        <f t="shared" si="536"/>
        <v>1893456000</v>
      </c>
      <c r="G285" s="251">
        <v>0</v>
      </c>
    </row>
    <row r="286" spans="1:7" x14ac:dyDescent="0.2">
      <c r="A286" s="34">
        <f t="shared" si="537"/>
        <v>285</v>
      </c>
      <c r="B286" s="251">
        <f t="shared" si="533"/>
        <v>18</v>
      </c>
      <c r="C286" s="251">
        <f t="shared" ref="C286" si="591">$C$2</f>
        <v>-15</v>
      </c>
      <c r="D286" s="251">
        <f t="shared" ref="D286" si="592">$D$2</f>
        <v>30</v>
      </c>
      <c r="E286" s="248">
        <f t="shared" si="570"/>
        <v>51136</v>
      </c>
      <c r="F286" s="85">
        <f t="shared" si="536"/>
        <v>2208988800</v>
      </c>
      <c r="G286" s="251">
        <v>0</v>
      </c>
    </row>
    <row r="287" spans="1:7" x14ac:dyDescent="0.2">
      <c r="A287" s="34">
        <f t="shared" si="537"/>
        <v>286</v>
      </c>
      <c r="B287" s="251">
        <f t="shared" si="533"/>
        <v>18</v>
      </c>
      <c r="C287" s="251">
        <f t="shared" ref="C287" si="593">$C$3</f>
        <v>-15</v>
      </c>
      <c r="D287" s="251">
        <f t="shared" ref="D287" si="594">$D$3</f>
        <v>60</v>
      </c>
      <c r="E287" s="248">
        <f t="shared" si="570"/>
        <v>51136</v>
      </c>
      <c r="F287" s="85">
        <f t="shared" si="536"/>
        <v>2208988800</v>
      </c>
      <c r="G287" s="251">
        <v>0</v>
      </c>
    </row>
    <row r="288" spans="1:7" x14ac:dyDescent="0.2">
      <c r="A288" s="34">
        <f t="shared" si="537"/>
        <v>287</v>
      </c>
      <c r="B288" s="251">
        <f t="shared" si="533"/>
        <v>18</v>
      </c>
      <c r="C288" s="251">
        <f t="shared" ref="C288" si="595">$C$4</f>
        <v>50</v>
      </c>
      <c r="D288" s="251">
        <f t="shared" ref="D288" si="596">$D$4</f>
        <v>30</v>
      </c>
      <c r="E288" s="248">
        <f t="shared" si="570"/>
        <v>51136</v>
      </c>
      <c r="F288" s="85">
        <f t="shared" si="536"/>
        <v>2208988800</v>
      </c>
      <c r="G288" s="251">
        <v>0</v>
      </c>
    </row>
    <row r="289" spans="1:7" x14ac:dyDescent="0.2">
      <c r="A289" s="34">
        <f t="shared" si="537"/>
        <v>288</v>
      </c>
      <c r="B289" s="251">
        <f t="shared" si="533"/>
        <v>18</v>
      </c>
      <c r="C289" s="251">
        <f t="shared" ref="C289" si="597">$C$5</f>
        <v>50</v>
      </c>
      <c r="D289" s="251">
        <f t="shared" ref="D289" si="598">$D$5</f>
        <v>60</v>
      </c>
      <c r="E289" s="248">
        <f t="shared" si="570"/>
        <v>51136</v>
      </c>
      <c r="F289" s="85">
        <f t="shared" si="536"/>
        <v>2208988800</v>
      </c>
      <c r="G289" s="251">
        <v>0</v>
      </c>
    </row>
    <row r="290" spans="1:7" x14ac:dyDescent="0.2">
      <c r="A290" s="38">
        <f t="shared" si="537"/>
        <v>289</v>
      </c>
      <c r="B290" s="251">
        <f t="shared" si="530"/>
        <v>19</v>
      </c>
      <c r="C290" s="251">
        <f t="shared" ref="C290" si="599">$C$2</f>
        <v>-15</v>
      </c>
      <c r="D290" s="251">
        <f t="shared" ref="D290" si="600">$D$2</f>
        <v>30</v>
      </c>
      <c r="E290" s="248">
        <f t="shared" si="570"/>
        <v>43831</v>
      </c>
      <c r="F290" s="84">
        <f t="shared" si="536"/>
        <v>1577836800</v>
      </c>
      <c r="G290" s="251">
        <v>0</v>
      </c>
    </row>
    <row r="291" spans="1:7" x14ac:dyDescent="0.2">
      <c r="A291" s="38">
        <f t="shared" si="537"/>
        <v>290</v>
      </c>
      <c r="B291" s="251">
        <f t="shared" si="533"/>
        <v>19</v>
      </c>
      <c r="C291" s="251">
        <f t="shared" ref="C291" si="601">$C$3</f>
        <v>-15</v>
      </c>
      <c r="D291" s="251">
        <f t="shared" ref="D291" si="602">$D$3</f>
        <v>60</v>
      </c>
      <c r="E291" s="248">
        <f t="shared" si="570"/>
        <v>43831</v>
      </c>
      <c r="F291" s="84">
        <f t="shared" si="536"/>
        <v>1577836800</v>
      </c>
      <c r="G291" s="251">
        <v>0</v>
      </c>
    </row>
    <row r="292" spans="1:7" x14ac:dyDescent="0.2">
      <c r="A292" s="38">
        <f t="shared" si="537"/>
        <v>291</v>
      </c>
      <c r="B292" s="251">
        <f t="shared" si="533"/>
        <v>19</v>
      </c>
      <c r="C292" s="251">
        <f t="shared" ref="C292" si="603">$C$4</f>
        <v>50</v>
      </c>
      <c r="D292" s="251">
        <f t="shared" ref="D292" si="604">$D$4</f>
        <v>30</v>
      </c>
      <c r="E292" s="248">
        <f t="shared" si="570"/>
        <v>43831</v>
      </c>
      <c r="F292" s="84">
        <f t="shared" si="536"/>
        <v>1577836800</v>
      </c>
      <c r="G292" s="251">
        <v>0</v>
      </c>
    </row>
    <row r="293" spans="1:7" x14ac:dyDescent="0.2">
      <c r="A293" s="38">
        <f t="shared" si="537"/>
        <v>292</v>
      </c>
      <c r="B293" s="251">
        <f t="shared" si="533"/>
        <v>19</v>
      </c>
      <c r="C293" s="251">
        <f t="shared" ref="C293" si="605">$C$5</f>
        <v>50</v>
      </c>
      <c r="D293" s="251">
        <f t="shared" ref="D293" si="606">$D$5</f>
        <v>60</v>
      </c>
      <c r="E293" s="248">
        <f t="shared" si="570"/>
        <v>43831</v>
      </c>
      <c r="F293" s="84">
        <f t="shared" si="536"/>
        <v>1577836800</v>
      </c>
      <c r="G293" s="251">
        <v>0</v>
      </c>
    </row>
    <row r="294" spans="1:7" x14ac:dyDescent="0.2">
      <c r="A294" s="38">
        <f t="shared" si="537"/>
        <v>293</v>
      </c>
      <c r="B294" s="251">
        <f t="shared" si="533"/>
        <v>19</v>
      </c>
      <c r="C294" s="251">
        <f t="shared" ref="C294" si="607">$C$2</f>
        <v>-15</v>
      </c>
      <c r="D294" s="251">
        <f t="shared" ref="D294" si="608">$D$2</f>
        <v>30</v>
      </c>
      <c r="E294" s="248">
        <f t="shared" si="570"/>
        <v>45658</v>
      </c>
      <c r="F294" s="84">
        <f t="shared" si="536"/>
        <v>1735689600</v>
      </c>
      <c r="G294" s="251">
        <v>0</v>
      </c>
    </row>
    <row r="295" spans="1:7" x14ac:dyDescent="0.2">
      <c r="A295" s="38">
        <f t="shared" si="537"/>
        <v>294</v>
      </c>
      <c r="B295" s="251">
        <f t="shared" si="533"/>
        <v>19</v>
      </c>
      <c r="C295" s="251">
        <f t="shared" ref="C295" si="609">$C$3</f>
        <v>-15</v>
      </c>
      <c r="D295" s="251">
        <f t="shared" ref="D295" si="610">$D$3</f>
        <v>60</v>
      </c>
      <c r="E295" s="248">
        <f t="shared" si="570"/>
        <v>45658</v>
      </c>
      <c r="F295" s="84">
        <f t="shared" si="536"/>
        <v>1735689600</v>
      </c>
      <c r="G295" s="251">
        <v>0</v>
      </c>
    </row>
    <row r="296" spans="1:7" x14ac:dyDescent="0.2">
      <c r="A296" s="38">
        <f t="shared" si="537"/>
        <v>295</v>
      </c>
      <c r="B296" s="251">
        <f t="shared" si="533"/>
        <v>19</v>
      </c>
      <c r="C296" s="251">
        <f t="shared" ref="C296" si="611">$C$4</f>
        <v>50</v>
      </c>
      <c r="D296" s="251">
        <f t="shared" ref="D296" si="612">$D$4</f>
        <v>30</v>
      </c>
      <c r="E296" s="248">
        <f t="shared" si="570"/>
        <v>45658</v>
      </c>
      <c r="F296" s="84">
        <f t="shared" si="536"/>
        <v>1735689600</v>
      </c>
      <c r="G296" s="251">
        <v>0</v>
      </c>
    </row>
    <row r="297" spans="1:7" x14ac:dyDescent="0.2">
      <c r="A297" s="38">
        <f t="shared" si="537"/>
        <v>296</v>
      </c>
      <c r="B297" s="251">
        <f t="shared" si="533"/>
        <v>19</v>
      </c>
      <c r="C297" s="251">
        <f t="shared" ref="C297" si="613">$C$5</f>
        <v>50</v>
      </c>
      <c r="D297" s="251">
        <f t="shared" ref="D297" si="614">$D$5</f>
        <v>60</v>
      </c>
      <c r="E297" s="248">
        <f t="shared" si="570"/>
        <v>45658</v>
      </c>
      <c r="F297" s="84">
        <f t="shared" si="536"/>
        <v>1735689600</v>
      </c>
      <c r="G297" s="251">
        <v>0</v>
      </c>
    </row>
    <row r="298" spans="1:7" x14ac:dyDescent="0.2">
      <c r="A298" s="38">
        <f t="shared" si="537"/>
        <v>297</v>
      </c>
      <c r="B298" s="251">
        <f t="shared" si="533"/>
        <v>19</v>
      </c>
      <c r="C298" s="251">
        <f t="shared" ref="C298" si="615">$C$2</f>
        <v>-15</v>
      </c>
      <c r="D298" s="251">
        <f t="shared" ref="D298" si="616">$D$2</f>
        <v>30</v>
      </c>
      <c r="E298" s="248">
        <f t="shared" si="570"/>
        <v>47484</v>
      </c>
      <c r="F298" s="84">
        <f t="shared" si="536"/>
        <v>1893456000</v>
      </c>
      <c r="G298" s="251">
        <v>0</v>
      </c>
    </row>
    <row r="299" spans="1:7" x14ac:dyDescent="0.2">
      <c r="A299" s="38">
        <f t="shared" si="537"/>
        <v>298</v>
      </c>
      <c r="B299" s="251">
        <f t="shared" si="533"/>
        <v>19</v>
      </c>
      <c r="C299" s="251">
        <f t="shared" ref="C299" si="617">$C$3</f>
        <v>-15</v>
      </c>
      <c r="D299" s="251">
        <f t="shared" ref="D299" si="618">$D$3</f>
        <v>60</v>
      </c>
      <c r="E299" s="248">
        <f t="shared" si="570"/>
        <v>47484</v>
      </c>
      <c r="F299" s="84">
        <f t="shared" si="536"/>
        <v>1893456000</v>
      </c>
      <c r="G299" s="251">
        <v>0</v>
      </c>
    </row>
    <row r="300" spans="1:7" x14ac:dyDescent="0.2">
      <c r="A300" s="38">
        <f t="shared" si="537"/>
        <v>299</v>
      </c>
      <c r="B300" s="251">
        <f t="shared" si="533"/>
        <v>19</v>
      </c>
      <c r="C300" s="251">
        <f t="shared" ref="C300" si="619">$C$4</f>
        <v>50</v>
      </c>
      <c r="D300" s="251">
        <f t="shared" ref="D300" si="620">$D$4</f>
        <v>30</v>
      </c>
      <c r="E300" s="248">
        <f t="shared" si="570"/>
        <v>47484</v>
      </c>
      <c r="F300" s="84">
        <f t="shared" si="536"/>
        <v>1893456000</v>
      </c>
      <c r="G300" s="251">
        <v>0</v>
      </c>
    </row>
    <row r="301" spans="1:7" x14ac:dyDescent="0.2">
      <c r="A301" s="38">
        <f t="shared" si="537"/>
        <v>300</v>
      </c>
      <c r="B301" s="251">
        <f t="shared" si="533"/>
        <v>19</v>
      </c>
      <c r="C301" s="251">
        <f t="shared" ref="C301" si="621">$C$5</f>
        <v>50</v>
      </c>
      <c r="D301" s="251">
        <f t="shared" ref="D301" si="622">$D$5</f>
        <v>60</v>
      </c>
      <c r="E301" s="248">
        <f t="shared" si="570"/>
        <v>47484</v>
      </c>
      <c r="F301" s="84">
        <f t="shared" si="536"/>
        <v>1893456000</v>
      </c>
      <c r="G301" s="251">
        <v>0</v>
      </c>
    </row>
    <row r="302" spans="1:7" x14ac:dyDescent="0.2">
      <c r="A302" s="38">
        <f t="shared" si="537"/>
        <v>301</v>
      </c>
      <c r="B302" s="251">
        <f t="shared" si="533"/>
        <v>19</v>
      </c>
      <c r="C302" s="251">
        <f t="shared" ref="C302" si="623">$C$2</f>
        <v>-15</v>
      </c>
      <c r="D302" s="251">
        <f t="shared" ref="D302" si="624">$D$2</f>
        <v>30</v>
      </c>
      <c r="E302" s="248">
        <f t="shared" si="570"/>
        <v>51136</v>
      </c>
      <c r="F302" s="84">
        <f t="shared" si="536"/>
        <v>2208988800</v>
      </c>
      <c r="G302" s="251">
        <v>0</v>
      </c>
    </row>
    <row r="303" spans="1:7" x14ac:dyDescent="0.2">
      <c r="A303" s="38">
        <f t="shared" si="537"/>
        <v>302</v>
      </c>
      <c r="B303" s="251">
        <f t="shared" si="533"/>
        <v>19</v>
      </c>
      <c r="C303" s="251">
        <f t="shared" ref="C303" si="625">$C$3</f>
        <v>-15</v>
      </c>
      <c r="D303" s="251">
        <f t="shared" ref="D303" si="626">$D$3</f>
        <v>60</v>
      </c>
      <c r="E303" s="248">
        <f t="shared" si="570"/>
        <v>51136</v>
      </c>
      <c r="F303" s="84">
        <f t="shared" si="536"/>
        <v>2208988800</v>
      </c>
      <c r="G303" s="251">
        <v>0</v>
      </c>
    </row>
    <row r="304" spans="1:7" x14ac:dyDescent="0.2">
      <c r="A304" s="38">
        <f t="shared" si="537"/>
        <v>303</v>
      </c>
      <c r="B304" s="251">
        <f t="shared" si="533"/>
        <v>19</v>
      </c>
      <c r="C304" s="251">
        <f t="shared" ref="C304" si="627">$C$4</f>
        <v>50</v>
      </c>
      <c r="D304" s="251">
        <f t="shared" ref="D304" si="628">$D$4</f>
        <v>30</v>
      </c>
      <c r="E304" s="248">
        <f t="shared" si="570"/>
        <v>51136</v>
      </c>
      <c r="F304" s="84">
        <f t="shared" si="536"/>
        <v>2208988800</v>
      </c>
      <c r="G304" s="251">
        <v>0</v>
      </c>
    </row>
    <row r="305" spans="1:7" ht="12.75" thickBot="1" x14ac:dyDescent="0.25">
      <c r="A305" s="38">
        <f t="shared" si="537"/>
        <v>304</v>
      </c>
      <c r="B305" s="252">
        <f t="shared" si="533"/>
        <v>19</v>
      </c>
      <c r="C305" s="252">
        <f t="shared" ref="C305" si="629">$C$5</f>
        <v>50</v>
      </c>
      <c r="D305" s="252">
        <f t="shared" ref="D305" si="630">$D$5</f>
        <v>60</v>
      </c>
      <c r="E305" s="249">
        <f t="shared" si="570"/>
        <v>51136</v>
      </c>
      <c r="F305" s="84">
        <f t="shared" si="536"/>
        <v>2208988800</v>
      </c>
      <c r="G305" s="252">
        <v>0</v>
      </c>
    </row>
    <row r="306" spans="1:7" ht="12.75" thickTop="1" x14ac:dyDescent="0.2"/>
  </sheetData>
  <pageMargins left="0.7" right="0.7" top="0.78740157499999996" bottom="0.78740157499999996" header="0.3" footer="0.3"/>
  <pageSetup paperSize="9" orientation="portrait" verticalDpi="0"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I11"/>
  <sheetViews>
    <sheetView workbookViewId="0">
      <selection activeCell="D1" sqref="D1"/>
    </sheetView>
  </sheetViews>
  <sheetFormatPr baseColWidth="10" defaultRowHeight="12" x14ac:dyDescent="0.2"/>
  <cols>
    <col min="1" max="1" width="2.6640625" bestFit="1" customWidth="1"/>
    <col min="2" max="2" width="15.6640625" customWidth="1"/>
    <col min="3" max="3" width="23.1640625" bestFit="1" customWidth="1"/>
    <col min="4" max="4" width="21.5" bestFit="1" customWidth="1"/>
    <col min="5" max="5" width="6.6640625" bestFit="1" customWidth="1"/>
    <col min="6" max="6" width="27.6640625" bestFit="1" customWidth="1"/>
    <col min="7" max="7" width="5" customWidth="1"/>
    <col min="8" max="8" width="2.1640625" bestFit="1" customWidth="1"/>
  </cols>
  <sheetData>
    <row r="1" spans="1:9" ht="12.75" thickBot="1" x14ac:dyDescent="0.25">
      <c r="A1" s="167" t="s">
        <v>163</v>
      </c>
      <c r="B1" s="167" t="s">
        <v>168</v>
      </c>
      <c r="C1" s="263" t="s">
        <v>248</v>
      </c>
      <c r="D1" s="167" t="s">
        <v>268</v>
      </c>
      <c r="E1" s="167" t="s">
        <v>251</v>
      </c>
      <c r="F1" s="167" t="s">
        <v>377</v>
      </c>
      <c r="I1" s="36"/>
    </row>
    <row r="2" spans="1:9" ht="12.75" thickTop="1" x14ac:dyDescent="0.2">
      <c r="A2">
        <v>1</v>
      </c>
      <c r="B2" s="34" t="s">
        <v>169</v>
      </c>
      <c r="C2" s="251">
        <v>5.6000000000000001E-2</v>
      </c>
      <c r="D2" s="177">
        <f>C2/10^6</f>
        <v>5.5999999999999999E-8</v>
      </c>
      <c r="E2" s="87" t="s">
        <v>329</v>
      </c>
    </row>
    <row r="3" spans="1:9" x14ac:dyDescent="0.2">
      <c r="A3">
        <v>2</v>
      </c>
      <c r="B3" s="34" t="s">
        <v>141</v>
      </c>
      <c r="C3" s="251">
        <v>4.0000000000000001E-3</v>
      </c>
      <c r="D3" s="177">
        <f t="shared" ref="D3:D10" si="0">C3/10^6</f>
        <v>4.0000000000000002E-9</v>
      </c>
      <c r="E3" s="87" t="s">
        <v>383</v>
      </c>
      <c r="F3" t="s">
        <v>250</v>
      </c>
    </row>
    <row r="4" spans="1:9" x14ac:dyDescent="0.2">
      <c r="A4">
        <v>3</v>
      </c>
      <c r="B4" s="34" t="s">
        <v>170</v>
      </c>
      <c r="C4" s="251">
        <v>0</v>
      </c>
      <c r="D4" s="177">
        <f t="shared" si="0"/>
        <v>0</v>
      </c>
      <c r="E4" s="87" t="s">
        <v>140</v>
      </c>
      <c r="F4" s="34"/>
    </row>
    <row r="5" spans="1:9" x14ac:dyDescent="0.2">
      <c r="A5">
        <v>4</v>
      </c>
      <c r="B5" s="34" t="s">
        <v>142</v>
      </c>
      <c r="C5" s="251">
        <v>0.1</v>
      </c>
      <c r="D5" s="177">
        <f t="shared" si="0"/>
        <v>1.0000000000000001E-7</v>
      </c>
      <c r="E5" s="87" t="s">
        <v>383</v>
      </c>
    </row>
    <row r="6" spans="1:9" x14ac:dyDescent="0.2">
      <c r="A6">
        <v>5</v>
      </c>
      <c r="B6" s="34" t="s">
        <v>147</v>
      </c>
      <c r="C6" s="251">
        <v>9.5000000000000001E-2</v>
      </c>
      <c r="D6" s="177">
        <f t="shared" si="0"/>
        <v>9.5000000000000004E-8</v>
      </c>
      <c r="E6" s="87" t="s">
        <v>329</v>
      </c>
    </row>
    <row r="7" spans="1:9" x14ac:dyDescent="0.2">
      <c r="A7">
        <v>6</v>
      </c>
      <c r="B7" s="34" t="s">
        <v>171</v>
      </c>
      <c r="C7" s="251">
        <v>0</v>
      </c>
      <c r="D7" s="177">
        <f t="shared" si="0"/>
        <v>0</v>
      </c>
      <c r="E7" s="87" t="s">
        <v>140</v>
      </c>
    </row>
    <row r="8" spans="1:9" x14ac:dyDescent="0.2">
      <c r="A8">
        <v>7</v>
      </c>
      <c r="B8" s="34" t="s">
        <v>267</v>
      </c>
      <c r="C8" s="251">
        <v>7.8E-2</v>
      </c>
      <c r="D8" s="177">
        <f t="shared" si="0"/>
        <v>7.7999999999999997E-8</v>
      </c>
      <c r="E8" s="87" t="s">
        <v>383</v>
      </c>
      <c r="F8" t="s">
        <v>249</v>
      </c>
    </row>
    <row r="9" spans="1:9" x14ac:dyDescent="0.2">
      <c r="A9">
        <v>8</v>
      </c>
      <c r="B9" s="34" t="s">
        <v>241</v>
      </c>
      <c r="C9" s="251">
        <v>4.0000000000000001E-3</v>
      </c>
      <c r="D9" s="177">
        <f t="shared" si="0"/>
        <v>4.0000000000000002E-9</v>
      </c>
      <c r="E9" s="87" t="s">
        <v>140</v>
      </c>
      <c r="F9" t="s">
        <v>269</v>
      </c>
    </row>
    <row r="10" spans="1:9" ht="12.75" thickBot="1" x14ac:dyDescent="0.25">
      <c r="A10">
        <v>9</v>
      </c>
      <c r="B10" s="34" t="s">
        <v>244</v>
      </c>
      <c r="C10" s="252">
        <f>0.056</f>
        <v>5.6000000000000001E-2</v>
      </c>
      <c r="D10" s="177">
        <f t="shared" si="0"/>
        <v>5.5999999999999999E-8</v>
      </c>
      <c r="E10" s="87" t="s">
        <v>140</v>
      </c>
      <c r="F10" t="s">
        <v>270</v>
      </c>
    </row>
    <row r="11" spans="1:9" ht="12.75" thickTop="1" x14ac:dyDescent="0.2"/>
  </sheetData>
  <pageMargins left="0.7" right="0.7" top="0.78740157499999996" bottom="0.78740157499999996"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F6"/>
  <sheetViews>
    <sheetView zoomScaleNormal="100" workbookViewId="0">
      <selection activeCell="B1" sqref="B1:E1"/>
    </sheetView>
  </sheetViews>
  <sheetFormatPr baseColWidth="10" defaultRowHeight="12" x14ac:dyDescent="0.2"/>
  <cols>
    <col min="1" max="1" width="4.5" customWidth="1"/>
    <col min="2" max="2" width="10.1640625" style="35" bestFit="1" customWidth="1"/>
    <col min="3" max="3" width="14.1640625" style="83" customWidth="1"/>
    <col min="4" max="4" width="14" bestFit="1" customWidth="1"/>
    <col min="5" max="5" width="13.33203125" bestFit="1" customWidth="1"/>
    <col min="6" max="6" width="9.5" bestFit="1" customWidth="1"/>
  </cols>
  <sheetData>
    <row r="1" spans="1:6" ht="12.75" thickBot="1" x14ac:dyDescent="0.25">
      <c r="A1" s="167" t="s">
        <v>163</v>
      </c>
      <c r="B1" s="263" t="s">
        <v>167</v>
      </c>
      <c r="C1" s="167" t="s">
        <v>281</v>
      </c>
      <c r="D1" s="263" t="s">
        <v>394</v>
      </c>
      <c r="E1" s="167" t="s">
        <v>395</v>
      </c>
      <c r="F1" s="167" t="s">
        <v>334</v>
      </c>
    </row>
    <row r="2" spans="1:6" ht="12.75" thickTop="1" x14ac:dyDescent="0.2">
      <c r="A2">
        <v>1</v>
      </c>
      <c r="B2" s="248">
        <v>43831</v>
      </c>
      <c r="C2" s="83">
        <f>(B2-DATE(1970,1,1))*86400</f>
        <v>1577836800</v>
      </c>
      <c r="D2" s="168">
        <v>18</v>
      </c>
      <c r="E2">
        <f>D2/1000</f>
        <v>1.7999999999999999E-2</v>
      </c>
      <c r="F2" t="s">
        <v>376</v>
      </c>
    </row>
    <row r="3" spans="1:6" x14ac:dyDescent="0.2">
      <c r="A3">
        <v>2</v>
      </c>
      <c r="B3" s="248">
        <v>45658</v>
      </c>
      <c r="C3" s="83">
        <f>(B3-DATE(1970,1,1))*86400</f>
        <v>1735689600</v>
      </c>
      <c r="D3" s="168">
        <v>25.7</v>
      </c>
      <c r="E3">
        <f t="shared" ref="E3:E5" si="0">D3/1000</f>
        <v>2.5700000000000001E-2</v>
      </c>
      <c r="F3" s="105" t="s">
        <v>376</v>
      </c>
    </row>
    <row r="4" spans="1:6" x14ac:dyDescent="0.2">
      <c r="A4">
        <v>3</v>
      </c>
      <c r="B4" s="248">
        <v>47484</v>
      </c>
      <c r="C4" s="83">
        <f t="shared" ref="C4:C5" si="1">(B4-DATE(1970,1,1))*86400</f>
        <v>1893456000</v>
      </c>
      <c r="D4" s="168">
        <v>50</v>
      </c>
      <c r="E4">
        <f t="shared" si="0"/>
        <v>0.05</v>
      </c>
      <c r="F4" s="105" t="s">
        <v>376</v>
      </c>
    </row>
    <row r="5" spans="1:6" ht="12.75" thickBot="1" x14ac:dyDescent="0.25">
      <c r="A5">
        <v>4</v>
      </c>
      <c r="B5" s="249">
        <v>51136</v>
      </c>
      <c r="C5" s="83">
        <f t="shared" si="1"/>
        <v>2208988800</v>
      </c>
      <c r="D5" s="169">
        <v>80</v>
      </c>
      <c r="E5">
        <f t="shared" si="0"/>
        <v>0.08</v>
      </c>
      <c r="F5" s="105" t="s">
        <v>376</v>
      </c>
    </row>
    <row r="6" spans="1:6" ht="12.75" thickTop="1" x14ac:dyDescent="0.2"/>
  </sheetData>
  <pageMargins left="0.7" right="0.7" top="0.78740157499999996" bottom="0.78740157499999996"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P146"/>
  <sheetViews>
    <sheetView zoomScaleNormal="100" workbookViewId="0">
      <pane ySplit="1" topLeftCell="A2" activePane="bottomLeft" state="frozen"/>
      <selection activeCell="T50" sqref="T50"/>
      <selection pane="bottomLeft" activeCell="H1" sqref="H1"/>
    </sheetView>
  </sheetViews>
  <sheetFormatPr baseColWidth="10" defaultRowHeight="12" x14ac:dyDescent="0.2"/>
  <cols>
    <col min="1" max="1" width="4.1640625" bestFit="1" customWidth="1"/>
    <col min="2" max="2" width="15" style="105" bestFit="1" customWidth="1"/>
    <col min="3" max="3" width="4.6640625" bestFit="1" customWidth="1"/>
    <col min="4" max="4" width="3.33203125" bestFit="1" customWidth="1"/>
    <col min="5" max="5" width="10.1640625" bestFit="1" customWidth="1"/>
    <col min="6" max="6" width="14.1640625" style="83" bestFit="1" customWidth="1"/>
    <col min="7" max="7" width="13.5" bestFit="1" customWidth="1"/>
    <col min="8" max="8" width="12.1640625" bestFit="1" customWidth="1"/>
    <col min="9" max="9" width="11.83203125" customWidth="1"/>
    <col min="10" max="10" width="3" customWidth="1"/>
    <col min="11" max="11" width="15.6640625" bestFit="1" customWidth="1"/>
  </cols>
  <sheetData>
    <row r="1" spans="1:16" ht="12.75" thickBot="1" x14ac:dyDescent="0.25">
      <c r="A1" s="167" t="s">
        <v>163</v>
      </c>
      <c r="B1" s="167" t="s">
        <v>164</v>
      </c>
      <c r="C1" s="167" t="s">
        <v>165</v>
      </c>
      <c r="D1" s="167" t="s">
        <v>166</v>
      </c>
      <c r="E1" s="167" t="s">
        <v>167</v>
      </c>
      <c r="F1" s="167" t="s">
        <v>281</v>
      </c>
      <c r="G1" s="182" t="s">
        <v>392</v>
      </c>
      <c r="H1" s="167" t="s">
        <v>393</v>
      </c>
      <c r="L1" s="291"/>
      <c r="M1" s="291"/>
      <c r="N1" s="291"/>
      <c r="O1" s="291"/>
    </row>
    <row r="2" spans="1:16" ht="13.5" thickTop="1" thickBot="1" x14ac:dyDescent="0.25">
      <c r="A2" s="38">
        <v>1</v>
      </c>
      <c r="B2" s="250">
        <v>1</v>
      </c>
      <c r="C2" s="250">
        <v>-15</v>
      </c>
      <c r="D2" s="250">
        <v>30</v>
      </c>
      <c r="E2" s="247">
        <v>43831</v>
      </c>
      <c r="F2" s="84">
        <f>(E2-DATE(1970,1,1))*86400</f>
        <v>1577836800</v>
      </c>
      <c r="G2" s="181">
        <f>INDEX($L$4:$O$12,MATCH(B2,$J$4:$J$12,0),MATCH(E2,$L$3:$O$3,0))</f>
        <v>6.1</v>
      </c>
      <c r="H2" s="176">
        <f>G2/10^9</f>
        <v>6.1E-9</v>
      </c>
    </row>
    <row r="3" spans="1:16" ht="13.5" thickTop="1" thickBot="1" x14ac:dyDescent="0.25">
      <c r="A3" s="38">
        <v>2</v>
      </c>
      <c r="B3" s="251">
        <v>1</v>
      </c>
      <c r="C3" s="251">
        <v>-15</v>
      </c>
      <c r="D3" s="251">
        <v>60</v>
      </c>
      <c r="E3" s="248">
        <f>$E$2</f>
        <v>43831</v>
      </c>
      <c r="F3" s="84">
        <f t="shared" ref="F3:F66" si="0">(E3-DATE(1970,1,1))*86400</f>
        <v>1577836800</v>
      </c>
      <c r="G3" s="181">
        <f t="shared" ref="G3:G67" si="1">INDEX($L$4:$O$12,MATCH(B3,$J$4:$J$12,0),MATCH(E3,$L$3:$O$3,0))</f>
        <v>6.1</v>
      </c>
      <c r="H3" s="176">
        <f t="shared" ref="H3:H66" si="2">G3/10^9</f>
        <v>6.1E-9</v>
      </c>
      <c r="K3" s="25" t="s">
        <v>164</v>
      </c>
      <c r="L3" s="264">
        <v>43831</v>
      </c>
      <c r="M3" s="265">
        <v>45658</v>
      </c>
      <c r="N3" s="265">
        <v>47484</v>
      </c>
      <c r="O3" s="266">
        <v>51136</v>
      </c>
      <c r="P3" s="25" t="s">
        <v>251</v>
      </c>
    </row>
    <row r="4" spans="1:16" ht="12.75" thickTop="1" x14ac:dyDescent="0.2">
      <c r="A4" s="38">
        <v>3</v>
      </c>
      <c r="B4" s="251">
        <v>1</v>
      </c>
      <c r="C4" s="251">
        <v>50</v>
      </c>
      <c r="D4" s="251">
        <f>D2</f>
        <v>30</v>
      </c>
      <c r="E4" s="248">
        <f t="shared" ref="E4:E5" si="3">$E$2</f>
        <v>43831</v>
      </c>
      <c r="F4" s="84">
        <f t="shared" si="0"/>
        <v>1577836800</v>
      </c>
      <c r="G4" s="181">
        <f t="shared" si="1"/>
        <v>6.1</v>
      </c>
      <c r="H4" s="176">
        <f t="shared" si="2"/>
        <v>6.1E-9</v>
      </c>
      <c r="J4">
        <v>3</v>
      </c>
      <c r="K4" t="s">
        <v>5</v>
      </c>
      <c r="L4" s="267">
        <v>0.47</v>
      </c>
      <c r="M4" s="268">
        <v>0.47</v>
      </c>
      <c r="N4" s="268">
        <v>0.47</v>
      </c>
      <c r="O4" s="269">
        <v>0.47</v>
      </c>
      <c r="P4" t="s">
        <v>376</v>
      </c>
    </row>
    <row r="5" spans="1:16" x14ac:dyDescent="0.2">
      <c r="A5" s="38">
        <v>4</v>
      </c>
      <c r="B5" s="251">
        <v>1</v>
      </c>
      <c r="C5" s="251">
        <v>50</v>
      </c>
      <c r="D5" s="251">
        <v>60</v>
      </c>
      <c r="E5" s="248">
        <f t="shared" si="3"/>
        <v>43831</v>
      </c>
      <c r="F5" s="84">
        <f t="shared" si="0"/>
        <v>1577836800</v>
      </c>
      <c r="G5" s="181">
        <f t="shared" si="1"/>
        <v>6.1</v>
      </c>
      <c r="H5" s="176">
        <f t="shared" si="2"/>
        <v>6.1E-9</v>
      </c>
      <c r="J5">
        <v>4</v>
      </c>
      <c r="K5" t="s">
        <v>4</v>
      </c>
      <c r="L5" s="267">
        <v>1.1000000000000001</v>
      </c>
      <c r="M5" s="268">
        <v>1.1000000000000001</v>
      </c>
      <c r="N5" s="268">
        <v>1.1000000000000001</v>
      </c>
      <c r="O5" s="269">
        <v>1.1000000000000001</v>
      </c>
      <c r="P5" s="105" t="s">
        <v>376</v>
      </c>
    </row>
    <row r="6" spans="1:16" x14ac:dyDescent="0.2">
      <c r="A6" s="38">
        <v>5</v>
      </c>
      <c r="B6" s="251">
        <v>1</v>
      </c>
      <c r="C6" s="251">
        <f>$C$2</f>
        <v>-15</v>
      </c>
      <c r="D6" s="251">
        <f>$D$2</f>
        <v>30</v>
      </c>
      <c r="E6" s="248">
        <v>45658</v>
      </c>
      <c r="F6" s="84">
        <f t="shared" si="0"/>
        <v>1735689600</v>
      </c>
      <c r="G6" s="181">
        <f t="shared" si="1"/>
        <v>7.4</v>
      </c>
      <c r="H6" s="176">
        <f t="shared" si="2"/>
        <v>7.4000000000000001E-9</v>
      </c>
      <c r="J6">
        <v>5</v>
      </c>
      <c r="K6" t="s">
        <v>3</v>
      </c>
      <c r="L6" s="267">
        <v>2.2999999999999998</v>
      </c>
      <c r="M6" s="268">
        <v>2.5</v>
      </c>
      <c r="N6" s="268">
        <v>2.7</v>
      </c>
      <c r="O6" s="269">
        <v>2.8</v>
      </c>
      <c r="P6" s="105" t="s">
        <v>376</v>
      </c>
    </row>
    <row r="7" spans="1:16" x14ac:dyDescent="0.2">
      <c r="A7" s="38">
        <v>6</v>
      </c>
      <c r="B7" s="251">
        <v>1</v>
      </c>
      <c r="C7" s="251">
        <f>$C$3</f>
        <v>-15</v>
      </c>
      <c r="D7" s="251">
        <f>$D$3</f>
        <v>60</v>
      </c>
      <c r="E7" s="248">
        <f>$E$6</f>
        <v>45658</v>
      </c>
      <c r="F7" s="84">
        <f t="shared" si="0"/>
        <v>1735689600</v>
      </c>
      <c r="G7" s="181">
        <f t="shared" si="1"/>
        <v>7.4</v>
      </c>
      <c r="H7" s="176">
        <f t="shared" si="2"/>
        <v>7.4000000000000001E-9</v>
      </c>
      <c r="J7">
        <v>1</v>
      </c>
      <c r="K7" t="s">
        <v>2</v>
      </c>
      <c r="L7" s="267">
        <v>6.1</v>
      </c>
      <c r="M7" s="268">
        <v>7.4</v>
      </c>
      <c r="N7" s="268">
        <v>8.8000000000000007</v>
      </c>
      <c r="O7" s="269">
        <v>9.8000000000000007</v>
      </c>
      <c r="P7" s="105" t="s">
        <v>376</v>
      </c>
    </row>
    <row r="8" spans="1:16" x14ac:dyDescent="0.2">
      <c r="A8" s="38">
        <v>7</v>
      </c>
      <c r="B8" s="251">
        <v>1</v>
      </c>
      <c r="C8" s="251">
        <f>$C$4</f>
        <v>50</v>
      </c>
      <c r="D8" s="251">
        <f>$D$4</f>
        <v>30</v>
      </c>
      <c r="E8" s="248">
        <f t="shared" ref="E8:E9" si="4">$E$6</f>
        <v>45658</v>
      </c>
      <c r="F8" s="84">
        <f t="shared" si="0"/>
        <v>1735689600</v>
      </c>
      <c r="G8" s="181">
        <f t="shared" si="1"/>
        <v>7.4</v>
      </c>
      <c r="H8" s="176">
        <f t="shared" si="2"/>
        <v>7.4000000000000001E-9</v>
      </c>
      <c r="J8">
        <v>7</v>
      </c>
      <c r="K8" t="s">
        <v>242</v>
      </c>
      <c r="L8" s="267">
        <v>14.1</v>
      </c>
      <c r="M8" s="268">
        <v>17</v>
      </c>
      <c r="N8" s="268">
        <v>19.850000000000001</v>
      </c>
      <c r="O8" s="269">
        <v>22.2</v>
      </c>
      <c r="P8" s="105" t="s">
        <v>376</v>
      </c>
    </row>
    <row r="9" spans="1:16" x14ac:dyDescent="0.2">
      <c r="A9" s="38">
        <v>8</v>
      </c>
      <c r="B9" s="251">
        <v>1</v>
      </c>
      <c r="C9" s="251">
        <f>$C$5</f>
        <v>50</v>
      </c>
      <c r="D9" s="251">
        <f>$D$5</f>
        <v>60</v>
      </c>
      <c r="E9" s="248">
        <f t="shared" si="4"/>
        <v>45658</v>
      </c>
      <c r="F9" s="84">
        <f t="shared" si="0"/>
        <v>1735689600</v>
      </c>
      <c r="G9" s="181">
        <f t="shared" si="1"/>
        <v>7.4</v>
      </c>
      <c r="H9" s="176">
        <f t="shared" si="2"/>
        <v>7.4000000000000001E-9</v>
      </c>
      <c r="J9">
        <v>2</v>
      </c>
      <c r="K9" t="s">
        <v>1</v>
      </c>
      <c r="L9" s="267">
        <v>2</v>
      </c>
      <c r="M9" s="268">
        <v>2</v>
      </c>
      <c r="N9" s="268">
        <v>2</v>
      </c>
      <c r="O9" s="269">
        <v>2</v>
      </c>
      <c r="P9" t="s">
        <v>266</v>
      </c>
    </row>
    <row r="10" spans="1:16" x14ac:dyDescent="0.2">
      <c r="A10" s="38">
        <v>9</v>
      </c>
      <c r="B10" s="251">
        <v>1</v>
      </c>
      <c r="C10" s="251">
        <f t="shared" ref="C10" si="5">$C$2</f>
        <v>-15</v>
      </c>
      <c r="D10" s="251">
        <f t="shared" ref="D10" si="6">$D$2</f>
        <v>30</v>
      </c>
      <c r="E10" s="248">
        <v>47484</v>
      </c>
      <c r="F10" s="84">
        <f t="shared" si="0"/>
        <v>1893456000</v>
      </c>
      <c r="G10" s="181">
        <f t="shared" si="1"/>
        <v>8.8000000000000007</v>
      </c>
      <c r="H10" s="176">
        <f t="shared" si="2"/>
        <v>8.800000000000001E-9</v>
      </c>
      <c r="J10">
        <v>6</v>
      </c>
      <c r="K10" t="s">
        <v>171</v>
      </c>
      <c r="L10" s="267">
        <v>0</v>
      </c>
      <c r="M10" s="268">
        <v>0</v>
      </c>
      <c r="N10" s="268">
        <v>0</v>
      </c>
      <c r="O10" s="269">
        <v>0</v>
      </c>
      <c r="P10" s="105" t="s">
        <v>376</v>
      </c>
    </row>
    <row r="11" spans="1:16" x14ac:dyDescent="0.2">
      <c r="A11" s="38">
        <v>10</v>
      </c>
      <c r="B11" s="251">
        <v>1</v>
      </c>
      <c r="C11" s="251">
        <f t="shared" ref="C11" si="7">$C$3</f>
        <v>-15</v>
      </c>
      <c r="D11" s="251">
        <f t="shared" ref="D11" si="8">$D$3</f>
        <v>60</v>
      </c>
      <c r="E11" s="248">
        <f>$E$10</f>
        <v>47484</v>
      </c>
      <c r="F11" s="84">
        <f t="shared" si="0"/>
        <v>1893456000</v>
      </c>
      <c r="G11" s="181">
        <f t="shared" si="1"/>
        <v>8.8000000000000007</v>
      </c>
      <c r="H11" s="176">
        <f t="shared" si="2"/>
        <v>8.800000000000001E-9</v>
      </c>
      <c r="J11">
        <v>8</v>
      </c>
      <c r="K11" s="34" t="s">
        <v>241</v>
      </c>
      <c r="L11" s="267">
        <v>0.2</v>
      </c>
      <c r="M11" s="268">
        <v>0.2</v>
      </c>
      <c r="N11" s="268">
        <v>0.2</v>
      </c>
      <c r="O11" s="269">
        <v>0.2</v>
      </c>
      <c r="P11" t="s">
        <v>266</v>
      </c>
    </row>
    <row r="12" spans="1:16" ht="12.75" thickBot="1" x14ac:dyDescent="0.25">
      <c r="A12" s="38">
        <v>11</v>
      </c>
      <c r="B12" s="251">
        <v>1</v>
      </c>
      <c r="C12" s="251">
        <f t="shared" ref="C12" si="9">$C$4</f>
        <v>50</v>
      </c>
      <c r="D12" s="251">
        <f t="shared" ref="D12" si="10">$D$4</f>
        <v>30</v>
      </c>
      <c r="E12" s="248">
        <f t="shared" ref="E12:E13" si="11">$E$10</f>
        <v>47484</v>
      </c>
      <c r="F12" s="84">
        <f t="shared" si="0"/>
        <v>1893456000</v>
      </c>
      <c r="G12" s="181">
        <f t="shared" si="1"/>
        <v>8.8000000000000007</v>
      </c>
      <c r="H12" s="176">
        <f t="shared" si="2"/>
        <v>8.800000000000001E-9</v>
      </c>
      <c r="J12">
        <v>9</v>
      </c>
      <c r="K12" s="34" t="s">
        <v>244</v>
      </c>
      <c r="L12" s="270">
        <v>0.5</v>
      </c>
      <c r="M12" s="271">
        <v>0.5</v>
      </c>
      <c r="N12" s="271">
        <v>0.5</v>
      </c>
      <c r="O12" s="272">
        <v>0.5</v>
      </c>
      <c r="P12" t="s">
        <v>266</v>
      </c>
    </row>
    <row r="13" spans="1:16" ht="12.75" thickTop="1" x14ac:dyDescent="0.2">
      <c r="A13" s="38">
        <v>12</v>
      </c>
      <c r="B13" s="251">
        <v>1</v>
      </c>
      <c r="C13" s="251">
        <f t="shared" ref="C13" si="12">$C$5</f>
        <v>50</v>
      </c>
      <c r="D13" s="251">
        <f t="shared" ref="D13" si="13">$D$5</f>
        <v>60</v>
      </c>
      <c r="E13" s="248">
        <f t="shared" si="11"/>
        <v>47484</v>
      </c>
      <c r="F13" s="84">
        <f t="shared" si="0"/>
        <v>1893456000</v>
      </c>
      <c r="G13" s="181">
        <f t="shared" si="1"/>
        <v>8.8000000000000007</v>
      </c>
      <c r="H13" s="176">
        <f t="shared" si="2"/>
        <v>8.800000000000001E-9</v>
      </c>
    </row>
    <row r="14" spans="1:16" x14ac:dyDescent="0.2">
      <c r="A14" s="38">
        <v>13</v>
      </c>
      <c r="B14" s="251">
        <v>1</v>
      </c>
      <c r="C14" s="251">
        <f t="shared" ref="C14" si="14">$C$2</f>
        <v>-15</v>
      </c>
      <c r="D14" s="251">
        <f t="shared" ref="D14" si="15">$D$2</f>
        <v>30</v>
      </c>
      <c r="E14" s="248">
        <v>51136</v>
      </c>
      <c r="F14" s="84">
        <f t="shared" si="0"/>
        <v>2208988800</v>
      </c>
      <c r="G14" s="181">
        <f t="shared" si="1"/>
        <v>9.8000000000000007</v>
      </c>
      <c r="H14" s="176">
        <f t="shared" si="2"/>
        <v>9.8000000000000001E-9</v>
      </c>
    </row>
    <row r="15" spans="1:16" x14ac:dyDescent="0.2">
      <c r="A15" s="38">
        <v>14</v>
      </c>
      <c r="B15" s="251">
        <v>1</v>
      </c>
      <c r="C15" s="251">
        <f t="shared" ref="C15" si="16">$C$3</f>
        <v>-15</v>
      </c>
      <c r="D15" s="251">
        <f t="shared" ref="D15" si="17">$D$3</f>
        <v>60</v>
      </c>
      <c r="E15" s="248">
        <f>$E$14</f>
        <v>51136</v>
      </c>
      <c r="F15" s="84">
        <f t="shared" si="0"/>
        <v>2208988800</v>
      </c>
      <c r="G15" s="181">
        <f t="shared" si="1"/>
        <v>9.8000000000000007</v>
      </c>
      <c r="H15" s="176">
        <f t="shared" si="2"/>
        <v>9.8000000000000001E-9</v>
      </c>
    </row>
    <row r="16" spans="1:16" x14ac:dyDescent="0.2">
      <c r="A16" s="38">
        <v>15</v>
      </c>
      <c r="B16" s="251">
        <v>1</v>
      </c>
      <c r="C16" s="251">
        <f t="shared" ref="C16" si="18">$C$4</f>
        <v>50</v>
      </c>
      <c r="D16" s="251">
        <f t="shared" ref="D16" si="19">$D$4</f>
        <v>30</v>
      </c>
      <c r="E16" s="248">
        <f t="shared" ref="E16:E17" si="20">$E$14</f>
        <v>51136</v>
      </c>
      <c r="F16" s="84">
        <f t="shared" si="0"/>
        <v>2208988800</v>
      </c>
      <c r="G16" s="181">
        <f t="shared" si="1"/>
        <v>9.8000000000000007</v>
      </c>
      <c r="H16" s="176">
        <f t="shared" si="2"/>
        <v>9.8000000000000001E-9</v>
      </c>
    </row>
    <row r="17" spans="1:12" x14ac:dyDescent="0.2">
      <c r="A17" s="38">
        <v>16</v>
      </c>
      <c r="B17" s="251">
        <v>1</v>
      </c>
      <c r="C17" s="251">
        <f t="shared" ref="C17" si="21">$C$5</f>
        <v>50</v>
      </c>
      <c r="D17" s="251">
        <f t="shared" ref="D17" si="22">$D$5</f>
        <v>60</v>
      </c>
      <c r="E17" s="248">
        <f t="shared" si="20"/>
        <v>51136</v>
      </c>
      <c r="F17" s="84">
        <f t="shared" si="0"/>
        <v>2208988800</v>
      </c>
      <c r="G17" s="181">
        <f t="shared" si="1"/>
        <v>9.8000000000000007</v>
      </c>
      <c r="H17" s="176">
        <f t="shared" si="2"/>
        <v>9.8000000000000001E-9</v>
      </c>
    </row>
    <row r="18" spans="1:12" x14ac:dyDescent="0.2">
      <c r="A18">
        <v>17</v>
      </c>
      <c r="B18" s="251">
        <v>2</v>
      </c>
      <c r="C18" s="251">
        <f t="shared" ref="C18" si="23">$C$2</f>
        <v>-15</v>
      </c>
      <c r="D18" s="251">
        <f t="shared" ref="D18" si="24">$D$2</f>
        <v>30</v>
      </c>
      <c r="E18" s="248">
        <f>E2</f>
        <v>43831</v>
      </c>
      <c r="F18" s="85">
        <f t="shared" si="0"/>
        <v>1577836800</v>
      </c>
      <c r="G18" s="43">
        <f>INDEX($L$4:$O$12,MATCH(B18,$J$4:$J$12,0),MATCH(E18,$L$3:$O$3,0))</f>
        <v>2</v>
      </c>
      <c r="H18" s="177">
        <f t="shared" si="2"/>
        <v>2.0000000000000001E-9</v>
      </c>
    </row>
    <row r="19" spans="1:12" x14ac:dyDescent="0.2">
      <c r="A19">
        <v>18</v>
      </c>
      <c r="B19" s="251">
        <v>2</v>
      </c>
      <c r="C19" s="251">
        <f t="shared" ref="C19" si="25">$C$3</f>
        <v>-15</v>
      </c>
      <c r="D19" s="251">
        <f t="shared" ref="D19" si="26">$D$3</f>
        <v>60</v>
      </c>
      <c r="E19" s="248">
        <f t="shared" ref="E19:E82" si="27">E3</f>
        <v>43831</v>
      </c>
      <c r="F19" s="85">
        <f t="shared" si="0"/>
        <v>1577836800</v>
      </c>
      <c r="G19" s="43">
        <f t="shared" si="1"/>
        <v>2</v>
      </c>
      <c r="H19" s="177">
        <f t="shared" si="2"/>
        <v>2.0000000000000001E-9</v>
      </c>
      <c r="L19" s="34"/>
    </row>
    <row r="20" spans="1:12" x14ac:dyDescent="0.2">
      <c r="A20">
        <v>19</v>
      </c>
      <c r="B20" s="251">
        <v>2</v>
      </c>
      <c r="C20" s="251">
        <f t="shared" ref="C20" si="28">$C$4</f>
        <v>50</v>
      </c>
      <c r="D20" s="251">
        <f t="shared" ref="D20" si="29">$D$4</f>
        <v>30</v>
      </c>
      <c r="E20" s="248">
        <f t="shared" si="27"/>
        <v>43831</v>
      </c>
      <c r="F20" s="85">
        <f t="shared" si="0"/>
        <v>1577836800</v>
      </c>
      <c r="G20" s="43">
        <f t="shared" si="1"/>
        <v>2</v>
      </c>
      <c r="H20" s="177">
        <f t="shared" si="2"/>
        <v>2.0000000000000001E-9</v>
      </c>
      <c r="L20" s="34"/>
    </row>
    <row r="21" spans="1:12" x14ac:dyDescent="0.2">
      <c r="A21">
        <v>20</v>
      </c>
      <c r="B21" s="251">
        <v>2</v>
      </c>
      <c r="C21" s="251">
        <f t="shared" ref="C21" si="30">$C$5</f>
        <v>50</v>
      </c>
      <c r="D21" s="251">
        <f t="shared" ref="D21" si="31">$D$5</f>
        <v>60</v>
      </c>
      <c r="E21" s="248">
        <f t="shared" si="27"/>
        <v>43831</v>
      </c>
      <c r="F21" s="85">
        <f t="shared" si="0"/>
        <v>1577836800</v>
      </c>
      <c r="G21" s="43">
        <f t="shared" si="1"/>
        <v>2</v>
      </c>
      <c r="H21" s="177">
        <f t="shared" si="2"/>
        <v>2.0000000000000001E-9</v>
      </c>
      <c r="L21" s="34"/>
    </row>
    <row r="22" spans="1:12" x14ac:dyDescent="0.2">
      <c r="A22">
        <v>21</v>
      </c>
      <c r="B22" s="251">
        <v>2</v>
      </c>
      <c r="C22" s="251">
        <f t="shared" ref="C22" si="32">$C$2</f>
        <v>-15</v>
      </c>
      <c r="D22" s="251">
        <f t="shared" ref="D22" si="33">$D$2</f>
        <v>30</v>
      </c>
      <c r="E22" s="248">
        <f t="shared" si="27"/>
        <v>45658</v>
      </c>
      <c r="F22" s="85">
        <f t="shared" si="0"/>
        <v>1735689600</v>
      </c>
      <c r="G22" s="43">
        <f t="shared" si="1"/>
        <v>2</v>
      </c>
      <c r="H22" s="177">
        <f t="shared" si="2"/>
        <v>2.0000000000000001E-9</v>
      </c>
      <c r="L22" s="34"/>
    </row>
    <row r="23" spans="1:12" x14ac:dyDescent="0.2">
      <c r="A23">
        <v>22</v>
      </c>
      <c r="B23" s="251">
        <v>2</v>
      </c>
      <c r="C23" s="251">
        <f t="shared" ref="C23" si="34">$C$3</f>
        <v>-15</v>
      </c>
      <c r="D23" s="251">
        <f t="shared" ref="D23" si="35">$D$3</f>
        <v>60</v>
      </c>
      <c r="E23" s="248">
        <f t="shared" si="27"/>
        <v>45658</v>
      </c>
      <c r="F23" s="85">
        <f t="shared" si="0"/>
        <v>1735689600</v>
      </c>
      <c r="G23" s="43">
        <f t="shared" si="1"/>
        <v>2</v>
      </c>
      <c r="H23" s="177">
        <f t="shared" si="2"/>
        <v>2.0000000000000001E-9</v>
      </c>
      <c r="L23" s="34"/>
    </row>
    <row r="24" spans="1:12" x14ac:dyDescent="0.2">
      <c r="A24">
        <v>23</v>
      </c>
      <c r="B24" s="251">
        <v>2</v>
      </c>
      <c r="C24" s="251">
        <f t="shared" ref="C24" si="36">$C$4</f>
        <v>50</v>
      </c>
      <c r="D24" s="251">
        <f t="shared" ref="D24" si="37">$D$4</f>
        <v>30</v>
      </c>
      <c r="E24" s="248">
        <f t="shared" si="27"/>
        <v>45658</v>
      </c>
      <c r="F24" s="85">
        <f t="shared" si="0"/>
        <v>1735689600</v>
      </c>
      <c r="G24" s="43">
        <f t="shared" si="1"/>
        <v>2</v>
      </c>
      <c r="H24" s="177">
        <f t="shared" si="2"/>
        <v>2.0000000000000001E-9</v>
      </c>
      <c r="L24" s="34"/>
    </row>
    <row r="25" spans="1:12" x14ac:dyDescent="0.2">
      <c r="A25">
        <v>24</v>
      </c>
      <c r="B25" s="251">
        <v>2</v>
      </c>
      <c r="C25" s="251">
        <f t="shared" ref="C25" si="38">$C$5</f>
        <v>50</v>
      </c>
      <c r="D25" s="251">
        <f t="shared" ref="D25" si="39">$D$5</f>
        <v>60</v>
      </c>
      <c r="E25" s="248">
        <f t="shared" si="27"/>
        <v>45658</v>
      </c>
      <c r="F25" s="85">
        <f t="shared" si="0"/>
        <v>1735689600</v>
      </c>
      <c r="G25" s="43">
        <f t="shared" si="1"/>
        <v>2</v>
      </c>
      <c r="H25" s="177">
        <f t="shared" si="2"/>
        <v>2.0000000000000001E-9</v>
      </c>
      <c r="L25" s="34"/>
    </row>
    <row r="26" spans="1:12" x14ac:dyDescent="0.2">
      <c r="A26">
        <v>25</v>
      </c>
      <c r="B26" s="251">
        <v>2</v>
      </c>
      <c r="C26" s="251">
        <f t="shared" ref="C26" si="40">$C$2</f>
        <v>-15</v>
      </c>
      <c r="D26" s="251">
        <f t="shared" ref="D26" si="41">$D$2</f>
        <v>30</v>
      </c>
      <c r="E26" s="248">
        <f t="shared" si="27"/>
        <v>47484</v>
      </c>
      <c r="F26" s="85">
        <f t="shared" si="0"/>
        <v>1893456000</v>
      </c>
      <c r="G26" s="43">
        <f t="shared" si="1"/>
        <v>2</v>
      </c>
      <c r="H26" s="177">
        <f t="shared" si="2"/>
        <v>2.0000000000000001E-9</v>
      </c>
    </row>
    <row r="27" spans="1:12" x14ac:dyDescent="0.2">
      <c r="A27">
        <v>26</v>
      </c>
      <c r="B27" s="251">
        <v>2</v>
      </c>
      <c r="C27" s="251">
        <f t="shared" ref="C27" si="42">$C$3</f>
        <v>-15</v>
      </c>
      <c r="D27" s="251">
        <f t="shared" ref="D27" si="43">$D$3</f>
        <v>60</v>
      </c>
      <c r="E27" s="248">
        <f t="shared" si="27"/>
        <v>47484</v>
      </c>
      <c r="F27" s="85">
        <f t="shared" si="0"/>
        <v>1893456000</v>
      </c>
      <c r="G27" s="43">
        <f t="shared" si="1"/>
        <v>2</v>
      </c>
      <c r="H27" s="177">
        <f t="shared" si="2"/>
        <v>2.0000000000000001E-9</v>
      </c>
    </row>
    <row r="28" spans="1:12" x14ac:dyDescent="0.2">
      <c r="A28">
        <v>27</v>
      </c>
      <c r="B28" s="251">
        <v>2</v>
      </c>
      <c r="C28" s="251">
        <f t="shared" ref="C28" si="44">$C$4</f>
        <v>50</v>
      </c>
      <c r="D28" s="251">
        <f t="shared" ref="D28" si="45">$D$4</f>
        <v>30</v>
      </c>
      <c r="E28" s="248">
        <f t="shared" si="27"/>
        <v>47484</v>
      </c>
      <c r="F28" s="85">
        <f t="shared" si="0"/>
        <v>1893456000</v>
      </c>
      <c r="G28" s="43">
        <f t="shared" si="1"/>
        <v>2</v>
      </c>
      <c r="H28" s="177">
        <f t="shared" si="2"/>
        <v>2.0000000000000001E-9</v>
      </c>
    </row>
    <row r="29" spans="1:12" x14ac:dyDescent="0.2">
      <c r="A29">
        <v>28</v>
      </c>
      <c r="B29" s="251">
        <v>2</v>
      </c>
      <c r="C29" s="251">
        <f t="shared" ref="C29" si="46">$C$5</f>
        <v>50</v>
      </c>
      <c r="D29" s="251">
        <f t="shared" ref="D29" si="47">$D$5</f>
        <v>60</v>
      </c>
      <c r="E29" s="248">
        <f t="shared" si="27"/>
        <v>47484</v>
      </c>
      <c r="F29" s="85">
        <f t="shared" si="0"/>
        <v>1893456000</v>
      </c>
      <c r="G29" s="43">
        <f t="shared" si="1"/>
        <v>2</v>
      </c>
      <c r="H29" s="177">
        <f t="shared" si="2"/>
        <v>2.0000000000000001E-9</v>
      </c>
    </row>
    <row r="30" spans="1:12" x14ac:dyDescent="0.2">
      <c r="A30">
        <v>29</v>
      </c>
      <c r="B30" s="251">
        <v>2</v>
      </c>
      <c r="C30" s="251">
        <f t="shared" ref="C30" si="48">$C$2</f>
        <v>-15</v>
      </c>
      <c r="D30" s="251">
        <f t="shared" ref="D30" si="49">$D$2</f>
        <v>30</v>
      </c>
      <c r="E30" s="248">
        <f t="shared" si="27"/>
        <v>51136</v>
      </c>
      <c r="F30" s="85">
        <f t="shared" si="0"/>
        <v>2208988800</v>
      </c>
      <c r="G30" s="43">
        <f t="shared" si="1"/>
        <v>2</v>
      </c>
      <c r="H30" s="177">
        <f t="shared" si="2"/>
        <v>2.0000000000000001E-9</v>
      </c>
    </row>
    <row r="31" spans="1:12" x14ac:dyDescent="0.2">
      <c r="A31">
        <v>30</v>
      </c>
      <c r="B31" s="251">
        <v>2</v>
      </c>
      <c r="C31" s="251">
        <f t="shared" ref="C31" si="50">$C$3</f>
        <v>-15</v>
      </c>
      <c r="D31" s="251">
        <f t="shared" ref="D31" si="51">$D$3</f>
        <v>60</v>
      </c>
      <c r="E31" s="248">
        <f t="shared" si="27"/>
        <v>51136</v>
      </c>
      <c r="F31" s="85">
        <f t="shared" si="0"/>
        <v>2208988800</v>
      </c>
      <c r="G31" s="43">
        <f t="shared" si="1"/>
        <v>2</v>
      </c>
      <c r="H31" s="177">
        <f t="shared" si="2"/>
        <v>2.0000000000000001E-9</v>
      </c>
    </row>
    <row r="32" spans="1:12" x14ac:dyDescent="0.2">
      <c r="A32">
        <v>31</v>
      </c>
      <c r="B32" s="251">
        <v>2</v>
      </c>
      <c r="C32" s="251">
        <f t="shared" ref="C32" si="52">$C$4</f>
        <v>50</v>
      </c>
      <c r="D32" s="251">
        <f t="shared" ref="D32" si="53">$D$4</f>
        <v>30</v>
      </c>
      <c r="E32" s="248">
        <f t="shared" si="27"/>
        <v>51136</v>
      </c>
      <c r="F32" s="85">
        <f t="shared" si="0"/>
        <v>2208988800</v>
      </c>
      <c r="G32" s="43">
        <f t="shared" si="1"/>
        <v>2</v>
      </c>
      <c r="H32" s="177">
        <f t="shared" si="2"/>
        <v>2.0000000000000001E-9</v>
      </c>
    </row>
    <row r="33" spans="1:8" x14ac:dyDescent="0.2">
      <c r="A33">
        <v>32</v>
      </c>
      <c r="B33" s="251">
        <v>2</v>
      </c>
      <c r="C33" s="251">
        <f t="shared" ref="C33" si="54">$C$5</f>
        <v>50</v>
      </c>
      <c r="D33" s="251">
        <f t="shared" ref="D33" si="55">$D$5</f>
        <v>60</v>
      </c>
      <c r="E33" s="248">
        <f t="shared" si="27"/>
        <v>51136</v>
      </c>
      <c r="F33" s="85">
        <f t="shared" si="0"/>
        <v>2208988800</v>
      </c>
      <c r="G33" s="43">
        <f t="shared" si="1"/>
        <v>2</v>
      </c>
      <c r="H33" s="177">
        <f t="shared" si="2"/>
        <v>2.0000000000000001E-9</v>
      </c>
    </row>
    <row r="34" spans="1:8" x14ac:dyDescent="0.2">
      <c r="A34" s="38">
        <v>33</v>
      </c>
      <c r="B34" s="251">
        <v>3</v>
      </c>
      <c r="C34" s="251">
        <f t="shared" ref="C34" si="56">$C$2</f>
        <v>-15</v>
      </c>
      <c r="D34" s="251">
        <f t="shared" ref="D34" si="57">$D$2</f>
        <v>30</v>
      </c>
      <c r="E34" s="248">
        <f t="shared" si="27"/>
        <v>43831</v>
      </c>
      <c r="F34" s="84">
        <f t="shared" si="0"/>
        <v>1577836800</v>
      </c>
      <c r="G34" s="181">
        <f>INDEX($L$4:$O$12,MATCH(B34,$J$4:$J$12,0),MATCH(E34,$L$3:$O$3,0))</f>
        <v>0.47</v>
      </c>
      <c r="H34" s="176">
        <f t="shared" si="2"/>
        <v>4.6999999999999993E-10</v>
      </c>
    </row>
    <row r="35" spans="1:8" x14ac:dyDescent="0.2">
      <c r="A35" s="38">
        <v>34</v>
      </c>
      <c r="B35" s="251">
        <v>3</v>
      </c>
      <c r="C35" s="251">
        <f t="shared" ref="C35" si="58">$C$3</f>
        <v>-15</v>
      </c>
      <c r="D35" s="251">
        <f t="shared" ref="D35" si="59">$D$3</f>
        <v>60</v>
      </c>
      <c r="E35" s="248">
        <f t="shared" si="27"/>
        <v>43831</v>
      </c>
      <c r="F35" s="84">
        <f t="shared" si="0"/>
        <v>1577836800</v>
      </c>
      <c r="G35" s="181">
        <f t="shared" si="1"/>
        <v>0.47</v>
      </c>
      <c r="H35" s="176">
        <f t="shared" si="2"/>
        <v>4.6999999999999993E-10</v>
      </c>
    </row>
    <row r="36" spans="1:8" x14ac:dyDescent="0.2">
      <c r="A36" s="38">
        <v>35</v>
      </c>
      <c r="B36" s="251">
        <v>3</v>
      </c>
      <c r="C36" s="251">
        <f t="shared" ref="C36" si="60">$C$4</f>
        <v>50</v>
      </c>
      <c r="D36" s="251">
        <f t="shared" ref="D36" si="61">$D$4</f>
        <v>30</v>
      </c>
      <c r="E36" s="248">
        <f t="shared" si="27"/>
        <v>43831</v>
      </c>
      <c r="F36" s="84">
        <f t="shared" si="0"/>
        <v>1577836800</v>
      </c>
      <c r="G36" s="181">
        <f t="shared" si="1"/>
        <v>0.47</v>
      </c>
      <c r="H36" s="176">
        <f t="shared" si="2"/>
        <v>4.6999999999999993E-10</v>
      </c>
    </row>
    <row r="37" spans="1:8" x14ac:dyDescent="0.2">
      <c r="A37" s="38">
        <v>36</v>
      </c>
      <c r="B37" s="251">
        <v>3</v>
      </c>
      <c r="C37" s="251">
        <f t="shared" ref="C37" si="62">$C$5</f>
        <v>50</v>
      </c>
      <c r="D37" s="251">
        <f t="shared" ref="D37" si="63">$D$5</f>
        <v>60</v>
      </c>
      <c r="E37" s="248">
        <f t="shared" si="27"/>
        <v>43831</v>
      </c>
      <c r="F37" s="84">
        <f t="shared" si="0"/>
        <v>1577836800</v>
      </c>
      <c r="G37" s="181">
        <f t="shared" si="1"/>
        <v>0.47</v>
      </c>
      <c r="H37" s="176">
        <f t="shared" si="2"/>
        <v>4.6999999999999993E-10</v>
      </c>
    </row>
    <row r="38" spans="1:8" x14ac:dyDescent="0.2">
      <c r="A38" s="38">
        <v>37</v>
      </c>
      <c r="B38" s="251">
        <v>3</v>
      </c>
      <c r="C38" s="251">
        <f t="shared" ref="C38" si="64">$C$2</f>
        <v>-15</v>
      </c>
      <c r="D38" s="251">
        <f t="shared" ref="D38" si="65">$D$2</f>
        <v>30</v>
      </c>
      <c r="E38" s="248">
        <f t="shared" si="27"/>
        <v>45658</v>
      </c>
      <c r="F38" s="84">
        <f t="shared" si="0"/>
        <v>1735689600</v>
      </c>
      <c r="G38" s="181">
        <f t="shared" si="1"/>
        <v>0.47</v>
      </c>
      <c r="H38" s="176">
        <f t="shared" si="2"/>
        <v>4.6999999999999993E-10</v>
      </c>
    </row>
    <row r="39" spans="1:8" x14ac:dyDescent="0.2">
      <c r="A39" s="38">
        <v>38</v>
      </c>
      <c r="B39" s="251">
        <v>3</v>
      </c>
      <c r="C39" s="251">
        <f t="shared" ref="C39" si="66">$C$3</f>
        <v>-15</v>
      </c>
      <c r="D39" s="251">
        <f t="shared" ref="D39" si="67">$D$3</f>
        <v>60</v>
      </c>
      <c r="E39" s="248">
        <f t="shared" si="27"/>
        <v>45658</v>
      </c>
      <c r="F39" s="84">
        <f t="shared" si="0"/>
        <v>1735689600</v>
      </c>
      <c r="G39" s="181">
        <f t="shared" si="1"/>
        <v>0.47</v>
      </c>
      <c r="H39" s="176">
        <f t="shared" si="2"/>
        <v>4.6999999999999993E-10</v>
      </c>
    </row>
    <row r="40" spans="1:8" x14ac:dyDescent="0.2">
      <c r="A40" s="38">
        <v>39</v>
      </c>
      <c r="B40" s="251">
        <v>3</v>
      </c>
      <c r="C40" s="251">
        <f t="shared" ref="C40" si="68">$C$4</f>
        <v>50</v>
      </c>
      <c r="D40" s="251">
        <f t="shared" ref="D40" si="69">$D$4</f>
        <v>30</v>
      </c>
      <c r="E40" s="248">
        <f t="shared" si="27"/>
        <v>45658</v>
      </c>
      <c r="F40" s="84">
        <f t="shared" si="0"/>
        <v>1735689600</v>
      </c>
      <c r="G40" s="181">
        <f t="shared" si="1"/>
        <v>0.47</v>
      </c>
      <c r="H40" s="176">
        <f t="shared" si="2"/>
        <v>4.6999999999999993E-10</v>
      </c>
    </row>
    <row r="41" spans="1:8" x14ac:dyDescent="0.2">
      <c r="A41" s="38">
        <v>40</v>
      </c>
      <c r="B41" s="251">
        <v>3</v>
      </c>
      <c r="C41" s="251">
        <f t="shared" ref="C41" si="70">$C$5</f>
        <v>50</v>
      </c>
      <c r="D41" s="251">
        <f t="shared" ref="D41" si="71">$D$5</f>
        <v>60</v>
      </c>
      <c r="E41" s="248">
        <f t="shared" si="27"/>
        <v>45658</v>
      </c>
      <c r="F41" s="84">
        <f t="shared" si="0"/>
        <v>1735689600</v>
      </c>
      <c r="G41" s="181">
        <f t="shared" si="1"/>
        <v>0.47</v>
      </c>
      <c r="H41" s="176">
        <f t="shared" si="2"/>
        <v>4.6999999999999993E-10</v>
      </c>
    </row>
    <row r="42" spans="1:8" x14ac:dyDescent="0.2">
      <c r="A42" s="38">
        <v>41</v>
      </c>
      <c r="B42" s="251">
        <v>3</v>
      </c>
      <c r="C42" s="251">
        <f t="shared" ref="C42" si="72">$C$2</f>
        <v>-15</v>
      </c>
      <c r="D42" s="251">
        <f t="shared" ref="D42" si="73">$D$2</f>
        <v>30</v>
      </c>
      <c r="E42" s="248">
        <f t="shared" si="27"/>
        <v>47484</v>
      </c>
      <c r="F42" s="84">
        <f t="shared" si="0"/>
        <v>1893456000</v>
      </c>
      <c r="G42" s="181">
        <f t="shared" si="1"/>
        <v>0.47</v>
      </c>
      <c r="H42" s="176">
        <f t="shared" si="2"/>
        <v>4.6999999999999993E-10</v>
      </c>
    </row>
    <row r="43" spans="1:8" x14ac:dyDescent="0.2">
      <c r="A43" s="38">
        <v>42</v>
      </c>
      <c r="B43" s="251">
        <v>3</v>
      </c>
      <c r="C43" s="251">
        <f t="shared" ref="C43" si="74">$C$3</f>
        <v>-15</v>
      </c>
      <c r="D43" s="251">
        <f t="shared" ref="D43" si="75">$D$3</f>
        <v>60</v>
      </c>
      <c r="E43" s="248">
        <f t="shared" si="27"/>
        <v>47484</v>
      </c>
      <c r="F43" s="84">
        <f t="shared" si="0"/>
        <v>1893456000</v>
      </c>
      <c r="G43" s="181">
        <f t="shared" si="1"/>
        <v>0.47</v>
      </c>
      <c r="H43" s="176">
        <f t="shared" si="2"/>
        <v>4.6999999999999993E-10</v>
      </c>
    </row>
    <row r="44" spans="1:8" x14ac:dyDescent="0.2">
      <c r="A44" s="38">
        <v>43</v>
      </c>
      <c r="B44" s="251">
        <v>3</v>
      </c>
      <c r="C44" s="251">
        <f t="shared" ref="C44" si="76">$C$4</f>
        <v>50</v>
      </c>
      <c r="D44" s="251">
        <f t="shared" ref="D44" si="77">$D$4</f>
        <v>30</v>
      </c>
      <c r="E44" s="248">
        <f t="shared" si="27"/>
        <v>47484</v>
      </c>
      <c r="F44" s="84">
        <f t="shared" si="0"/>
        <v>1893456000</v>
      </c>
      <c r="G44" s="181">
        <f t="shared" si="1"/>
        <v>0.47</v>
      </c>
      <c r="H44" s="176">
        <f t="shared" si="2"/>
        <v>4.6999999999999993E-10</v>
      </c>
    </row>
    <row r="45" spans="1:8" x14ac:dyDescent="0.2">
      <c r="A45" s="38">
        <v>44</v>
      </c>
      <c r="B45" s="251">
        <v>3</v>
      </c>
      <c r="C45" s="251">
        <f t="shared" ref="C45" si="78">$C$5</f>
        <v>50</v>
      </c>
      <c r="D45" s="251">
        <f t="shared" ref="D45" si="79">$D$5</f>
        <v>60</v>
      </c>
      <c r="E45" s="248">
        <f t="shared" si="27"/>
        <v>47484</v>
      </c>
      <c r="F45" s="84">
        <f t="shared" si="0"/>
        <v>1893456000</v>
      </c>
      <c r="G45" s="181">
        <f t="shared" si="1"/>
        <v>0.47</v>
      </c>
      <c r="H45" s="176">
        <f t="shared" si="2"/>
        <v>4.6999999999999993E-10</v>
      </c>
    </row>
    <row r="46" spans="1:8" x14ac:dyDescent="0.2">
      <c r="A46" s="38">
        <v>45</v>
      </c>
      <c r="B46" s="251">
        <v>3</v>
      </c>
      <c r="C46" s="251">
        <f t="shared" ref="C46" si="80">$C$2</f>
        <v>-15</v>
      </c>
      <c r="D46" s="251">
        <f t="shared" ref="D46" si="81">$D$2</f>
        <v>30</v>
      </c>
      <c r="E46" s="248">
        <f t="shared" si="27"/>
        <v>51136</v>
      </c>
      <c r="F46" s="84">
        <f t="shared" si="0"/>
        <v>2208988800</v>
      </c>
      <c r="G46" s="181">
        <f t="shared" si="1"/>
        <v>0.47</v>
      </c>
      <c r="H46" s="176">
        <f t="shared" si="2"/>
        <v>4.6999999999999993E-10</v>
      </c>
    </row>
    <row r="47" spans="1:8" x14ac:dyDescent="0.2">
      <c r="A47" s="38">
        <v>46</v>
      </c>
      <c r="B47" s="251">
        <v>3</v>
      </c>
      <c r="C47" s="251">
        <f t="shared" ref="C47" si="82">$C$3</f>
        <v>-15</v>
      </c>
      <c r="D47" s="251">
        <f t="shared" ref="D47" si="83">$D$3</f>
        <v>60</v>
      </c>
      <c r="E47" s="248">
        <f t="shared" si="27"/>
        <v>51136</v>
      </c>
      <c r="F47" s="84">
        <f t="shared" si="0"/>
        <v>2208988800</v>
      </c>
      <c r="G47" s="181">
        <f t="shared" si="1"/>
        <v>0.47</v>
      </c>
      <c r="H47" s="176">
        <f t="shared" si="2"/>
        <v>4.6999999999999993E-10</v>
      </c>
    </row>
    <row r="48" spans="1:8" x14ac:dyDescent="0.2">
      <c r="A48" s="38">
        <v>47</v>
      </c>
      <c r="B48" s="251">
        <v>3</v>
      </c>
      <c r="C48" s="251">
        <f t="shared" ref="C48" si="84">$C$4</f>
        <v>50</v>
      </c>
      <c r="D48" s="251">
        <f t="shared" ref="D48" si="85">$D$4</f>
        <v>30</v>
      </c>
      <c r="E48" s="248">
        <f t="shared" si="27"/>
        <v>51136</v>
      </c>
      <c r="F48" s="84">
        <f t="shared" si="0"/>
        <v>2208988800</v>
      </c>
      <c r="G48" s="181">
        <f t="shared" si="1"/>
        <v>0.47</v>
      </c>
      <c r="H48" s="176">
        <f t="shared" si="2"/>
        <v>4.6999999999999993E-10</v>
      </c>
    </row>
    <row r="49" spans="1:8" x14ac:dyDescent="0.2">
      <c r="A49" s="38">
        <v>48</v>
      </c>
      <c r="B49" s="251">
        <v>3</v>
      </c>
      <c r="C49" s="251">
        <f t="shared" ref="C49" si="86">$C$5</f>
        <v>50</v>
      </c>
      <c r="D49" s="251">
        <f t="shared" ref="D49" si="87">$D$5</f>
        <v>60</v>
      </c>
      <c r="E49" s="248">
        <f t="shared" si="27"/>
        <v>51136</v>
      </c>
      <c r="F49" s="84">
        <f t="shared" si="0"/>
        <v>2208988800</v>
      </c>
      <c r="G49" s="181">
        <f t="shared" si="1"/>
        <v>0.47</v>
      </c>
      <c r="H49" s="176">
        <f t="shared" si="2"/>
        <v>4.6999999999999993E-10</v>
      </c>
    </row>
    <row r="50" spans="1:8" x14ac:dyDescent="0.2">
      <c r="A50">
        <v>49</v>
      </c>
      <c r="B50" s="251">
        <v>4</v>
      </c>
      <c r="C50" s="251">
        <f t="shared" ref="C50" si="88">$C$2</f>
        <v>-15</v>
      </c>
      <c r="D50" s="251">
        <f t="shared" ref="D50" si="89">$D$2</f>
        <v>30</v>
      </c>
      <c r="E50" s="248">
        <f t="shared" si="27"/>
        <v>43831</v>
      </c>
      <c r="F50" s="85">
        <f t="shared" si="0"/>
        <v>1577836800</v>
      </c>
      <c r="G50" s="43">
        <f>INDEX($L$4:$O$12,MATCH(B50,$J$4:$J$12,0),MATCH(E50,$L$3:$O$3,0))</f>
        <v>1.1000000000000001</v>
      </c>
      <c r="H50" s="177">
        <f t="shared" si="2"/>
        <v>1.1000000000000001E-9</v>
      </c>
    </row>
    <row r="51" spans="1:8" x14ac:dyDescent="0.2">
      <c r="A51">
        <v>50</v>
      </c>
      <c r="B51" s="251">
        <v>4</v>
      </c>
      <c r="C51" s="251">
        <f t="shared" ref="C51" si="90">$C$3</f>
        <v>-15</v>
      </c>
      <c r="D51" s="251">
        <f t="shared" ref="D51" si="91">$D$3</f>
        <v>60</v>
      </c>
      <c r="E51" s="248">
        <f t="shared" si="27"/>
        <v>43831</v>
      </c>
      <c r="F51" s="85">
        <f t="shared" si="0"/>
        <v>1577836800</v>
      </c>
      <c r="G51" s="43">
        <f t="shared" si="1"/>
        <v>1.1000000000000001</v>
      </c>
      <c r="H51" s="177">
        <f t="shared" si="2"/>
        <v>1.1000000000000001E-9</v>
      </c>
    </row>
    <row r="52" spans="1:8" x14ac:dyDescent="0.2">
      <c r="A52">
        <v>51</v>
      </c>
      <c r="B52" s="251">
        <v>4</v>
      </c>
      <c r="C52" s="251">
        <f t="shared" ref="C52" si="92">$C$4</f>
        <v>50</v>
      </c>
      <c r="D52" s="251">
        <f t="shared" ref="D52" si="93">$D$4</f>
        <v>30</v>
      </c>
      <c r="E52" s="248">
        <f t="shared" si="27"/>
        <v>43831</v>
      </c>
      <c r="F52" s="85">
        <f t="shared" si="0"/>
        <v>1577836800</v>
      </c>
      <c r="G52" s="43">
        <f t="shared" si="1"/>
        <v>1.1000000000000001</v>
      </c>
      <c r="H52" s="177">
        <f t="shared" si="2"/>
        <v>1.1000000000000001E-9</v>
      </c>
    </row>
    <row r="53" spans="1:8" x14ac:dyDescent="0.2">
      <c r="A53">
        <v>52</v>
      </c>
      <c r="B53" s="251">
        <v>4</v>
      </c>
      <c r="C53" s="251">
        <f t="shared" ref="C53" si="94">$C$5</f>
        <v>50</v>
      </c>
      <c r="D53" s="251">
        <f t="shared" ref="D53" si="95">$D$5</f>
        <v>60</v>
      </c>
      <c r="E53" s="248">
        <f t="shared" si="27"/>
        <v>43831</v>
      </c>
      <c r="F53" s="85">
        <f t="shared" si="0"/>
        <v>1577836800</v>
      </c>
      <c r="G53" s="43">
        <f t="shared" si="1"/>
        <v>1.1000000000000001</v>
      </c>
      <c r="H53" s="177">
        <f t="shared" si="2"/>
        <v>1.1000000000000001E-9</v>
      </c>
    </row>
    <row r="54" spans="1:8" x14ac:dyDescent="0.2">
      <c r="A54">
        <v>53</v>
      </c>
      <c r="B54" s="251">
        <v>4</v>
      </c>
      <c r="C54" s="251">
        <f t="shared" ref="C54" si="96">$C$2</f>
        <v>-15</v>
      </c>
      <c r="D54" s="251">
        <f t="shared" ref="D54" si="97">$D$2</f>
        <v>30</v>
      </c>
      <c r="E54" s="248">
        <f t="shared" si="27"/>
        <v>45658</v>
      </c>
      <c r="F54" s="85">
        <f t="shared" si="0"/>
        <v>1735689600</v>
      </c>
      <c r="G54" s="43">
        <f t="shared" si="1"/>
        <v>1.1000000000000001</v>
      </c>
      <c r="H54" s="177">
        <f t="shared" si="2"/>
        <v>1.1000000000000001E-9</v>
      </c>
    </row>
    <row r="55" spans="1:8" x14ac:dyDescent="0.2">
      <c r="A55">
        <v>54</v>
      </c>
      <c r="B55" s="251">
        <v>4</v>
      </c>
      <c r="C55" s="251">
        <f t="shared" ref="C55" si="98">$C$3</f>
        <v>-15</v>
      </c>
      <c r="D55" s="251">
        <f t="shared" ref="D55" si="99">$D$3</f>
        <v>60</v>
      </c>
      <c r="E55" s="248">
        <f t="shared" si="27"/>
        <v>45658</v>
      </c>
      <c r="F55" s="85">
        <f t="shared" si="0"/>
        <v>1735689600</v>
      </c>
      <c r="G55" s="43">
        <f t="shared" si="1"/>
        <v>1.1000000000000001</v>
      </c>
      <c r="H55" s="177">
        <f t="shared" si="2"/>
        <v>1.1000000000000001E-9</v>
      </c>
    </row>
    <row r="56" spans="1:8" x14ac:dyDescent="0.2">
      <c r="A56">
        <v>55</v>
      </c>
      <c r="B56" s="251">
        <v>4</v>
      </c>
      <c r="C56" s="251">
        <f t="shared" ref="C56" si="100">$C$4</f>
        <v>50</v>
      </c>
      <c r="D56" s="251">
        <f t="shared" ref="D56" si="101">$D$4</f>
        <v>30</v>
      </c>
      <c r="E56" s="248">
        <f t="shared" si="27"/>
        <v>45658</v>
      </c>
      <c r="F56" s="85">
        <f t="shared" si="0"/>
        <v>1735689600</v>
      </c>
      <c r="G56" s="43">
        <f t="shared" si="1"/>
        <v>1.1000000000000001</v>
      </c>
      <c r="H56" s="177">
        <f t="shared" si="2"/>
        <v>1.1000000000000001E-9</v>
      </c>
    </row>
    <row r="57" spans="1:8" x14ac:dyDescent="0.2">
      <c r="A57">
        <v>56</v>
      </c>
      <c r="B57" s="251">
        <v>4</v>
      </c>
      <c r="C57" s="251">
        <f t="shared" ref="C57" si="102">$C$5</f>
        <v>50</v>
      </c>
      <c r="D57" s="251">
        <f t="shared" ref="D57" si="103">$D$5</f>
        <v>60</v>
      </c>
      <c r="E57" s="248">
        <f t="shared" si="27"/>
        <v>45658</v>
      </c>
      <c r="F57" s="85">
        <f t="shared" si="0"/>
        <v>1735689600</v>
      </c>
      <c r="G57" s="43">
        <f t="shared" si="1"/>
        <v>1.1000000000000001</v>
      </c>
      <c r="H57" s="177">
        <f t="shared" si="2"/>
        <v>1.1000000000000001E-9</v>
      </c>
    </row>
    <row r="58" spans="1:8" x14ac:dyDescent="0.2">
      <c r="A58">
        <v>57</v>
      </c>
      <c r="B58" s="251">
        <v>4</v>
      </c>
      <c r="C58" s="251">
        <f t="shared" ref="C58" si="104">$C$2</f>
        <v>-15</v>
      </c>
      <c r="D58" s="251">
        <f t="shared" ref="D58" si="105">$D$2</f>
        <v>30</v>
      </c>
      <c r="E58" s="248">
        <f t="shared" si="27"/>
        <v>47484</v>
      </c>
      <c r="F58" s="85">
        <f t="shared" si="0"/>
        <v>1893456000</v>
      </c>
      <c r="G58" s="43">
        <f t="shared" si="1"/>
        <v>1.1000000000000001</v>
      </c>
      <c r="H58" s="177">
        <f t="shared" si="2"/>
        <v>1.1000000000000001E-9</v>
      </c>
    </row>
    <row r="59" spans="1:8" x14ac:dyDescent="0.2">
      <c r="A59">
        <v>58</v>
      </c>
      <c r="B59" s="251">
        <v>4</v>
      </c>
      <c r="C59" s="251">
        <f t="shared" ref="C59" si="106">$C$3</f>
        <v>-15</v>
      </c>
      <c r="D59" s="251">
        <f t="shared" ref="D59" si="107">$D$3</f>
        <v>60</v>
      </c>
      <c r="E59" s="248">
        <f t="shared" si="27"/>
        <v>47484</v>
      </c>
      <c r="F59" s="85">
        <f t="shared" si="0"/>
        <v>1893456000</v>
      </c>
      <c r="G59" s="43">
        <f t="shared" si="1"/>
        <v>1.1000000000000001</v>
      </c>
      <c r="H59" s="177">
        <f t="shared" si="2"/>
        <v>1.1000000000000001E-9</v>
      </c>
    </row>
    <row r="60" spans="1:8" x14ac:dyDescent="0.2">
      <c r="A60">
        <v>59</v>
      </c>
      <c r="B60" s="251">
        <v>4</v>
      </c>
      <c r="C60" s="251">
        <f t="shared" ref="C60" si="108">$C$4</f>
        <v>50</v>
      </c>
      <c r="D60" s="251">
        <f t="shared" ref="D60" si="109">$D$4</f>
        <v>30</v>
      </c>
      <c r="E60" s="248">
        <f t="shared" si="27"/>
        <v>47484</v>
      </c>
      <c r="F60" s="85">
        <f t="shared" si="0"/>
        <v>1893456000</v>
      </c>
      <c r="G60" s="43">
        <f t="shared" si="1"/>
        <v>1.1000000000000001</v>
      </c>
      <c r="H60" s="177">
        <f t="shared" si="2"/>
        <v>1.1000000000000001E-9</v>
      </c>
    </row>
    <row r="61" spans="1:8" x14ac:dyDescent="0.2">
      <c r="A61">
        <v>60</v>
      </c>
      <c r="B61" s="251">
        <v>4</v>
      </c>
      <c r="C61" s="251">
        <f t="shared" ref="C61" si="110">$C$5</f>
        <v>50</v>
      </c>
      <c r="D61" s="251">
        <f t="shared" ref="D61" si="111">$D$5</f>
        <v>60</v>
      </c>
      <c r="E61" s="248">
        <f t="shared" si="27"/>
        <v>47484</v>
      </c>
      <c r="F61" s="85">
        <f t="shared" si="0"/>
        <v>1893456000</v>
      </c>
      <c r="G61" s="43">
        <f t="shared" si="1"/>
        <v>1.1000000000000001</v>
      </c>
      <c r="H61" s="177">
        <f t="shared" si="2"/>
        <v>1.1000000000000001E-9</v>
      </c>
    </row>
    <row r="62" spans="1:8" x14ac:dyDescent="0.2">
      <c r="A62">
        <v>61</v>
      </c>
      <c r="B62" s="251">
        <v>4</v>
      </c>
      <c r="C62" s="251">
        <f t="shared" ref="C62" si="112">$C$2</f>
        <v>-15</v>
      </c>
      <c r="D62" s="251">
        <f t="shared" ref="D62" si="113">$D$2</f>
        <v>30</v>
      </c>
      <c r="E62" s="248">
        <f t="shared" si="27"/>
        <v>51136</v>
      </c>
      <c r="F62" s="85">
        <f t="shared" si="0"/>
        <v>2208988800</v>
      </c>
      <c r="G62" s="43">
        <f t="shared" si="1"/>
        <v>1.1000000000000001</v>
      </c>
      <c r="H62" s="177">
        <f t="shared" si="2"/>
        <v>1.1000000000000001E-9</v>
      </c>
    </row>
    <row r="63" spans="1:8" x14ac:dyDescent="0.2">
      <c r="A63">
        <v>62</v>
      </c>
      <c r="B63" s="251">
        <v>4</v>
      </c>
      <c r="C63" s="251">
        <f t="shared" ref="C63" si="114">$C$3</f>
        <v>-15</v>
      </c>
      <c r="D63" s="251">
        <f t="shared" ref="D63" si="115">$D$3</f>
        <v>60</v>
      </c>
      <c r="E63" s="248">
        <f t="shared" si="27"/>
        <v>51136</v>
      </c>
      <c r="F63" s="85">
        <f t="shared" si="0"/>
        <v>2208988800</v>
      </c>
      <c r="G63" s="43">
        <f t="shared" si="1"/>
        <v>1.1000000000000001</v>
      </c>
      <c r="H63" s="177">
        <f t="shared" si="2"/>
        <v>1.1000000000000001E-9</v>
      </c>
    </row>
    <row r="64" spans="1:8" x14ac:dyDescent="0.2">
      <c r="A64">
        <v>63</v>
      </c>
      <c r="B64" s="251">
        <v>4</v>
      </c>
      <c r="C64" s="251">
        <f t="shared" ref="C64" si="116">$C$4</f>
        <v>50</v>
      </c>
      <c r="D64" s="251">
        <f t="shared" ref="D64" si="117">$D$4</f>
        <v>30</v>
      </c>
      <c r="E64" s="248">
        <f t="shared" si="27"/>
        <v>51136</v>
      </c>
      <c r="F64" s="85">
        <f t="shared" si="0"/>
        <v>2208988800</v>
      </c>
      <c r="G64" s="43">
        <f t="shared" si="1"/>
        <v>1.1000000000000001</v>
      </c>
      <c r="H64" s="177">
        <f t="shared" si="2"/>
        <v>1.1000000000000001E-9</v>
      </c>
    </row>
    <row r="65" spans="1:8" x14ac:dyDescent="0.2">
      <c r="A65">
        <v>64</v>
      </c>
      <c r="B65" s="251">
        <v>4</v>
      </c>
      <c r="C65" s="251">
        <f t="shared" ref="C65" si="118">$C$5</f>
        <v>50</v>
      </c>
      <c r="D65" s="251">
        <f t="shared" ref="D65" si="119">$D$5</f>
        <v>60</v>
      </c>
      <c r="E65" s="248">
        <f t="shared" si="27"/>
        <v>51136</v>
      </c>
      <c r="F65" s="85">
        <f t="shared" si="0"/>
        <v>2208988800</v>
      </c>
      <c r="G65" s="43">
        <f t="shared" si="1"/>
        <v>1.1000000000000001</v>
      </c>
      <c r="H65" s="177">
        <f t="shared" si="2"/>
        <v>1.1000000000000001E-9</v>
      </c>
    </row>
    <row r="66" spans="1:8" x14ac:dyDescent="0.2">
      <c r="A66" s="38">
        <v>65</v>
      </c>
      <c r="B66" s="251">
        <v>5</v>
      </c>
      <c r="C66" s="251">
        <f t="shared" ref="C66" si="120">$C$2</f>
        <v>-15</v>
      </c>
      <c r="D66" s="251">
        <f t="shared" ref="D66" si="121">$D$2</f>
        <v>30</v>
      </c>
      <c r="E66" s="248">
        <f t="shared" si="27"/>
        <v>43831</v>
      </c>
      <c r="F66" s="84">
        <f t="shared" si="0"/>
        <v>1577836800</v>
      </c>
      <c r="G66" s="181">
        <f>INDEX($L$4:$O$12,MATCH(B66,$J$4:$J$12,0),MATCH(E66,$L$3:$O$3,0))</f>
        <v>2.2999999999999998</v>
      </c>
      <c r="H66" s="176">
        <f t="shared" si="2"/>
        <v>2.2999999999999999E-9</v>
      </c>
    </row>
    <row r="67" spans="1:8" x14ac:dyDescent="0.2">
      <c r="A67" s="38">
        <v>66</v>
      </c>
      <c r="B67" s="251">
        <v>5</v>
      </c>
      <c r="C67" s="251">
        <f t="shared" ref="C67" si="122">$C$3</f>
        <v>-15</v>
      </c>
      <c r="D67" s="251">
        <f t="shared" ref="D67" si="123">$D$3</f>
        <v>60</v>
      </c>
      <c r="E67" s="248">
        <f t="shared" si="27"/>
        <v>43831</v>
      </c>
      <c r="F67" s="84">
        <f t="shared" ref="F67:F130" si="124">(E67-DATE(1970,1,1))*86400</f>
        <v>1577836800</v>
      </c>
      <c r="G67" s="181">
        <f t="shared" si="1"/>
        <v>2.2999999999999998</v>
      </c>
      <c r="H67" s="176">
        <f t="shared" ref="H67:H130" si="125">G67/10^9</f>
        <v>2.2999999999999999E-9</v>
      </c>
    </row>
    <row r="68" spans="1:8" x14ac:dyDescent="0.2">
      <c r="A68" s="38">
        <v>67</v>
      </c>
      <c r="B68" s="251">
        <v>5</v>
      </c>
      <c r="C68" s="251">
        <f t="shared" ref="C68" si="126">$C$4</f>
        <v>50</v>
      </c>
      <c r="D68" s="251">
        <f t="shared" ref="D68" si="127">$D$4</f>
        <v>30</v>
      </c>
      <c r="E68" s="248">
        <f t="shared" si="27"/>
        <v>43831</v>
      </c>
      <c r="F68" s="84">
        <f t="shared" si="124"/>
        <v>1577836800</v>
      </c>
      <c r="G68" s="181">
        <f t="shared" ref="G68:G97" si="128">INDEX($L$4:$O$12,MATCH(B68,$J$4:$J$12,0),MATCH(E68,$L$3:$O$3,0))</f>
        <v>2.2999999999999998</v>
      </c>
      <c r="H68" s="176">
        <f t="shared" si="125"/>
        <v>2.2999999999999999E-9</v>
      </c>
    </row>
    <row r="69" spans="1:8" x14ac:dyDescent="0.2">
      <c r="A69" s="38">
        <v>68</v>
      </c>
      <c r="B69" s="251">
        <v>5</v>
      </c>
      <c r="C69" s="251">
        <f t="shared" ref="C69" si="129">$C$5</f>
        <v>50</v>
      </c>
      <c r="D69" s="251">
        <f t="shared" ref="D69" si="130">$D$5</f>
        <v>60</v>
      </c>
      <c r="E69" s="248">
        <f t="shared" si="27"/>
        <v>43831</v>
      </c>
      <c r="F69" s="84">
        <f t="shared" si="124"/>
        <v>1577836800</v>
      </c>
      <c r="G69" s="181">
        <f t="shared" si="128"/>
        <v>2.2999999999999998</v>
      </c>
      <c r="H69" s="176">
        <f t="shared" si="125"/>
        <v>2.2999999999999999E-9</v>
      </c>
    </row>
    <row r="70" spans="1:8" x14ac:dyDescent="0.2">
      <c r="A70" s="38">
        <v>69</v>
      </c>
      <c r="B70" s="251">
        <v>5</v>
      </c>
      <c r="C70" s="251">
        <f t="shared" ref="C70" si="131">$C$2</f>
        <v>-15</v>
      </c>
      <c r="D70" s="251">
        <f t="shared" ref="D70" si="132">$D$2</f>
        <v>30</v>
      </c>
      <c r="E70" s="248">
        <f t="shared" si="27"/>
        <v>45658</v>
      </c>
      <c r="F70" s="84">
        <f t="shared" si="124"/>
        <v>1735689600</v>
      </c>
      <c r="G70" s="181">
        <f t="shared" si="128"/>
        <v>2.5</v>
      </c>
      <c r="H70" s="176">
        <f t="shared" si="125"/>
        <v>2.5000000000000001E-9</v>
      </c>
    </row>
    <row r="71" spans="1:8" x14ac:dyDescent="0.2">
      <c r="A71" s="38">
        <v>70</v>
      </c>
      <c r="B71" s="251">
        <v>5</v>
      </c>
      <c r="C71" s="251">
        <f t="shared" ref="C71" si="133">$C$3</f>
        <v>-15</v>
      </c>
      <c r="D71" s="251">
        <f t="shared" ref="D71" si="134">$D$3</f>
        <v>60</v>
      </c>
      <c r="E71" s="248">
        <f t="shared" si="27"/>
        <v>45658</v>
      </c>
      <c r="F71" s="84">
        <f t="shared" si="124"/>
        <v>1735689600</v>
      </c>
      <c r="G71" s="181">
        <f t="shared" si="128"/>
        <v>2.5</v>
      </c>
      <c r="H71" s="176">
        <f t="shared" si="125"/>
        <v>2.5000000000000001E-9</v>
      </c>
    </row>
    <row r="72" spans="1:8" x14ac:dyDescent="0.2">
      <c r="A72" s="38">
        <v>71</v>
      </c>
      <c r="B72" s="251">
        <v>5</v>
      </c>
      <c r="C72" s="251">
        <f t="shared" ref="C72" si="135">$C$4</f>
        <v>50</v>
      </c>
      <c r="D72" s="251">
        <f t="shared" ref="D72" si="136">$D$4</f>
        <v>30</v>
      </c>
      <c r="E72" s="248">
        <f t="shared" si="27"/>
        <v>45658</v>
      </c>
      <c r="F72" s="84">
        <f t="shared" si="124"/>
        <v>1735689600</v>
      </c>
      <c r="G72" s="181">
        <f t="shared" si="128"/>
        <v>2.5</v>
      </c>
      <c r="H72" s="176">
        <f t="shared" si="125"/>
        <v>2.5000000000000001E-9</v>
      </c>
    </row>
    <row r="73" spans="1:8" x14ac:dyDescent="0.2">
      <c r="A73" s="38">
        <v>72</v>
      </c>
      <c r="B73" s="251">
        <v>5</v>
      </c>
      <c r="C73" s="251">
        <f t="shared" ref="C73" si="137">$C$5</f>
        <v>50</v>
      </c>
      <c r="D73" s="251">
        <f t="shared" ref="D73" si="138">$D$5</f>
        <v>60</v>
      </c>
      <c r="E73" s="248">
        <f t="shared" si="27"/>
        <v>45658</v>
      </c>
      <c r="F73" s="84">
        <f t="shared" si="124"/>
        <v>1735689600</v>
      </c>
      <c r="G73" s="181">
        <f t="shared" si="128"/>
        <v>2.5</v>
      </c>
      <c r="H73" s="176">
        <f t="shared" si="125"/>
        <v>2.5000000000000001E-9</v>
      </c>
    </row>
    <row r="74" spans="1:8" x14ac:dyDescent="0.2">
      <c r="A74" s="38">
        <v>73</v>
      </c>
      <c r="B74" s="251">
        <v>5</v>
      </c>
      <c r="C74" s="251">
        <f t="shared" ref="C74" si="139">$C$2</f>
        <v>-15</v>
      </c>
      <c r="D74" s="251">
        <f t="shared" ref="D74" si="140">$D$2</f>
        <v>30</v>
      </c>
      <c r="E74" s="248">
        <f t="shared" si="27"/>
        <v>47484</v>
      </c>
      <c r="F74" s="84">
        <f t="shared" si="124"/>
        <v>1893456000</v>
      </c>
      <c r="G74" s="181">
        <f t="shared" si="128"/>
        <v>2.7</v>
      </c>
      <c r="H74" s="176">
        <f t="shared" si="125"/>
        <v>2.7000000000000002E-9</v>
      </c>
    </row>
    <row r="75" spans="1:8" x14ac:dyDescent="0.2">
      <c r="A75" s="38">
        <v>74</v>
      </c>
      <c r="B75" s="251">
        <v>5</v>
      </c>
      <c r="C75" s="251">
        <f t="shared" ref="C75" si="141">$C$3</f>
        <v>-15</v>
      </c>
      <c r="D75" s="251">
        <f t="shared" ref="D75" si="142">$D$3</f>
        <v>60</v>
      </c>
      <c r="E75" s="248">
        <f t="shared" si="27"/>
        <v>47484</v>
      </c>
      <c r="F75" s="84">
        <f t="shared" si="124"/>
        <v>1893456000</v>
      </c>
      <c r="G75" s="181">
        <f t="shared" si="128"/>
        <v>2.7</v>
      </c>
      <c r="H75" s="176">
        <f t="shared" si="125"/>
        <v>2.7000000000000002E-9</v>
      </c>
    </row>
    <row r="76" spans="1:8" x14ac:dyDescent="0.2">
      <c r="A76" s="38">
        <v>75</v>
      </c>
      <c r="B76" s="251">
        <v>5</v>
      </c>
      <c r="C76" s="251">
        <f t="shared" ref="C76" si="143">$C$4</f>
        <v>50</v>
      </c>
      <c r="D76" s="251">
        <f t="shared" ref="D76" si="144">$D$4</f>
        <v>30</v>
      </c>
      <c r="E76" s="248">
        <f t="shared" si="27"/>
        <v>47484</v>
      </c>
      <c r="F76" s="84">
        <f t="shared" si="124"/>
        <v>1893456000</v>
      </c>
      <c r="G76" s="181">
        <f t="shared" si="128"/>
        <v>2.7</v>
      </c>
      <c r="H76" s="176">
        <f t="shared" si="125"/>
        <v>2.7000000000000002E-9</v>
      </c>
    </row>
    <row r="77" spans="1:8" x14ac:dyDescent="0.2">
      <c r="A77" s="38">
        <v>76</v>
      </c>
      <c r="B77" s="251">
        <v>5</v>
      </c>
      <c r="C77" s="251">
        <f t="shared" ref="C77" si="145">$C$5</f>
        <v>50</v>
      </c>
      <c r="D77" s="251">
        <f t="shared" ref="D77" si="146">$D$5</f>
        <v>60</v>
      </c>
      <c r="E77" s="248">
        <f t="shared" si="27"/>
        <v>47484</v>
      </c>
      <c r="F77" s="84">
        <f t="shared" si="124"/>
        <v>1893456000</v>
      </c>
      <c r="G77" s="181">
        <f t="shared" si="128"/>
        <v>2.7</v>
      </c>
      <c r="H77" s="176">
        <f t="shared" si="125"/>
        <v>2.7000000000000002E-9</v>
      </c>
    </row>
    <row r="78" spans="1:8" x14ac:dyDescent="0.2">
      <c r="A78" s="38">
        <v>77</v>
      </c>
      <c r="B78" s="251">
        <v>5</v>
      </c>
      <c r="C78" s="251">
        <f t="shared" ref="C78" si="147">$C$2</f>
        <v>-15</v>
      </c>
      <c r="D78" s="251">
        <f t="shared" ref="D78" si="148">$D$2</f>
        <v>30</v>
      </c>
      <c r="E78" s="248">
        <f t="shared" si="27"/>
        <v>51136</v>
      </c>
      <c r="F78" s="84">
        <f t="shared" si="124"/>
        <v>2208988800</v>
      </c>
      <c r="G78" s="181">
        <f t="shared" si="128"/>
        <v>2.8</v>
      </c>
      <c r="H78" s="176">
        <f t="shared" si="125"/>
        <v>2.7999999999999998E-9</v>
      </c>
    </row>
    <row r="79" spans="1:8" x14ac:dyDescent="0.2">
      <c r="A79" s="38">
        <v>78</v>
      </c>
      <c r="B79" s="251">
        <v>5</v>
      </c>
      <c r="C79" s="251">
        <f t="shared" ref="C79" si="149">$C$3</f>
        <v>-15</v>
      </c>
      <c r="D79" s="251">
        <f t="shared" ref="D79" si="150">$D$3</f>
        <v>60</v>
      </c>
      <c r="E79" s="248">
        <f t="shared" si="27"/>
        <v>51136</v>
      </c>
      <c r="F79" s="84">
        <f t="shared" si="124"/>
        <v>2208988800</v>
      </c>
      <c r="G79" s="181">
        <f t="shared" si="128"/>
        <v>2.8</v>
      </c>
      <c r="H79" s="176">
        <f t="shared" si="125"/>
        <v>2.7999999999999998E-9</v>
      </c>
    </row>
    <row r="80" spans="1:8" x14ac:dyDescent="0.2">
      <c r="A80" s="38">
        <v>79</v>
      </c>
      <c r="B80" s="251">
        <v>5</v>
      </c>
      <c r="C80" s="251">
        <f t="shared" ref="C80" si="151">$C$4</f>
        <v>50</v>
      </c>
      <c r="D80" s="251">
        <f t="shared" ref="D80" si="152">$D$4</f>
        <v>30</v>
      </c>
      <c r="E80" s="248">
        <f t="shared" si="27"/>
        <v>51136</v>
      </c>
      <c r="F80" s="84">
        <f t="shared" si="124"/>
        <v>2208988800</v>
      </c>
      <c r="G80" s="181">
        <f t="shared" si="128"/>
        <v>2.8</v>
      </c>
      <c r="H80" s="176">
        <f t="shared" si="125"/>
        <v>2.7999999999999998E-9</v>
      </c>
    </row>
    <row r="81" spans="1:8" x14ac:dyDescent="0.2">
      <c r="A81" s="38">
        <v>80</v>
      </c>
      <c r="B81" s="251">
        <v>5</v>
      </c>
      <c r="C81" s="251">
        <f t="shared" ref="C81" si="153">$C$5</f>
        <v>50</v>
      </c>
      <c r="D81" s="251">
        <f t="shared" ref="D81" si="154">$D$5</f>
        <v>60</v>
      </c>
      <c r="E81" s="248">
        <f t="shared" si="27"/>
        <v>51136</v>
      </c>
      <c r="F81" s="84">
        <f t="shared" si="124"/>
        <v>2208988800</v>
      </c>
      <c r="G81" s="181">
        <f t="shared" si="128"/>
        <v>2.8</v>
      </c>
      <c r="H81" s="176">
        <f t="shared" si="125"/>
        <v>2.7999999999999998E-9</v>
      </c>
    </row>
    <row r="82" spans="1:8" x14ac:dyDescent="0.2">
      <c r="A82">
        <v>81</v>
      </c>
      <c r="B82" s="251">
        <v>6</v>
      </c>
      <c r="C82" s="251">
        <f t="shared" ref="C82" si="155">$C$2</f>
        <v>-15</v>
      </c>
      <c r="D82" s="251">
        <f t="shared" ref="D82" si="156">$D$2</f>
        <v>30</v>
      </c>
      <c r="E82" s="248">
        <f t="shared" si="27"/>
        <v>43831</v>
      </c>
      <c r="F82" s="85">
        <f t="shared" si="124"/>
        <v>1577836800</v>
      </c>
      <c r="G82" s="43">
        <f>INDEX($L$4:$O$12,MATCH(B82,$J$4:$J$12,0),MATCH(E82,$L$3:$O$3,0))</f>
        <v>0</v>
      </c>
      <c r="H82" s="177">
        <f t="shared" si="125"/>
        <v>0</v>
      </c>
    </row>
    <row r="83" spans="1:8" x14ac:dyDescent="0.2">
      <c r="A83">
        <v>82</v>
      </c>
      <c r="B83" s="251">
        <v>6</v>
      </c>
      <c r="C83" s="251">
        <f t="shared" ref="C83" si="157">$C$3</f>
        <v>-15</v>
      </c>
      <c r="D83" s="251">
        <f t="shared" ref="D83" si="158">$D$3</f>
        <v>60</v>
      </c>
      <c r="E83" s="248">
        <f t="shared" ref="E83:E145" si="159">E67</f>
        <v>43831</v>
      </c>
      <c r="F83" s="85">
        <f t="shared" si="124"/>
        <v>1577836800</v>
      </c>
      <c r="G83" s="43">
        <f t="shared" si="128"/>
        <v>0</v>
      </c>
      <c r="H83" s="177">
        <f t="shared" si="125"/>
        <v>0</v>
      </c>
    </row>
    <row r="84" spans="1:8" x14ac:dyDescent="0.2">
      <c r="A84">
        <v>83</v>
      </c>
      <c r="B84" s="251">
        <v>6</v>
      </c>
      <c r="C84" s="251">
        <f t="shared" ref="C84" si="160">$C$4</f>
        <v>50</v>
      </c>
      <c r="D84" s="251">
        <f t="shared" ref="D84" si="161">$D$4</f>
        <v>30</v>
      </c>
      <c r="E84" s="248">
        <f t="shared" si="159"/>
        <v>43831</v>
      </c>
      <c r="F84" s="85">
        <f t="shared" si="124"/>
        <v>1577836800</v>
      </c>
      <c r="G84" s="43">
        <f t="shared" si="128"/>
        <v>0</v>
      </c>
      <c r="H84" s="177">
        <f t="shared" si="125"/>
        <v>0</v>
      </c>
    </row>
    <row r="85" spans="1:8" x14ac:dyDescent="0.2">
      <c r="A85">
        <v>84</v>
      </c>
      <c r="B85" s="251">
        <v>6</v>
      </c>
      <c r="C85" s="251">
        <f t="shared" ref="C85" si="162">$C$5</f>
        <v>50</v>
      </c>
      <c r="D85" s="251">
        <f t="shared" ref="D85" si="163">$D$5</f>
        <v>60</v>
      </c>
      <c r="E85" s="248">
        <f t="shared" si="159"/>
        <v>43831</v>
      </c>
      <c r="F85" s="85">
        <f t="shared" si="124"/>
        <v>1577836800</v>
      </c>
      <c r="G85" s="43">
        <f t="shared" si="128"/>
        <v>0</v>
      </c>
      <c r="H85" s="177">
        <f t="shared" si="125"/>
        <v>0</v>
      </c>
    </row>
    <row r="86" spans="1:8" x14ac:dyDescent="0.2">
      <c r="A86">
        <v>85</v>
      </c>
      <c r="B86" s="251">
        <v>6</v>
      </c>
      <c r="C86" s="251">
        <f t="shared" ref="C86" si="164">$C$2</f>
        <v>-15</v>
      </c>
      <c r="D86" s="251">
        <f t="shared" ref="D86" si="165">$D$2</f>
        <v>30</v>
      </c>
      <c r="E86" s="248">
        <f t="shared" si="159"/>
        <v>45658</v>
      </c>
      <c r="F86" s="85">
        <f t="shared" si="124"/>
        <v>1735689600</v>
      </c>
      <c r="G86" s="43">
        <f t="shared" si="128"/>
        <v>0</v>
      </c>
      <c r="H86" s="177">
        <f t="shared" si="125"/>
        <v>0</v>
      </c>
    </row>
    <row r="87" spans="1:8" x14ac:dyDescent="0.2">
      <c r="A87">
        <v>86</v>
      </c>
      <c r="B87" s="251">
        <v>6</v>
      </c>
      <c r="C87" s="251">
        <f t="shared" ref="C87" si="166">$C$3</f>
        <v>-15</v>
      </c>
      <c r="D87" s="251">
        <f t="shared" ref="D87" si="167">$D$3</f>
        <v>60</v>
      </c>
      <c r="E87" s="248">
        <f t="shared" si="159"/>
        <v>45658</v>
      </c>
      <c r="F87" s="85">
        <f t="shared" si="124"/>
        <v>1735689600</v>
      </c>
      <c r="G87" s="43">
        <f t="shared" si="128"/>
        <v>0</v>
      </c>
      <c r="H87" s="177">
        <f t="shared" si="125"/>
        <v>0</v>
      </c>
    </row>
    <row r="88" spans="1:8" x14ac:dyDescent="0.2">
      <c r="A88">
        <v>87</v>
      </c>
      <c r="B88" s="251">
        <v>6</v>
      </c>
      <c r="C88" s="251">
        <f t="shared" ref="C88" si="168">$C$4</f>
        <v>50</v>
      </c>
      <c r="D88" s="251">
        <f t="shared" ref="D88" si="169">$D$4</f>
        <v>30</v>
      </c>
      <c r="E88" s="248">
        <f t="shared" si="159"/>
        <v>45658</v>
      </c>
      <c r="F88" s="85">
        <f t="shared" si="124"/>
        <v>1735689600</v>
      </c>
      <c r="G88" s="43">
        <f t="shared" si="128"/>
        <v>0</v>
      </c>
      <c r="H88" s="177">
        <f t="shared" si="125"/>
        <v>0</v>
      </c>
    </row>
    <row r="89" spans="1:8" x14ac:dyDescent="0.2">
      <c r="A89">
        <v>88</v>
      </c>
      <c r="B89" s="251">
        <v>6</v>
      </c>
      <c r="C89" s="251">
        <f t="shared" ref="C89" si="170">$C$5</f>
        <v>50</v>
      </c>
      <c r="D89" s="251">
        <f t="shared" ref="D89" si="171">$D$5</f>
        <v>60</v>
      </c>
      <c r="E89" s="248">
        <f t="shared" si="159"/>
        <v>45658</v>
      </c>
      <c r="F89" s="85">
        <f t="shared" si="124"/>
        <v>1735689600</v>
      </c>
      <c r="G89" s="43">
        <f t="shared" si="128"/>
        <v>0</v>
      </c>
      <c r="H89" s="177">
        <f t="shared" si="125"/>
        <v>0</v>
      </c>
    </row>
    <row r="90" spans="1:8" x14ac:dyDescent="0.2">
      <c r="A90">
        <v>89</v>
      </c>
      <c r="B90" s="251">
        <v>6</v>
      </c>
      <c r="C90" s="251">
        <f t="shared" ref="C90" si="172">$C$2</f>
        <v>-15</v>
      </c>
      <c r="D90" s="251">
        <f t="shared" ref="D90" si="173">$D$2</f>
        <v>30</v>
      </c>
      <c r="E90" s="248">
        <f t="shared" si="159"/>
        <v>47484</v>
      </c>
      <c r="F90" s="85">
        <f t="shared" si="124"/>
        <v>1893456000</v>
      </c>
      <c r="G90" s="43">
        <f t="shared" si="128"/>
        <v>0</v>
      </c>
      <c r="H90" s="177">
        <f t="shared" si="125"/>
        <v>0</v>
      </c>
    </row>
    <row r="91" spans="1:8" x14ac:dyDescent="0.2">
      <c r="A91">
        <v>90</v>
      </c>
      <c r="B91" s="251">
        <v>6</v>
      </c>
      <c r="C91" s="251">
        <f t="shared" ref="C91" si="174">$C$3</f>
        <v>-15</v>
      </c>
      <c r="D91" s="251">
        <f t="shared" ref="D91" si="175">$D$3</f>
        <v>60</v>
      </c>
      <c r="E91" s="248">
        <f t="shared" si="159"/>
        <v>47484</v>
      </c>
      <c r="F91" s="85">
        <f t="shared" si="124"/>
        <v>1893456000</v>
      </c>
      <c r="G91" s="43">
        <f t="shared" si="128"/>
        <v>0</v>
      </c>
      <c r="H91" s="177">
        <f t="shared" si="125"/>
        <v>0</v>
      </c>
    </row>
    <row r="92" spans="1:8" x14ac:dyDescent="0.2">
      <c r="A92">
        <v>91</v>
      </c>
      <c r="B92" s="251">
        <v>6</v>
      </c>
      <c r="C92" s="251">
        <f t="shared" ref="C92" si="176">$C$4</f>
        <v>50</v>
      </c>
      <c r="D92" s="251">
        <f t="shared" ref="D92" si="177">$D$4</f>
        <v>30</v>
      </c>
      <c r="E92" s="248">
        <f t="shared" si="159"/>
        <v>47484</v>
      </c>
      <c r="F92" s="85">
        <f t="shared" si="124"/>
        <v>1893456000</v>
      </c>
      <c r="G92" s="43">
        <f t="shared" si="128"/>
        <v>0</v>
      </c>
      <c r="H92" s="177">
        <f t="shared" si="125"/>
        <v>0</v>
      </c>
    </row>
    <row r="93" spans="1:8" x14ac:dyDescent="0.2">
      <c r="A93">
        <v>92</v>
      </c>
      <c r="B93" s="251">
        <v>6</v>
      </c>
      <c r="C93" s="251">
        <f t="shared" ref="C93" si="178">$C$5</f>
        <v>50</v>
      </c>
      <c r="D93" s="251">
        <f t="shared" ref="D93" si="179">$D$5</f>
        <v>60</v>
      </c>
      <c r="E93" s="248">
        <f t="shared" si="159"/>
        <v>47484</v>
      </c>
      <c r="F93" s="85">
        <f t="shared" si="124"/>
        <v>1893456000</v>
      </c>
      <c r="G93" s="43">
        <f t="shared" si="128"/>
        <v>0</v>
      </c>
      <c r="H93" s="177">
        <f t="shared" si="125"/>
        <v>0</v>
      </c>
    </row>
    <row r="94" spans="1:8" x14ac:dyDescent="0.2">
      <c r="A94">
        <v>93</v>
      </c>
      <c r="B94" s="251">
        <v>6</v>
      </c>
      <c r="C94" s="251">
        <f t="shared" ref="C94" si="180">$C$2</f>
        <v>-15</v>
      </c>
      <c r="D94" s="251">
        <f t="shared" ref="D94" si="181">$D$2</f>
        <v>30</v>
      </c>
      <c r="E94" s="248">
        <f t="shared" si="159"/>
        <v>51136</v>
      </c>
      <c r="F94" s="85">
        <f t="shared" si="124"/>
        <v>2208988800</v>
      </c>
      <c r="G94" s="43">
        <f t="shared" si="128"/>
        <v>0</v>
      </c>
      <c r="H94" s="177">
        <f t="shared" si="125"/>
        <v>0</v>
      </c>
    </row>
    <row r="95" spans="1:8" x14ac:dyDescent="0.2">
      <c r="A95">
        <v>94</v>
      </c>
      <c r="B95" s="251">
        <v>6</v>
      </c>
      <c r="C95" s="251">
        <f t="shared" ref="C95" si="182">$C$3</f>
        <v>-15</v>
      </c>
      <c r="D95" s="251">
        <f t="shared" ref="D95" si="183">$D$3</f>
        <v>60</v>
      </c>
      <c r="E95" s="248">
        <f t="shared" si="159"/>
        <v>51136</v>
      </c>
      <c r="F95" s="85">
        <f t="shared" si="124"/>
        <v>2208988800</v>
      </c>
      <c r="G95" s="43">
        <f t="shared" si="128"/>
        <v>0</v>
      </c>
      <c r="H95" s="177">
        <f t="shared" si="125"/>
        <v>0</v>
      </c>
    </row>
    <row r="96" spans="1:8" x14ac:dyDescent="0.2">
      <c r="A96">
        <v>95</v>
      </c>
      <c r="B96" s="251">
        <v>6</v>
      </c>
      <c r="C96" s="251">
        <f t="shared" ref="C96" si="184">$C$4</f>
        <v>50</v>
      </c>
      <c r="D96" s="251">
        <f t="shared" ref="D96" si="185">$D$4</f>
        <v>30</v>
      </c>
      <c r="E96" s="248">
        <f t="shared" si="159"/>
        <v>51136</v>
      </c>
      <c r="F96" s="85">
        <f t="shared" si="124"/>
        <v>2208988800</v>
      </c>
      <c r="G96" s="43">
        <f t="shared" si="128"/>
        <v>0</v>
      </c>
      <c r="H96" s="177">
        <f t="shared" si="125"/>
        <v>0</v>
      </c>
    </row>
    <row r="97" spans="1:8" x14ac:dyDescent="0.2">
      <c r="A97">
        <v>96</v>
      </c>
      <c r="B97" s="251">
        <v>6</v>
      </c>
      <c r="C97" s="251">
        <f t="shared" ref="C97" si="186">$C$5</f>
        <v>50</v>
      </c>
      <c r="D97" s="251">
        <f t="shared" ref="D97" si="187">$D$5</f>
        <v>60</v>
      </c>
      <c r="E97" s="248">
        <f t="shared" si="159"/>
        <v>51136</v>
      </c>
      <c r="F97" s="85">
        <f t="shared" si="124"/>
        <v>2208988800</v>
      </c>
      <c r="G97" s="43">
        <f t="shared" si="128"/>
        <v>0</v>
      </c>
      <c r="H97" s="177">
        <f t="shared" si="125"/>
        <v>0</v>
      </c>
    </row>
    <row r="98" spans="1:8" x14ac:dyDescent="0.2">
      <c r="A98" s="38">
        <v>97</v>
      </c>
      <c r="B98" s="251">
        <v>7</v>
      </c>
      <c r="C98" s="251">
        <f t="shared" ref="C98" si="188">$C$2</f>
        <v>-15</v>
      </c>
      <c r="D98" s="251">
        <f t="shared" ref="D98" si="189">$D$2</f>
        <v>30</v>
      </c>
      <c r="E98" s="248">
        <f t="shared" si="159"/>
        <v>43831</v>
      </c>
      <c r="F98" s="84">
        <f t="shared" si="124"/>
        <v>1577836800</v>
      </c>
      <c r="G98" s="181">
        <f>INDEX($L$4:$O$12,MATCH(B98,$J$4:$J$12,0),MATCH(E98,$L$3:$O$3,0))</f>
        <v>14.1</v>
      </c>
      <c r="H98" s="176">
        <f t="shared" si="125"/>
        <v>1.4099999999999999E-8</v>
      </c>
    </row>
    <row r="99" spans="1:8" x14ac:dyDescent="0.2">
      <c r="A99" s="38">
        <v>98</v>
      </c>
      <c r="B99" s="251">
        <v>7</v>
      </c>
      <c r="C99" s="251">
        <f t="shared" ref="C99" si="190">$C$3</f>
        <v>-15</v>
      </c>
      <c r="D99" s="251">
        <f t="shared" ref="D99" si="191">$D$3</f>
        <v>60</v>
      </c>
      <c r="E99" s="248">
        <f t="shared" si="159"/>
        <v>43831</v>
      </c>
      <c r="F99" s="84">
        <f t="shared" si="124"/>
        <v>1577836800</v>
      </c>
      <c r="G99" s="181">
        <f t="shared" ref="G99:G113" si="192">INDEX($L$4:$O$12,MATCH(B99,$J$4:$J$12,0),MATCH(E99,$L$3:$O$3,0))</f>
        <v>14.1</v>
      </c>
      <c r="H99" s="176">
        <f t="shared" si="125"/>
        <v>1.4099999999999999E-8</v>
      </c>
    </row>
    <row r="100" spans="1:8" x14ac:dyDescent="0.2">
      <c r="A100" s="38">
        <v>99</v>
      </c>
      <c r="B100" s="251">
        <v>7</v>
      </c>
      <c r="C100" s="251">
        <f t="shared" ref="C100" si="193">$C$4</f>
        <v>50</v>
      </c>
      <c r="D100" s="251">
        <f t="shared" ref="D100" si="194">$D$4</f>
        <v>30</v>
      </c>
      <c r="E100" s="248">
        <f t="shared" si="159"/>
        <v>43831</v>
      </c>
      <c r="F100" s="84">
        <f t="shared" si="124"/>
        <v>1577836800</v>
      </c>
      <c r="G100" s="181">
        <f t="shared" si="192"/>
        <v>14.1</v>
      </c>
      <c r="H100" s="176">
        <f t="shared" si="125"/>
        <v>1.4099999999999999E-8</v>
      </c>
    </row>
    <row r="101" spans="1:8" x14ac:dyDescent="0.2">
      <c r="A101" s="38">
        <v>100</v>
      </c>
      <c r="B101" s="251">
        <v>7</v>
      </c>
      <c r="C101" s="251">
        <f t="shared" ref="C101" si="195">$C$5</f>
        <v>50</v>
      </c>
      <c r="D101" s="251">
        <f t="shared" ref="D101" si="196">$D$5</f>
        <v>60</v>
      </c>
      <c r="E101" s="248">
        <f t="shared" si="159"/>
        <v>43831</v>
      </c>
      <c r="F101" s="84">
        <f t="shared" si="124"/>
        <v>1577836800</v>
      </c>
      <c r="G101" s="181">
        <f t="shared" si="192"/>
        <v>14.1</v>
      </c>
      <c r="H101" s="176">
        <f t="shared" si="125"/>
        <v>1.4099999999999999E-8</v>
      </c>
    </row>
    <row r="102" spans="1:8" x14ac:dyDescent="0.2">
      <c r="A102" s="38">
        <v>101</v>
      </c>
      <c r="B102" s="251">
        <v>7</v>
      </c>
      <c r="C102" s="251">
        <f t="shared" ref="C102" si="197">$C$2</f>
        <v>-15</v>
      </c>
      <c r="D102" s="251">
        <f t="shared" ref="D102" si="198">$D$2</f>
        <v>30</v>
      </c>
      <c r="E102" s="248">
        <f t="shared" si="159"/>
        <v>45658</v>
      </c>
      <c r="F102" s="84">
        <f t="shared" si="124"/>
        <v>1735689600</v>
      </c>
      <c r="G102" s="181">
        <f t="shared" si="192"/>
        <v>17</v>
      </c>
      <c r="H102" s="176">
        <f t="shared" si="125"/>
        <v>1.7E-8</v>
      </c>
    </row>
    <row r="103" spans="1:8" x14ac:dyDescent="0.2">
      <c r="A103" s="38">
        <v>102</v>
      </c>
      <c r="B103" s="251">
        <v>7</v>
      </c>
      <c r="C103" s="251">
        <f t="shared" ref="C103" si="199">$C$3</f>
        <v>-15</v>
      </c>
      <c r="D103" s="251">
        <f t="shared" ref="D103" si="200">$D$3</f>
        <v>60</v>
      </c>
      <c r="E103" s="248">
        <f t="shared" si="159"/>
        <v>45658</v>
      </c>
      <c r="F103" s="84">
        <f t="shared" si="124"/>
        <v>1735689600</v>
      </c>
      <c r="G103" s="181">
        <f t="shared" si="192"/>
        <v>17</v>
      </c>
      <c r="H103" s="176">
        <f t="shared" si="125"/>
        <v>1.7E-8</v>
      </c>
    </row>
    <row r="104" spans="1:8" x14ac:dyDescent="0.2">
      <c r="A104" s="38">
        <v>103</v>
      </c>
      <c r="B104" s="251">
        <v>7</v>
      </c>
      <c r="C104" s="251">
        <f t="shared" ref="C104" si="201">$C$4</f>
        <v>50</v>
      </c>
      <c r="D104" s="251">
        <f t="shared" ref="D104" si="202">$D$4</f>
        <v>30</v>
      </c>
      <c r="E104" s="248">
        <f t="shared" si="159"/>
        <v>45658</v>
      </c>
      <c r="F104" s="84">
        <f t="shared" si="124"/>
        <v>1735689600</v>
      </c>
      <c r="G104" s="181">
        <f t="shared" si="192"/>
        <v>17</v>
      </c>
      <c r="H104" s="176">
        <f t="shared" si="125"/>
        <v>1.7E-8</v>
      </c>
    </row>
    <row r="105" spans="1:8" x14ac:dyDescent="0.2">
      <c r="A105" s="38">
        <v>104</v>
      </c>
      <c r="B105" s="251">
        <v>7</v>
      </c>
      <c r="C105" s="251">
        <f t="shared" ref="C105" si="203">$C$5</f>
        <v>50</v>
      </c>
      <c r="D105" s="251">
        <f t="shared" ref="D105" si="204">$D$5</f>
        <v>60</v>
      </c>
      <c r="E105" s="248">
        <f t="shared" si="159"/>
        <v>45658</v>
      </c>
      <c r="F105" s="84">
        <f t="shared" si="124"/>
        <v>1735689600</v>
      </c>
      <c r="G105" s="181">
        <f t="shared" si="192"/>
        <v>17</v>
      </c>
      <c r="H105" s="176">
        <f t="shared" si="125"/>
        <v>1.7E-8</v>
      </c>
    </row>
    <row r="106" spans="1:8" x14ac:dyDescent="0.2">
      <c r="A106" s="38">
        <v>105</v>
      </c>
      <c r="B106" s="251">
        <v>7</v>
      </c>
      <c r="C106" s="251">
        <f t="shared" ref="C106" si="205">$C$2</f>
        <v>-15</v>
      </c>
      <c r="D106" s="251">
        <f t="shared" ref="D106" si="206">$D$2</f>
        <v>30</v>
      </c>
      <c r="E106" s="248">
        <f t="shared" si="159"/>
        <v>47484</v>
      </c>
      <c r="F106" s="84">
        <f t="shared" si="124"/>
        <v>1893456000</v>
      </c>
      <c r="G106" s="181">
        <f t="shared" si="192"/>
        <v>19.850000000000001</v>
      </c>
      <c r="H106" s="176">
        <f t="shared" si="125"/>
        <v>1.9850000000000002E-8</v>
      </c>
    </row>
    <row r="107" spans="1:8" x14ac:dyDescent="0.2">
      <c r="A107" s="38">
        <v>106</v>
      </c>
      <c r="B107" s="251">
        <v>7</v>
      </c>
      <c r="C107" s="251">
        <f t="shared" ref="C107" si="207">$C$3</f>
        <v>-15</v>
      </c>
      <c r="D107" s="251">
        <f t="shared" ref="D107" si="208">$D$3</f>
        <v>60</v>
      </c>
      <c r="E107" s="248">
        <f t="shared" si="159"/>
        <v>47484</v>
      </c>
      <c r="F107" s="84">
        <f t="shared" si="124"/>
        <v>1893456000</v>
      </c>
      <c r="G107" s="181">
        <f t="shared" si="192"/>
        <v>19.850000000000001</v>
      </c>
      <c r="H107" s="176">
        <f t="shared" si="125"/>
        <v>1.9850000000000002E-8</v>
      </c>
    </row>
    <row r="108" spans="1:8" x14ac:dyDescent="0.2">
      <c r="A108" s="38">
        <v>107</v>
      </c>
      <c r="B108" s="251">
        <v>7</v>
      </c>
      <c r="C108" s="251">
        <f t="shared" ref="C108" si="209">$C$4</f>
        <v>50</v>
      </c>
      <c r="D108" s="251">
        <f t="shared" ref="D108" si="210">$D$4</f>
        <v>30</v>
      </c>
      <c r="E108" s="248">
        <f t="shared" si="159"/>
        <v>47484</v>
      </c>
      <c r="F108" s="84">
        <f t="shared" si="124"/>
        <v>1893456000</v>
      </c>
      <c r="G108" s="181">
        <f t="shared" si="192"/>
        <v>19.850000000000001</v>
      </c>
      <c r="H108" s="176">
        <f t="shared" si="125"/>
        <v>1.9850000000000002E-8</v>
      </c>
    </row>
    <row r="109" spans="1:8" x14ac:dyDescent="0.2">
      <c r="A109" s="38">
        <v>108</v>
      </c>
      <c r="B109" s="251">
        <v>7</v>
      </c>
      <c r="C109" s="251">
        <f t="shared" ref="C109" si="211">$C$5</f>
        <v>50</v>
      </c>
      <c r="D109" s="251">
        <f t="shared" ref="D109" si="212">$D$5</f>
        <v>60</v>
      </c>
      <c r="E109" s="248">
        <f t="shared" si="159"/>
        <v>47484</v>
      </c>
      <c r="F109" s="84">
        <f t="shared" si="124"/>
        <v>1893456000</v>
      </c>
      <c r="G109" s="181">
        <f t="shared" si="192"/>
        <v>19.850000000000001</v>
      </c>
      <c r="H109" s="176">
        <f t="shared" si="125"/>
        <v>1.9850000000000002E-8</v>
      </c>
    </row>
    <row r="110" spans="1:8" x14ac:dyDescent="0.2">
      <c r="A110" s="38">
        <v>109</v>
      </c>
      <c r="B110" s="251">
        <v>7</v>
      </c>
      <c r="C110" s="251">
        <f t="shared" ref="C110" si="213">$C$2</f>
        <v>-15</v>
      </c>
      <c r="D110" s="251">
        <f t="shared" ref="D110" si="214">$D$2</f>
        <v>30</v>
      </c>
      <c r="E110" s="248">
        <f t="shared" si="159"/>
        <v>51136</v>
      </c>
      <c r="F110" s="84">
        <f t="shared" si="124"/>
        <v>2208988800</v>
      </c>
      <c r="G110" s="181">
        <f t="shared" si="192"/>
        <v>22.2</v>
      </c>
      <c r="H110" s="176">
        <f t="shared" si="125"/>
        <v>2.22E-8</v>
      </c>
    </row>
    <row r="111" spans="1:8" x14ac:dyDescent="0.2">
      <c r="A111" s="38">
        <v>110</v>
      </c>
      <c r="B111" s="251">
        <v>7</v>
      </c>
      <c r="C111" s="251">
        <f t="shared" ref="C111" si="215">$C$3</f>
        <v>-15</v>
      </c>
      <c r="D111" s="251">
        <f t="shared" ref="D111" si="216">$D$3</f>
        <v>60</v>
      </c>
      <c r="E111" s="248">
        <f t="shared" si="159"/>
        <v>51136</v>
      </c>
      <c r="F111" s="84">
        <f t="shared" si="124"/>
        <v>2208988800</v>
      </c>
      <c r="G111" s="181">
        <f t="shared" si="192"/>
        <v>22.2</v>
      </c>
      <c r="H111" s="176">
        <f t="shared" si="125"/>
        <v>2.22E-8</v>
      </c>
    </row>
    <row r="112" spans="1:8" x14ac:dyDescent="0.2">
      <c r="A112" s="38">
        <v>111</v>
      </c>
      <c r="B112" s="251">
        <v>7</v>
      </c>
      <c r="C112" s="251">
        <f t="shared" ref="C112" si="217">$C$4</f>
        <v>50</v>
      </c>
      <c r="D112" s="251">
        <f t="shared" ref="D112" si="218">$D$4</f>
        <v>30</v>
      </c>
      <c r="E112" s="248">
        <f t="shared" si="159"/>
        <v>51136</v>
      </c>
      <c r="F112" s="84">
        <f t="shared" si="124"/>
        <v>2208988800</v>
      </c>
      <c r="G112" s="181">
        <f t="shared" si="192"/>
        <v>22.2</v>
      </c>
      <c r="H112" s="176">
        <f t="shared" si="125"/>
        <v>2.22E-8</v>
      </c>
    </row>
    <row r="113" spans="1:10" x14ac:dyDescent="0.2">
      <c r="A113" s="38">
        <v>112</v>
      </c>
      <c r="B113" s="251">
        <v>7</v>
      </c>
      <c r="C113" s="251">
        <f t="shared" ref="C113" si="219">$C$5</f>
        <v>50</v>
      </c>
      <c r="D113" s="251">
        <f t="shared" ref="D113" si="220">$D$5</f>
        <v>60</v>
      </c>
      <c r="E113" s="248">
        <f t="shared" si="159"/>
        <v>51136</v>
      </c>
      <c r="F113" s="84">
        <f t="shared" si="124"/>
        <v>2208988800</v>
      </c>
      <c r="G113" s="181">
        <f t="shared" si="192"/>
        <v>22.2</v>
      </c>
      <c r="H113" s="176">
        <f t="shared" si="125"/>
        <v>2.22E-8</v>
      </c>
    </row>
    <row r="114" spans="1:10" x14ac:dyDescent="0.2">
      <c r="A114">
        <v>113</v>
      </c>
      <c r="B114" s="251">
        <v>8</v>
      </c>
      <c r="C114" s="251">
        <f t="shared" ref="C114" si="221">$C$2</f>
        <v>-15</v>
      </c>
      <c r="D114" s="251">
        <f t="shared" ref="D114" si="222">$D$2</f>
        <v>30</v>
      </c>
      <c r="E114" s="248">
        <f t="shared" si="159"/>
        <v>43831</v>
      </c>
      <c r="F114" s="85">
        <f t="shared" si="124"/>
        <v>1577836800</v>
      </c>
      <c r="G114" s="43">
        <f>INDEX($L$4:$O$12,MATCH(B114,$J$4:$J$12,0),MATCH(E114,$L$3:$O$3,0))</f>
        <v>0.2</v>
      </c>
      <c r="H114" s="177">
        <f t="shared" si="125"/>
        <v>2.0000000000000001E-10</v>
      </c>
      <c r="I114" s="34"/>
      <c r="J114" s="34"/>
    </row>
    <row r="115" spans="1:10" x14ac:dyDescent="0.2">
      <c r="A115">
        <v>114</v>
      </c>
      <c r="B115" s="251">
        <v>8</v>
      </c>
      <c r="C115" s="251">
        <f t="shared" ref="C115" si="223">$C$3</f>
        <v>-15</v>
      </c>
      <c r="D115" s="251">
        <f t="shared" ref="D115" si="224">$D$3</f>
        <v>60</v>
      </c>
      <c r="E115" s="248">
        <f t="shared" si="159"/>
        <v>43831</v>
      </c>
      <c r="F115" s="85">
        <f t="shared" si="124"/>
        <v>1577836800</v>
      </c>
      <c r="G115" s="43">
        <f>INDEX($L$4:$O$12,MATCH(B115,$J$4:$J$12,0),MATCH(E115,$L$3:$O$3,0))</f>
        <v>0.2</v>
      </c>
      <c r="H115" s="177">
        <f t="shared" si="125"/>
        <v>2.0000000000000001E-10</v>
      </c>
      <c r="I115" s="34"/>
      <c r="J115" s="34"/>
    </row>
    <row r="116" spans="1:10" x14ac:dyDescent="0.2">
      <c r="A116">
        <v>115</v>
      </c>
      <c r="B116" s="251">
        <v>8</v>
      </c>
      <c r="C116" s="251">
        <f t="shared" ref="C116" si="225">$C$4</f>
        <v>50</v>
      </c>
      <c r="D116" s="251">
        <f t="shared" ref="D116" si="226">$D$4</f>
        <v>30</v>
      </c>
      <c r="E116" s="248">
        <f t="shared" si="159"/>
        <v>43831</v>
      </c>
      <c r="F116" s="85">
        <f t="shared" si="124"/>
        <v>1577836800</v>
      </c>
      <c r="G116" s="43">
        <f t="shared" ref="G116:G145" si="227">INDEX($L$4:$O$12,MATCH(B116,$J$4:$J$12,0),MATCH(E116,$L$3:$O$3,0))</f>
        <v>0.2</v>
      </c>
      <c r="H116" s="177">
        <f t="shared" si="125"/>
        <v>2.0000000000000001E-10</v>
      </c>
      <c r="I116" s="34"/>
      <c r="J116" s="34"/>
    </row>
    <row r="117" spans="1:10" x14ac:dyDescent="0.2">
      <c r="A117">
        <v>116</v>
      </c>
      <c r="B117" s="251">
        <v>8</v>
      </c>
      <c r="C117" s="251">
        <f t="shared" ref="C117" si="228">$C$5</f>
        <v>50</v>
      </c>
      <c r="D117" s="251">
        <f t="shared" ref="D117" si="229">$D$5</f>
        <v>60</v>
      </c>
      <c r="E117" s="248">
        <f t="shared" si="159"/>
        <v>43831</v>
      </c>
      <c r="F117" s="85">
        <f t="shared" si="124"/>
        <v>1577836800</v>
      </c>
      <c r="G117" s="43">
        <f t="shared" si="227"/>
        <v>0.2</v>
      </c>
      <c r="H117" s="177">
        <f t="shared" si="125"/>
        <v>2.0000000000000001E-10</v>
      </c>
      <c r="I117" s="34"/>
      <c r="J117" s="34"/>
    </row>
    <row r="118" spans="1:10" x14ac:dyDescent="0.2">
      <c r="A118">
        <v>117</v>
      </c>
      <c r="B118" s="251">
        <v>8</v>
      </c>
      <c r="C118" s="251">
        <f t="shared" ref="C118" si="230">$C$2</f>
        <v>-15</v>
      </c>
      <c r="D118" s="251">
        <f t="shared" ref="D118" si="231">$D$2</f>
        <v>30</v>
      </c>
      <c r="E118" s="248">
        <f t="shared" si="159"/>
        <v>45658</v>
      </c>
      <c r="F118" s="85">
        <f t="shared" si="124"/>
        <v>1735689600</v>
      </c>
      <c r="G118" s="43">
        <f t="shared" si="227"/>
        <v>0.2</v>
      </c>
      <c r="H118" s="177">
        <f t="shared" si="125"/>
        <v>2.0000000000000001E-10</v>
      </c>
      <c r="I118" s="34"/>
      <c r="J118" s="34"/>
    </row>
    <row r="119" spans="1:10" x14ac:dyDescent="0.2">
      <c r="A119">
        <v>118</v>
      </c>
      <c r="B119" s="251">
        <v>8</v>
      </c>
      <c r="C119" s="251">
        <f t="shared" ref="C119" si="232">$C$3</f>
        <v>-15</v>
      </c>
      <c r="D119" s="251">
        <f t="shared" ref="D119" si="233">$D$3</f>
        <v>60</v>
      </c>
      <c r="E119" s="248">
        <f t="shared" si="159"/>
        <v>45658</v>
      </c>
      <c r="F119" s="85">
        <f t="shared" si="124"/>
        <v>1735689600</v>
      </c>
      <c r="G119" s="43">
        <f t="shared" si="227"/>
        <v>0.2</v>
      </c>
      <c r="H119" s="177">
        <f t="shared" si="125"/>
        <v>2.0000000000000001E-10</v>
      </c>
      <c r="I119" s="34"/>
      <c r="J119" s="34"/>
    </row>
    <row r="120" spans="1:10" x14ac:dyDescent="0.2">
      <c r="A120">
        <v>119</v>
      </c>
      <c r="B120" s="251">
        <v>8</v>
      </c>
      <c r="C120" s="251">
        <f t="shared" ref="C120" si="234">$C$4</f>
        <v>50</v>
      </c>
      <c r="D120" s="251">
        <f t="shared" ref="D120" si="235">$D$4</f>
        <v>30</v>
      </c>
      <c r="E120" s="248">
        <f t="shared" si="159"/>
        <v>45658</v>
      </c>
      <c r="F120" s="85">
        <f t="shared" si="124"/>
        <v>1735689600</v>
      </c>
      <c r="G120" s="43">
        <f t="shared" si="227"/>
        <v>0.2</v>
      </c>
      <c r="H120" s="177">
        <f t="shared" si="125"/>
        <v>2.0000000000000001E-10</v>
      </c>
      <c r="I120" s="34"/>
      <c r="J120" s="34"/>
    </row>
    <row r="121" spans="1:10" x14ac:dyDescent="0.2">
      <c r="A121">
        <v>120</v>
      </c>
      <c r="B121" s="251">
        <v>8</v>
      </c>
      <c r="C121" s="251">
        <f t="shared" ref="C121" si="236">$C$5</f>
        <v>50</v>
      </c>
      <c r="D121" s="251">
        <f t="shared" ref="D121" si="237">$D$5</f>
        <v>60</v>
      </c>
      <c r="E121" s="248">
        <f t="shared" si="159"/>
        <v>45658</v>
      </c>
      <c r="F121" s="85">
        <f t="shared" si="124"/>
        <v>1735689600</v>
      </c>
      <c r="G121" s="43">
        <f t="shared" si="227"/>
        <v>0.2</v>
      </c>
      <c r="H121" s="177">
        <f t="shared" si="125"/>
        <v>2.0000000000000001E-10</v>
      </c>
      <c r="I121" s="34"/>
      <c r="J121" s="34"/>
    </row>
    <row r="122" spans="1:10" x14ac:dyDescent="0.2">
      <c r="A122">
        <v>121</v>
      </c>
      <c r="B122" s="251">
        <v>8</v>
      </c>
      <c r="C122" s="251">
        <f t="shared" ref="C122" si="238">$C$2</f>
        <v>-15</v>
      </c>
      <c r="D122" s="251">
        <f t="shared" ref="D122" si="239">$D$2</f>
        <v>30</v>
      </c>
      <c r="E122" s="248">
        <f t="shared" si="159"/>
        <v>47484</v>
      </c>
      <c r="F122" s="85">
        <f t="shared" si="124"/>
        <v>1893456000</v>
      </c>
      <c r="G122" s="43">
        <f t="shared" si="227"/>
        <v>0.2</v>
      </c>
      <c r="H122" s="177">
        <f t="shared" si="125"/>
        <v>2.0000000000000001E-10</v>
      </c>
      <c r="I122" s="34"/>
      <c r="J122" s="34"/>
    </row>
    <row r="123" spans="1:10" x14ac:dyDescent="0.2">
      <c r="A123">
        <v>122</v>
      </c>
      <c r="B123" s="251">
        <v>8</v>
      </c>
      <c r="C123" s="251">
        <f t="shared" ref="C123" si="240">$C$3</f>
        <v>-15</v>
      </c>
      <c r="D123" s="251">
        <f t="shared" ref="D123" si="241">$D$3</f>
        <v>60</v>
      </c>
      <c r="E123" s="248">
        <f t="shared" si="159"/>
        <v>47484</v>
      </c>
      <c r="F123" s="85">
        <f t="shared" si="124"/>
        <v>1893456000</v>
      </c>
      <c r="G123" s="43">
        <f t="shared" si="227"/>
        <v>0.2</v>
      </c>
      <c r="H123" s="177">
        <f t="shared" si="125"/>
        <v>2.0000000000000001E-10</v>
      </c>
      <c r="I123" s="34"/>
      <c r="J123" s="34"/>
    </row>
    <row r="124" spans="1:10" x14ac:dyDescent="0.2">
      <c r="A124">
        <v>123</v>
      </c>
      <c r="B124" s="251">
        <v>8</v>
      </c>
      <c r="C124" s="251">
        <f t="shared" ref="C124" si="242">$C$4</f>
        <v>50</v>
      </c>
      <c r="D124" s="251">
        <f t="shared" ref="D124" si="243">$D$4</f>
        <v>30</v>
      </c>
      <c r="E124" s="248">
        <f t="shared" si="159"/>
        <v>47484</v>
      </c>
      <c r="F124" s="85">
        <f t="shared" si="124"/>
        <v>1893456000</v>
      </c>
      <c r="G124" s="43">
        <f t="shared" si="227"/>
        <v>0.2</v>
      </c>
      <c r="H124" s="177">
        <f t="shared" si="125"/>
        <v>2.0000000000000001E-10</v>
      </c>
      <c r="I124" s="34"/>
      <c r="J124" s="34"/>
    </row>
    <row r="125" spans="1:10" x14ac:dyDescent="0.2">
      <c r="A125">
        <v>124</v>
      </c>
      <c r="B125" s="251">
        <v>8</v>
      </c>
      <c r="C125" s="251">
        <f t="shared" ref="C125" si="244">$C$5</f>
        <v>50</v>
      </c>
      <c r="D125" s="251">
        <f t="shared" ref="D125" si="245">$D$5</f>
        <v>60</v>
      </c>
      <c r="E125" s="248">
        <f t="shared" si="159"/>
        <v>47484</v>
      </c>
      <c r="F125" s="85">
        <f t="shared" si="124"/>
        <v>1893456000</v>
      </c>
      <c r="G125" s="43">
        <f t="shared" si="227"/>
        <v>0.2</v>
      </c>
      <c r="H125" s="177">
        <f t="shared" si="125"/>
        <v>2.0000000000000001E-10</v>
      </c>
      <c r="I125" s="34"/>
      <c r="J125" s="34"/>
    </row>
    <row r="126" spans="1:10" x14ac:dyDescent="0.2">
      <c r="A126">
        <v>125</v>
      </c>
      <c r="B126" s="251">
        <v>8</v>
      </c>
      <c r="C126" s="251">
        <f t="shared" ref="C126" si="246">$C$2</f>
        <v>-15</v>
      </c>
      <c r="D126" s="251">
        <f t="shared" ref="D126" si="247">$D$2</f>
        <v>30</v>
      </c>
      <c r="E126" s="248">
        <f t="shared" si="159"/>
        <v>51136</v>
      </c>
      <c r="F126" s="85">
        <f t="shared" si="124"/>
        <v>2208988800</v>
      </c>
      <c r="G126" s="43">
        <f t="shared" si="227"/>
        <v>0.2</v>
      </c>
      <c r="H126" s="177">
        <f t="shared" si="125"/>
        <v>2.0000000000000001E-10</v>
      </c>
      <c r="I126" s="34"/>
      <c r="J126" s="34"/>
    </row>
    <row r="127" spans="1:10" x14ac:dyDescent="0.2">
      <c r="A127">
        <v>126</v>
      </c>
      <c r="B127" s="251">
        <v>8</v>
      </c>
      <c r="C127" s="251">
        <f t="shared" ref="C127" si="248">$C$3</f>
        <v>-15</v>
      </c>
      <c r="D127" s="251">
        <f t="shared" ref="D127" si="249">$D$3</f>
        <v>60</v>
      </c>
      <c r="E127" s="248">
        <f t="shared" si="159"/>
        <v>51136</v>
      </c>
      <c r="F127" s="85">
        <f t="shared" si="124"/>
        <v>2208988800</v>
      </c>
      <c r="G127" s="43">
        <f t="shared" si="227"/>
        <v>0.2</v>
      </c>
      <c r="H127" s="177">
        <f t="shared" si="125"/>
        <v>2.0000000000000001E-10</v>
      </c>
      <c r="I127" s="34"/>
      <c r="J127" s="34"/>
    </row>
    <row r="128" spans="1:10" x14ac:dyDescent="0.2">
      <c r="A128">
        <v>127</v>
      </c>
      <c r="B128" s="251">
        <v>8</v>
      </c>
      <c r="C128" s="251">
        <f t="shared" ref="C128" si="250">$C$4</f>
        <v>50</v>
      </c>
      <c r="D128" s="251">
        <f t="shared" ref="D128" si="251">$D$4</f>
        <v>30</v>
      </c>
      <c r="E128" s="248">
        <f t="shared" si="159"/>
        <v>51136</v>
      </c>
      <c r="F128" s="85">
        <f t="shared" si="124"/>
        <v>2208988800</v>
      </c>
      <c r="G128" s="43">
        <f t="shared" si="227"/>
        <v>0.2</v>
      </c>
      <c r="H128" s="177">
        <f t="shared" si="125"/>
        <v>2.0000000000000001E-10</v>
      </c>
      <c r="I128" s="34"/>
      <c r="J128" s="34"/>
    </row>
    <row r="129" spans="1:10" x14ac:dyDescent="0.2">
      <c r="A129">
        <v>128</v>
      </c>
      <c r="B129" s="251">
        <v>8</v>
      </c>
      <c r="C129" s="251">
        <f t="shared" ref="C129" si="252">$C$5</f>
        <v>50</v>
      </c>
      <c r="D129" s="251">
        <f t="shared" ref="D129" si="253">$D$5</f>
        <v>60</v>
      </c>
      <c r="E129" s="248">
        <f t="shared" si="159"/>
        <v>51136</v>
      </c>
      <c r="F129" s="85">
        <f t="shared" si="124"/>
        <v>2208988800</v>
      </c>
      <c r="G129" s="43">
        <f t="shared" si="227"/>
        <v>0.2</v>
      </c>
      <c r="H129" s="177">
        <f t="shared" si="125"/>
        <v>2.0000000000000001E-10</v>
      </c>
      <c r="I129" s="34"/>
      <c r="J129" s="34"/>
    </row>
    <row r="130" spans="1:10" x14ac:dyDescent="0.2">
      <c r="A130" s="38">
        <v>129</v>
      </c>
      <c r="B130" s="251">
        <v>9</v>
      </c>
      <c r="C130" s="251">
        <f t="shared" ref="C130" si="254">$C$2</f>
        <v>-15</v>
      </c>
      <c r="D130" s="251">
        <f t="shared" ref="D130" si="255">$D$2</f>
        <v>30</v>
      </c>
      <c r="E130" s="248">
        <f t="shared" si="159"/>
        <v>43831</v>
      </c>
      <c r="F130" s="84">
        <f t="shared" si="124"/>
        <v>1577836800</v>
      </c>
      <c r="G130" s="181">
        <f t="shared" si="227"/>
        <v>0.5</v>
      </c>
      <c r="H130" s="176">
        <f t="shared" si="125"/>
        <v>5.0000000000000003E-10</v>
      </c>
    </row>
    <row r="131" spans="1:10" x14ac:dyDescent="0.2">
      <c r="A131" s="38">
        <v>130</v>
      </c>
      <c r="B131" s="251">
        <v>9</v>
      </c>
      <c r="C131" s="251">
        <f t="shared" ref="C131" si="256">$C$3</f>
        <v>-15</v>
      </c>
      <c r="D131" s="251">
        <f t="shared" ref="D131" si="257">$D$3</f>
        <v>60</v>
      </c>
      <c r="E131" s="248">
        <f t="shared" si="159"/>
        <v>43831</v>
      </c>
      <c r="F131" s="84">
        <f t="shared" ref="F131:F145" si="258">(E131-DATE(1970,1,1))*86400</f>
        <v>1577836800</v>
      </c>
      <c r="G131" s="181">
        <f>INDEX($L$4:$O$12,MATCH(B131,$J$4:$J$12,0),MATCH(E131,$L$3:$O$3,0))</f>
        <v>0.5</v>
      </c>
      <c r="H131" s="176">
        <f t="shared" ref="H131:H145" si="259">G131/10^9</f>
        <v>5.0000000000000003E-10</v>
      </c>
    </row>
    <row r="132" spans="1:10" x14ac:dyDescent="0.2">
      <c r="A132" s="38">
        <v>131</v>
      </c>
      <c r="B132" s="251">
        <v>9</v>
      </c>
      <c r="C132" s="251">
        <f t="shared" ref="C132" si="260">$C$4</f>
        <v>50</v>
      </c>
      <c r="D132" s="251">
        <f t="shared" ref="D132" si="261">$D$4</f>
        <v>30</v>
      </c>
      <c r="E132" s="248">
        <f t="shared" si="159"/>
        <v>43831</v>
      </c>
      <c r="F132" s="84">
        <f t="shared" si="258"/>
        <v>1577836800</v>
      </c>
      <c r="G132" s="181">
        <f t="shared" si="227"/>
        <v>0.5</v>
      </c>
      <c r="H132" s="176">
        <f t="shared" si="259"/>
        <v>5.0000000000000003E-10</v>
      </c>
    </row>
    <row r="133" spans="1:10" x14ac:dyDescent="0.2">
      <c r="A133" s="38">
        <v>132</v>
      </c>
      <c r="B133" s="251">
        <v>9</v>
      </c>
      <c r="C133" s="251">
        <f t="shared" ref="C133" si="262">$C$5</f>
        <v>50</v>
      </c>
      <c r="D133" s="251">
        <f t="shared" ref="D133" si="263">$D$5</f>
        <v>60</v>
      </c>
      <c r="E133" s="248">
        <f t="shared" si="159"/>
        <v>43831</v>
      </c>
      <c r="F133" s="84">
        <f t="shared" si="258"/>
        <v>1577836800</v>
      </c>
      <c r="G133" s="181">
        <f t="shared" si="227"/>
        <v>0.5</v>
      </c>
      <c r="H133" s="176">
        <f t="shared" si="259"/>
        <v>5.0000000000000003E-10</v>
      </c>
    </row>
    <row r="134" spans="1:10" x14ac:dyDescent="0.2">
      <c r="A134" s="38">
        <v>133</v>
      </c>
      <c r="B134" s="251">
        <v>9</v>
      </c>
      <c r="C134" s="251">
        <f t="shared" ref="C134" si="264">$C$2</f>
        <v>-15</v>
      </c>
      <c r="D134" s="251">
        <f t="shared" ref="D134" si="265">$D$2</f>
        <v>30</v>
      </c>
      <c r="E134" s="248">
        <f t="shared" si="159"/>
        <v>45658</v>
      </c>
      <c r="F134" s="84">
        <f t="shared" si="258"/>
        <v>1735689600</v>
      </c>
      <c r="G134" s="181">
        <f t="shared" si="227"/>
        <v>0.5</v>
      </c>
      <c r="H134" s="176">
        <f t="shared" si="259"/>
        <v>5.0000000000000003E-10</v>
      </c>
    </row>
    <row r="135" spans="1:10" x14ac:dyDescent="0.2">
      <c r="A135" s="38">
        <v>134</v>
      </c>
      <c r="B135" s="251">
        <v>9</v>
      </c>
      <c r="C135" s="251">
        <f t="shared" ref="C135" si="266">$C$3</f>
        <v>-15</v>
      </c>
      <c r="D135" s="251">
        <f t="shared" ref="D135" si="267">$D$3</f>
        <v>60</v>
      </c>
      <c r="E135" s="248">
        <f t="shared" si="159"/>
        <v>45658</v>
      </c>
      <c r="F135" s="84">
        <f t="shared" si="258"/>
        <v>1735689600</v>
      </c>
      <c r="G135" s="181">
        <f t="shared" si="227"/>
        <v>0.5</v>
      </c>
      <c r="H135" s="176">
        <f t="shared" si="259"/>
        <v>5.0000000000000003E-10</v>
      </c>
    </row>
    <row r="136" spans="1:10" x14ac:dyDescent="0.2">
      <c r="A136" s="38">
        <v>135</v>
      </c>
      <c r="B136" s="251">
        <v>9</v>
      </c>
      <c r="C136" s="251">
        <f t="shared" ref="C136" si="268">$C$4</f>
        <v>50</v>
      </c>
      <c r="D136" s="251">
        <f t="shared" ref="D136" si="269">$D$4</f>
        <v>30</v>
      </c>
      <c r="E136" s="248">
        <f t="shared" si="159"/>
        <v>45658</v>
      </c>
      <c r="F136" s="84">
        <f t="shared" si="258"/>
        <v>1735689600</v>
      </c>
      <c r="G136" s="181">
        <f t="shared" si="227"/>
        <v>0.5</v>
      </c>
      <c r="H136" s="176">
        <f t="shared" si="259"/>
        <v>5.0000000000000003E-10</v>
      </c>
    </row>
    <row r="137" spans="1:10" x14ac:dyDescent="0.2">
      <c r="A137" s="38">
        <v>136</v>
      </c>
      <c r="B137" s="251">
        <v>9</v>
      </c>
      <c r="C137" s="251">
        <f t="shared" ref="C137" si="270">$C$5</f>
        <v>50</v>
      </c>
      <c r="D137" s="251">
        <f t="shared" ref="D137" si="271">$D$5</f>
        <v>60</v>
      </c>
      <c r="E137" s="248">
        <f t="shared" si="159"/>
        <v>45658</v>
      </c>
      <c r="F137" s="84">
        <f t="shared" si="258"/>
        <v>1735689600</v>
      </c>
      <c r="G137" s="181">
        <f t="shared" si="227"/>
        <v>0.5</v>
      </c>
      <c r="H137" s="176">
        <f t="shared" si="259"/>
        <v>5.0000000000000003E-10</v>
      </c>
    </row>
    <row r="138" spans="1:10" x14ac:dyDescent="0.2">
      <c r="A138" s="38">
        <v>137</v>
      </c>
      <c r="B138" s="251">
        <v>9</v>
      </c>
      <c r="C138" s="251">
        <f t="shared" ref="C138" si="272">$C$2</f>
        <v>-15</v>
      </c>
      <c r="D138" s="251">
        <f t="shared" ref="D138" si="273">$D$2</f>
        <v>30</v>
      </c>
      <c r="E138" s="248">
        <f t="shared" si="159"/>
        <v>47484</v>
      </c>
      <c r="F138" s="84">
        <f t="shared" si="258"/>
        <v>1893456000</v>
      </c>
      <c r="G138" s="181">
        <f t="shared" si="227"/>
        <v>0.5</v>
      </c>
      <c r="H138" s="176">
        <f t="shared" si="259"/>
        <v>5.0000000000000003E-10</v>
      </c>
    </row>
    <row r="139" spans="1:10" x14ac:dyDescent="0.2">
      <c r="A139" s="38">
        <v>138</v>
      </c>
      <c r="B139" s="251">
        <v>9</v>
      </c>
      <c r="C139" s="251">
        <f t="shared" ref="C139" si="274">$C$3</f>
        <v>-15</v>
      </c>
      <c r="D139" s="251">
        <f t="shared" ref="D139" si="275">$D$3</f>
        <v>60</v>
      </c>
      <c r="E139" s="248">
        <f t="shared" si="159"/>
        <v>47484</v>
      </c>
      <c r="F139" s="84">
        <f t="shared" si="258"/>
        <v>1893456000</v>
      </c>
      <c r="G139" s="181">
        <f t="shared" si="227"/>
        <v>0.5</v>
      </c>
      <c r="H139" s="176">
        <f t="shared" si="259"/>
        <v>5.0000000000000003E-10</v>
      </c>
    </row>
    <row r="140" spans="1:10" x14ac:dyDescent="0.2">
      <c r="A140" s="38">
        <v>139</v>
      </c>
      <c r="B140" s="251">
        <v>9</v>
      </c>
      <c r="C140" s="251">
        <f t="shared" ref="C140" si="276">$C$4</f>
        <v>50</v>
      </c>
      <c r="D140" s="251">
        <f t="shared" ref="D140" si="277">$D$4</f>
        <v>30</v>
      </c>
      <c r="E140" s="248">
        <f t="shared" si="159"/>
        <v>47484</v>
      </c>
      <c r="F140" s="84">
        <f t="shared" si="258"/>
        <v>1893456000</v>
      </c>
      <c r="G140" s="181">
        <f t="shared" si="227"/>
        <v>0.5</v>
      </c>
      <c r="H140" s="176">
        <f t="shared" si="259"/>
        <v>5.0000000000000003E-10</v>
      </c>
    </row>
    <row r="141" spans="1:10" x14ac:dyDescent="0.2">
      <c r="A141" s="38">
        <v>140</v>
      </c>
      <c r="B141" s="251">
        <v>9</v>
      </c>
      <c r="C141" s="251">
        <f t="shared" ref="C141" si="278">$C$5</f>
        <v>50</v>
      </c>
      <c r="D141" s="251">
        <f t="shared" ref="D141" si="279">$D$5</f>
        <v>60</v>
      </c>
      <c r="E141" s="248">
        <f t="shared" si="159"/>
        <v>47484</v>
      </c>
      <c r="F141" s="84">
        <f t="shared" si="258"/>
        <v>1893456000</v>
      </c>
      <c r="G141" s="181">
        <f t="shared" si="227"/>
        <v>0.5</v>
      </c>
      <c r="H141" s="176">
        <f t="shared" si="259"/>
        <v>5.0000000000000003E-10</v>
      </c>
    </row>
    <row r="142" spans="1:10" x14ac:dyDescent="0.2">
      <c r="A142" s="38">
        <v>141</v>
      </c>
      <c r="B142" s="251">
        <v>9</v>
      </c>
      <c r="C142" s="251">
        <f t="shared" ref="C142" si="280">$C$2</f>
        <v>-15</v>
      </c>
      <c r="D142" s="251">
        <f t="shared" ref="D142" si="281">$D$2</f>
        <v>30</v>
      </c>
      <c r="E142" s="248">
        <f t="shared" si="159"/>
        <v>51136</v>
      </c>
      <c r="F142" s="84">
        <f t="shared" si="258"/>
        <v>2208988800</v>
      </c>
      <c r="G142" s="181">
        <f t="shared" si="227"/>
        <v>0.5</v>
      </c>
      <c r="H142" s="176">
        <f t="shared" si="259"/>
        <v>5.0000000000000003E-10</v>
      </c>
    </row>
    <row r="143" spans="1:10" x14ac:dyDescent="0.2">
      <c r="A143" s="38">
        <v>142</v>
      </c>
      <c r="B143" s="251">
        <v>9</v>
      </c>
      <c r="C143" s="251">
        <f t="shared" ref="C143" si="282">$C$3</f>
        <v>-15</v>
      </c>
      <c r="D143" s="251">
        <f t="shared" ref="D143" si="283">$D$3</f>
        <v>60</v>
      </c>
      <c r="E143" s="248">
        <f t="shared" si="159"/>
        <v>51136</v>
      </c>
      <c r="F143" s="84">
        <f t="shared" si="258"/>
        <v>2208988800</v>
      </c>
      <c r="G143" s="181">
        <f t="shared" si="227"/>
        <v>0.5</v>
      </c>
      <c r="H143" s="176">
        <f t="shared" si="259"/>
        <v>5.0000000000000003E-10</v>
      </c>
    </row>
    <row r="144" spans="1:10" x14ac:dyDescent="0.2">
      <c r="A144" s="38">
        <v>143</v>
      </c>
      <c r="B144" s="251">
        <v>9</v>
      </c>
      <c r="C144" s="251">
        <f t="shared" ref="C144" si="284">$C$4</f>
        <v>50</v>
      </c>
      <c r="D144" s="251">
        <f t="shared" ref="D144" si="285">$D$4</f>
        <v>30</v>
      </c>
      <c r="E144" s="248">
        <f t="shared" si="159"/>
        <v>51136</v>
      </c>
      <c r="F144" s="84">
        <f t="shared" si="258"/>
        <v>2208988800</v>
      </c>
      <c r="G144" s="181">
        <f t="shared" si="227"/>
        <v>0.5</v>
      </c>
      <c r="H144" s="176">
        <f t="shared" si="259"/>
        <v>5.0000000000000003E-10</v>
      </c>
    </row>
    <row r="145" spans="1:8" ht="12.75" thickBot="1" x14ac:dyDescent="0.25">
      <c r="A145" s="38">
        <v>144</v>
      </c>
      <c r="B145" s="252">
        <v>9</v>
      </c>
      <c r="C145" s="252">
        <f t="shared" ref="C145" si="286">$C$5</f>
        <v>50</v>
      </c>
      <c r="D145" s="252">
        <f t="shared" ref="D145" si="287">$D$5</f>
        <v>60</v>
      </c>
      <c r="E145" s="249">
        <f t="shared" si="159"/>
        <v>51136</v>
      </c>
      <c r="F145" s="84">
        <f t="shared" si="258"/>
        <v>2208988800</v>
      </c>
      <c r="G145" s="181">
        <f t="shared" si="227"/>
        <v>0.5</v>
      </c>
      <c r="H145" s="176">
        <f t="shared" si="259"/>
        <v>5.0000000000000003E-10</v>
      </c>
    </row>
    <row r="146" spans="1:8" ht="12.75" thickTop="1" x14ac:dyDescent="0.2"/>
  </sheetData>
  <mergeCells count="1">
    <mergeCell ref="L1:O1"/>
  </mergeCells>
  <pageMargins left="0.7" right="0.7" top="0.78740157499999996" bottom="0.78740157499999996"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9DDFD41AEF010449D0D055600B60DC5" ma:contentTypeVersion="1" ma:contentTypeDescription="Create a new document." ma:contentTypeScope="" ma:versionID="ef287326ae33b33fea4a2afc557ee891">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6A89D2-82DB-4A3A-9265-B0C213BAAC9E}">
  <ds:schemaRef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9F032910-0CEF-41ED-A51F-2CC4230B8AAB}">
  <ds:schemaRefs>
    <ds:schemaRef ds:uri="http://schemas.microsoft.com/PowerBIAddIn"/>
  </ds:schemaRefs>
</ds:datastoreItem>
</file>

<file path=customXml/itemProps3.xml><?xml version="1.0" encoding="utf-8"?>
<ds:datastoreItem xmlns:ds="http://schemas.openxmlformats.org/officeDocument/2006/customXml" ds:itemID="{ADE6DEF2-D7FB-4E3D-BFA2-E52AB2FE208B}">
  <ds:schemaRefs>
    <ds:schemaRef ds:uri="http://schemas.microsoft.com/sharepoint/v3/contenttype/forms"/>
  </ds:schemaRefs>
</ds:datastoreItem>
</file>

<file path=customXml/itemProps4.xml><?xml version="1.0" encoding="utf-8"?>
<ds:datastoreItem xmlns:ds="http://schemas.openxmlformats.org/officeDocument/2006/customXml" ds:itemID="{DA47E602-4B0D-4227-93DA-4DA3252FB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21</vt:i4>
      </vt:variant>
      <vt:variant>
        <vt:lpstr>Benannte Bereiche</vt:lpstr>
      </vt:variant>
      <vt:variant>
        <vt:i4>8</vt:i4>
      </vt:variant>
    </vt:vector>
  </HeadingPairs>
  <TitlesOfParts>
    <vt:vector size="29" baseType="lpstr">
      <vt:lpstr>ReadMe</vt:lpstr>
      <vt:lpstr>Sources</vt:lpstr>
      <vt:lpstr>BLANK</vt:lpstr>
      <vt:lpstr>Scenario1</vt:lpstr>
      <vt:lpstr>Scenario2</vt:lpstr>
      <vt:lpstr>Scenario3</vt:lpstr>
      <vt:lpstr>Scenario4</vt:lpstr>
      <vt:lpstr>Scenario5</vt:lpstr>
      <vt:lpstr>Scenario6</vt:lpstr>
      <vt:lpstr>Scenario7</vt:lpstr>
      <vt:lpstr>Scenario8</vt:lpstr>
      <vt:lpstr>model comparison</vt:lpstr>
      <vt:lpstr>market nodes</vt:lpstr>
      <vt:lpstr>power plant types</vt:lpstr>
      <vt:lpstr>compile</vt:lpstr>
      <vt:lpstr>DB_KW_KWL</vt:lpstr>
      <vt:lpstr>DB_KWT</vt:lpstr>
      <vt:lpstr>DB_ENTS</vt:lpstr>
      <vt:lpstr>DB_BST</vt:lpstr>
      <vt:lpstr>DB_CO2</vt:lpstr>
      <vt:lpstr>DB_BSP</vt:lpstr>
      <vt:lpstr>KW_BEZ</vt:lpstr>
      <vt:lpstr>KW_FK_KWTYP</vt:lpstr>
      <vt:lpstr>KW_LAT</vt:lpstr>
      <vt:lpstr>KW_LONG</vt:lpstr>
      <vt:lpstr>P_INST_1</vt:lpstr>
      <vt:lpstr>P_INST_2</vt:lpstr>
      <vt:lpstr>P_INST_3</vt:lpstr>
      <vt:lpstr>P_INST_4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Findura</dc:creator>
  <cp:lastModifiedBy>Walker Linus</cp:lastModifiedBy>
  <dcterms:created xsi:type="dcterms:W3CDTF">2017-07-30T09:48:35Z</dcterms:created>
  <dcterms:modified xsi:type="dcterms:W3CDTF">2018-11-13T17:17:02Z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0x01010059DDFD41AEF010449D0D055600B60DC5</vt:lpwstr>
  </property>
  <property fmtid="{D5CDD505-2E9C-101B-9397-08002B2CF9AE}" pid="3" name="WorkbookGuid">
    <vt:lpwstr>01f3ade5-93a7-438d-88a8-8d516df773ab</vt:lpwstr>
  </property>
</Properties>
</file>