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1539" documentId="8_{27915097-C093-42C7-AA1F-92CCB2E1CC0D}" xr6:coauthVersionLast="47" xr6:coauthVersionMax="47" xr10:uidLastSave="{B726D5EF-D023-47FC-921F-FFEE227F4EC3}"/>
  <bookViews>
    <workbookView xWindow="-108" yWindow="-108" windowWidth="23256" windowHeight="12456" xr2:uid="{9536B4DD-D776-4421-A461-AABB2DA089CF}"/>
  </bookViews>
  <sheets>
    <sheet name="Literature" sheetId="1" r:id="rId1"/>
    <sheet name="Analytics" sheetId="4" r:id="rId2"/>
    <sheet name="Settings" sheetId="2" r:id="rId3"/>
    <sheet name="Journals" sheetId="3" r:id="rId4"/>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A2" i="4"/>
  <c r="I3" i="1"/>
  <c r="V38" i="3"/>
  <c r="U38" i="3"/>
  <c r="T38" i="3"/>
  <c r="S38" i="3"/>
  <c r="R38" i="3"/>
  <c r="Q38" i="3"/>
  <c r="P38" i="3"/>
  <c r="P39" i="3" s="1"/>
  <c r="O38" i="3"/>
  <c r="O39" i="3" s="1"/>
  <c r="N38" i="3"/>
  <c r="N39" i="3" s="1"/>
  <c r="M38" i="3"/>
  <c r="L38" i="3"/>
  <c r="K38" i="3"/>
  <c r="T37" i="3"/>
  <c r="U37" i="3"/>
  <c r="V37" i="3"/>
  <c r="R37" i="3"/>
  <c r="S37" i="3"/>
  <c r="Q37" i="3"/>
  <c r="P37" i="3"/>
  <c r="O37" i="3"/>
  <c r="N37" i="3"/>
  <c r="M37" i="3"/>
  <c r="L37" i="3"/>
  <c r="K37" i="3"/>
  <c r="A42" i="3" l="1"/>
  <c r="T39" i="3"/>
  <c r="Q39" i="3"/>
  <c r="U39" i="3"/>
  <c r="V39" i="3"/>
  <c r="S39" i="3"/>
  <c r="R39" i="3"/>
  <c r="L39" i="3"/>
  <c r="K39" i="3"/>
  <c r="M39" i="3"/>
  <c r="J38" i="3"/>
  <c r="I38" i="3"/>
  <c r="H38" i="3"/>
  <c r="J37" i="3"/>
  <c r="I37" i="3"/>
  <c r="H37" i="3"/>
  <c r="G38" i="3"/>
  <c r="F38" i="3"/>
  <c r="D38" i="3"/>
  <c r="C38" i="3"/>
  <c r="E38" i="3"/>
  <c r="B38" i="3"/>
  <c r="G37" i="3"/>
  <c r="F37" i="3"/>
  <c r="E37" i="3"/>
  <c r="D37" i="3"/>
  <c r="A44" i="3" l="1"/>
  <c r="J39" i="3"/>
  <c r="I39" i="3"/>
  <c r="H39" i="3"/>
  <c r="E39" i="3"/>
  <c r="F39" i="3"/>
  <c r="G39" i="3"/>
  <c r="D39" i="3"/>
  <c r="C37" i="3"/>
  <c r="C39" i="3" s="1"/>
  <c r="B37" i="3"/>
  <c r="B39" i="3" s="1"/>
  <c r="I28" i="1"/>
  <c r="I29" i="1"/>
  <c r="I30" i="1"/>
  <c r="I31" i="1"/>
  <c r="I32" i="1"/>
  <c r="I33" i="1"/>
  <c r="I34" i="1"/>
  <c r="I35" i="1"/>
  <c r="I36" i="1"/>
  <c r="I37" i="1"/>
  <c r="I38" i="1"/>
  <c r="I39" i="1"/>
  <c r="I40" i="1"/>
  <c r="I41" i="1"/>
  <c r="I42" i="1"/>
  <c r="I43" i="1"/>
  <c r="I44" i="1"/>
  <c r="I45" i="1"/>
  <c r="I46" i="1"/>
  <c r="I47" i="1"/>
  <c r="I48" i="1"/>
  <c r="I49" i="1"/>
  <c r="I50" i="1"/>
  <c r="I51" i="1"/>
  <c r="I52" i="1"/>
  <c r="I53" i="1"/>
  <c r="I4"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27" i="1"/>
  <c r="I26" i="1"/>
  <c r="I25" i="1"/>
  <c r="I24" i="1"/>
  <c r="I23" i="1"/>
  <c r="I22" i="1"/>
  <c r="I21" i="1"/>
  <c r="I20" i="1"/>
  <c r="I19" i="1"/>
  <c r="I18" i="1"/>
  <c r="I17" i="1"/>
  <c r="I16" i="1"/>
  <c r="I15" i="1"/>
  <c r="I14" i="1"/>
  <c r="I13" i="1"/>
  <c r="I12" i="1"/>
  <c r="I11" i="1"/>
  <c r="I10" i="1"/>
  <c r="I9" i="1"/>
  <c r="I8" i="1"/>
  <c r="I7" i="1"/>
  <c r="I6" i="1"/>
  <c r="I5" i="1"/>
  <c r="I2" i="1"/>
</calcChain>
</file>

<file path=xl/sharedStrings.xml><?xml version="1.0" encoding="utf-8"?>
<sst xmlns="http://schemas.openxmlformats.org/spreadsheetml/2006/main" count="579" uniqueCount="302">
  <si>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</si>
  <si>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</si>
  <si>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</si>
  <si>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</si>
  <si>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</si>
  <si>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</si>
  <si>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</si>
  <si>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</si>
  <si>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</si>
  <si>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</si>
  <si>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</si>
  <si>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</si>
  <si>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</si>
  <si>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</si>
  <si>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</si>
  <si>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</si>
  <si>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</si>
  <si>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</si>
  <si>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</si>
  <si>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</si>
  <si>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</si>
  <si>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</si>
  <si>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</si>
  <si>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</si>
  <si>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</si>
  <si>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</si>
  <si>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</si>
  <si>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</si>
  <si>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</si>
  <si>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</si>
  <si>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</si>
  <si>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</si>
  <si>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Application used</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</si>
  <si>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</si>
  <si>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</si>
  <si>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</si>
  <si>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</si>
  <si>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</si>
  <si>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</si>
  <si>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</si>
  <si>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</si>
  <si>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</si>
  <si>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</si>
  <si>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</si>
  <si>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</si>
  <si>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</si>
  <si>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</si>
  <si>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</si>
  <si>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</si>
  <si>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</si>
  <si>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</si>
  <si>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</si>
  <si>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</si>
  <si>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</si>
  <si>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</si>
  <si>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</si>
  <si>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</si>
  <si>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</si>
  <si>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</si>
  <si>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</si>
  <si>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</si>
  <si>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</si>
  <si>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</si>
  <si>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</si>
  <si>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</si>
  <si>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</si>
  <si>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</si>
  <si>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</si>
  <si>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</si>
  <si>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</si>
  <si>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</si>
  <si>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</si>
  <si>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</si>
  <si>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</si>
  <si>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</si>
  <si>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 xml:space="preserve"> Ghasemaghaei.2017</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</si>
  <si>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</si>
  <si>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</si>
  <si>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</si>
  <si>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</si>
  <si>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</si>
  <si>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</si>
  <si>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</si>
  <si>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</si>
  <si>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</si>
  <si>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</si>
  <si>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</si>
  <si>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</si>
  <si>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</si>
  <si>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</si>
  <si>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</si>
  <si>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</si>
  <si>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</si>
  <si>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</si>
  <si>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</si>
  <si>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</si>
  <si>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</si>
  <si>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</si>
  <si>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</si>
  <si>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</si>
  <si>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</si>
  <si>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</si>
  <si>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</si>
  <si>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</si>
  <si>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</si>
  <si>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</si>
  <si>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</si>
  <si>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</si>
  <si>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</si>
  <si>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</si>
  <si>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</si>
  <si>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</si>
  <si>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</si>
  <si>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</si>
  <si>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</si>
  <si>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</si>
  <si>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</si>
  <si>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</si>
  <si>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</si>
  <si>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</si>
  <si>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</si>
  <si>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</si>
  <si>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</si>
  <si>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</si>
  <si>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</si>
  <si>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</si>
  <si>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</si>
  <si>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</si>
  <si>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</si>
  <si>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</si>
  <si>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</si>
  <si>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</si>
  <si>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</si>
  <si>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</si>
  <si>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</si>
  <si>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</si>
  <si>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</si>
  <si>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</si>
  <si>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</si>
  <si>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</si>
  <si>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</si>
  <si>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</si>
  <si>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</si>
  <si>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</si>
  <si>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</si>
  <si>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</si>
  <si>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</si>
  <si>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</si>
  <si>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</si>
  <si>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</si>
  <si>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</si>
  <si>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</si>
  <si>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</si>
  <si>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</si>
  <si>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</si>
  <si>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</si>
  <si>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</si>
  <si>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</si>
  <si>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</si>
  <si>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</si>
  <si>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</si>
  <si>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</si>
  <si>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</si>
  <si>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</si>
  <si>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</si>
  <si>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</si>
  <si>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</si>
  <si>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</si>
  <si>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</si>
  <si>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</si>
  <si>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</si>
  <si>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</si>
  <si>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</si>
  <si>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</si>
  <si>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</si>
  <si>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</si>
  <si>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</si>
  <si>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</si>
  <si>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</si>
  <si>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</si>
  <si>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</si>
  <si>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Jones2013</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</si>
  <si>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</si>
  <si>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</si>
  <si>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</si>
  <si>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</si>
  <si>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</si>
  <si>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</si>
  <si>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</si>
  <si>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Untersucht wie Manager zugriff auf BI nud decision aid haben und wie de Erfolg des Unternehmens ausmacht --&gt; häte auch über Studie durchgeführt werdn könnn!</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</si>
  <si>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</si>
  <si>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</si>
  <si>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</si>
  <si>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</si>
  <si>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</si>
  <si>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</si>
  <si>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</si>
  <si>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</si>
  <si>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</si>
  <si>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</si>
  <si>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</si>
  <si>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</si>
  <si>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</si>
  <si>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</si>
  <si>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</si>
  <si>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</si>
  <si>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</si>
  <si>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</si>
  <si>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</si>
  <si>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</si>
  <si>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</si>
  <si>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</si>
  <si>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</si>
  <si>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</si>
  <si>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</si>
  <si>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</si>
  <si>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</si>
  <si>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</si>
  <si>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</si>
  <si>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</si>
  <si>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</si>
  <si>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</si>
  <si>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</si>
  <si>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</si>
  <si>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</si>
  <si>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</si>
  <si>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</si>
  <si>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</si>
  <si>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</si>
  <si>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</si>
  <si>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</si>
  <si>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</si>
  <si>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</si>
  <si>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</si>
  <si>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</si>
  <si>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</si>
  <si>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</si>
  <si>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</si>
  <si>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</si>
  <si>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</si>
  <si>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</si>
  <si>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</si>
  <si>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</si>
  <si>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</si>
  <si>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</si>
  <si>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</si>
  <si>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</si>
  <si>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</si>
  <si>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</si>
  <si>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</si>
  <si>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</si>
  <si>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</si>
  <si>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</si>
  <si>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</si>
  <si>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</si>
  <si>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</si>
  <si>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</si>
  <si>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</si>
  <si>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</si>
  <si>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</si>
  <si>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</si>
  <si>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</si>
  <si>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</si>
  <si>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</si>
  <si>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</si>
  <si>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</si>
  <si>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</si>
  <si>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</si>
  <si>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</si>
  <si>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</si>
  <si>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</si>
  <si>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</si>
  <si>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</si>
  <si>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</si>
  <si>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</si>
  <si>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</si>
  <si>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</si>
  <si>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</si>
  <si>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</si>
  <si>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Ghasemaghaei.2017</t>
  </si>
  <si>
    <t>https://sci-hub.ee/10.1016/j.jsis.2017.10.001</t>
  </si>
  <si>
    <t>https://www.webofscience.com/wos/woscc/full-record/WOS:000430518300007</t>
  </si>
  <si>
    <t>Survey mit den Managers wie data analytics decision making beeinflusst könnte duch experiment getestet werden</t>
  </si>
  <si>
    <t>https://sci-hub.ee/10.1016/j.dss.2019.03.004</t>
  </si>
  <si>
    <t>https://www.webofscience.com/wos/woscc/full-record/WOS:000468013300003</t>
  </si>
  <si>
    <t>Survey mit Firmen7 wie data analytics decision making beeinflusst könnte duch experiment getestet werden</t>
  </si>
  <si>
    <t>Decision Support System</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</si>
  <si>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</si>
  <si>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</si>
  <si>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</si>
  <si>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</si>
  <si>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</si>
  <si>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</si>
  <si>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</si>
  <si>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</si>
  <si>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</si>
  <si>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</si>
  <si>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</si>
  <si>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</si>
  <si>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Experiments</t>
  </si>
  <si>
    <t>Create framework and evaluate it with experimental prototype</t>
  </si>
  <si>
    <t>Führen Experimente durch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</si>
</sst>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 xfId="0" applyFont="1" applyFill="1" applyBorder="1"/>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printerSettings" Target="../printerSettings/printerSettings1.bin"/><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M538"/>
  <sheetViews>
    <sheetView tabSelected="1" workbookViewId="0">
      <pane ySplit="1" topLeftCell="A2" activePane="bottomLeft" state="frozen"/>
      <selection pane="bottomLeft" activeCell="G11" sqref="G11"/>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11.88671875" style="14" bestFit="1" customWidth="1"/>
    <col min="12" max="12" width="15.109375" style="1" bestFit="1" customWidth="1"/>
    <col min="13" max="13" width="9.33203125" style="4" bestFit="1" customWidth="1"/>
  </cols>
  <sheetData>
    <row r="1" spans="1:13" x14ac:dyDescent="0.3">
      <c r="A1" s="6" t="s">
        <v>0</v>
      </c>
      <c r="B1" s="7" t="s">
        <v>1</v>
      </c>
      <c r="C1" s="7" t="s">
        <v>2</v>
      </c>
      <c r="D1" s="7" t="s">
        <v>3</v>
      </c>
      <c r="E1" s="7" t="s">
        <v>4</v>
      </c>
      <c r="F1" s="7" t="s">
        <v>5</v>
      </c>
      <c r="G1" s="8" t="s">
        <v>6</v>
      </c>
      <c r="H1" s="9" t="s">
        <v>7</v>
      </c>
      <c r="I1" s="7" t="s">
        <v>8</v>
      </c>
      <c r="J1" s="7" t="s">
        <v>10</v>
      </c>
      <c r="K1" s="13" t="s">
        <v>31</v>
      </c>
      <c r="L1" s="12" t="s">
        <v>32</v>
      </c>
      <c r="M1" s="10" t="s">
        <v>9</v>
      </c>
    </row>
    <row r="2" spans="1:13" x14ac:dyDescent="0.3">
      <c r="A2" s="11">
        <v>1</v>
      </c>
      <c r="B2" s="15" t="s">
        <v>28</v>
      </c>
      <c r="C2" s="1" t="s">
        <v>28</v>
      </c>
      <c r="D2" s="1" t="s">
        <v>27</v>
      </c>
      <c r="E2" s="1" t="s">
        <v>29</v>
      </c>
      <c r="F2" s="1" t="s">
        <v>51</v>
      </c>
      <c r="G2" s="2" t="s">
        <v>30</v>
      </c>
      <c r="H2" s="3" t="s">
        <v>14</v>
      </c>
      <c r="I2" s="1" t="str">
        <f t="shared" ref="I2:I27" si="0">IF(H2="","",IF(H2="Survey","Quantitative","Qualitative"))</f>
        <v>Qualitative</v>
      </c>
      <c r="J2" s="1" t="s">
        <v>20</v>
      </c>
      <c r="M2" s="4" t="s">
        <v>42</v>
      </c>
    </row>
    <row r="3" spans="1:13" x14ac:dyDescent="0.3">
      <c r="A3" s="11">
        <v>2</v>
      </c>
      <c r="B3" s="1" t="s">
        <v>36</v>
      </c>
      <c r="C3" s="1" t="s">
        <v>37</v>
      </c>
      <c r="D3" s="1" t="s">
        <v>33</v>
      </c>
      <c r="E3" s="1" t="s">
        <v>34</v>
      </c>
      <c r="F3" s="1" t="s">
        <v>35</v>
      </c>
      <c r="G3" s="2" t="s">
        <v>30</v>
      </c>
      <c r="H3" s="3" t="s">
        <v>13</v>
      </c>
      <c r="I3" s="1" t="str">
        <f t="shared" si="0"/>
        <v>Qualitative</v>
      </c>
      <c r="J3" s="1" t="s">
        <v>21</v>
      </c>
      <c r="M3" s="4" t="s">
        <v>301</v>
      </c>
    </row>
    <row r="4" spans="1:13" x14ac:dyDescent="0.3">
      <c r="A4" s="11">
        <v>3</v>
      </c>
      <c r="B4" s="1" t="s">
        <v>39</v>
      </c>
      <c r="D4" s="1" t="s">
        <v>38</v>
      </c>
      <c r="E4" s="1" t="s">
        <v>40</v>
      </c>
      <c r="F4" s="1" t="s">
        <v>35</v>
      </c>
      <c r="G4" s="2" t="s">
        <v>41</v>
      </c>
      <c r="H4" s="3" t="s">
        <v>15</v>
      </c>
      <c r="I4" s="1" t="str">
        <f>IF(H4="","",IF(H4="Survey","Quantitative","Qualitative"))</f>
        <v>Qualitative</v>
      </c>
      <c r="J4" s="1" t="s">
        <v>25</v>
      </c>
      <c r="M4" s="4" t="s">
        <v>278</v>
      </c>
    </row>
    <row r="5" spans="1:13" x14ac:dyDescent="0.3">
      <c r="A5" s="11">
        <v>4</v>
      </c>
      <c r="B5" s="1" t="s">
        <v>46</v>
      </c>
      <c r="C5" s="1" t="s">
        <v>47</v>
      </c>
      <c r="D5" s="1" t="s">
        <v>43</v>
      </c>
      <c r="E5" s="1" t="s">
        <v>29</v>
      </c>
      <c r="F5" s="1" t="s">
        <v>44</v>
      </c>
      <c r="G5" s="2" t="s">
        <v>45</v>
      </c>
      <c r="H5" s="3" t="s">
        <v>13</v>
      </c>
      <c r="I5" s="1" t="str">
        <f t="shared" si="0"/>
        <v>Qualitative</v>
      </c>
      <c r="J5" s="1" t="s">
        <v>20</v>
      </c>
      <c r="M5" s="4" t="s">
        <v>300</v>
      </c>
    </row>
    <row r="6" spans="1:13" x14ac:dyDescent="0.3">
      <c r="A6" s="11">
        <v>5</v>
      </c>
      <c r="B6" s="15" t="s">
        <v>48</v>
      </c>
      <c r="C6" s="1" t="s">
        <v>66</v>
      </c>
      <c r="D6" s="1" t="s">
        <v>65</v>
      </c>
      <c r="E6" s="1" t="s">
        <v>29</v>
      </c>
      <c r="F6" s="1" t="s">
        <v>51</v>
      </c>
      <c r="G6" s="2" t="s">
        <v>50</v>
      </c>
      <c r="H6" s="3" t="s">
        <v>14</v>
      </c>
      <c r="I6" s="1" t="str">
        <f t="shared" si="0"/>
        <v>Qualitative</v>
      </c>
      <c r="J6" s="1" t="s">
        <v>25</v>
      </c>
      <c r="M6" s="4" t="s">
        <v>49</v>
      </c>
    </row>
    <row r="7" spans="1:13" x14ac:dyDescent="0.3">
      <c r="A7" s="11">
        <v>6</v>
      </c>
      <c r="B7" s="1" t="s">
        <v>52</v>
      </c>
      <c r="D7" s="1" t="s">
        <v>55</v>
      </c>
      <c r="E7" s="1" t="s">
        <v>29</v>
      </c>
      <c r="F7" s="1" t="s">
        <v>51</v>
      </c>
      <c r="G7" s="2" t="s">
        <v>50</v>
      </c>
      <c r="H7" s="3" t="s">
        <v>17</v>
      </c>
      <c r="I7" s="1" t="str">
        <f t="shared" si="0"/>
        <v>Qualitative</v>
      </c>
      <c r="J7" s="1" t="s">
        <v>21</v>
      </c>
      <c r="M7" s="4" t="s">
        <v>53</v>
      </c>
    </row>
    <row r="8" spans="1:13" x14ac:dyDescent="0.3">
      <c r="A8" s="11">
        <v>7</v>
      </c>
      <c r="B8" s="15" t="s">
        <v>54</v>
      </c>
      <c r="D8" s="1" t="s">
        <v>56</v>
      </c>
      <c r="E8" s="1" t="s">
        <v>29</v>
      </c>
      <c r="F8" s="1" t="s">
        <v>51</v>
      </c>
      <c r="G8" s="2" t="s">
        <v>50</v>
      </c>
      <c r="H8" s="3" t="s">
        <v>15</v>
      </c>
      <c r="I8" s="1" t="str">
        <f t="shared" si="0"/>
        <v>Qualitative</v>
      </c>
      <c r="J8" s="1" t="s">
        <v>23</v>
      </c>
      <c r="M8" s="4" t="s">
        <v>57</v>
      </c>
    </row>
    <row r="9" spans="1:13" x14ac:dyDescent="0.3">
      <c r="A9" s="11">
        <v>8</v>
      </c>
      <c r="B9" s="15" t="s">
        <v>58</v>
      </c>
      <c r="D9" s="1" t="s">
        <v>59</v>
      </c>
      <c r="E9" s="1" t="s">
        <v>29</v>
      </c>
      <c r="F9" s="1" t="s">
        <v>51</v>
      </c>
      <c r="G9" s="2" t="s">
        <v>60</v>
      </c>
      <c r="H9" s="3" t="s">
        <v>17</v>
      </c>
      <c r="I9" s="1" t="str">
        <f t="shared" si="0"/>
        <v>Qualitative</v>
      </c>
      <c r="J9" s="1" t="s">
        <v>25</v>
      </c>
      <c r="M9" s="4" t="s">
        <v>61</v>
      </c>
    </row>
    <row r="10" spans="1:13" x14ac:dyDescent="0.3">
      <c r="A10" s="11">
        <v>9</v>
      </c>
      <c r="B10" s="15" t="s">
        <v>62</v>
      </c>
      <c r="D10" s="1" t="s">
        <v>63</v>
      </c>
      <c r="E10" s="1" t="s">
        <v>29</v>
      </c>
      <c r="F10" s="1" t="s">
        <v>51</v>
      </c>
      <c r="G10" s="2" t="s">
        <v>60</v>
      </c>
      <c r="H10" s="3" t="s">
        <v>15</v>
      </c>
      <c r="I10" s="1" t="str">
        <f t="shared" si="0"/>
        <v>Qualitative</v>
      </c>
      <c r="J10" s="1" t="s">
        <v>23</v>
      </c>
      <c r="M10" s="4" t="s">
        <v>64</v>
      </c>
    </row>
    <row r="11" spans="1:13" x14ac:dyDescent="0.3">
      <c r="A11" s="11">
        <v>10</v>
      </c>
      <c r="B11" s="1" t="s">
        <v>67</v>
      </c>
      <c r="C11" s="1" t="s">
        <v>71</v>
      </c>
      <c r="D11" s="1" t="s">
        <v>70</v>
      </c>
      <c r="E11" s="1" t="s">
        <v>29</v>
      </c>
      <c r="F11" s="1" t="s">
        <v>51</v>
      </c>
      <c r="G11" s="2" t="s">
        <v>69</v>
      </c>
      <c r="H11" s="3" t="s">
        <v>12</v>
      </c>
      <c r="I11" s="1" t="str">
        <f t="shared" si="0"/>
        <v>Quantitative</v>
      </c>
      <c r="J11" s="1" t="s">
        <v>23</v>
      </c>
      <c r="M11" s="4" t="s">
        <v>68</v>
      </c>
    </row>
    <row r="12" spans="1:13" x14ac:dyDescent="0.3">
      <c r="A12" s="11">
        <v>11</v>
      </c>
      <c r="B12" s="1" t="s">
        <v>72</v>
      </c>
      <c r="C12" s="1" t="s">
        <v>74</v>
      </c>
      <c r="D12" s="1" t="s">
        <v>75</v>
      </c>
      <c r="E12" s="1" t="s">
        <v>29</v>
      </c>
      <c r="F12" s="1" t="s">
        <v>51</v>
      </c>
      <c r="G12" s="2" t="s">
        <v>69</v>
      </c>
      <c r="H12" s="3" t="s">
        <v>12</v>
      </c>
      <c r="I12" s="1" t="str">
        <f t="shared" si="0"/>
        <v>Quantitative</v>
      </c>
      <c r="J12" s="1" t="s">
        <v>24</v>
      </c>
      <c r="M12" s="4" t="s">
        <v>73</v>
      </c>
    </row>
    <row r="13" spans="1:13" x14ac:dyDescent="0.3">
      <c r="A13" s="11">
        <v>12</v>
      </c>
      <c r="B13" s="1" t="s">
        <v>76</v>
      </c>
      <c r="C13" s="1" t="s">
        <v>77</v>
      </c>
      <c r="D13" s="1" t="s">
        <v>78</v>
      </c>
      <c r="E13" s="1" t="s">
        <v>29</v>
      </c>
      <c r="F13" s="1" t="s">
        <v>51</v>
      </c>
      <c r="G13" s="2" t="s">
        <v>69</v>
      </c>
      <c r="H13" s="3" t="s">
        <v>12</v>
      </c>
      <c r="I13" s="1" t="str">
        <f t="shared" si="0"/>
        <v>Quantitative</v>
      </c>
      <c r="J13" s="1" t="s">
        <v>23</v>
      </c>
      <c r="M13" s="4" t="s">
        <v>79</v>
      </c>
    </row>
    <row r="14" spans="1:13" x14ac:dyDescent="0.3">
      <c r="A14" s="11">
        <v>13</v>
      </c>
      <c r="B14" s="1" t="s">
        <v>80</v>
      </c>
      <c r="C14" s="1" t="s">
        <v>81</v>
      </c>
      <c r="D14" s="1" t="s">
        <v>82</v>
      </c>
      <c r="E14" s="1" t="s">
        <v>29</v>
      </c>
      <c r="F14" s="1" t="s">
        <v>51</v>
      </c>
      <c r="G14" s="2" t="s">
        <v>69</v>
      </c>
      <c r="H14" s="3" t="s">
        <v>13</v>
      </c>
      <c r="I14" s="1" t="str">
        <f t="shared" si="0"/>
        <v>Qualitative</v>
      </c>
      <c r="J14" s="1" t="s">
        <v>23</v>
      </c>
      <c r="M14" s="4" t="s">
        <v>83</v>
      </c>
    </row>
    <row r="15" spans="1:13" x14ac:dyDescent="0.3">
      <c r="A15" s="11">
        <v>14</v>
      </c>
      <c r="B15" s="1" t="s">
        <v>84</v>
      </c>
      <c r="C15" s="1" t="s">
        <v>85</v>
      </c>
      <c r="D15" s="1" t="s">
        <v>86</v>
      </c>
      <c r="E15" s="1" t="s">
        <v>29</v>
      </c>
      <c r="F15" s="1" t="s">
        <v>51</v>
      </c>
      <c r="G15" s="2" t="s">
        <v>69</v>
      </c>
      <c r="H15" s="3" t="s">
        <v>13</v>
      </c>
      <c r="I15" s="1" t="str">
        <f t="shared" si="0"/>
        <v>Qualitative</v>
      </c>
      <c r="J15" s="1" t="s">
        <v>21</v>
      </c>
      <c r="M15" s="4" t="s">
        <v>87</v>
      </c>
    </row>
    <row r="16" spans="1:13" x14ac:dyDescent="0.3">
      <c r="A16" s="11">
        <v>15</v>
      </c>
      <c r="B16" s="1" t="s">
        <v>88</v>
      </c>
      <c r="C16" s="1" t="s">
        <v>89</v>
      </c>
      <c r="D16" s="1" t="s">
        <v>90</v>
      </c>
      <c r="E16" s="1" t="s">
        <v>29</v>
      </c>
      <c r="F16" s="1" t="s">
        <v>51</v>
      </c>
      <c r="G16" s="2" t="s">
        <v>69</v>
      </c>
      <c r="H16" s="3" t="s">
        <v>15</v>
      </c>
      <c r="I16" s="1" t="str">
        <f t="shared" si="0"/>
        <v>Qualitative</v>
      </c>
      <c r="J16" s="1" t="s">
        <v>23</v>
      </c>
      <c r="M16" s="4" t="s">
        <v>91</v>
      </c>
    </row>
    <row r="17" spans="1:13" x14ac:dyDescent="0.3">
      <c r="A17" s="11">
        <v>16</v>
      </c>
      <c r="B17" s="1" t="s">
        <v>92</v>
      </c>
      <c r="C17" s="1" t="s">
        <v>93</v>
      </c>
      <c r="D17" s="1" t="s">
        <v>94</v>
      </c>
      <c r="E17" s="1" t="s">
        <v>29</v>
      </c>
      <c r="F17" s="1" t="s">
        <v>51</v>
      </c>
      <c r="G17" s="2" t="s">
        <v>69</v>
      </c>
      <c r="H17" s="3" t="s">
        <v>12</v>
      </c>
      <c r="I17" s="1" t="str">
        <f t="shared" si="0"/>
        <v>Quantitative</v>
      </c>
      <c r="J17" s="1" t="s">
        <v>26</v>
      </c>
      <c r="M17" s="4" t="s">
        <v>95</v>
      </c>
    </row>
    <row r="18" spans="1:13" x14ac:dyDescent="0.3">
      <c r="A18" s="11">
        <v>17</v>
      </c>
      <c r="B18" s="1" t="s">
        <v>96</v>
      </c>
      <c r="C18" s="1" t="s">
        <v>97</v>
      </c>
      <c r="D18" s="1" t="s">
        <v>98</v>
      </c>
      <c r="E18" s="1" t="s">
        <v>29</v>
      </c>
      <c r="F18" s="1" t="s">
        <v>51</v>
      </c>
      <c r="G18" s="2" t="s">
        <v>69</v>
      </c>
      <c r="H18" s="3" t="s">
        <v>13</v>
      </c>
      <c r="I18" s="1" t="str">
        <f t="shared" si="0"/>
        <v>Qualitative</v>
      </c>
      <c r="J18" s="1" t="s">
        <v>23</v>
      </c>
      <c r="M18" s="4" t="s">
        <v>99</v>
      </c>
    </row>
    <row r="19" spans="1:13" x14ac:dyDescent="0.3">
      <c r="A19" s="11">
        <v>18</v>
      </c>
      <c r="B19" s="1" t="s">
        <v>100</v>
      </c>
      <c r="C19" s="1" t="s">
        <v>101</v>
      </c>
      <c r="D19" s="1" t="s">
        <v>104</v>
      </c>
      <c r="E19" s="1" t="s">
        <v>29</v>
      </c>
      <c r="F19" s="1" t="s">
        <v>51</v>
      </c>
      <c r="G19" s="2" t="s">
        <v>102</v>
      </c>
      <c r="H19" s="3" t="s">
        <v>13</v>
      </c>
      <c r="I19" s="1" t="str">
        <f t="shared" si="0"/>
        <v>Qualitative</v>
      </c>
      <c r="J19" s="1" t="s">
        <v>22</v>
      </c>
      <c r="M19" s="4" t="s">
        <v>103</v>
      </c>
    </row>
    <row r="20" spans="1:13" x14ac:dyDescent="0.3">
      <c r="A20" s="11">
        <v>19</v>
      </c>
      <c r="B20" s="1" t="s">
        <v>105</v>
      </c>
      <c r="D20" s="1" t="s">
        <v>106</v>
      </c>
      <c r="E20" s="1" t="s">
        <v>29</v>
      </c>
      <c r="F20" s="1" t="s">
        <v>51</v>
      </c>
      <c r="G20" s="2" t="s">
        <v>102</v>
      </c>
      <c r="H20" s="3" t="s">
        <v>14</v>
      </c>
      <c r="I20" s="1" t="str">
        <f t="shared" si="0"/>
        <v>Qualitative</v>
      </c>
      <c r="J20" s="1" t="s">
        <v>26</v>
      </c>
      <c r="M20" s="4" t="s">
        <v>107</v>
      </c>
    </row>
    <row r="21" spans="1:13" x14ac:dyDescent="0.3">
      <c r="A21" s="11">
        <v>20</v>
      </c>
      <c r="B21" s="1" t="s">
        <v>108</v>
      </c>
      <c r="D21" s="1" t="s">
        <v>109</v>
      </c>
      <c r="E21" s="1" t="s">
        <v>29</v>
      </c>
      <c r="F21" s="1" t="s">
        <v>51</v>
      </c>
      <c r="G21" s="2" t="s">
        <v>110</v>
      </c>
      <c r="H21" s="3" t="s">
        <v>16</v>
      </c>
      <c r="I21" s="1" t="str">
        <f t="shared" si="0"/>
        <v>Qualitative</v>
      </c>
      <c r="J21" s="1" t="s">
        <v>23</v>
      </c>
      <c r="M21" s="4" t="s">
        <v>111</v>
      </c>
    </row>
    <row r="22" spans="1:13" x14ac:dyDescent="0.3">
      <c r="A22" s="11">
        <v>21</v>
      </c>
      <c r="B22" s="1" t="s">
        <v>112</v>
      </c>
      <c r="D22" s="1" t="s">
        <v>113</v>
      </c>
      <c r="E22" s="1" t="s">
        <v>29</v>
      </c>
      <c r="F22" s="1" t="s">
        <v>51</v>
      </c>
      <c r="G22" s="2" t="s">
        <v>110</v>
      </c>
      <c r="H22" s="3" t="s">
        <v>15</v>
      </c>
      <c r="I22" s="1" t="str">
        <f t="shared" si="0"/>
        <v>Qualitative</v>
      </c>
      <c r="J22" s="1" t="s">
        <v>23</v>
      </c>
      <c r="M22" s="4" t="s">
        <v>114</v>
      </c>
    </row>
    <row r="23" spans="1:13" x14ac:dyDescent="0.3">
      <c r="A23" s="11">
        <v>22</v>
      </c>
      <c r="B23" s="1" t="s">
        <v>115</v>
      </c>
      <c r="D23" s="1" t="s">
        <v>116</v>
      </c>
      <c r="E23" s="1" t="s">
        <v>29</v>
      </c>
      <c r="F23" s="1" t="s">
        <v>51</v>
      </c>
      <c r="G23" s="2" t="s">
        <v>30</v>
      </c>
      <c r="H23" s="3" t="s">
        <v>13</v>
      </c>
      <c r="I23" s="1" t="str">
        <f t="shared" si="0"/>
        <v>Qualitative</v>
      </c>
      <c r="J23" s="1" t="s">
        <v>22</v>
      </c>
      <c r="M23" s="4" t="s">
        <v>117</v>
      </c>
    </row>
    <row r="24" spans="1:13" x14ac:dyDescent="0.3">
      <c r="A24" s="11">
        <v>23</v>
      </c>
      <c r="B24" s="1" t="s">
        <v>118</v>
      </c>
      <c r="D24" s="1" t="s">
        <v>119</v>
      </c>
      <c r="E24" s="1" t="s">
        <v>29</v>
      </c>
      <c r="F24" s="1" t="s">
        <v>51</v>
      </c>
      <c r="G24" s="2" t="s">
        <v>30</v>
      </c>
      <c r="H24" s="3" t="s">
        <v>14</v>
      </c>
      <c r="I24" s="1" t="str">
        <f t="shared" si="0"/>
        <v>Qualitative</v>
      </c>
      <c r="J24" s="1" t="s">
        <v>26</v>
      </c>
      <c r="M24" s="4" t="s">
        <v>120</v>
      </c>
    </row>
    <row r="25" spans="1:13" x14ac:dyDescent="0.3">
      <c r="A25" s="11">
        <v>24</v>
      </c>
      <c r="B25" s="1" t="s">
        <v>121</v>
      </c>
      <c r="C25" s="1" t="s">
        <v>122</v>
      </c>
      <c r="D25" s="1" t="s">
        <v>123</v>
      </c>
      <c r="E25" s="1" t="s">
        <v>29</v>
      </c>
      <c r="F25" s="1" t="s">
        <v>51</v>
      </c>
      <c r="G25" s="2" t="s">
        <v>124</v>
      </c>
      <c r="H25" s="3" t="s">
        <v>13</v>
      </c>
      <c r="I25" s="1" t="str">
        <f t="shared" si="0"/>
        <v>Qualitative</v>
      </c>
      <c r="J25" s="1" t="s">
        <v>26</v>
      </c>
      <c r="M25" s="4" t="s">
        <v>125</v>
      </c>
    </row>
    <row r="26" spans="1:13" x14ac:dyDescent="0.3">
      <c r="A26" s="11">
        <v>25</v>
      </c>
      <c r="B26" s="1" t="s">
        <v>126</v>
      </c>
      <c r="C26" s="1" t="s">
        <v>127</v>
      </c>
      <c r="D26" s="1" t="s">
        <v>128</v>
      </c>
      <c r="E26" s="1" t="s">
        <v>29</v>
      </c>
      <c r="F26" s="1" t="s">
        <v>51</v>
      </c>
      <c r="G26" s="2" t="s">
        <v>124</v>
      </c>
      <c r="H26" s="3" t="s">
        <v>14</v>
      </c>
      <c r="I26" s="1" t="str">
        <f t="shared" si="0"/>
        <v>Qualitative</v>
      </c>
      <c r="J26" s="1" t="s">
        <v>26</v>
      </c>
      <c r="M26" s="4" t="s">
        <v>129</v>
      </c>
    </row>
    <row r="27" spans="1:13" x14ac:dyDescent="0.3">
      <c r="A27" s="11">
        <v>26</v>
      </c>
      <c r="B27" s="1" t="s">
        <v>130</v>
      </c>
      <c r="D27" s="1" t="s">
        <v>131</v>
      </c>
      <c r="E27" s="1" t="s">
        <v>29</v>
      </c>
      <c r="F27" s="1" t="s">
        <v>51</v>
      </c>
      <c r="G27" s="2" t="s">
        <v>124</v>
      </c>
      <c r="H27" s="3" t="s">
        <v>13</v>
      </c>
      <c r="I27" s="1" t="str">
        <f t="shared" si="0"/>
        <v>Qualitative</v>
      </c>
      <c r="J27" s="1" t="s">
        <v>26</v>
      </c>
      <c r="M27" s="4" t="s">
        <v>132</v>
      </c>
    </row>
    <row r="28" spans="1:13" x14ac:dyDescent="0.3">
      <c r="A28" s="11">
        <v>27</v>
      </c>
      <c r="B28" s="1" t="s">
        <v>159</v>
      </c>
      <c r="D28" s="1" t="s">
        <v>162</v>
      </c>
      <c r="E28" s="1" t="s">
        <v>29</v>
      </c>
      <c r="F28" s="1" t="s">
        <v>160</v>
      </c>
      <c r="G28" s="2" t="s">
        <v>150</v>
      </c>
      <c r="H28" s="3" t="s">
        <v>13</v>
      </c>
      <c r="I28" s="1" t="str">
        <f t="shared" ref="I28:I90" si="1">IF(H28="","",IF(H28="Survey","Quantitative","Qualitative"))</f>
        <v>Qualitative</v>
      </c>
      <c r="J28" s="1" t="s">
        <v>23</v>
      </c>
      <c r="M28" s="4" t="s">
        <v>161</v>
      </c>
    </row>
    <row r="29" spans="1:13" x14ac:dyDescent="0.3">
      <c r="A29" s="11">
        <v>28</v>
      </c>
      <c r="B29" s="1" t="s">
        <v>163</v>
      </c>
      <c r="D29" t="s">
        <v>164</v>
      </c>
      <c r="E29" s="1" t="s">
        <v>29</v>
      </c>
      <c r="F29" s="1" t="s">
        <v>160</v>
      </c>
      <c r="G29" s="2" t="s">
        <v>150</v>
      </c>
      <c r="H29" s="3" t="s">
        <v>12</v>
      </c>
      <c r="I29" s="1" t="str">
        <f t="shared" si="1"/>
        <v>Quantitative</v>
      </c>
      <c r="J29" s="1" t="s">
        <v>23</v>
      </c>
      <c r="M29" s="4" t="s">
        <v>165</v>
      </c>
    </row>
    <row r="30" spans="1:13" x14ac:dyDescent="0.3">
      <c r="A30" s="11">
        <v>29</v>
      </c>
      <c r="B30" s="1" t="s">
        <v>166</v>
      </c>
      <c r="D30" s="1" t="s">
        <v>168</v>
      </c>
      <c r="E30" s="1" t="s">
        <v>29</v>
      </c>
      <c r="F30" s="1" t="s">
        <v>160</v>
      </c>
      <c r="G30" t="s">
        <v>151</v>
      </c>
      <c r="H30" s="3" t="s">
        <v>15</v>
      </c>
      <c r="I30" s="1" t="str">
        <f t="shared" si="1"/>
        <v>Qualitative</v>
      </c>
      <c r="J30" s="1" t="s">
        <v>22</v>
      </c>
      <c r="M30" s="4" t="s">
        <v>167</v>
      </c>
    </row>
    <row r="31" spans="1:13" x14ac:dyDescent="0.3">
      <c r="A31" s="11">
        <v>30</v>
      </c>
      <c r="B31" s="1" t="s">
        <v>169</v>
      </c>
      <c r="D31" s="1" t="s">
        <v>170</v>
      </c>
      <c r="E31" s="1" t="s">
        <v>29</v>
      </c>
      <c r="F31" s="1" t="s">
        <v>160</v>
      </c>
      <c r="G31" s="2" t="s">
        <v>152</v>
      </c>
      <c r="H31" s="3" t="s">
        <v>15</v>
      </c>
      <c r="I31" s="1" t="str">
        <f t="shared" si="1"/>
        <v>Qualitative</v>
      </c>
      <c r="J31" s="1" t="s">
        <v>23</v>
      </c>
      <c r="M31" s="4" t="s">
        <v>171</v>
      </c>
    </row>
    <row r="32" spans="1:13" x14ac:dyDescent="0.3">
      <c r="A32" s="11">
        <v>31</v>
      </c>
      <c r="B32" s="1" t="s">
        <v>172</v>
      </c>
      <c r="D32" s="1" t="s">
        <v>173</v>
      </c>
      <c r="E32" s="1" t="s">
        <v>29</v>
      </c>
      <c r="F32" s="1" t="s">
        <v>160</v>
      </c>
      <c r="G32" t="s">
        <v>175</v>
      </c>
      <c r="H32" s="3" t="s">
        <v>15</v>
      </c>
      <c r="I32" s="1" t="str">
        <f t="shared" si="1"/>
        <v>Qualitative</v>
      </c>
      <c r="J32" s="1" t="s">
        <v>23</v>
      </c>
      <c r="M32" s="4" t="s">
        <v>174</v>
      </c>
    </row>
    <row r="33" spans="1:13" x14ac:dyDescent="0.3">
      <c r="A33" s="11">
        <v>32</v>
      </c>
      <c r="B33" s="1" t="s">
        <v>176</v>
      </c>
      <c r="C33" s="1" t="s">
        <v>177</v>
      </c>
      <c r="D33" s="1" t="s">
        <v>178</v>
      </c>
      <c r="E33" s="1" t="s">
        <v>29</v>
      </c>
      <c r="F33" s="1" t="s">
        <v>160</v>
      </c>
      <c r="G33" t="s">
        <v>60</v>
      </c>
      <c r="H33" s="3" t="s">
        <v>12</v>
      </c>
      <c r="I33" s="1" t="str">
        <f t="shared" si="1"/>
        <v>Quantitative</v>
      </c>
      <c r="J33" s="1" t="s">
        <v>26</v>
      </c>
      <c r="M33" s="4" t="s">
        <v>179</v>
      </c>
    </row>
    <row r="34" spans="1:13" x14ac:dyDescent="0.3">
      <c r="A34" s="11">
        <v>33</v>
      </c>
      <c r="B34" s="1" t="s">
        <v>180</v>
      </c>
      <c r="D34" s="1" t="s">
        <v>181</v>
      </c>
      <c r="E34" s="1" t="s">
        <v>29</v>
      </c>
      <c r="F34" s="1" t="s">
        <v>160</v>
      </c>
      <c r="G34" t="s">
        <v>60</v>
      </c>
      <c r="H34" s="3" t="s">
        <v>15</v>
      </c>
      <c r="I34" s="1" t="str">
        <f t="shared" si="1"/>
        <v>Qualitative</v>
      </c>
      <c r="J34" s="1" t="s">
        <v>23</v>
      </c>
      <c r="M34" s="4" t="s">
        <v>182</v>
      </c>
    </row>
    <row r="35" spans="1:13" x14ac:dyDescent="0.3">
      <c r="A35" s="11">
        <v>34</v>
      </c>
      <c r="B35" s="1" t="s">
        <v>184</v>
      </c>
      <c r="D35" s="1" t="s">
        <v>185</v>
      </c>
      <c r="E35" s="1" t="s">
        <v>29</v>
      </c>
      <c r="F35" s="1" t="s">
        <v>160</v>
      </c>
      <c r="G35" s="1" t="s">
        <v>69</v>
      </c>
      <c r="H35" s="3" t="s">
        <v>15</v>
      </c>
      <c r="I35" s="1" t="str">
        <f t="shared" si="1"/>
        <v>Qualitative</v>
      </c>
      <c r="J35" s="1" t="s">
        <v>23</v>
      </c>
      <c r="M35" s="4" t="s">
        <v>186</v>
      </c>
    </row>
    <row r="36" spans="1:13" x14ac:dyDescent="0.3">
      <c r="A36" s="11">
        <v>35</v>
      </c>
      <c r="B36" s="1" t="s">
        <v>187</v>
      </c>
      <c r="D36" t="s">
        <v>188</v>
      </c>
      <c r="E36" s="1" t="s">
        <v>29</v>
      </c>
      <c r="F36" s="1" t="s">
        <v>160</v>
      </c>
      <c r="G36" s="1" t="s">
        <v>102</v>
      </c>
      <c r="H36" s="3" t="s">
        <v>15</v>
      </c>
      <c r="I36" s="1" t="str">
        <f t="shared" si="1"/>
        <v>Qualitative</v>
      </c>
      <c r="J36" s="1" t="s">
        <v>23</v>
      </c>
      <c r="M36" s="4" t="s">
        <v>189</v>
      </c>
    </row>
    <row r="37" spans="1:13" x14ac:dyDescent="0.3">
      <c r="A37" s="11">
        <v>36</v>
      </c>
      <c r="B37" s="1" t="s">
        <v>192</v>
      </c>
      <c r="C37" s="1" t="s">
        <v>193</v>
      </c>
      <c r="D37" s="1" t="s">
        <v>194</v>
      </c>
      <c r="E37" s="1" t="s">
        <v>29</v>
      </c>
      <c r="F37" s="1" t="s">
        <v>195</v>
      </c>
      <c r="G37" s="1" t="s">
        <v>143</v>
      </c>
      <c r="H37" s="3" t="s">
        <v>15</v>
      </c>
      <c r="I37" s="1" t="str">
        <f t="shared" si="1"/>
        <v>Qualitative</v>
      </c>
      <c r="J37" s="1" t="s">
        <v>23</v>
      </c>
      <c r="M37" s="4" t="s">
        <v>196</v>
      </c>
    </row>
    <row r="38" spans="1:13" x14ac:dyDescent="0.3">
      <c r="A38" s="11">
        <v>37</v>
      </c>
      <c r="B38" s="1" t="s">
        <v>197</v>
      </c>
      <c r="D38" s="1" t="s">
        <v>198</v>
      </c>
      <c r="E38" s="1" t="s">
        <v>29</v>
      </c>
      <c r="F38" s="1" t="s">
        <v>195</v>
      </c>
      <c r="G38" s="1" t="s">
        <v>143</v>
      </c>
      <c r="H38" s="3" t="s">
        <v>12</v>
      </c>
      <c r="I38" s="1" t="str">
        <f t="shared" si="1"/>
        <v>Quantitative</v>
      </c>
      <c r="J38" s="1" t="s">
        <v>23</v>
      </c>
      <c r="M38" s="4" t="s">
        <v>199</v>
      </c>
    </row>
    <row r="39" spans="1:13" x14ac:dyDescent="0.3">
      <c r="A39" s="11">
        <v>38</v>
      </c>
      <c r="B39" s="1" t="s">
        <v>200</v>
      </c>
      <c r="D39" s="1" t="s">
        <v>201</v>
      </c>
      <c r="E39" s="1" t="s">
        <v>29</v>
      </c>
      <c r="F39" s="1" t="s">
        <v>195</v>
      </c>
      <c r="G39" s="1" t="s">
        <v>143</v>
      </c>
      <c r="H39" s="3" t="s">
        <v>15</v>
      </c>
      <c r="I39" s="1" t="str">
        <f t="shared" si="1"/>
        <v>Qualitative</v>
      </c>
      <c r="J39" s="1" t="s">
        <v>25</v>
      </c>
      <c r="M39" s="4" t="s">
        <v>202</v>
      </c>
    </row>
    <row r="40" spans="1:13" x14ac:dyDescent="0.3">
      <c r="A40" s="11">
        <v>39</v>
      </c>
      <c r="B40" s="1" t="s">
        <v>203</v>
      </c>
      <c r="D40" s="1" t="s">
        <v>204</v>
      </c>
      <c r="E40" s="1" t="s">
        <v>29</v>
      </c>
      <c r="F40" s="1" t="s">
        <v>195</v>
      </c>
      <c r="G40" s="1" t="s">
        <v>143</v>
      </c>
      <c r="H40" s="3" t="s">
        <v>15</v>
      </c>
      <c r="I40" s="1" t="str">
        <f t="shared" si="1"/>
        <v>Qualitative</v>
      </c>
      <c r="J40" s="1" t="s">
        <v>26</v>
      </c>
      <c r="M40" s="4" t="s">
        <v>205</v>
      </c>
    </row>
    <row r="41" spans="1:13" x14ac:dyDescent="0.3">
      <c r="A41" s="11">
        <v>40</v>
      </c>
      <c r="B41" s="1" t="s">
        <v>206</v>
      </c>
      <c r="C41" s="1" t="s">
        <v>208</v>
      </c>
      <c r="D41" s="1" t="s">
        <v>207</v>
      </c>
      <c r="E41" s="1" t="s">
        <v>29</v>
      </c>
      <c r="F41" s="1" t="s">
        <v>195</v>
      </c>
      <c r="G41" s="1" t="s">
        <v>69</v>
      </c>
      <c r="H41" s="3" t="s">
        <v>13</v>
      </c>
      <c r="I41" s="1" t="str">
        <f t="shared" si="1"/>
        <v>Qualitative</v>
      </c>
      <c r="J41" s="1" t="s">
        <v>26</v>
      </c>
      <c r="M41" s="4" t="s">
        <v>209</v>
      </c>
    </row>
    <row r="42" spans="1:13" x14ac:dyDescent="0.3">
      <c r="A42" s="11">
        <v>41</v>
      </c>
      <c r="B42" s="1" t="s">
        <v>212</v>
      </c>
      <c r="D42" s="1" t="s">
        <v>210</v>
      </c>
      <c r="E42" s="1" t="s">
        <v>29</v>
      </c>
      <c r="F42" s="1" t="s">
        <v>195</v>
      </c>
      <c r="G42" s="1" t="s">
        <v>69</v>
      </c>
      <c r="H42" s="3" t="s">
        <v>15</v>
      </c>
      <c r="I42" s="1" t="str">
        <f t="shared" si="1"/>
        <v>Qualitative</v>
      </c>
      <c r="J42" s="1" t="s">
        <v>23</v>
      </c>
      <c r="M42" s="4" t="s">
        <v>211</v>
      </c>
    </row>
    <row r="43" spans="1:13" x14ac:dyDescent="0.3">
      <c r="A43" s="11">
        <v>42</v>
      </c>
      <c r="B43" s="1" t="s">
        <v>214</v>
      </c>
      <c r="D43" s="1" t="s">
        <v>213</v>
      </c>
      <c r="E43" s="1" t="s">
        <v>215</v>
      </c>
      <c r="F43" s="1" t="s">
        <v>51</v>
      </c>
      <c r="G43" s="2" t="s">
        <v>30</v>
      </c>
      <c r="H43" s="3" t="s">
        <v>12</v>
      </c>
      <c r="I43" s="1" t="str">
        <f t="shared" si="1"/>
        <v>Quantitative</v>
      </c>
      <c r="J43" s="1" t="s">
        <v>26</v>
      </c>
      <c r="M43" s="4" t="s">
        <v>216</v>
      </c>
    </row>
    <row r="44" spans="1:13" x14ac:dyDescent="0.3">
      <c r="A44" s="11">
        <v>43</v>
      </c>
      <c r="B44" s="1" t="s">
        <v>228</v>
      </c>
      <c r="D44" s="1" t="s">
        <v>226</v>
      </c>
      <c r="E44" s="1" t="s">
        <v>215</v>
      </c>
      <c r="F44" s="1" t="s">
        <v>51</v>
      </c>
      <c r="G44" s="4" t="s">
        <v>102</v>
      </c>
      <c r="H44" s="3" t="s">
        <v>13</v>
      </c>
      <c r="I44" s="1" t="str">
        <f t="shared" si="1"/>
        <v>Qualitative</v>
      </c>
      <c r="J44" s="1" t="s">
        <v>23</v>
      </c>
      <c r="M44" s="4" t="s">
        <v>227</v>
      </c>
    </row>
    <row r="45" spans="1:13" x14ac:dyDescent="0.3">
      <c r="A45" s="11">
        <v>44</v>
      </c>
      <c r="B45" s="1" t="s">
        <v>230</v>
      </c>
      <c r="D45" s="1" t="s">
        <v>229</v>
      </c>
      <c r="E45" s="1" t="s">
        <v>215</v>
      </c>
      <c r="F45" s="1" t="s">
        <v>51</v>
      </c>
      <c r="G45" s="4" t="s">
        <v>102</v>
      </c>
      <c r="H45" s="3" t="s">
        <v>15</v>
      </c>
      <c r="I45" s="1" t="str">
        <f t="shared" si="1"/>
        <v>Qualitative</v>
      </c>
      <c r="J45" s="1" t="s">
        <v>23</v>
      </c>
      <c r="M45" s="4" t="s">
        <v>231</v>
      </c>
    </row>
    <row r="46" spans="1:13" x14ac:dyDescent="0.3">
      <c r="A46" s="11">
        <v>45</v>
      </c>
      <c r="B46" s="1" t="s">
        <v>233</v>
      </c>
      <c r="D46" s="1" t="s">
        <v>232</v>
      </c>
      <c r="E46" s="1" t="s">
        <v>215</v>
      </c>
      <c r="F46" s="1" t="s">
        <v>51</v>
      </c>
      <c r="G46" s="4" t="s">
        <v>102</v>
      </c>
      <c r="H46" s="3" t="s">
        <v>14</v>
      </c>
      <c r="I46" s="1" t="str">
        <f t="shared" si="1"/>
        <v>Qualitative</v>
      </c>
      <c r="J46" s="1" t="s">
        <v>23</v>
      </c>
      <c r="M46" s="4" t="s">
        <v>234</v>
      </c>
    </row>
    <row r="47" spans="1:13" x14ac:dyDescent="0.3">
      <c r="A47" s="11">
        <v>46</v>
      </c>
      <c r="B47" s="1" t="s">
        <v>237</v>
      </c>
      <c r="D47" s="1" t="s">
        <v>235</v>
      </c>
      <c r="E47" s="1" t="s">
        <v>215</v>
      </c>
      <c r="F47" s="1" t="s">
        <v>51</v>
      </c>
      <c r="G47" s="4" t="s">
        <v>102</v>
      </c>
      <c r="H47" s="3" t="s">
        <v>13</v>
      </c>
      <c r="I47" s="1" t="str">
        <f t="shared" si="1"/>
        <v>Qualitative</v>
      </c>
      <c r="J47" s="1" t="s">
        <v>23</v>
      </c>
      <c r="M47" s="4" t="s">
        <v>236</v>
      </c>
    </row>
    <row r="48" spans="1:13" x14ac:dyDescent="0.3">
      <c r="A48" s="11">
        <v>47</v>
      </c>
      <c r="B48" s="1" t="s">
        <v>239</v>
      </c>
      <c r="D48" s="1" t="s">
        <v>238</v>
      </c>
      <c r="E48" s="1" t="s">
        <v>215</v>
      </c>
      <c r="F48" s="1" t="s">
        <v>51</v>
      </c>
      <c r="G48" s="4" t="s">
        <v>150</v>
      </c>
      <c r="H48" s="3" t="s">
        <v>15</v>
      </c>
      <c r="I48" s="1" t="str">
        <f t="shared" si="1"/>
        <v>Qualitative</v>
      </c>
      <c r="J48" s="1" t="s">
        <v>23</v>
      </c>
      <c r="M48" s="4" t="s">
        <v>240</v>
      </c>
    </row>
    <row r="49" spans="1:13" x14ac:dyDescent="0.3">
      <c r="A49" s="11">
        <v>48</v>
      </c>
      <c r="B49" s="15" t="s">
        <v>249</v>
      </c>
      <c r="D49" s="1" t="s">
        <v>250</v>
      </c>
      <c r="E49" s="1" t="s">
        <v>251</v>
      </c>
      <c r="F49" s="1" t="s">
        <v>51</v>
      </c>
      <c r="G49" s="4" t="s">
        <v>142</v>
      </c>
      <c r="H49" s="3" t="s">
        <v>14</v>
      </c>
      <c r="I49" s="1" t="str">
        <f t="shared" si="1"/>
        <v>Qualitative</v>
      </c>
      <c r="J49" s="1" t="s">
        <v>26</v>
      </c>
      <c r="M49" s="4" t="s">
        <v>252</v>
      </c>
    </row>
    <row r="50" spans="1:13" x14ac:dyDescent="0.3">
      <c r="A50" s="11">
        <v>49</v>
      </c>
      <c r="B50" s="1" t="s">
        <v>259</v>
      </c>
      <c r="C50" s="1" t="s">
        <v>258</v>
      </c>
      <c r="D50" s="1" t="s">
        <v>260</v>
      </c>
      <c r="E50" s="1" t="s">
        <v>254</v>
      </c>
      <c r="F50" s="1" t="s">
        <v>51</v>
      </c>
      <c r="G50" s="2" t="s">
        <v>257</v>
      </c>
      <c r="H50" s="3" t="s">
        <v>15</v>
      </c>
      <c r="I50" s="1" t="str">
        <f t="shared" si="1"/>
        <v>Qualitative</v>
      </c>
      <c r="J50" s="1" t="s">
        <v>20</v>
      </c>
      <c r="M50" s="4" t="s">
        <v>267</v>
      </c>
    </row>
    <row r="51" spans="1:13" x14ac:dyDescent="0.3">
      <c r="A51" s="11">
        <v>50</v>
      </c>
      <c r="B51" s="1" t="s">
        <v>262</v>
      </c>
      <c r="C51" s="1" t="s">
        <v>263</v>
      </c>
      <c r="D51" s="18" t="s">
        <v>261</v>
      </c>
      <c r="E51" s="18" t="s">
        <v>264</v>
      </c>
      <c r="F51" s="1" t="s">
        <v>35</v>
      </c>
      <c r="G51" s="2" t="s">
        <v>265</v>
      </c>
      <c r="H51" s="3" t="s">
        <v>15</v>
      </c>
      <c r="I51" s="1" t="str">
        <f t="shared" si="1"/>
        <v>Qualitative</v>
      </c>
      <c r="J51" s="1" t="s">
        <v>22</v>
      </c>
      <c r="M51" s="4" t="s">
        <v>266</v>
      </c>
    </row>
    <row r="52" spans="1:13" x14ac:dyDescent="0.3">
      <c r="A52" s="11">
        <v>51</v>
      </c>
      <c r="B52" s="1" t="s">
        <v>268</v>
      </c>
      <c r="D52" s="1" t="s">
        <v>269</v>
      </c>
      <c r="E52" s="1" t="s">
        <v>270</v>
      </c>
      <c r="F52" s="1" t="s">
        <v>35</v>
      </c>
      <c r="G52" s="2" t="s">
        <v>271</v>
      </c>
      <c r="H52" s="3" t="s">
        <v>12</v>
      </c>
      <c r="I52" s="1" t="str">
        <f t="shared" si="1"/>
        <v>Quantitative</v>
      </c>
      <c r="J52" s="1" t="s">
        <v>23</v>
      </c>
      <c r="M52" s="4" t="s">
        <v>272</v>
      </c>
    </row>
    <row r="53" spans="1:13" x14ac:dyDescent="0.3">
      <c r="A53" s="11">
        <v>52</v>
      </c>
      <c r="B53" s="1" t="s">
        <v>275</v>
      </c>
      <c r="C53" s="1" t="s">
        <v>274</v>
      </c>
      <c r="D53" s="1" t="s">
        <v>273</v>
      </c>
      <c r="E53" s="1" t="s">
        <v>254</v>
      </c>
      <c r="F53" s="1" t="s">
        <v>35</v>
      </c>
      <c r="G53" s="2" t="s">
        <v>277</v>
      </c>
      <c r="H53" s="3" t="s">
        <v>14</v>
      </c>
      <c r="I53" s="1" t="str">
        <f t="shared" si="1"/>
        <v>Qualitative</v>
      </c>
      <c r="J53" s="1" t="s">
        <v>22</v>
      </c>
      <c r="M53" s="4" t="s">
        <v>276</v>
      </c>
    </row>
    <row r="54" spans="1:13" x14ac:dyDescent="0.3">
      <c r="A54" s="11">
        <v>53</v>
      </c>
      <c r="B54" s="1" t="s">
        <v>281</v>
      </c>
      <c r="C54" s="1" t="s">
        <v>280</v>
      </c>
      <c r="D54" s="1" t="s">
        <v>279</v>
      </c>
      <c r="E54" s="1" t="s">
        <v>264</v>
      </c>
      <c r="F54" s="1" t="s">
        <v>35</v>
      </c>
      <c r="G54" s="2" t="s">
        <v>157</v>
      </c>
      <c r="H54" s="3" t="s">
        <v>12</v>
      </c>
      <c r="I54" s="1" t="str">
        <f t="shared" si="1"/>
        <v>Quantitative</v>
      </c>
      <c r="J54" s="1" t="s">
        <v>23</v>
      </c>
      <c r="M54" s="4" t="s">
        <v>282</v>
      </c>
    </row>
    <row r="55" spans="1:13" x14ac:dyDescent="0.3">
      <c r="A55" s="11">
        <v>54</v>
      </c>
      <c r="B55" s="1" t="s">
        <v>284</v>
      </c>
      <c r="C55" s="1" t="s">
        <v>283</v>
      </c>
      <c r="D55" s="1" t="s">
        <v>210</v>
      </c>
      <c r="E55" s="1" t="s">
        <v>264</v>
      </c>
      <c r="F55" s="1" t="s">
        <v>35</v>
      </c>
      <c r="G55" s="2" t="s">
        <v>286</v>
      </c>
      <c r="H55" s="3" t="s">
        <v>12</v>
      </c>
      <c r="I55" s="1" t="str">
        <f t="shared" si="1"/>
        <v>Quantitative</v>
      </c>
      <c r="J55" s="1" t="s">
        <v>23</v>
      </c>
      <c r="M55" s="4" t="s">
        <v>285</v>
      </c>
    </row>
    <row r="56" spans="1:13" x14ac:dyDescent="0.3">
      <c r="A56" s="11">
        <v>55</v>
      </c>
      <c r="B56" s="1" t="s">
        <v>288</v>
      </c>
      <c r="D56" s="1" t="s">
        <v>287</v>
      </c>
      <c r="E56" s="18" t="s">
        <v>254</v>
      </c>
      <c r="F56" s="1" t="s">
        <v>35</v>
      </c>
      <c r="G56" s="2" t="s">
        <v>289</v>
      </c>
      <c r="H56" s="3" t="s">
        <v>15</v>
      </c>
      <c r="I56" s="1" t="str">
        <f t="shared" si="1"/>
        <v>Qualitative</v>
      </c>
      <c r="J56" s="1" t="s">
        <v>21</v>
      </c>
      <c r="M56" s="4" t="s">
        <v>290</v>
      </c>
    </row>
    <row r="57" spans="1:13" x14ac:dyDescent="0.3">
      <c r="A57" s="11">
        <v>56</v>
      </c>
      <c r="B57" s="1" t="s">
        <v>292</v>
      </c>
      <c r="D57" s="1" t="s">
        <v>291</v>
      </c>
      <c r="E57" s="1" t="s">
        <v>215</v>
      </c>
      <c r="F57" s="1" t="s">
        <v>35</v>
      </c>
      <c r="G57" s="2" t="s">
        <v>30</v>
      </c>
      <c r="H57" s="3" t="s">
        <v>15</v>
      </c>
      <c r="I57" s="1" t="str">
        <f t="shared" si="1"/>
        <v>Qualitative</v>
      </c>
      <c r="J57" s="1" t="s">
        <v>22</v>
      </c>
      <c r="M57" s="4" t="s">
        <v>293</v>
      </c>
    </row>
    <row r="58" spans="1:13" x14ac:dyDescent="0.3">
      <c r="A58" s="11">
        <v>57</v>
      </c>
      <c r="B58" s="1" t="s">
        <v>296</v>
      </c>
      <c r="C58" s="1" t="s">
        <v>295</v>
      </c>
      <c r="D58" s="1" t="s">
        <v>294</v>
      </c>
      <c r="E58" s="1" t="s">
        <v>254</v>
      </c>
      <c r="F58" s="1" t="s">
        <v>35</v>
      </c>
      <c r="G58" s="2" t="s">
        <v>297</v>
      </c>
      <c r="H58" s="3" t="s">
        <v>12</v>
      </c>
      <c r="I58" s="1" t="str">
        <f t="shared" si="1"/>
        <v>Quantitative</v>
      </c>
      <c r="J58" s="1" t="s">
        <v>22</v>
      </c>
      <c r="M58" s="4" t="s">
        <v>298</v>
      </c>
    </row>
    <row r="59" spans="1:13" x14ac:dyDescent="0.3">
      <c r="I59" s="1" t="str">
        <f t="shared" si="1"/>
        <v/>
      </c>
    </row>
    <row r="60" spans="1:13" x14ac:dyDescent="0.3">
      <c r="I60" s="1" t="str">
        <f t="shared" si="1"/>
        <v/>
      </c>
    </row>
    <row r="61" spans="1:13" x14ac:dyDescent="0.3">
      <c r="I61" s="1" t="str">
        <f t="shared" si="1"/>
        <v/>
      </c>
    </row>
    <row r="62" spans="1:13" x14ac:dyDescent="0.3">
      <c r="I62" s="1" t="str">
        <f t="shared" si="1"/>
        <v/>
      </c>
    </row>
    <row r="63" spans="1:13" x14ac:dyDescent="0.3">
      <c r="I63" s="1" t="str">
        <f t="shared" si="1"/>
        <v/>
      </c>
    </row>
    <row r="64" spans="1:13" x14ac:dyDescent="0.3">
      <c r="I64" s="1" t="str">
        <f t="shared" si="1"/>
        <v/>
      </c>
    </row>
    <row r="65" spans="9:9" x14ac:dyDescent="0.3">
      <c r="I65" s="1" t="str">
        <f t="shared" si="1"/>
        <v/>
      </c>
    </row>
    <row r="66" spans="9:9" x14ac:dyDescent="0.3">
      <c r="I66" s="1" t="str">
        <f t="shared" si="1"/>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ref="I91:I154" si="2">IF(H91="","",IF(H91="Survey","Quantitative","Qualitative"))</f>
        <v/>
      </c>
    </row>
    <row r="92" spans="9:9" x14ac:dyDescent="0.3">
      <c r="I92" s="1" t="str">
        <f t="shared" si="2"/>
        <v/>
      </c>
    </row>
    <row r="93" spans="9:9" x14ac:dyDescent="0.3">
      <c r="I93" s="1" t="str">
        <f t="shared" si="2"/>
        <v/>
      </c>
    </row>
    <row r="94" spans="9:9" x14ac:dyDescent="0.3">
      <c r="I94" s="1" t="str">
        <f t="shared" si="2"/>
        <v/>
      </c>
    </row>
    <row r="95" spans="9:9" x14ac:dyDescent="0.3">
      <c r="I95" s="1" t="str">
        <f t="shared" si="2"/>
        <v/>
      </c>
    </row>
    <row r="96" spans="9:9" x14ac:dyDescent="0.3">
      <c r="I96" s="1" t="str">
        <f t="shared" si="2"/>
        <v/>
      </c>
    </row>
    <row r="97" spans="9:9" x14ac:dyDescent="0.3">
      <c r="I97" s="1" t="str">
        <f t="shared" si="2"/>
        <v/>
      </c>
    </row>
    <row r="98" spans="9:9" x14ac:dyDescent="0.3">
      <c r="I98" s="1" t="str">
        <f t="shared" si="2"/>
        <v/>
      </c>
    </row>
    <row r="99" spans="9:9" x14ac:dyDescent="0.3">
      <c r="I99" s="1" t="str">
        <f t="shared" si="2"/>
        <v/>
      </c>
    </row>
    <row r="100" spans="9:9" x14ac:dyDescent="0.3">
      <c r="I100" s="1" t="str">
        <f t="shared" si="2"/>
        <v/>
      </c>
    </row>
    <row r="101" spans="9:9" x14ac:dyDescent="0.3">
      <c r="I101" s="1" t="str">
        <f t="shared" si="2"/>
        <v/>
      </c>
    </row>
    <row r="102" spans="9:9" x14ac:dyDescent="0.3">
      <c r="I102" s="1" t="str">
        <f t="shared" si="2"/>
        <v/>
      </c>
    </row>
    <row r="103" spans="9:9" x14ac:dyDescent="0.3">
      <c r="I103" s="1" t="str">
        <f t="shared" si="2"/>
        <v/>
      </c>
    </row>
    <row r="104" spans="9:9" x14ac:dyDescent="0.3">
      <c r="I104" s="1" t="str">
        <f t="shared" si="2"/>
        <v/>
      </c>
    </row>
    <row r="105" spans="9:9" x14ac:dyDescent="0.3">
      <c r="I105" s="1" t="str">
        <f t="shared" si="2"/>
        <v/>
      </c>
    </row>
    <row r="106" spans="9:9" x14ac:dyDescent="0.3">
      <c r="I106" s="1" t="str">
        <f t="shared" si="2"/>
        <v/>
      </c>
    </row>
    <row r="107" spans="9:9" x14ac:dyDescent="0.3">
      <c r="I107" s="1" t="str">
        <f t="shared" si="2"/>
        <v/>
      </c>
    </row>
    <row r="108" spans="9:9" x14ac:dyDescent="0.3">
      <c r="I108" s="1" t="str">
        <f t="shared" si="2"/>
        <v/>
      </c>
    </row>
    <row r="109" spans="9:9" x14ac:dyDescent="0.3">
      <c r="I109" s="1" t="str">
        <f t="shared" si="2"/>
        <v/>
      </c>
    </row>
    <row r="110" spans="9:9" x14ac:dyDescent="0.3">
      <c r="I110" s="1" t="str">
        <f t="shared" si="2"/>
        <v/>
      </c>
    </row>
    <row r="111" spans="9:9" x14ac:dyDescent="0.3">
      <c r="I111" s="1" t="str">
        <f t="shared" si="2"/>
        <v/>
      </c>
    </row>
    <row r="112" spans="9:9" x14ac:dyDescent="0.3">
      <c r="I112" s="1" t="str">
        <f t="shared" si="2"/>
        <v/>
      </c>
    </row>
    <row r="113" spans="9:9" x14ac:dyDescent="0.3">
      <c r="I113" s="1" t="str">
        <f t="shared" si="2"/>
        <v/>
      </c>
    </row>
    <row r="114" spans="9:9" x14ac:dyDescent="0.3">
      <c r="I114" s="1" t="str">
        <f t="shared" si="2"/>
        <v/>
      </c>
    </row>
    <row r="115" spans="9:9" x14ac:dyDescent="0.3">
      <c r="I115" s="1" t="str">
        <f t="shared" si="2"/>
        <v/>
      </c>
    </row>
    <row r="116" spans="9:9" x14ac:dyDescent="0.3">
      <c r="I116" s="1" t="str">
        <f t="shared" si="2"/>
        <v/>
      </c>
    </row>
    <row r="117" spans="9:9" x14ac:dyDescent="0.3">
      <c r="I117" s="1" t="str">
        <f t="shared" si="2"/>
        <v/>
      </c>
    </row>
    <row r="118" spans="9:9" x14ac:dyDescent="0.3">
      <c r="I118" s="1" t="str">
        <f t="shared" si="2"/>
        <v/>
      </c>
    </row>
    <row r="119" spans="9:9" x14ac:dyDescent="0.3">
      <c r="I119" s="1" t="str">
        <f t="shared" si="2"/>
        <v/>
      </c>
    </row>
    <row r="120" spans="9:9" x14ac:dyDescent="0.3">
      <c r="I120" s="1" t="str">
        <f t="shared" si="2"/>
        <v/>
      </c>
    </row>
    <row r="121" spans="9:9" x14ac:dyDescent="0.3">
      <c r="I121" s="1" t="str">
        <f t="shared" si="2"/>
        <v/>
      </c>
    </row>
    <row r="122" spans="9:9" x14ac:dyDescent="0.3">
      <c r="I122" s="1" t="str">
        <f t="shared" si="2"/>
        <v/>
      </c>
    </row>
    <row r="123" spans="9:9" x14ac:dyDescent="0.3">
      <c r="I123" s="1" t="str">
        <f t="shared" si="2"/>
        <v/>
      </c>
    </row>
    <row r="124" spans="9:9" x14ac:dyDescent="0.3">
      <c r="I124" s="1" t="str">
        <f t="shared" si="2"/>
        <v/>
      </c>
    </row>
    <row r="125" spans="9:9" x14ac:dyDescent="0.3">
      <c r="I125" s="1" t="str">
        <f t="shared" si="2"/>
        <v/>
      </c>
    </row>
    <row r="126" spans="9:9" x14ac:dyDescent="0.3">
      <c r="I126" s="1" t="str">
        <f t="shared" si="2"/>
        <v/>
      </c>
    </row>
    <row r="127" spans="9:9" x14ac:dyDescent="0.3">
      <c r="I127" s="1" t="str">
        <f t="shared" si="2"/>
        <v/>
      </c>
    </row>
    <row r="128" spans="9:9" x14ac:dyDescent="0.3">
      <c r="I128" s="1" t="str">
        <f t="shared" si="2"/>
        <v/>
      </c>
    </row>
    <row r="129" spans="9:9" x14ac:dyDescent="0.3">
      <c r="I129" s="1" t="str">
        <f t="shared" si="2"/>
        <v/>
      </c>
    </row>
    <row r="130" spans="9:9" x14ac:dyDescent="0.3">
      <c r="I130" s="1" t="str">
        <f t="shared" si="2"/>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ref="I155:I218" si="3">IF(H155="","",IF(H155="Survey","Quantitative","Qualitative"))</f>
        <v/>
      </c>
    </row>
    <row r="156" spans="9:9" x14ac:dyDescent="0.3">
      <c r="I156" s="1" t="str">
        <f t="shared" si="3"/>
        <v/>
      </c>
    </row>
    <row r="157" spans="9:9" x14ac:dyDescent="0.3">
      <c r="I157" s="1" t="str">
        <f t="shared" si="3"/>
        <v/>
      </c>
    </row>
    <row r="158" spans="9:9" x14ac:dyDescent="0.3">
      <c r="I158" s="1" t="str">
        <f t="shared" si="3"/>
        <v/>
      </c>
    </row>
    <row r="159" spans="9:9" x14ac:dyDescent="0.3">
      <c r="I159" s="1" t="str">
        <f t="shared" si="3"/>
        <v/>
      </c>
    </row>
    <row r="160" spans="9:9" x14ac:dyDescent="0.3">
      <c r="I160" s="1" t="str">
        <f t="shared" si="3"/>
        <v/>
      </c>
    </row>
    <row r="161" spans="9:9" x14ac:dyDescent="0.3">
      <c r="I161" s="1" t="str">
        <f t="shared" si="3"/>
        <v/>
      </c>
    </row>
    <row r="162" spans="9:9" x14ac:dyDescent="0.3">
      <c r="I162" s="1" t="str">
        <f t="shared" si="3"/>
        <v/>
      </c>
    </row>
    <row r="163" spans="9:9" x14ac:dyDescent="0.3">
      <c r="I163" s="1" t="str">
        <f t="shared" si="3"/>
        <v/>
      </c>
    </row>
    <row r="164" spans="9:9" x14ac:dyDescent="0.3">
      <c r="I164" s="1" t="str">
        <f t="shared" si="3"/>
        <v/>
      </c>
    </row>
    <row r="165" spans="9:9" x14ac:dyDescent="0.3">
      <c r="I165" s="1" t="str">
        <f t="shared" si="3"/>
        <v/>
      </c>
    </row>
    <row r="166" spans="9:9" x14ac:dyDescent="0.3">
      <c r="I166" s="1" t="str">
        <f t="shared" si="3"/>
        <v/>
      </c>
    </row>
    <row r="167" spans="9:9" x14ac:dyDescent="0.3">
      <c r="I167" s="1" t="str">
        <f t="shared" si="3"/>
        <v/>
      </c>
    </row>
    <row r="168" spans="9:9" x14ac:dyDescent="0.3">
      <c r="I168" s="1" t="str">
        <f t="shared" si="3"/>
        <v/>
      </c>
    </row>
    <row r="169" spans="9:9" x14ac:dyDescent="0.3">
      <c r="I169" s="1" t="str">
        <f t="shared" si="3"/>
        <v/>
      </c>
    </row>
    <row r="170" spans="9:9" x14ac:dyDescent="0.3">
      <c r="I170" s="1" t="str">
        <f t="shared" si="3"/>
        <v/>
      </c>
    </row>
    <row r="171" spans="9:9" x14ac:dyDescent="0.3">
      <c r="I171" s="1" t="str">
        <f t="shared" si="3"/>
        <v/>
      </c>
    </row>
    <row r="172" spans="9:9" x14ac:dyDescent="0.3">
      <c r="I172" s="1" t="str">
        <f t="shared" si="3"/>
        <v/>
      </c>
    </row>
    <row r="173" spans="9:9" x14ac:dyDescent="0.3">
      <c r="I173" s="1" t="str">
        <f t="shared" si="3"/>
        <v/>
      </c>
    </row>
    <row r="174" spans="9:9" x14ac:dyDescent="0.3">
      <c r="I174" s="1" t="str">
        <f t="shared" si="3"/>
        <v/>
      </c>
    </row>
    <row r="175" spans="9:9" x14ac:dyDescent="0.3">
      <c r="I175" s="1" t="str">
        <f t="shared" si="3"/>
        <v/>
      </c>
    </row>
    <row r="176" spans="9:9" x14ac:dyDescent="0.3">
      <c r="I176" s="1" t="str">
        <f t="shared" si="3"/>
        <v/>
      </c>
    </row>
    <row r="177" spans="9:9" x14ac:dyDescent="0.3">
      <c r="I177" s="1" t="str">
        <f t="shared" si="3"/>
        <v/>
      </c>
    </row>
    <row r="178" spans="9:9" x14ac:dyDescent="0.3">
      <c r="I178" s="1" t="str">
        <f t="shared" si="3"/>
        <v/>
      </c>
    </row>
    <row r="179" spans="9:9" x14ac:dyDescent="0.3">
      <c r="I179" s="1" t="str">
        <f t="shared" si="3"/>
        <v/>
      </c>
    </row>
    <row r="180" spans="9:9" x14ac:dyDescent="0.3">
      <c r="I180" s="1" t="str">
        <f t="shared" si="3"/>
        <v/>
      </c>
    </row>
    <row r="181" spans="9:9" x14ac:dyDescent="0.3">
      <c r="I181" s="1" t="str">
        <f t="shared" si="3"/>
        <v/>
      </c>
    </row>
    <row r="182" spans="9:9" x14ac:dyDescent="0.3">
      <c r="I182" s="1" t="str">
        <f t="shared" si="3"/>
        <v/>
      </c>
    </row>
    <row r="183" spans="9:9" x14ac:dyDescent="0.3">
      <c r="I183" s="1" t="str">
        <f t="shared" si="3"/>
        <v/>
      </c>
    </row>
    <row r="184" spans="9:9" x14ac:dyDescent="0.3">
      <c r="I184" s="1" t="str">
        <f t="shared" si="3"/>
        <v/>
      </c>
    </row>
    <row r="185" spans="9:9" x14ac:dyDescent="0.3">
      <c r="I185" s="1" t="str">
        <f t="shared" si="3"/>
        <v/>
      </c>
    </row>
    <row r="186" spans="9:9" x14ac:dyDescent="0.3">
      <c r="I186" s="1" t="str">
        <f t="shared" si="3"/>
        <v/>
      </c>
    </row>
    <row r="187" spans="9:9" x14ac:dyDescent="0.3">
      <c r="I187" s="1" t="str">
        <f t="shared" si="3"/>
        <v/>
      </c>
    </row>
    <row r="188" spans="9:9" x14ac:dyDescent="0.3">
      <c r="I188" s="1" t="str">
        <f t="shared" si="3"/>
        <v/>
      </c>
    </row>
    <row r="189" spans="9:9" x14ac:dyDescent="0.3">
      <c r="I189" s="1" t="str">
        <f t="shared" si="3"/>
        <v/>
      </c>
    </row>
    <row r="190" spans="9:9" x14ac:dyDescent="0.3">
      <c r="I190" s="1" t="str">
        <f t="shared" si="3"/>
        <v/>
      </c>
    </row>
    <row r="191" spans="9:9" x14ac:dyDescent="0.3">
      <c r="I191" s="1" t="str">
        <f t="shared" si="3"/>
        <v/>
      </c>
    </row>
    <row r="192" spans="9:9" x14ac:dyDescent="0.3">
      <c r="I192" s="1" t="str">
        <f t="shared" si="3"/>
        <v/>
      </c>
    </row>
    <row r="193" spans="9:9" x14ac:dyDescent="0.3">
      <c r="I193" s="1" t="str">
        <f t="shared" si="3"/>
        <v/>
      </c>
    </row>
    <row r="194" spans="9:9" x14ac:dyDescent="0.3">
      <c r="I194" s="1" t="str">
        <f t="shared" si="3"/>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ref="I219:I282" si="4">IF(H219="","",IF(H219="Survey","Quantitative","Qualitative"))</f>
        <v/>
      </c>
    </row>
    <row r="220" spans="9:9" x14ac:dyDescent="0.3">
      <c r="I220" s="1" t="str">
        <f t="shared" si="4"/>
        <v/>
      </c>
    </row>
    <row r="221" spans="9:9" x14ac:dyDescent="0.3">
      <c r="I221" s="1" t="str">
        <f t="shared" si="4"/>
        <v/>
      </c>
    </row>
    <row r="222" spans="9:9" x14ac:dyDescent="0.3">
      <c r="I222" s="1" t="str">
        <f t="shared" si="4"/>
        <v/>
      </c>
    </row>
    <row r="223" spans="9:9" x14ac:dyDescent="0.3">
      <c r="I223" s="1" t="str">
        <f t="shared" si="4"/>
        <v/>
      </c>
    </row>
    <row r="224" spans="9:9" x14ac:dyDescent="0.3">
      <c r="I224" s="1" t="str">
        <f t="shared" si="4"/>
        <v/>
      </c>
    </row>
    <row r="225" spans="9:9" x14ac:dyDescent="0.3">
      <c r="I225" s="1" t="str">
        <f t="shared" si="4"/>
        <v/>
      </c>
    </row>
    <row r="226" spans="9:9" x14ac:dyDescent="0.3">
      <c r="I226" s="1" t="str">
        <f t="shared" si="4"/>
        <v/>
      </c>
    </row>
    <row r="227" spans="9:9" x14ac:dyDescent="0.3">
      <c r="I227" s="1" t="str">
        <f t="shared" si="4"/>
        <v/>
      </c>
    </row>
    <row r="228" spans="9:9" x14ac:dyDescent="0.3">
      <c r="I228" s="1" t="str">
        <f t="shared" si="4"/>
        <v/>
      </c>
    </row>
    <row r="229" spans="9:9" x14ac:dyDescent="0.3">
      <c r="I229" s="1" t="str">
        <f t="shared" si="4"/>
        <v/>
      </c>
    </row>
    <row r="230" spans="9:9" x14ac:dyDescent="0.3">
      <c r="I230" s="1" t="str">
        <f t="shared" si="4"/>
        <v/>
      </c>
    </row>
    <row r="231" spans="9:9" x14ac:dyDescent="0.3">
      <c r="I231" s="1" t="str">
        <f t="shared" si="4"/>
        <v/>
      </c>
    </row>
    <row r="232" spans="9:9" x14ac:dyDescent="0.3">
      <c r="I232" s="1" t="str">
        <f t="shared" si="4"/>
        <v/>
      </c>
    </row>
    <row r="233" spans="9:9" x14ac:dyDescent="0.3">
      <c r="I233" s="1" t="str">
        <f t="shared" si="4"/>
        <v/>
      </c>
    </row>
    <row r="234" spans="9:9" x14ac:dyDescent="0.3">
      <c r="I234" s="1" t="str">
        <f t="shared" si="4"/>
        <v/>
      </c>
    </row>
    <row r="235" spans="9:9" x14ac:dyDescent="0.3">
      <c r="I235" s="1" t="str">
        <f t="shared" si="4"/>
        <v/>
      </c>
    </row>
    <row r="236" spans="9:9" x14ac:dyDescent="0.3">
      <c r="I236" s="1" t="str">
        <f t="shared" si="4"/>
        <v/>
      </c>
    </row>
    <row r="237" spans="9:9" x14ac:dyDescent="0.3">
      <c r="I237" s="1" t="str">
        <f t="shared" si="4"/>
        <v/>
      </c>
    </row>
    <row r="238" spans="9:9" x14ac:dyDescent="0.3">
      <c r="I238" s="1" t="str">
        <f t="shared" si="4"/>
        <v/>
      </c>
    </row>
    <row r="239" spans="9:9" x14ac:dyDescent="0.3">
      <c r="I239" s="1" t="str">
        <f t="shared" si="4"/>
        <v/>
      </c>
    </row>
    <row r="240" spans="9:9" x14ac:dyDescent="0.3">
      <c r="I240" s="1" t="str">
        <f t="shared" si="4"/>
        <v/>
      </c>
    </row>
    <row r="241" spans="9:9" x14ac:dyDescent="0.3">
      <c r="I241" s="1" t="str">
        <f t="shared" si="4"/>
        <v/>
      </c>
    </row>
    <row r="242" spans="9:9" x14ac:dyDescent="0.3">
      <c r="I242" s="1" t="str">
        <f t="shared" si="4"/>
        <v/>
      </c>
    </row>
    <row r="243" spans="9:9" x14ac:dyDescent="0.3">
      <c r="I243" s="1" t="str">
        <f t="shared" si="4"/>
        <v/>
      </c>
    </row>
    <row r="244" spans="9:9" x14ac:dyDescent="0.3">
      <c r="I244" s="1" t="str">
        <f t="shared" si="4"/>
        <v/>
      </c>
    </row>
    <row r="245" spans="9:9" x14ac:dyDescent="0.3">
      <c r="I245" s="1" t="str">
        <f t="shared" si="4"/>
        <v/>
      </c>
    </row>
    <row r="246" spans="9:9" x14ac:dyDescent="0.3">
      <c r="I246" s="1" t="str">
        <f t="shared" si="4"/>
        <v/>
      </c>
    </row>
    <row r="247" spans="9:9" x14ac:dyDescent="0.3">
      <c r="I247" s="1" t="str">
        <f t="shared" si="4"/>
        <v/>
      </c>
    </row>
    <row r="248" spans="9:9" x14ac:dyDescent="0.3">
      <c r="I248" s="1" t="str">
        <f t="shared" si="4"/>
        <v/>
      </c>
    </row>
    <row r="249" spans="9:9" x14ac:dyDescent="0.3">
      <c r="I249" s="1" t="str">
        <f t="shared" si="4"/>
        <v/>
      </c>
    </row>
    <row r="250" spans="9:9" x14ac:dyDescent="0.3">
      <c r="I250" s="1" t="str">
        <f t="shared" si="4"/>
        <v/>
      </c>
    </row>
    <row r="251" spans="9:9" x14ac:dyDescent="0.3">
      <c r="I251" s="1" t="str">
        <f t="shared" si="4"/>
        <v/>
      </c>
    </row>
    <row r="252" spans="9:9" x14ac:dyDescent="0.3">
      <c r="I252" s="1" t="str">
        <f t="shared" si="4"/>
        <v/>
      </c>
    </row>
    <row r="253" spans="9:9" x14ac:dyDescent="0.3">
      <c r="I253" s="1" t="str">
        <f t="shared" si="4"/>
        <v/>
      </c>
    </row>
    <row r="254" spans="9:9" x14ac:dyDescent="0.3">
      <c r="I254" s="1" t="str">
        <f t="shared" si="4"/>
        <v/>
      </c>
    </row>
    <row r="255" spans="9:9" x14ac:dyDescent="0.3">
      <c r="I255" s="1" t="str">
        <f t="shared" si="4"/>
        <v/>
      </c>
    </row>
    <row r="256" spans="9:9" x14ac:dyDescent="0.3">
      <c r="I256" s="1" t="str">
        <f t="shared" si="4"/>
        <v/>
      </c>
    </row>
    <row r="257" spans="9:9" x14ac:dyDescent="0.3">
      <c r="I257" s="1" t="str">
        <f t="shared" si="4"/>
        <v/>
      </c>
    </row>
    <row r="258" spans="9:9" x14ac:dyDescent="0.3">
      <c r="I258" s="1" t="str">
        <f t="shared" si="4"/>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ref="I283:I346" si="5">IF(H283="","",IF(H283="Survey","Quantitative","Qualitative"))</f>
        <v/>
      </c>
    </row>
    <row r="284" spans="9:9" x14ac:dyDescent="0.3">
      <c r="I284" s="1" t="str">
        <f t="shared" si="5"/>
        <v/>
      </c>
    </row>
    <row r="285" spans="9:9" x14ac:dyDescent="0.3">
      <c r="I285" s="1" t="str">
        <f t="shared" si="5"/>
        <v/>
      </c>
    </row>
    <row r="286" spans="9:9" x14ac:dyDescent="0.3">
      <c r="I286" s="1" t="str">
        <f t="shared" si="5"/>
        <v/>
      </c>
    </row>
    <row r="287" spans="9:9" x14ac:dyDescent="0.3">
      <c r="I287" s="1" t="str">
        <f t="shared" si="5"/>
        <v/>
      </c>
    </row>
    <row r="288" spans="9:9" x14ac:dyDescent="0.3">
      <c r="I288" s="1" t="str">
        <f t="shared" si="5"/>
        <v/>
      </c>
    </row>
    <row r="289" spans="9:9" x14ac:dyDescent="0.3">
      <c r="I289" s="1" t="str">
        <f t="shared" si="5"/>
        <v/>
      </c>
    </row>
    <row r="290" spans="9:9" x14ac:dyDescent="0.3">
      <c r="I290" s="1" t="str">
        <f t="shared" si="5"/>
        <v/>
      </c>
    </row>
    <row r="291" spans="9:9" x14ac:dyDescent="0.3">
      <c r="I291" s="1" t="str">
        <f t="shared" si="5"/>
        <v/>
      </c>
    </row>
    <row r="292" spans="9:9" x14ac:dyDescent="0.3">
      <c r="I292" s="1" t="str">
        <f t="shared" si="5"/>
        <v/>
      </c>
    </row>
    <row r="293" spans="9:9" x14ac:dyDescent="0.3">
      <c r="I293" s="1" t="str">
        <f t="shared" si="5"/>
        <v/>
      </c>
    </row>
    <row r="294" spans="9:9" x14ac:dyDescent="0.3">
      <c r="I294" s="1" t="str">
        <f t="shared" si="5"/>
        <v/>
      </c>
    </row>
    <row r="295" spans="9:9" x14ac:dyDescent="0.3">
      <c r="I295" s="1" t="str">
        <f t="shared" si="5"/>
        <v/>
      </c>
    </row>
    <row r="296" spans="9:9" x14ac:dyDescent="0.3">
      <c r="I296" s="1" t="str">
        <f t="shared" si="5"/>
        <v/>
      </c>
    </row>
    <row r="297" spans="9:9" x14ac:dyDescent="0.3">
      <c r="I297" s="1" t="str">
        <f t="shared" si="5"/>
        <v/>
      </c>
    </row>
    <row r="298" spans="9:9" x14ac:dyDescent="0.3">
      <c r="I298" s="1" t="str">
        <f t="shared" si="5"/>
        <v/>
      </c>
    </row>
    <row r="299" spans="9:9" x14ac:dyDescent="0.3">
      <c r="I299" s="1" t="str">
        <f t="shared" si="5"/>
        <v/>
      </c>
    </row>
    <row r="300" spans="9:9" x14ac:dyDescent="0.3">
      <c r="I300" s="1" t="str">
        <f t="shared" si="5"/>
        <v/>
      </c>
    </row>
    <row r="301" spans="9:9" x14ac:dyDescent="0.3">
      <c r="I301" s="1" t="str">
        <f t="shared" si="5"/>
        <v/>
      </c>
    </row>
    <row r="302" spans="9:9" x14ac:dyDescent="0.3">
      <c r="I302" s="1" t="str">
        <f t="shared" si="5"/>
        <v/>
      </c>
    </row>
    <row r="303" spans="9:9" x14ac:dyDescent="0.3">
      <c r="I303" s="1" t="str">
        <f t="shared" si="5"/>
        <v/>
      </c>
    </row>
    <row r="304" spans="9:9" x14ac:dyDescent="0.3">
      <c r="I304" s="1" t="str">
        <f t="shared" si="5"/>
        <v/>
      </c>
    </row>
    <row r="305" spans="9:9" x14ac:dyDescent="0.3">
      <c r="I305" s="1" t="str">
        <f t="shared" si="5"/>
        <v/>
      </c>
    </row>
    <row r="306" spans="9:9" x14ac:dyDescent="0.3">
      <c r="I306" s="1" t="str">
        <f t="shared" si="5"/>
        <v/>
      </c>
    </row>
    <row r="307" spans="9:9" x14ac:dyDescent="0.3">
      <c r="I307" s="1" t="str">
        <f t="shared" si="5"/>
        <v/>
      </c>
    </row>
    <row r="308" spans="9:9" x14ac:dyDescent="0.3">
      <c r="I308" s="1" t="str">
        <f t="shared" si="5"/>
        <v/>
      </c>
    </row>
    <row r="309" spans="9:9" x14ac:dyDescent="0.3">
      <c r="I309" s="1" t="str">
        <f t="shared" si="5"/>
        <v/>
      </c>
    </row>
    <row r="310" spans="9:9" x14ac:dyDescent="0.3">
      <c r="I310" s="1" t="str">
        <f t="shared" si="5"/>
        <v/>
      </c>
    </row>
    <row r="311" spans="9:9" x14ac:dyDescent="0.3">
      <c r="I311" s="1" t="str">
        <f t="shared" si="5"/>
        <v/>
      </c>
    </row>
    <row r="312" spans="9:9" x14ac:dyDescent="0.3">
      <c r="I312" s="1" t="str">
        <f t="shared" si="5"/>
        <v/>
      </c>
    </row>
    <row r="313" spans="9:9" x14ac:dyDescent="0.3">
      <c r="I313" s="1" t="str">
        <f t="shared" si="5"/>
        <v/>
      </c>
    </row>
    <row r="314" spans="9:9" x14ac:dyDescent="0.3">
      <c r="I314" s="1" t="str">
        <f t="shared" si="5"/>
        <v/>
      </c>
    </row>
    <row r="315" spans="9:9" x14ac:dyDescent="0.3">
      <c r="I315" s="1" t="str">
        <f t="shared" si="5"/>
        <v/>
      </c>
    </row>
    <row r="316" spans="9:9" x14ac:dyDescent="0.3">
      <c r="I316" s="1" t="str">
        <f t="shared" si="5"/>
        <v/>
      </c>
    </row>
    <row r="317" spans="9:9" x14ac:dyDescent="0.3">
      <c r="I317" s="1" t="str">
        <f t="shared" si="5"/>
        <v/>
      </c>
    </row>
    <row r="318" spans="9:9" x14ac:dyDescent="0.3">
      <c r="I318" s="1" t="str">
        <f t="shared" si="5"/>
        <v/>
      </c>
    </row>
    <row r="319" spans="9:9" x14ac:dyDescent="0.3">
      <c r="I319" s="1" t="str">
        <f t="shared" si="5"/>
        <v/>
      </c>
    </row>
    <row r="320" spans="9:9" x14ac:dyDescent="0.3">
      <c r="I320" s="1" t="str">
        <f t="shared" si="5"/>
        <v/>
      </c>
    </row>
    <row r="321" spans="9:9" x14ac:dyDescent="0.3">
      <c r="I321" s="1" t="str">
        <f t="shared" si="5"/>
        <v/>
      </c>
    </row>
    <row r="322" spans="9:9" x14ac:dyDescent="0.3">
      <c r="I322" s="1" t="str">
        <f t="shared" si="5"/>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ref="I347:I410" si="6">IF(H347="","",IF(H347="Survey","Quantitative","Qualitative"))</f>
        <v/>
      </c>
    </row>
    <row r="348" spans="9:9" x14ac:dyDescent="0.3">
      <c r="I348" s="1" t="str">
        <f t="shared" si="6"/>
        <v/>
      </c>
    </row>
    <row r="349" spans="9:9" x14ac:dyDescent="0.3">
      <c r="I349" s="1" t="str">
        <f t="shared" si="6"/>
        <v/>
      </c>
    </row>
    <row r="350" spans="9:9" x14ac:dyDescent="0.3">
      <c r="I350" s="1" t="str">
        <f t="shared" si="6"/>
        <v/>
      </c>
    </row>
    <row r="351" spans="9:9" x14ac:dyDescent="0.3">
      <c r="I351" s="1" t="str">
        <f t="shared" si="6"/>
        <v/>
      </c>
    </row>
    <row r="352" spans="9:9" x14ac:dyDescent="0.3">
      <c r="I352" s="1" t="str">
        <f t="shared" si="6"/>
        <v/>
      </c>
    </row>
    <row r="353" spans="9:9" x14ac:dyDescent="0.3">
      <c r="I353" s="1" t="str">
        <f t="shared" si="6"/>
        <v/>
      </c>
    </row>
    <row r="354" spans="9:9" x14ac:dyDescent="0.3">
      <c r="I354" s="1" t="str">
        <f t="shared" si="6"/>
        <v/>
      </c>
    </row>
    <row r="355" spans="9:9" x14ac:dyDescent="0.3">
      <c r="I355" s="1" t="str">
        <f t="shared" si="6"/>
        <v/>
      </c>
    </row>
    <row r="356" spans="9:9" x14ac:dyDescent="0.3">
      <c r="I356" s="1" t="str">
        <f t="shared" si="6"/>
        <v/>
      </c>
    </row>
    <row r="357" spans="9:9" x14ac:dyDescent="0.3">
      <c r="I357" s="1" t="str">
        <f t="shared" si="6"/>
        <v/>
      </c>
    </row>
    <row r="358" spans="9:9" x14ac:dyDescent="0.3">
      <c r="I358" s="1" t="str">
        <f t="shared" si="6"/>
        <v/>
      </c>
    </row>
    <row r="359" spans="9:9" x14ac:dyDescent="0.3">
      <c r="I359" s="1" t="str">
        <f t="shared" si="6"/>
        <v/>
      </c>
    </row>
    <row r="360" spans="9:9" x14ac:dyDescent="0.3">
      <c r="I360" s="1" t="str">
        <f t="shared" si="6"/>
        <v/>
      </c>
    </row>
    <row r="361" spans="9:9" x14ac:dyDescent="0.3">
      <c r="I361" s="1" t="str">
        <f t="shared" si="6"/>
        <v/>
      </c>
    </row>
    <row r="362" spans="9:9" x14ac:dyDescent="0.3">
      <c r="I362" s="1" t="str">
        <f t="shared" si="6"/>
        <v/>
      </c>
    </row>
    <row r="363" spans="9:9" x14ac:dyDescent="0.3">
      <c r="I363" s="1" t="str">
        <f t="shared" si="6"/>
        <v/>
      </c>
    </row>
    <row r="364" spans="9:9" x14ac:dyDescent="0.3">
      <c r="I364" s="1" t="str">
        <f t="shared" si="6"/>
        <v/>
      </c>
    </row>
    <row r="365" spans="9:9" x14ac:dyDescent="0.3">
      <c r="I365" s="1" t="str">
        <f t="shared" si="6"/>
        <v/>
      </c>
    </row>
    <row r="366" spans="9:9" x14ac:dyDescent="0.3">
      <c r="I366" s="1" t="str">
        <f t="shared" si="6"/>
        <v/>
      </c>
    </row>
    <row r="367" spans="9:9" x14ac:dyDescent="0.3">
      <c r="I367" s="1" t="str">
        <f t="shared" si="6"/>
        <v/>
      </c>
    </row>
    <row r="368" spans="9:9" x14ac:dyDescent="0.3">
      <c r="I368" s="1" t="str">
        <f t="shared" si="6"/>
        <v/>
      </c>
    </row>
    <row r="369" spans="9:9" x14ac:dyDescent="0.3">
      <c r="I369" s="1" t="str">
        <f t="shared" si="6"/>
        <v/>
      </c>
    </row>
    <row r="370" spans="9:9" x14ac:dyDescent="0.3">
      <c r="I370" s="1" t="str">
        <f t="shared" si="6"/>
        <v/>
      </c>
    </row>
    <row r="371" spans="9:9" x14ac:dyDescent="0.3">
      <c r="I371" s="1" t="str">
        <f t="shared" si="6"/>
        <v/>
      </c>
    </row>
    <row r="372" spans="9:9" x14ac:dyDescent="0.3">
      <c r="I372" s="1" t="str">
        <f t="shared" si="6"/>
        <v/>
      </c>
    </row>
    <row r="373" spans="9:9" x14ac:dyDescent="0.3">
      <c r="I373" s="1" t="str">
        <f t="shared" si="6"/>
        <v/>
      </c>
    </row>
    <row r="374" spans="9:9" x14ac:dyDescent="0.3">
      <c r="I374" s="1" t="str">
        <f t="shared" si="6"/>
        <v/>
      </c>
    </row>
    <row r="375" spans="9:9" x14ac:dyDescent="0.3">
      <c r="I375" s="1" t="str">
        <f t="shared" si="6"/>
        <v/>
      </c>
    </row>
    <row r="376" spans="9:9" x14ac:dyDescent="0.3">
      <c r="I376" s="1" t="str">
        <f t="shared" si="6"/>
        <v/>
      </c>
    </row>
    <row r="377" spans="9:9" x14ac:dyDescent="0.3">
      <c r="I377" s="1" t="str">
        <f t="shared" si="6"/>
        <v/>
      </c>
    </row>
    <row r="378" spans="9:9" x14ac:dyDescent="0.3">
      <c r="I378" s="1" t="str">
        <f t="shared" si="6"/>
        <v/>
      </c>
    </row>
    <row r="379" spans="9:9" x14ac:dyDescent="0.3">
      <c r="I379" s="1" t="str">
        <f t="shared" si="6"/>
        <v/>
      </c>
    </row>
    <row r="380" spans="9:9" x14ac:dyDescent="0.3">
      <c r="I380" s="1" t="str">
        <f t="shared" si="6"/>
        <v/>
      </c>
    </row>
    <row r="381" spans="9:9" x14ac:dyDescent="0.3">
      <c r="I381" s="1" t="str">
        <f t="shared" si="6"/>
        <v/>
      </c>
    </row>
    <row r="382" spans="9:9" x14ac:dyDescent="0.3">
      <c r="I382" s="1" t="str">
        <f t="shared" si="6"/>
        <v/>
      </c>
    </row>
    <row r="383" spans="9:9" x14ac:dyDescent="0.3">
      <c r="I383" s="1" t="str">
        <f t="shared" si="6"/>
        <v/>
      </c>
    </row>
    <row r="384" spans="9:9" x14ac:dyDescent="0.3">
      <c r="I384" s="1" t="str">
        <f t="shared" si="6"/>
        <v/>
      </c>
    </row>
    <row r="385" spans="9:9" x14ac:dyDescent="0.3">
      <c r="I385" s="1" t="str">
        <f t="shared" si="6"/>
        <v/>
      </c>
    </row>
    <row r="386" spans="9:9" x14ac:dyDescent="0.3">
      <c r="I386" s="1" t="str">
        <f t="shared" si="6"/>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ref="I411:I474" si="7">IF(H411="","",IF(H411="Survey","Quantitative","Qualitative"))</f>
        <v/>
      </c>
    </row>
    <row r="412" spans="9:9" x14ac:dyDescent="0.3">
      <c r="I412" s="1" t="str">
        <f t="shared" si="7"/>
        <v/>
      </c>
    </row>
    <row r="413" spans="9:9" x14ac:dyDescent="0.3">
      <c r="I413" s="1" t="str">
        <f t="shared" si="7"/>
        <v/>
      </c>
    </row>
    <row r="414" spans="9:9" x14ac:dyDescent="0.3">
      <c r="I414" s="1" t="str">
        <f t="shared" si="7"/>
        <v/>
      </c>
    </row>
    <row r="415" spans="9:9" x14ac:dyDescent="0.3">
      <c r="I415" s="1" t="str">
        <f t="shared" si="7"/>
        <v/>
      </c>
    </row>
    <row r="416" spans="9:9" x14ac:dyDescent="0.3">
      <c r="I416" s="1" t="str">
        <f t="shared" si="7"/>
        <v/>
      </c>
    </row>
    <row r="417" spans="9:9" x14ac:dyDescent="0.3">
      <c r="I417" s="1" t="str">
        <f t="shared" si="7"/>
        <v/>
      </c>
    </row>
    <row r="418" spans="9:9" x14ac:dyDescent="0.3">
      <c r="I418" s="1" t="str">
        <f t="shared" si="7"/>
        <v/>
      </c>
    </row>
    <row r="419" spans="9:9" x14ac:dyDescent="0.3">
      <c r="I419" s="1" t="str">
        <f t="shared" si="7"/>
        <v/>
      </c>
    </row>
    <row r="420" spans="9:9" x14ac:dyDescent="0.3">
      <c r="I420" s="1" t="str">
        <f t="shared" si="7"/>
        <v/>
      </c>
    </row>
    <row r="421" spans="9:9" x14ac:dyDescent="0.3">
      <c r="I421" s="1" t="str">
        <f t="shared" si="7"/>
        <v/>
      </c>
    </row>
    <row r="422" spans="9:9" x14ac:dyDescent="0.3">
      <c r="I422" s="1" t="str">
        <f t="shared" si="7"/>
        <v/>
      </c>
    </row>
    <row r="423" spans="9:9" x14ac:dyDescent="0.3">
      <c r="I423" s="1" t="str">
        <f t="shared" si="7"/>
        <v/>
      </c>
    </row>
    <row r="424" spans="9:9" x14ac:dyDescent="0.3">
      <c r="I424" s="1" t="str">
        <f t="shared" si="7"/>
        <v/>
      </c>
    </row>
    <row r="425" spans="9:9" x14ac:dyDescent="0.3">
      <c r="I425" s="1" t="str">
        <f t="shared" si="7"/>
        <v/>
      </c>
    </row>
    <row r="426" spans="9:9" x14ac:dyDescent="0.3">
      <c r="I426" s="1" t="str">
        <f t="shared" si="7"/>
        <v/>
      </c>
    </row>
    <row r="427" spans="9:9" x14ac:dyDescent="0.3">
      <c r="I427" s="1" t="str">
        <f t="shared" si="7"/>
        <v/>
      </c>
    </row>
    <row r="428" spans="9:9" x14ac:dyDescent="0.3">
      <c r="I428" s="1" t="str">
        <f t="shared" si="7"/>
        <v/>
      </c>
    </row>
    <row r="429" spans="9:9" x14ac:dyDescent="0.3">
      <c r="I429" s="1" t="str">
        <f t="shared" si="7"/>
        <v/>
      </c>
    </row>
    <row r="430" spans="9:9" x14ac:dyDescent="0.3">
      <c r="I430" s="1" t="str">
        <f t="shared" si="7"/>
        <v/>
      </c>
    </row>
    <row r="431" spans="9:9" x14ac:dyDescent="0.3">
      <c r="I431" s="1" t="str">
        <f t="shared" si="7"/>
        <v/>
      </c>
    </row>
    <row r="432" spans="9:9" x14ac:dyDescent="0.3">
      <c r="I432" s="1" t="str">
        <f t="shared" si="7"/>
        <v/>
      </c>
    </row>
    <row r="433" spans="9:9" x14ac:dyDescent="0.3">
      <c r="I433" s="1" t="str">
        <f t="shared" si="7"/>
        <v/>
      </c>
    </row>
    <row r="434" spans="9:9" x14ac:dyDescent="0.3">
      <c r="I434" s="1" t="str">
        <f t="shared" si="7"/>
        <v/>
      </c>
    </row>
    <row r="435" spans="9:9" x14ac:dyDescent="0.3">
      <c r="I435" s="1" t="str">
        <f t="shared" si="7"/>
        <v/>
      </c>
    </row>
    <row r="436" spans="9:9" x14ac:dyDescent="0.3">
      <c r="I436" s="1" t="str">
        <f t="shared" si="7"/>
        <v/>
      </c>
    </row>
    <row r="437" spans="9:9" x14ac:dyDescent="0.3">
      <c r="I437" s="1" t="str">
        <f t="shared" si="7"/>
        <v/>
      </c>
    </row>
    <row r="438" spans="9:9" x14ac:dyDescent="0.3">
      <c r="I438" s="1" t="str">
        <f t="shared" si="7"/>
        <v/>
      </c>
    </row>
    <row r="439" spans="9:9" x14ac:dyDescent="0.3">
      <c r="I439" s="1" t="str">
        <f t="shared" si="7"/>
        <v/>
      </c>
    </row>
    <row r="440" spans="9:9" x14ac:dyDescent="0.3">
      <c r="I440" s="1" t="str">
        <f t="shared" si="7"/>
        <v/>
      </c>
    </row>
    <row r="441" spans="9:9" x14ac:dyDescent="0.3">
      <c r="I441" s="1" t="str">
        <f t="shared" si="7"/>
        <v/>
      </c>
    </row>
    <row r="442" spans="9:9" x14ac:dyDescent="0.3">
      <c r="I442" s="1" t="str">
        <f t="shared" si="7"/>
        <v/>
      </c>
    </row>
    <row r="443" spans="9:9" x14ac:dyDescent="0.3">
      <c r="I443" s="1" t="str">
        <f t="shared" si="7"/>
        <v/>
      </c>
    </row>
    <row r="444" spans="9:9" x14ac:dyDescent="0.3">
      <c r="I444" s="1" t="str">
        <f t="shared" si="7"/>
        <v/>
      </c>
    </row>
    <row r="445" spans="9:9" x14ac:dyDescent="0.3">
      <c r="I445" s="1" t="str">
        <f t="shared" si="7"/>
        <v/>
      </c>
    </row>
    <row r="446" spans="9:9" x14ac:dyDescent="0.3">
      <c r="I446" s="1" t="str">
        <f t="shared" si="7"/>
        <v/>
      </c>
    </row>
    <row r="447" spans="9:9" x14ac:dyDescent="0.3">
      <c r="I447" s="1" t="str">
        <f t="shared" si="7"/>
        <v/>
      </c>
    </row>
    <row r="448" spans="9:9" x14ac:dyDescent="0.3">
      <c r="I448" s="1" t="str">
        <f t="shared" si="7"/>
        <v/>
      </c>
    </row>
    <row r="449" spans="9:9" x14ac:dyDescent="0.3">
      <c r="I449" s="1" t="str">
        <f t="shared" si="7"/>
        <v/>
      </c>
    </row>
    <row r="450" spans="9:9" x14ac:dyDescent="0.3">
      <c r="I450" s="1" t="str">
        <f t="shared" si="7"/>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ref="I475:I538" si="8">IF(H475="","",IF(H475="Survey","Quantitative","Qualitative"))</f>
        <v/>
      </c>
    </row>
    <row r="476" spans="9:9" x14ac:dyDescent="0.3">
      <c r="I476" s="1" t="str">
        <f t="shared" si="8"/>
        <v/>
      </c>
    </row>
    <row r="477" spans="9:9" x14ac:dyDescent="0.3">
      <c r="I477" s="1" t="str">
        <f t="shared" si="8"/>
        <v/>
      </c>
    </row>
    <row r="478" spans="9:9" x14ac:dyDescent="0.3">
      <c r="I478" s="1" t="str">
        <f t="shared" si="8"/>
        <v/>
      </c>
    </row>
    <row r="479" spans="9:9" x14ac:dyDescent="0.3">
      <c r="I479" s="1" t="str">
        <f t="shared" si="8"/>
        <v/>
      </c>
    </row>
    <row r="480" spans="9:9" x14ac:dyDescent="0.3">
      <c r="I480" s="1" t="str">
        <f t="shared" si="8"/>
        <v/>
      </c>
    </row>
    <row r="481" spans="9:9" x14ac:dyDescent="0.3">
      <c r="I481" s="1" t="str">
        <f t="shared" si="8"/>
        <v/>
      </c>
    </row>
    <row r="482" spans="9:9" x14ac:dyDescent="0.3">
      <c r="I482" s="1" t="str">
        <f t="shared" si="8"/>
        <v/>
      </c>
    </row>
    <row r="483" spans="9:9" x14ac:dyDescent="0.3">
      <c r="I483" s="1" t="str">
        <f t="shared" si="8"/>
        <v/>
      </c>
    </row>
    <row r="484" spans="9:9" x14ac:dyDescent="0.3">
      <c r="I484" s="1" t="str">
        <f t="shared" si="8"/>
        <v/>
      </c>
    </row>
    <row r="485" spans="9:9" x14ac:dyDescent="0.3">
      <c r="I485" s="1" t="str">
        <f t="shared" si="8"/>
        <v/>
      </c>
    </row>
    <row r="486" spans="9:9" x14ac:dyDescent="0.3">
      <c r="I486" s="1" t="str">
        <f t="shared" si="8"/>
        <v/>
      </c>
    </row>
    <row r="487" spans="9:9" x14ac:dyDescent="0.3">
      <c r="I487" s="1" t="str">
        <f t="shared" si="8"/>
        <v/>
      </c>
    </row>
    <row r="488" spans="9:9" x14ac:dyDescent="0.3">
      <c r="I488" s="1" t="str">
        <f t="shared" si="8"/>
        <v/>
      </c>
    </row>
    <row r="489" spans="9:9" x14ac:dyDescent="0.3">
      <c r="I489" s="1" t="str">
        <f t="shared" si="8"/>
        <v/>
      </c>
    </row>
    <row r="490" spans="9:9" x14ac:dyDescent="0.3">
      <c r="I490" s="1" t="str">
        <f t="shared" si="8"/>
        <v/>
      </c>
    </row>
    <row r="491" spans="9:9" x14ac:dyDescent="0.3">
      <c r="I491" s="1" t="str">
        <f t="shared" si="8"/>
        <v/>
      </c>
    </row>
    <row r="492" spans="9:9" x14ac:dyDescent="0.3">
      <c r="I492" s="1" t="str">
        <f t="shared" si="8"/>
        <v/>
      </c>
    </row>
    <row r="493" spans="9:9" x14ac:dyDescent="0.3">
      <c r="I493" s="1" t="str">
        <f t="shared" si="8"/>
        <v/>
      </c>
    </row>
    <row r="494" spans="9:9" x14ac:dyDescent="0.3">
      <c r="I494" s="1" t="str">
        <f t="shared" si="8"/>
        <v/>
      </c>
    </row>
    <row r="495" spans="9:9" x14ac:dyDescent="0.3">
      <c r="I495" s="1" t="str">
        <f t="shared" si="8"/>
        <v/>
      </c>
    </row>
    <row r="496" spans="9:9" x14ac:dyDescent="0.3">
      <c r="I496" s="1" t="str">
        <f t="shared" si="8"/>
        <v/>
      </c>
    </row>
    <row r="497" spans="9:9" x14ac:dyDescent="0.3">
      <c r="I497" s="1" t="str">
        <f t="shared" si="8"/>
        <v/>
      </c>
    </row>
    <row r="498" spans="9:9" x14ac:dyDescent="0.3">
      <c r="I498" s="1" t="str">
        <f t="shared" si="8"/>
        <v/>
      </c>
    </row>
    <row r="499" spans="9:9" x14ac:dyDescent="0.3">
      <c r="I499" s="1" t="str">
        <f t="shared" si="8"/>
        <v/>
      </c>
    </row>
    <row r="500" spans="9:9" x14ac:dyDescent="0.3">
      <c r="I500" s="1" t="str">
        <f t="shared" si="8"/>
        <v/>
      </c>
    </row>
    <row r="501" spans="9:9" x14ac:dyDescent="0.3">
      <c r="I501" s="1" t="str">
        <f t="shared" si="8"/>
        <v/>
      </c>
    </row>
    <row r="502" spans="9:9" x14ac:dyDescent="0.3">
      <c r="I502" s="1" t="str">
        <f t="shared" si="8"/>
        <v/>
      </c>
    </row>
    <row r="503" spans="9:9" x14ac:dyDescent="0.3">
      <c r="I503" s="1" t="str">
        <f t="shared" si="8"/>
        <v/>
      </c>
    </row>
    <row r="504" spans="9:9" x14ac:dyDescent="0.3">
      <c r="I504" s="1" t="str">
        <f t="shared" si="8"/>
        <v/>
      </c>
    </row>
    <row r="505" spans="9:9" x14ac:dyDescent="0.3">
      <c r="I505" s="1" t="str">
        <f t="shared" si="8"/>
        <v/>
      </c>
    </row>
    <row r="506" spans="9:9" x14ac:dyDescent="0.3">
      <c r="I506" s="1" t="str">
        <f t="shared" si="8"/>
        <v/>
      </c>
    </row>
    <row r="507" spans="9:9" x14ac:dyDescent="0.3">
      <c r="I507" s="1" t="str">
        <f t="shared" si="8"/>
        <v/>
      </c>
    </row>
    <row r="508" spans="9:9" x14ac:dyDescent="0.3">
      <c r="I508" s="1" t="str">
        <f t="shared" si="8"/>
        <v/>
      </c>
    </row>
    <row r="509" spans="9:9" x14ac:dyDescent="0.3">
      <c r="I509" s="1" t="str">
        <f t="shared" si="8"/>
        <v/>
      </c>
    </row>
    <row r="510" spans="9:9" x14ac:dyDescent="0.3">
      <c r="I510" s="1" t="str">
        <f t="shared" si="8"/>
        <v/>
      </c>
    </row>
    <row r="511" spans="9:9" x14ac:dyDescent="0.3">
      <c r="I511" s="1" t="str">
        <f t="shared" si="8"/>
        <v/>
      </c>
    </row>
    <row r="512" spans="9:9" x14ac:dyDescent="0.3">
      <c r="I512" s="1" t="str">
        <f t="shared" si="8"/>
        <v/>
      </c>
    </row>
    <row r="513" spans="9:9" x14ac:dyDescent="0.3">
      <c r="I513" s="1" t="str">
        <f t="shared" si="8"/>
        <v/>
      </c>
    </row>
    <row r="514" spans="9:9" x14ac:dyDescent="0.3">
      <c r="I514" s="1" t="str">
        <f t="shared" si="8"/>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row r="538" spans="9:9" x14ac:dyDescent="0.3">
      <c r="I538" s="1" t="str">
        <f t="shared" si="8"/>
        <v/>
      </c>
    </row>
  </sheetData>
  <hyperlinks>
    <hyperlink ref="B2" r:id="rId1" xr:uid="{E033A7A4-EED0-41D8-9CDD-FB7E0E504E45}"/>
    <hyperlink ref="B6" r:id="rId2" xr:uid="{DAA3DF23-8340-4589-946E-577EE1D85374}"/>
    <hyperlink ref="B8" r:id="rId3" xr:uid="{98CB6EED-7A87-40AD-A16A-734F6CB7A598}"/>
    <hyperlink ref="B9" r:id="rId4" xr:uid="{541B71A7-1C74-427D-B9BA-7BFE6B3E185C}"/>
    <hyperlink ref="B10" r:id="rId5" xr:uid="{B738942D-B370-48FB-BEF4-81F49C02F97B}"/>
    <hyperlink ref="B49" r:id="rId6" xr:uid="{9B1DE43B-89AB-47D5-9AA3-1DD16E1D8838}"/>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B2"/>
  <sheetViews>
    <sheetView workbookViewId="0">
      <selection activeCell="B10" sqref="B10"/>
    </sheetView>
  </sheetViews>
  <sheetFormatPr defaultRowHeight="14.4" x14ac:dyDescent="0.3"/>
  <cols>
    <col min="1" max="1" width="11" bestFit="1" customWidth="1"/>
    <col min="2" max="2" width="5.6640625" bestFit="1" customWidth="1"/>
  </cols>
  <sheetData>
    <row r="1" spans="1:2" x14ac:dyDescent="0.3">
      <c r="A1" s="22" t="s">
        <v>299</v>
      </c>
      <c r="B1" s="22" t="s">
        <v>26</v>
      </c>
    </row>
    <row r="2" spans="1:2" x14ac:dyDescent="0.3">
      <c r="A2" s="16">
        <f>COUNTIF(Literature!H:H,"Experiment")</f>
        <v>13</v>
      </c>
      <c r="B2" s="16">
        <f>(COUNTIF(Literature!H2:H151, "&lt;&gt;") - A2)</f>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E8"/>
  <sheetViews>
    <sheetView workbookViewId="0">
      <selection activeCell="F13" sqref="F13"/>
    </sheetView>
  </sheetViews>
  <sheetFormatPr defaultRowHeight="14.4" x14ac:dyDescent="0.3"/>
  <cols>
    <col min="1" max="1" width="16.21875" bestFit="1" customWidth="1"/>
    <col min="3" max="3" width="12.77734375" bestFit="1" customWidth="1"/>
    <col min="5" max="5" width="14.44140625" bestFit="1" customWidth="1"/>
  </cols>
  <sheetData>
    <row r="1" spans="1:5" x14ac:dyDescent="0.3">
      <c r="A1" s="5" t="s">
        <v>11</v>
      </c>
      <c r="C1" s="5" t="s">
        <v>8</v>
      </c>
      <c r="E1" s="5" t="s">
        <v>10</v>
      </c>
    </row>
    <row r="2" spans="1:5" x14ac:dyDescent="0.3">
      <c r="A2" t="s">
        <v>15</v>
      </c>
      <c r="C2" t="s">
        <v>18</v>
      </c>
      <c r="E2" t="s">
        <v>20</v>
      </c>
    </row>
    <row r="3" spans="1:5" x14ac:dyDescent="0.3">
      <c r="A3" t="s">
        <v>16</v>
      </c>
      <c r="C3" t="s">
        <v>19</v>
      </c>
      <c r="E3" t="s">
        <v>21</v>
      </c>
    </row>
    <row r="4" spans="1:5" x14ac:dyDescent="0.3">
      <c r="A4" t="s">
        <v>13</v>
      </c>
      <c r="E4" t="s">
        <v>22</v>
      </c>
    </row>
    <row r="5" spans="1:5" x14ac:dyDescent="0.3">
      <c r="A5" t="s">
        <v>17</v>
      </c>
      <c r="E5" t="s">
        <v>23</v>
      </c>
    </row>
    <row r="6" spans="1:5" x14ac:dyDescent="0.3">
      <c r="A6" t="s">
        <v>12</v>
      </c>
      <c r="E6" t="s">
        <v>24</v>
      </c>
    </row>
    <row r="7" spans="1:5" x14ac:dyDescent="0.3">
      <c r="A7" t="s">
        <v>14</v>
      </c>
      <c r="E7" t="s">
        <v>25</v>
      </c>
    </row>
    <row r="8" spans="1:5" x14ac:dyDescent="0.3">
      <c r="E8"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B38" sqref="B38"/>
    </sheetView>
  </sheetViews>
  <sheetFormatPr defaultRowHeight="14.4" x14ac:dyDescent="0.3"/>
  <cols>
    <col min="1" max="1" width="31.44140625" style="43" customWidth="1"/>
    <col min="2" max="2" width="13.44140625" style="25" bestFit="1" customWidth="1"/>
    <col min="3" max="3" width="13.44140625" style="16" bestFit="1" customWidth="1"/>
    <col min="4" max="4" width="13.44140625" style="30" bestFit="1" customWidth="1"/>
    <col min="5" max="5" width="11.5546875" bestFit="1" customWidth="1"/>
    <col min="6" max="6" width="13.44140625" bestFit="1" customWidth="1"/>
    <col min="7" max="7" width="10.33203125" style="35" bestFit="1" customWidth="1"/>
    <col min="8" max="8" width="11.5546875" bestFit="1" customWidth="1"/>
    <col min="9" max="9" width="13.44140625" bestFit="1" customWidth="1"/>
    <col min="10" max="10" width="8.5546875" style="35"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5" bestFit="1" customWidth="1"/>
    <col min="17" max="17" width="11.33203125" bestFit="1" customWidth="1"/>
    <col min="18" max="18" width="12.77734375" customWidth="1"/>
    <col min="19" max="19" width="7.77734375" style="35" bestFit="1" customWidth="1"/>
    <col min="20" max="20" width="12.21875" customWidth="1"/>
    <col min="21" max="21" width="12.88671875" customWidth="1"/>
    <col min="22" max="22" width="10.88671875" style="35" customWidth="1"/>
  </cols>
  <sheetData>
    <row r="1" spans="1:22" x14ac:dyDescent="0.3">
      <c r="A1" s="37"/>
      <c r="B1" s="24" t="s">
        <v>220</v>
      </c>
      <c r="C1" s="22"/>
      <c r="D1" s="28"/>
      <c r="E1" s="24"/>
      <c r="F1" s="22" t="s">
        <v>221</v>
      </c>
      <c r="G1" s="28"/>
      <c r="H1" s="24"/>
      <c r="I1" s="22" t="s">
        <v>215</v>
      </c>
      <c r="J1" s="28"/>
      <c r="K1" s="24"/>
      <c r="L1" s="22" t="s">
        <v>243</v>
      </c>
      <c r="M1" s="28"/>
      <c r="N1" s="24"/>
      <c r="O1" s="22" t="s">
        <v>248</v>
      </c>
      <c r="P1" s="28"/>
      <c r="Q1" s="24"/>
      <c r="R1" s="22" t="s">
        <v>253</v>
      </c>
      <c r="S1" s="28"/>
      <c r="T1" s="24"/>
      <c r="U1" s="22" t="s">
        <v>254</v>
      </c>
      <c r="V1" s="28"/>
    </row>
    <row r="2" spans="1:22" s="18" customFormat="1" ht="63" customHeight="1" x14ac:dyDescent="0.3">
      <c r="A2" s="34"/>
      <c r="B2" s="36" t="s">
        <v>217</v>
      </c>
      <c r="C2" s="23" t="s">
        <v>218</v>
      </c>
      <c r="D2" s="29" t="s">
        <v>219</v>
      </c>
      <c r="E2" s="36" t="s">
        <v>222</v>
      </c>
      <c r="F2" s="23" t="s">
        <v>223</v>
      </c>
      <c r="G2" s="29" t="s">
        <v>224</v>
      </c>
      <c r="H2" s="36" t="s">
        <v>225</v>
      </c>
      <c r="I2" s="17" t="s">
        <v>241</v>
      </c>
      <c r="J2" s="29" t="s">
        <v>242</v>
      </c>
      <c r="K2" s="36" t="s">
        <v>244</v>
      </c>
      <c r="L2" s="23" t="s">
        <v>245</v>
      </c>
      <c r="M2" s="29" t="s">
        <v>246</v>
      </c>
      <c r="N2" s="36" t="s">
        <v>247</v>
      </c>
      <c r="O2" s="23" t="s">
        <v>245</v>
      </c>
      <c r="P2" s="29" t="s">
        <v>246</v>
      </c>
      <c r="Q2" s="36" t="s">
        <v>247</v>
      </c>
      <c r="R2" s="23" t="s">
        <v>245</v>
      </c>
      <c r="S2" s="29" t="s">
        <v>246</v>
      </c>
      <c r="T2" s="36" t="s">
        <v>247</v>
      </c>
      <c r="U2" s="23" t="s">
        <v>245</v>
      </c>
      <c r="V2" s="29" t="s">
        <v>246</v>
      </c>
    </row>
    <row r="3" spans="1:22" x14ac:dyDescent="0.3">
      <c r="A3" s="43" t="s">
        <v>133</v>
      </c>
      <c r="B3" s="25">
        <v>0</v>
      </c>
      <c r="C3" s="16">
        <v>0</v>
      </c>
      <c r="D3" s="30">
        <v>0</v>
      </c>
      <c r="E3" s="25">
        <v>0</v>
      </c>
      <c r="F3" s="16">
        <v>0</v>
      </c>
      <c r="G3" s="30">
        <v>0</v>
      </c>
      <c r="H3" s="25">
        <v>182</v>
      </c>
      <c r="I3" s="16">
        <v>187</v>
      </c>
      <c r="J3" s="30">
        <v>685</v>
      </c>
      <c r="K3" s="25">
        <v>0</v>
      </c>
      <c r="L3" s="16">
        <v>0</v>
      </c>
      <c r="M3" s="30">
        <v>0</v>
      </c>
      <c r="N3" s="25">
        <v>0</v>
      </c>
      <c r="O3" s="16">
        <v>0</v>
      </c>
      <c r="P3" s="30">
        <v>0</v>
      </c>
      <c r="Q3" s="25">
        <v>0</v>
      </c>
      <c r="R3" s="16">
        <v>0</v>
      </c>
      <c r="S3" s="30">
        <v>0</v>
      </c>
      <c r="T3" s="25">
        <v>1</v>
      </c>
      <c r="U3" s="16">
        <v>0</v>
      </c>
      <c r="V3" s="30">
        <v>1</v>
      </c>
    </row>
    <row r="4" spans="1:22" x14ac:dyDescent="0.3">
      <c r="A4" s="43" t="s">
        <v>134</v>
      </c>
      <c r="B4" s="25">
        <v>0</v>
      </c>
      <c r="C4" s="16">
        <v>0</v>
      </c>
      <c r="D4" s="30">
        <v>0</v>
      </c>
      <c r="E4" s="25">
        <v>0</v>
      </c>
      <c r="F4" s="16">
        <v>0</v>
      </c>
      <c r="G4" s="30">
        <v>0</v>
      </c>
      <c r="H4" s="25">
        <v>0</v>
      </c>
      <c r="I4" s="16">
        <v>0</v>
      </c>
      <c r="J4" s="30">
        <v>0</v>
      </c>
      <c r="K4" s="25">
        <v>0</v>
      </c>
      <c r="L4" s="16">
        <v>0</v>
      </c>
      <c r="M4" s="30">
        <v>0</v>
      </c>
      <c r="N4" s="25">
        <v>0</v>
      </c>
      <c r="O4" s="16">
        <v>0</v>
      </c>
      <c r="P4" s="30">
        <v>0</v>
      </c>
      <c r="Q4" s="25">
        <v>0</v>
      </c>
      <c r="R4" s="16">
        <v>0</v>
      </c>
      <c r="S4" s="30">
        <v>0</v>
      </c>
      <c r="T4" s="25">
        <v>0</v>
      </c>
      <c r="U4" s="16">
        <v>0</v>
      </c>
      <c r="V4" s="30">
        <v>0</v>
      </c>
    </row>
    <row r="5" spans="1:22" x14ac:dyDescent="0.3">
      <c r="A5" s="43" t="s">
        <v>135</v>
      </c>
      <c r="B5" s="25">
        <v>0</v>
      </c>
      <c r="C5" s="16">
        <v>0</v>
      </c>
      <c r="D5" s="30">
        <v>0</v>
      </c>
      <c r="E5" s="25">
        <v>0</v>
      </c>
      <c r="F5" s="16">
        <v>0</v>
      </c>
      <c r="G5" s="30">
        <v>0</v>
      </c>
      <c r="H5" s="25">
        <v>67</v>
      </c>
      <c r="I5" s="16">
        <v>45</v>
      </c>
      <c r="J5" s="30">
        <v>373</v>
      </c>
      <c r="K5" s="25">
        <v>0</v>
      </c>
      <c r="L5" s="16">
        <v>0</v>
      </c>
      <c r="M5" s="30">
        <v>0</v>
      </c>
      <c r="N5" s="25">
        <v>0</v>
      </c>
      <c r="O5" s="16">
        <v>0</v>
      </c>
      <c r="P5" s="30">
        <v>0</v>
      </c>
      <c r="Q5" s="25">
        <v>0</v>
      </c>
      <c r="R5" s="16">
        <v>0</v>
      </c>
      <c r="S5" s="30">
        <v>0</v>
      </c>
      <c r="T5" s="25">
        <v>1</v>
      </c>
      <c r="U5" s="16">
        <v>3</v>
      </c>
      <c r="V5" s="30">
        <v>8</v>
      </c>
    </row>
    <row r="6" spans="1:22" x14ac:dyDescent="0.3">
      <c r="A6" s="43" t="s">
        <v>136</v>
      </c>
      <c r="B6" s="25">
        <v>0</v>
      </c>
      <c r="C6" s="16">
        <v>0</v>
      </c>
      <c r="D6" s="30">
        <v>0</v>
      </c>
      <c r="E6" s="25">
        <v>0</v>
      </c>
      <c r="F6" s="16">
        <v>0</v>
      </c>
      <c r="G6" s="30">
        <v>0</v>
      </c>
      <c r="H6" s="25">
        <v>103</v>
      </c>
      <c r="I6" s="16">
        <v>91</v>
      </c>
      <c r="J6" s="30">
        <v>870</v>
      </c>
      <c r="K6" s="25">
        <v>0</v>
      </c>
      <c r="L6" s="16">
        <v>0</v>
      </c>
      <c r="M6" s="30">
        <v>0</v>
      </c>
      <c r="N6" s="25">
        <v>0</v>
      </c>
      <c r="O6" s="16">
        <v>0</v>
      </c>
      <c r="P6" s="30">
        <v>0</v>
      </c>
      <c r="Q6" s="25">
        <v>0</v>
      </c>
      <c r="R6" s="16">
        <v>0</v>
      </c>
      <c r="S6" s="30">
        <v>0</v>
      </c>
      <c r="T6" s="25">
        <v>4</v>
      </c>
      <c r="U6" s="16">
        <v>25</v>
      </c>
      <c r="V6" s="30">
        <v>15</v>
      </c>
    </row>
    <row r="7" spans="1:22" x14ac:dyDescent="0.3">
      <c r="A7" s="43" t="s">
        <v>137</v>
      </c>
      <c r="B7" s="25">
        <v>0</v>
      </c>
      <c r="C7" s="16">
        <v>0</v>
      </c>
      <c r="D7" s="30">
        <v>0</v>
      </c>
      <c r="E7" s="25">
        <v>0</v>
      </c>
      <c r="F7" s="16">
        <v>0</v>
      </c>
      <c r="G7" s="30">
        <v>0</v>
      </c>
      <c r="H7" s="25">
        <v>0</v>
      </c>
      <c r="I7" s="16">
        <v>0</v>
      </c>
      <c r="J7" s="30">
        <v>0</v>
      </c>
      <c r="K7" s="25">
        <v>0</v>
      </c>
      <c r="L7" s="16">
        <v>0</v>
      </c>
      <c r="M7" s="30">
        <v>0</v>
      </c>
      <c r="N7" s="25">
        <v>0</v>
      </c>
      <c r="O7" s="16">
        <v>0</v>
      </c>
      <c r="P7" s="30">
        <v>0</v>
      </c>
      <c r="Q7" s="25">
        <v>0</v>
      </c>
      <c r="R7" s="16">
        <v>0</v>
      </c>
      <c r="S7" s="30">
        <v>0</v>
      </c>
      <c r="T7" s="25">
        <v>1</v>
      </c>
      <c r="U7" s="16">
        <v>3</v>
      </c>
      <c r="V7" s="30">
        <v>1</v>
      </c>
    </row>
    <row r="8" spans="1:22" x14ac:dyDescent="0.3">
      <c r="A8" s="43" t="s">
        <v>138</v>
      </c>
      <c r="B8" s="25">
        <v>0</v>
      </c>
      <c r="C8" s="16">
        <v>0</v>
      </c>
      <c r="D8" s="30">
        <v>0</v>
      </c>
      <c r="E8" s="25">
        <v>0</v>
      </c>
      <c r="F8" s="16">
        <v>0</v>
      </c>
      <c r="G8" s="30">
        <v>0</v>
      </c>
      <c r="H8" s="25">
        <v>107</v>
      </c>
      <c r="I8" s="16">
        <v>70</v>
      </c>
      <c r="J8" s="30">
        <v>441</v>
      </c>
      <c r="K8" s="25">
        <v>0</v>
      </c>
      <c r="L8" s="16">
        <v>0</v>
      </c>
      <c r="M8" s="30">
        <v>0</v>
      </c>
      <c r="N8" s="25">
        <v>0</v>
      </c>
      <c r="O8" s="16">
        <v>0</v>
      </c>
      <c r="P8" s="30">
        <v>0</v>
      </c>
      <c r="Q8" s="25">
        <v>0</v>
      </c>
      <c r="R8" s="16">
        <v>0</v>
      </c>
      <c r="S8" s="30">
        <v>0</v>
      </c>
      <c r="T8" s="25">
        <v>0</v>
      </c>
      <c r="U8" s="16">
        <v>0</v>
      </c>
      <c r="V8" s="30">
        <v>2</v>
      </c>
    </row>
    <row r="9" spans="1:22" x14ac:dyDescent="0.3">
      <c r="A9" s="43" t="s">
        <v>124</v>
      </c>
      <c r="B9" s="25">
        <v>61</v>
      </c>
      <c r="C9" s="16">
        <v>41</v>
      </c>
      <c r="D9" s="30">
        <v>0</v>
      </c>
      <c r="E9" s="25">
        <v>0</v>
      </c>
      <c r="F9" s="16">
        <v>0</v>
      </c>
      <c r="G9" s="30">
        <v>0</v>
      </c>
      <c r="H9" s="25">
        <v>79</v>
      </c>
      <c r="I9" s="16">
        <v>243</v>
      </c>
      <c r="J9" s="30">
        <v>187</v>
      </c>
      <c r="K9" s="25">
        <v>0</v>
      </c>
      <c r="L9" s="16">
        <v>0</v>
      </c>
      <c r="M9" s="30">
        <v>0</v>
      </c>
      <c r="N9" s="25">
        <v>0</v>
      </c>
      <c r="O9" s="16">
        <v>0</v>
      </c>
      <c r="P9" s="30">
        <v>0</v>
      </c>
      <c r="Q9" s="25">
        <v>0</v>
      </c>
      <c r="R9" s="16">
        <v>0</v>
      </c>
      <c r="S9" s="30">
        <v>0</v>
      </c>
      <c r="T9" s="25">
        <v>2</v>
      </c>
      <c r="U9" s="16">
        <v>51</v>
      </c>
      <c r="V9" s="30">
        <v>28</v>
      </c>
    </row>
    <row r="10" spans="1:22" x14ac:dyDescent="0.3">
      <c r="A10" s="43" t="s">
        <v>139</v>
      </c>
      <c r="B10" s="25">
        <v>43</v>
      </c>
      <c r="C10" s="16">
        <v>18</v>
      </c>
      <c r="D10" s="30">
        <v>0</v>
      </c>
      <c r="E10" s="25">
        <v>0</v>
      </c>
      <c r="F10" s="16">
        <v>0</v>
      </c>
      <c r="G10" s="30">
        <v>0</v>
      </c>
      <c r="H10" s="25">
        <v>0</v>
      </c>
      <c r="I10" s="16">
        <v>0</v>
      </c>
      <c r="J10" s="30">
        <v>0</v>
      </c>
      <c r="K10" s="25">
        <v>0</v>
      </c>
      <c r="L10" s="16">
        <v>0</v>
      </c>
      <c r="M10" s="30">
        <v>0</v>
      </c>
      <c r="N10" s="25">
        <v>0</v>
      </c>
      <c r="O10" s="16">
        <v>0</v>
      </c>
      <c r="P10" s="30">
        <v>0</v>
      </c>
      <c r="Q10" s="25">
        <v>0</v>
      </c>
      <c r="R10" s="16">
        <v>0</v>
      </c>
      <c r="S10" s="30">
        <v>0</v>
      </c>
      <c r="T10" s="25">
        <v>0</v>
      </c>
      <c r="U10" s="16">
        <v>0</v>
      </c>
      <c r="V10" s="30">
        <v>0</v>
      </c>
    </row>
    <row r="11" spans="1:22" x14ac:dyDescent="0.3">
      <c r="A11" s="43" t="s">
        <v>30</v>
      </c>
      <c r="B11" s="25">
        <v>70</v>
      </c>
      <c r="C11" s="16">
        <v>49</v>
      </c>
      <c r="D11" s="30">
        <v>52</v>
      </c>
      <c r="E11" s="25">
        <v>0</v>
      </c>
      <c r="F11" s="16">
        <v>0</v>
      </c>
      <c r="G11" s="30">
        <v>0</v>
      </c>
      <c r="H11" s="25">
        <v>139</v>
      </c>
      <c r="I11" s="16">
        <v>327</v>
      </c>
      <c r="J11" s="30">
        <v>312</v>
      </c>
      <c r="K11" s="25">
        <v>0</v>
      </c>
      <c r="L11" s="16">
        <v>0</v>
      </c>
      <c r="M11" s="30">
        <v>0</v>
      </c>
      <c r="N11" s="25">
        <v>0</v>
      </c>
      <c r="O11" s="16">
        <v>0</v>
      </c>
      <c r="P11" s="30">
        <v>0</v>
      </c>
      <c r="Q11" s="25">
        <v>0</v>
      </c>
      <c r="R11" s="16">
        <v>0</v>
      </c>
      <c r="S11" s="30">
        <v>0</v>
      </c>
      <c r="T11" s="25">
        <v>6</v>
      </c>
      <c r="U11" s="16">
        <v>5</v>
      </c>
      <c r="V11" s="30">
        <v>5</v>
      </c>
    </row>
    <row r="12" spans="1:22" x14ac:dyDescent="0.3">
      <c r="A12" s="43" t="s">
        <v>140</v>
      </c>
      <c r="B12" s="25">
        <v>0</v>
      </c>
      <c r="C12" s="16">
        <v>0</v>
      </c>
      <c r="D12" s="30">
        <v>0</v>
      </c>
      <c r="E12" s="25">
        <v>0</v>
      </c>
      <c r="F12" s="16">
        <v>0</v>
      </c>
      <c r="G12" s="30">
        <v>0</v>
      </c>
      <c r="H12" s="25">
        <v>34</v>
      </c>
      <c r="I12" s="16">
        <v>128</v>
      </c>
      <c r="J12" s="30">
        <v>366</v>
      </c>
      <c r="K12" s="25">
        <v>0</v>
      </c>
      <c r="L12" s="16">
        <v>0</v>
      </c>
      <c r="M12" s="30">
        <v>0</v>
      </c>
      <c r="N12" s="25">
        <v>0</v>
      </c>
      <c r="O12" s="16">
        <v>0</v>
      </c>
      <c r="P12" s="30">
        <v>0</v>
      </c>
      <c r="Q12" s="25">
        <v>0</v>
      </c>
      <c r="R12" s="16">
        <v>0</v>
      </c>
      <c r="S12" s="30">
        <v>0</v>
      </c>
      <c r="T12" s="25">
        <v>0</v>
      </c>
      <c r="U12" s="16">
        <v>0</v>
      </c>
      <c r="V12" s="30">
        <v>0</v>
      </c>
    </row>
    <row r="13" spans="1:22" x14ac:dyDescent="0.3">
      <c r="A13" s="43" t="s">
        <v>110</v>
      </c>
      <c r="B13" s="25">
        <v>52</v>
      </c>
      <c r="C13" s="16">
        <v>33</v>
      </c>
      <c r="D13" s="30">
        <v>50</v>
      </c>
      <c r="E13" s="25">
        <v>0</v>
      </c>
      <c r="F13" s="16">
        <v>0</v>
      </c>
      <c r="G13" s="30">
        <v>0</v>
      </c>
      <c r="H13" s="25">
        <v>295</v>
      </c>
      <c r="I13" s="16">
        <v>988</v>
      </c>
      <c r="J13" s="30">
        <v>1508</v>
      </c>
      <c r="K13" s="25">
        <v>0</v>
      </c>
      <c r="L13" s="16">
        <v>0</v>
      </c>
      <c r="M13" s="30">
        <v>0</v>
      </c>
      <c r="N13" s="25">
        <v>0</v>
      </c>
      <c r="O13" s="16">
        <v>0</v>
      </c>
      <c r="P13" s="30">
        <v>0</v>
      </c>
      <c r="Q13" s="25">
        <v>0</v>
      </c>
      <c r="R13" s="16">
        <v>0</v>
      </c>
      <c r="S13" s="30">
        <v>0</v>
      </c>
      <c r="T13" s="25">
        <v>7</v>
      </c>
      <c r="U13" s="16">
        <v>4</v>
      </c>
      <c r="V13" s="30">
        <v>14</v>
      </c>
    </row>
    <row r="14" spans="1:22" x14ac:dyDescent="0.3">
      <c r="A14" s="43" t="s">
        <v>141</v>
      </c>
      <c r="B14" s="25">
        <v>123</v>
      </c>
      <c r="C14" s="16">
        <v>17</v>
      </c>
      <c r="D14" s="30">
        <v>97</v>
      </c>
      <c r="E14" s="25">
        <v>0</v>
      </c>
      <c r="F14" s="16">
        <v>0</v>
      </c>
      <c r="G14" s="30">
        <v>0</v>
      </c>
      <c r="H14" s="25">
        <v>151</v>
      </c>
      <c r="I14" s="16">
        <v>210</v>
      </c>
      <c r="J14" s="30">
        <v>347</v>
      </c>
      <c r="K14" s="25">
        <v>0</v>
      </c>
      <c r="L14" s="16">
        <v>0</v>
      </c>
      <c r="M14" s="30">
        <v>0</v>
      </c>
      <c r="N14" s="25">
        <v>0</v>
      </c>
      <c r="O14" s="16">
        <v>0</v>
      </c>
      <c r="P14" s="30">
        <v>0</v>
      </c>
      <c r="Q14" s="25">
        <v>0</v>
      </c>
      <c r="R14" s="16">
        <v>0</v>
      </c>
      <c r="S14" s="30">
        <v>0</v>
      </c>
      <c r="T14" s="25">
        <v>1</v>
      </c>
      <c r="U14" s="16">
        <v>1</v>
      </c>
      <c r="V14" s="30">
        <v>0</v>
      </c>
    </row>
    <row r="15" spans="1:22" x14ac:dyDescent="0.3">
      <c r="A15" s="43" t="s">
        <v>142</v>
      </c>
      <c r="B15" s="25">
        <v>50</v>
      </c>
      <c r="C15" s="16">
        <v>31</v>
      </c>
      <c r="D15" s="30">
        <v>54</v>
      </c>
      <c r="E15" s="25">
        <v>0</v>
      </c>
      <c r="F15" s="16">
        <v>0</v>
      </c>
      <c r="G15" s="30">
        <v>0</v>
      </c>
      <c r="H15" s="25">
        <v>119</v>
      </c>
      <c r="I15" s="16">
        <v>99</v>
      </c>
      <c r="J15" s="30">
        <v>256</v>
      </c>
      <c r="K15" s="25">
        <v>0</v>
      </c>
      <c r="L15" s="16">
        <v>0</v>
      </c>
      <c r="M15" s="30">
        <v>0</v>
      </c>
      <c r="N15" s="25">
        <v>0</v>
      </c>
      <c r="O15" s="16">
        <v>0</v>
      </c>
      <c r="P15" s="30">
        <v>0</v>
      </c>
      <c r="Q15" s="25">
        <v>1</v>
      </c>
      <c r="R15" s="16">
        <v>0</v>
      </c>
      <c r="S15" s="30">
        <v>0</v>
      </c>
      <c r="T15" s="25">
        <v>1</v>
      </c>
      <c r="U15" s="16">
        <v>1</v>
      </c>
      <c r="V15" s="30">
        <v>4</v>
      </c>
    </row>
    <row r="16" spans="1:22" x14ac:dyDescent="0.3">
      <c r="A16" s="43" t="s">
        <v>102</v>
      </c>
      <c r="B16" s="25">
        <v>194</v>
      </c>
      <c r="C16" s="16">
        <v>60</v>
      </c>
      <c r="D16" s="30">
        <v>108</v>
      </c>
      <c r="E16" s="25">
        <v>0</v>
      </c>
      <c r="F16" s="16">
        <v>0</v>
      </c>
      <c r="G16" s="30">
        <v>0</v>
      </c>
      <c r="H16" s="25">
        <v>361</v>
      </c>
      <c r="I16" s="16">
        <v>411</v>
      </c>
      <c r="J16" s="30">
        <v>752</v>
      </c>
      <c r="K16" s="25">
        <v>0</v>
      </c>
      <c r="L16" s="16">
        <v>0</v>
      </c>
      <c r="M16" s="30">
        <v>0</v>
      </c>
      <c r="N16" s="25">
        <v>0</v>
      </c>
      <c r="O16" s="16">
        <v>0</v>
      </c>
      <c r="P16" s="30">
        <v>0</v>
      </c>
      <c r="Q16" s="25">
        <v>0</v>
      </c>
      <c r="R16" s="16">
        <v>0</v>
      </c>
      <c r="S16" s="30">
        <v>0</v>
      </c>
      <c r="T16" s="25">
        <v>11</v>
      </c>
      <c r="U16" s="16">
        <v>55</v>
      </c>
      <c r="V16" s="30">
        <v>36</v>
      </c>
    </row>
    <row r="17" spans="1:22" x14ac:dyDescent="0.3">
      <c r="A17" s="43" t="s">
        <v>143</v>
      </c>
      <c r="B17" s="25">
        <v>89</v>
      </c>
      <c r="C17" s="16">
        <v>96</v>
      </c>
      <c r="D17" s="30">
        <v>186</v>
      </c>
      <c r="E17" s="25">
        <v>0</v>
      </c>
      <c r="F17" s="16">
        <v>0</v>
      </c>
      <c r="G17" s="30">
        <v>0</v>
      </c>
      <c r="H17" s="25">
        <v>350</v>
      </c>
      <c r="I17" s="16">
        <v>230</v>
      </c>
      <c r="J17" s="30">
        <v>520</v>
      </c>
      <c r="K17" s="25">
        <v>0</v>
      </c>
      <c r="L17" s="16">
        <v>0</v>
      </c>
      <c r="M17" s="30">
        <v>0</v>
      </c>
      <c r="N17" s="25">
        <v>0</v>
      </c>
      <c r="O17" s="16">
        <v>0</v>
      </c>
      <c r="P17" s="30">
        <v>0</v>
      </c>
      <c r="Q17" s="25">
        <v>0</v>
      </c>
      <c r="R17" s="16">
        <v>0</v>
      </c>
      <c r="S17" s="30">
        <v>0</v>
      </c>
      <c r="T17" s="25">
        <v>11</v>
      </c>
      <c r="U17" s="16">
        <v>12</v>
      </c>
      <c r="V17" s="30">
        <v>17</v>
      </c>
    </row>
    <row r="18" spans="1:22" x14ac:dyDescent="0.3">
      <c r="A18" s="43" t="s">
        <v>144</v>
      </c>
      <c r="B18" s="25">
        <v>45</v>
      </c>
      <c r="C18" s="16">
        <v>0</v>
      </c>
      <c r="D18" s="30">
        <v>0</v>
      </c>
      <c r="E18" s="25">
        <v>0</v>
      </c>
      <c r="F18" s="16">
        <v>0</v>
      </c>
      <c r="G18" s="30">
        <v>0</v>
      </c>
      <c r="H18" s="25">
        <v>0</v>
      </c>
      <c r="I18" s="16">
        <v>0</v>
      </c>
      <c r="J18" s="30">
        <v>0</v>
      </c>
      <c r="K18" s="25">
        <v>0</v>
      </c>
      <c r="L18" s="16">
        <v>0</v>
      </c>
      <c r="M18" s="30">
        <v>0</v>
      </c>
      <c r="N18" s="25">
        <v>0</v>
      </c>
      <c r="O18" s="16">
        <v>0</v>
      </c>
      <c r="P18" s="30">
        <v>0</v>
      </c>
      <c r="Q18" s="25">
        <v>0</v>
      </c>
      <c r="R18" s="16">
        <v>0</v>
      </c>
      <c r="S18" s="30">
        <v>0</v>
      </c>
      <c r="T18" s="25">
        <v>0</v>
      </c>
      <c r="U18" s="16">
        <v>6</v>
      </c>
      <c r="V18" s="30">
        <v>4</v>
      </c>
    </row>
    <row r="19" spans="1:22" x14ac:dyDescent="0.3">
      <c r="A19" s="43" t="s">
        <v>145</v>
      </c>
      <c r="B19" s="25">
        <v>0</v>
      </c>
      <c r="C19" s="16">
        <v>0</v>
      </c>
      <c r="D19" s="30">
        <v>0</v>
      </c>
      <c r="E19" s="25">
        <v>0</v>
      </c>
      <c r="F19" s="16">
        <v>0</v>
      </c>
      <c r="G19" s="30">
        <v>0</v>
      </c>
      <c r="H19" s="25">
        <v>0</v>
      </c>
      <c r="I19" s="16">
        <v>0</v>
      </c>
      <c r="J19" s="30">
        <v>0</v>
      </c>
      <c r="K19" s="25">
        <v>0</v>
      </c>
      <c r="L19" s="16">
        <v>0</v>
      </c>
      <c r="M19" s="30">
        <v>0</v>
      </c>
      <c r="N19" s="25">
        <v>0</v>
      </c>
      <c r="O19" s="16">
        <v>0</v>
      </c>
      <c r="P19" s="30">
        <v>0</v>
      </c>
      <c r="Q19" s="25">
        <v>0</v>
      </c>
      <c r="R19" s="16">
        <v>0</v>
      </c>
      <c r="S19" s="30">
        <v>0</v>
      </c>
      <c r="T19" s="25">
        <v>0</v>
      </c>
      <c r="U19" s="16">
        <v>0</v>
      </c>
      <c r="V19" s="30">
        <v>1</v>
      </c>
    </row>
    <row r="20" spans="1:22" x14ac:dyDescent="0.3">
      <c r="A20" s="43" t="s">
        <v>146</v>
      </c>
      <c r="B20" s="25">
        <v>0</v>
      </c>
      <c r="C20" s="16">
        <v>0</v>
      </c>
      <c r="D20" s="30">
        <v>0</v>
      </c>
      <c r="E20" s="25">
        <v>0</v>
      </c>
      <c r="F20" s="16">
        <v>0</v>
      </c>
      <c r="G20" s="30">
        <v>0</v>
      </c>
      <c r="H20" s="25">
        <v>0</v>
      </c>
      <c r="I20" s="16">
        <v>0</v>
      </c>
      <c r="J20" s="30">
        <v>0</v>
      </c>
      <c r="K20" s="25">
        <v>0</v>
      </c>
      <c r="L20" s="16">
        <v>0</v>
      </c>
      <c r="M20" s="30">
        <v>0</v>
      </c>
      <c r="N20" s="25">
        <v>0</v>
      </c>
      <c r="O20" s="16">
        <v>0</v>
      </c>
      <c r="P20" s="30">
        <v>0</v>
      </c>
      <c r="Q20" s="25">
        <v>0</v>
      </c>
      <c r="R20" s="16">
        <v>0</v>
      </c>
      <c r="S20" s="30">
        <v>0</v>
      </c>
      <c r="T20" s="25">
        <v>5</v>
      </c>
      <c r="U20" s="16">
        <v>1</v>
      </c>
      <c r="V20" s="30">
        <v>3</v>
      </c>
    </row>
    <row r="21" spans="1:22" x14ac:dyDescent="0.3">
      <c r="A21" s="43" t="s">
        <v>147</v>
      </c>
      <c r="B21" s="25">
        <v>0</v>
      </c>
      <c r="C21" s="16">
        <v>23</v>
      </c>
      <c r="D21" s="30">
        <v>0</v>
      </c>
      <c r="E21" s="25">
        <v>0</v>
      </c>
      <c r="F21" s="16">
        <v>0</v>
      </c>
      <c r="G21" s="30">
        <v>0</v>
      </c>
      <c r="H21" s="25">
        <v>50</v>
      </c>
      <c r="I21" s="16">
        <v>279</v>
      </c>
      <c r="J21" s="30">
        <v>583</v>
      </c>
      <c r="K21" s="25">
        <v>0</v>
      </c>
      <c r="L21" s="16">
        <v>0</v>
      </c>
      <c r="M21" s="30">
        <v>0</v>
      </c>
      <c r="N21" s="25">
        <v>0</v>
      </c>
      <c r="O21" s="16">
        <v>0</v>
      </c>
      <c r="P21" s="30">
        <v>0</v>
      </c>
      <c r="Q21" s="25">
        <v>0</v>
      </c>
      <c r="R21" s="16">
        <v>0</v>
      </c>
      <c r="S21" s="30">
        <v>0</v>
      </c>
      <c r="T21" s="25">
        <v>0</v>
      </c>
      <c r="U21" s="16">
        <v>0</v>
      </c>
      <c r="V21" s="30">
        <v>1</v>
      </c>
    </row>
    <row r="22" spans="1:22" x14ac:dyDescent="0.3">
      <c r="A22" s="43" t="s">
        <v>148</v>
      </c>
      <c r="B22" s="25">
        <v>0</v>
      </c>
      <c r="C22" s="16">
        <v>26</v>
      </c>
      <c r="D22" s="30">
        <v>0</v>
      </c>
      <c r="E22" s="25">
        <v>0</v>
      </c>
      <c r="F22" s="16">
        <v>0</v>
      </c>
      <c r="G22" s="30">
        <v>0</v>
      </c>
      <c r="H22" s="25">
        <v>36</v>
      </c>
      <c r="I22" s="16">
        <v>244</v>
      </c>
      <c r="J22" s="30">
        <v>241</v>
      </c>
      <c r="K22" s="25">
        <v>0</v>
      </c>
      <c r="L22" s="16">
        <v>0</v>
      </c>
      <c r="M22" s="30">
        <v>0</v>
      </c>
      <c r="N22" s="25">
        <v>0</v>
      </c>
      <c r="O22" s="16">
        <v>0</v>
      </c>
      <c r="P22" s="30">
        <v>0</v>
      </c>
      <c r="Q22" s="25">
        <v>0</v>
      </c>
      <c r="R22" s="16">
        <v>0</v>
      </c>
      <c r="S22" s="30">
        <v>0</v>
      </c>
      <c r="T22" s="25">
        <v>0</v>
      </c>
      <c r="U22" s="16">
        <v>0</v>
      </c>
      <c r="V22" s="30">
        <v>0</v>
      </c>
    </row>
    <row r="23" spans="1:22" x14ac:dyDescent="0.3">
      <c r="A23" s="43" t="s">
        <v>149</v>
      </c>
      <c r="B23" s="25">
        <v>0</v>
      </c>
      <c r="C23" s="16">
        <v>0</v>
      </c>
      <c r="D23" s="30">
        <v>0</v>
      </c>
      <c r="E23" s="25">
        <v>0</v>
      </c>
      <c r="F23" s="16">
        <v>0</v>
      </c>
      <c r="G23" s="30">
        <v>0</v>
      </c>
      <c r="H23" s="25">
        <v>25</v>
      </c>
      <c r="I23" s="16">
        <v>157</v>
      </c>
      <c r="J23" s="30">
        <v>374</v>
      </c>
      <c r="K23" s="25">
        <v>0</v>
      </c>
      <c r="L23" s="16">
        <v>0</v>
      </c>
      <c r="M23" s="30">
        <v>0</v>
      </c>
      <c r="N23" s="25">
        <v>0</v>
      </c>
      <c r="O23" s="16">
        <v>0</v>
      </c>
      <c r="P23" s="30">
        <v>0</v>
      </c>
      <c r="Q23" s="25">
        <v>0</v>
      </c>
      <c r="R23" s="16">
        <v>0</v>
      </c>
      <c r="S23" s="30">
        <v>0</v>
      </c>
      <c r="T23" s="25">
        <v>0</v>
      </c>
      <c r="U23" s="16">
        <v>0</v>
      </c>
      <c r="V23" s="30">
        <v>1</v>
      </c>
    </row>
    <row r="24" spans="1:22" x14ac:dyDescent="0.3">
      <c r="A24" s="43" t="s">
        <v>150</v>
      </c>
      <c r="B24" s="25">
        <v>0</v>
      </c>
      <c r="C24" s="16">
        <v>21</v>
      </c>
      <c r="D24" s="30">
        <v>0</v>
      </c>
      <c r="E24" s="25">
        <v>0</v>
      </c>
      <c r="F24" s="16">
        <v>0</v>
      </c>
      <c r="G24" s="30">
        <v>0</v>
      </c>
      <c r="H24" s="25">
        <v>48</v>
      </c>
      <c r="I24" s="16">
        <v>280</v>
      </c>
      <c r="J24" s="30">
        <v>435</v>
      </c>
      <c r="K24" s="25">
        <v>0</v>
      </c>
      <c r="L24" s="16">
        <v>0</v>
      </c>
      <c r="M24" s="30">
        <v>0</v>
      </c>
      <c r="N24" s="25">
        <v>0</v>
      </c>
      <c r="O24" s="16">
        <v>0</v>
      </c>
      <c r="P24" s="30">
        <v>0</v>
      </c>
      <c r="Q24" s="25">
        <v>0</v>
      </c>
      <c r="R24" s="16">
        <v>0</v>
      </c>
      <c r="S24" s="30">
        <v>0</v>
      </c>
      <c r="T24" s="25">
        <v>0</v>
      </c>
      <c r="U24" s="16">
        <v>1</v>
      </c>
      <c r="V24" s="30">
        <v>0</v>
      </c>
    </row>
    <row r="25" spans="1:22" x14ac:dyDescent="0.3">
      <c r="A25" s="43" t="s">
        <v>151</v>
      </c>
      <c r="B25" s="25">
        <v>0</v>
      </c>
      <c r="C25" s="16">
        <v>26</v>
      </c>
      <c r="D25" s="30">
        <v>0</v>
      </c>
      <c r="E25" s="25">
        <v>0</v>
      </c>
      <c r="F25" s="16">
        <v>0</v>
      </c>
      <c r="G25" s="30">
        <v>0</v>
      </c>
      <c r="H25" s="25">
        <v>42</v>
      </c>
      <c r="I25" s="16">
        <v>237</v>
      </c>
      <c r="J25" s="30">
        <v>401</v>
      </c>
      <c r="K25" s="25">
        <v>0</v>
      </c>
      <c r="L25" s="16">
        <v>0</v>
      </c>
      <c r="M25" s="30">
        <v>0</v>
      </c>
      <c r="N25" s="25">
        <v>0</v>
      </c>
      <c r="O25" s="16">
        <v>0</v>
      </c>
      <c r="P25" s="30">
        <v>0</v>
      </c>
      <c r="Q25" s="25">
        <v>0</v>
      </c>
      <c r="R25" s="16">
        <v>0</v>
      </c>
      <c r="S25" s="30">
        <v>0</v>
      </c>
      <c r="T25" s="25">
        <v>0</v>
      </c>
      <c r="U25" s="16">
        <v>0</v>
      </c>
      <c r="V25" s="30">
        <v>0</v>
      </c>
    </row>
    <row r="26" spans="1:22" x14ac:dyDescent="0.3">
      <c r="A26" s="43" t="s">
        <v>152</v>
      </c>
      <c r="B26" s="25">
        <v>0</v>
      </c>
      <c r="C26" s="16">
        <v>67</v>
      </c>
      <c r="D26" s="30">
        <v>0</v>
      </c>
      <c r="E26" s="25">
        <v>0</v>
      </c>
      <c r="F26" s="16">
        <v>0</v>
      </c>
      <c r="G26" s="30">
        <v>0</v>
      </c>
      <c r="H26" s="25">
        <v>73</v>
      </c>
      <c r="I26" s="16">
        <v>252</v>
      </c>
      <c r="J26" s="30">
        <v>451</v>
      </c>
      <c r="K26" s="25">
        <v>0</v>
      </c>
      <c r="L26" s="16">
        <v>0</v>
      </c>
      <c r="M26" s="30">
        <v>0</v>
      </c>
      <c r="N26" s="25">
        <v>0</v>
      </c>
      <c r="O26" s="16">
        <v>0</v>
      </c>
      <c r="P26" s="30">
        <v>0</v>
      </c>
      <c r="Q26" s="25">
        <v>0</v>
      </c>
      <c r="R26" s="16">
        <v>0</v>
      </c>
      <c r="S26" s="30">
        <v>0</v>
      </c>
      <c r="T26" s="25">
        <v>0</v>
      </c>
      <c r="U26" s="16">
        <v>0</v>
      </c>
      <c r="V26" s="30">
        <v>0</v>
      </c>
    </row>
    <row r="27" spans="1:22" x14ac:dyDescent="0.3">
      <c r="A27" s="43" t="s">
        <v>69</v>
      </c>
      <c r="B27" s="25">
        <v>242</v>
      </c>
      <c r="C27" s="16">
        <v>151</v>
      </c>
      <c r="D27" s="30">
        <v>166</v>
      </c>
      <c r="E27" s="25">
        <v>0</v>
      </c>
      <c r="F27" s="16">
        <v>0</v>
      </c>
      <c r="G27" s="30">
        <v>0</v>
      </c>
      <c r="H27" s="25">
        <v>0</v>
      </c>
      <c r="I27" s="16">
        <v>0</v>
      </c>
      <c r="J27" s="30">
        <v>0</v>
      </c>
      <c r="K27" s="25">
        <v>0</v>
      </c>
      <c r="L27" s="16">
        <v>0</v>
      </c>
      <c r="M27" s="30">
        <v>0</v>
      </c>
      <c r="N27" s="25">
        <v>0</v>
      </c>
      <c r="O27" s="16">
        <v>0</v>
      </c>
      <c r="P27" s="30">
        <v>0</v>
      </c>
      <c r="Q27" s="25">
        <v>0</v>
      </c>
      <c r="R27" s="16">
        <v>0</v>
      </c>
      <c r="S27" s="30">
        <v>0</v>
      </c>
      <c r="T27" s="25">
        <v>0</v>
      </c>
      <c r="U27" s="16">
        <v>0</v>
      </c>
      <c r="V27" s="30">
        <v>0</v>
      </c>
    </row>
    <row r="28" spans="1:22" x14ac:dyDescent="0.3">
      <c r="A28" s="43" t="s">
        <v>153</v>
      </c>
      <c r="B28" s="25">
        <v>0</v>
      </c>
      <c r="C28" s="16">
        <v>0</v>
      </c>
      <c r="D28" s="30">
        <v>0</v>
      </c>
      <c r="E28" s="25">
        <v>0</v>
      </c>
      <c r="F28" s="16">
        <v>0</v>
      </c>
      <c r="G28" s="30">
        <v>0</v>
      </c>
      <c r="H28" s="25">
        <v>0</v>
      </c>
      <c r="I28" s="16">
        <v>0</v>
      </c>
      <c r="J28" s="30">
        <v>0</v>
      </c>
      <c r="K28" s="25">
        <v>0</v>
      </c>
      <c r="L28" s="16">
        <v>0</v>
      </c>
      <c r="M28" s="30">
        <v>0</v>
      </c>
      <c r="N28" s="25">
        <v>0</v>
      </c>
      <c r="O28" s="16">
        <v>0</v>
      </c>
      <c r="P28" s="30">
        <v>0</v>
      </c>
      <c r="Q28" s="25">
        <v>0</v>
      </c>
      <c r="R28" s="16">
        <v>0</v>
      </c>
      <c r="S28" s="30">
        <v>0</v>
      </c>
      <c r="T28" s="25">
        <v>0</v>
      </c>
      <c r="U28" s="16">
        <v>0</v>
      </c>
      <c r="V28" s="30">
        <v>0</v>
      </c>
    </row>
    <row r="29" spans="1:22" x14ac:dyDescent="0.3">
      <c r="A29" s="43" t="s">
        <v>60</v>
      </c>
      <c r="B29" s="25">
        <v>75</v>
      </c>
      <c r="C29" s="16">
        <v>29</v>
      </c>
      <c r="D29" s="30">
        <v>59</v>
      </c>
      <c r="E29" s="25">
        <v>0</v>
      </c>
      <c r="F29" s="16">
        <v>0</v>
      </c>
      <c r="G29" s="30">
        <v>0</v>
      </c>
      <c r="H29" s="25">
        <v>94</v>
      </c>
      <c r="I29" s="16">
        <v>373</v>
      </c>
      <c r="J29" s="30">
        <v>221</v>
      </c>
      <c r="K29" s="25">
        <v>0</v>
      </c>
      <c r="L29" s="16">
        <v>0</v>
      </c>
      <c r="M29" s="30">
        <v>0</v>
      </c>
      <c r="N29" s="25">
        <v>0</v>
      </c>
      <c r="O29" s="16">
        <v>0</v>
      </c>
      <c r="P29" s="30">
        <v>0</v>
      </c>
      <c r="Q29" s="25">
        <v>0</v>
      </c>
      <c r="R29" s="16">
        <v>0</v>
      </c>
      <c r="S29" s="30">
        <v>0</v>
      </c>
      <c r="T29" s="25">
        <v>18</v>
      </c>
      <c r="U29" s="16">
        <v>99</v>
      </c>
      <c r="V29" s="30">
        <v>51</v>
      </c>
    </row>
    <row r="30" spans="1:22" x14ac:dyDescent="0.3">
      <c r="A30" s="43" t="s">
        <v>154</v>
      </c>
      <c r="B30" s="25">
        <v>0</v>
      </c>
      <c r="C30" s="16">
        <v>0</v>
      </c>
      <c r="D30" s="30">
        <v>0</v>
      </c>
      <c r="E30" s="25">
        <v>0</v>
      </c>
      <c r="F30" s="16">
        <v>0</v>
      </c>
      <c r="G30" s="30">
        <v>0</v>
      </c>
      <c r="H30" s="25">
        <v>0</v>
      </c>
      <c r="I30" s="16">
        <v>0</v>
      </c>
      <c r="J30" s="30">
        <v>0</v>
      </c>
      <c r="K30" s="25">
        <v>0</v>
      </c>
      <c r="L30" s="16">
        <v>0</v>
      </c>
      <c r="M30" s="30">
        <v>0</v>
      </c>
      <c r="N30" s="25">
        <v>0</v>
      </c>
      <c r="O30" s="16">
        <v>0</v>
      </c>
      <c r="P30" s="30">
        <v>0</v>
      </c>
      <c r="Q30" s="25">
        <v>0</v>
      </c>
      <c r="R30" s="16">
        <v>0</v>
      </c>
      <c r="S30" s="30">
        <v>0</v>
      </c>
      <c r="T30" s="25">
        <v>0</v>
      </c>
      <c r="U30" s="16">
        <v>0</v>
      </c>
      <c r="V30" s="30">
        <v>0</v>
      </c>
    </row>
    <row r="31" spans="1:22" x14ac:dyDescent="0.3">
      <c r="A31" s="43" t="s">
        <v>155</v>
      </c>
      <c r="B31" s="25">
        <v>0</v>
      </c>
      <c r="C31" s="16">
        <v>0</v>
      </c>
      <c r="D31" s="30">
        <v>0</v>
      </c>
      <c r="E31" s="25">
        <v>0</v>
      </c>
      <c r="F31" s="16">
        <v>0</v>
      </c>
      <c r="G31" s="30">
        <v>0</v>
      </c>
      <c r="H31" s="25">
        <v>94</v>
      </c>
      <c r="I31" s="16">
        <v>373</v>
      </c>
      <c r="J31" s="30">
        <v>221</v>
      </c>
      <c r="K31" s="25">
        <v>0</v>
      </c>
      <c r="L31" s="16">
        <v>0</v>
      </c>
      <c r="M31" s="30">
        <v>0</v>
      </c>
      <c r="N31" s="25">
        <v>0</v>
      </c>
      <c r="O31" s="16">
        <v>0</v>
      </c>
      <c r="P31" s="30">
        <v>0</v>
      </c>
      <c r="Q31" s="25">
        <v>0</v>
      </c>
      <c r="R31" s="16">
        <v>0</v>
      </c>
      <c r="S31" s="30">
        <v>0</v>
      </c>
      <c r="T31" s="25">
        <v>5</v>
      </c>
      <c r="U31" s="16">
        <v>15</v>
      </c>
      <c r="V31" s="30">
        <v>13</v>
      </c>
    </row>
    <row r="32" spans="1:22" x14ac:dyDescent="0.3">
      <c r="A32" s="43" t="s">
        <v>156</v>
      </c>
      <c r="B32" s="25">
        <v>0</v>
      </c>
      <c r="C32" s="16">
        <v>0</v>
      </c>
      <c r="D32" s="30">
        <v>0</v>
      </c>
      <c r="E32" s="25">
        <v>0</v>
      </c>
      <c r="F32" s="16">
        <v>0</v>
      </c>
      <c r="G32" s="30">
        <v>0</v>
      </c>
      <c r="H32" s="25">
        <v>0</v>
      </c>
      <c r="I32" s="16">
        <v>0</v>
      </c>
      <c r="J32" s="30">
        <v>0</v>
      </c>
      <c r="K32" s="25">
        <v>0</v>
      </c>
      <c r="L32" s="16">
        <v>0</v>
      </c>
      <c r="M32" s="30">
        <v>0</v>
      </c>
      <c r="N32" s="25">
        <v>0</v>
      </c>
      <c r="O32" s="16">
        <v>0</v>
      </c>
      <c r="P32" s="30">
        <v>0</v>
      </c>
      <c r="Q32" s="25">
        <v>0</v>
      </c>
      <c r="R32" s="16">
        <v>0</v>
      </c>
      <c r="S32" s="30">
        <v>0</v>
      </c>
      <c r="T32" s="25">
        <v>0</v>
      </c>
      <c r="U32" s="16">
        <v>0</v>
      </c>
      <c r="V32" s="30">
        <v>0</v>
      </c>
    </row>
    <row r="33" spans="1:22" x14ac:dyDescent="0.3">
      <c r="A33" s="43" t="s">
        <v>50</v>
      </c>
      <c r="B33" s="25">
        <v>56</v>
      </c>
      <c r="C33" s="16">
        <v>24</v>
      </c>
      <c r="D33" s="30">
        <v>50</v>
      </c>
      <c r="E33" s="25">
        <v>0</v>
      </c>
      <c r="F33" s="16">
        <v>0</v>
      </c>
      <c r="G33" s="30">
        <v>0</v>
      </c>
      <c r="H33" s="25">
        <v>0</v>
      </c>
      <c r="I33" s="16">
        <v>0</v>
      </c>
      <c r="J33" s="30">
        <v>0</v>
      </c>
      <c r="K33" s="25">
        <v>0</v>
      </c>
      <c r="L33" s="16">
        <v>0</v>
      </c>
      <c r="M33" s="30">
        <v>0</v>
      </c>
      <c r="N33" s="25">
        <v>0</v>
      </c>
      <c r="O33" s="16">
        <v>0</v>
      </c>
      <c r="P33" s="30">
        <v>0</v>
      </c>
      <c r="Q33" s="25">
        <v>0</v>
      </c>
      <c r="R33" s="16">
        <v>0</v>
      </c>
      <c r="S33" s="30">
        <v>0</v>
      </c>
      <c r="T33" s="25">
        <v>3</v>
      </c>
      <c r="U33" s="16">
        <v>8</v>
      </c>
      <c r="V33" s="30">
        <v>1</v>
      </c>
    </row>
    <row r="34" spans="1:22" x14ac:dyDescent="0.3">
      <c r="A34" s="43" t="s">
        <v>157</v>
      </c>
      <c r="B34" s="25">
        <v>0</v>
      </c>
      <c r="C34" s="16">
        <v>0</v>
      </c>
      <c r="D34" s="30">
        <v>0</v>
      </c>
      <c r="E34" s="25">
        <v>0</v>
      </c>
      <c r="F34" s="16">
        <v>0</v>
      </c>
      <c r="G34" s="30">
        <v>0</v>
      </c>
      <c r="H34" s="25">
        <v>0</v>
      </c>
      <c r="I34" s="16">
        <v>0</v>
      </c>
      <c r="J34" s="30">
        <v>0</v>
      </c>
      <c r="K34" s="25">
        <v>0</v>
      </c>
      <c r="L34" s="16">
        <v>0</v>
      </c>
      <c r="M34" s="30">
        <v>0</v>
      </c>
      <c r="N34" s="25">
        <v>0</v>
      </c>
      <c r="O34" s="16">
        <v>0</v>
      </c>
      <c r="P34" s="30">
        <v>0</v>
      </c>
      <c r="Q34" s="25">
        <v>0</v>
      </c>
      <c r="R34" s="16">
        <v>0</v>
      </c>
      <c r="S34" s="30">
        <v>0</v>
      </c>
      <c r="T34" s="25">
        <v>0</v>
      </c>
      <c r="U34" s="16">
        <v>0</v>
      </c>
      <c r="V34" s="30">
        <v>0</v>
      </c>
    </row>
    <row r="35" spans="1:22" ht="15" thickBot="1" x14ac:dyDescent="0.35">
      <c r="A35" s="44" t="s">
        <v>158</v>
      </c>
      <c r="B35" s="26">
        <v>0</v>
      </c>
      <c r="C35" s="20">
        <v>0</v>
      </c>
      <c r="D35" s="31">
        <v>0</v>
      </c>
      <c r="E35" s="26">
        <v>0</v>
      </c>
      <c r="F35" s="20">
        <v>0</v>
      </c>
      <c r="G35" s="31">
        <v>0</v>
      </c>
      <c r="H35" s="26">
        <v>0</v>
      </c>
      <c r="I35" s="20">
        <v>0</v>
      </c>
      <c r="J35" s="31">
        <v>0</v>
      </c>
      <c r="K35" s="26">
        <v>0</v>
      </c>
      <c r="L35" s="20">
        <v>0</v>
      </c>
      <c r="M35" s="31">
        <v>0</v>
      </c>
      <c r="N35" s="26">
        <v>0</v>
      </c>
      <c r="O35" s="20">
        <v>0</v>
      </c>
      <c r="P35" s="31">
        <v>0</v>
      </c>
      <c r="Q35" s="38">
        <v>0</v>
      </c>
      <c r="R35" s="39">
        <v>0</v>
      </c>
      <c r="S35" s="40">
        <v>0</v>
      </c>
      <c r="T35" s="41">
        <v>0</v>
      </c>
      <c r="U35" s="39">
        <v>0</v>
      </c>
      <c r="V35" s="40">
        <v>0</v>
      </c>
    </row>
    <row r="36" spans="1:22" x14ac:dyDescent="0.3">
      <c r="A36" s="45"/>
      <c r="B36" s="21"/>
      <c r="C36" s="21"/>
      <c r="D36" s="32"/>
      <c r="E36" s="21"/>
      <c r="F36" s="21"/>
      <c r="G36" s="32"/>
      <c r="H36" s="21"/>
      <c r="I36" s="21"/>
      <c r="J36" s="32"/>
      <c r="K36" s="21"/>
      <c r="L36" s="21"/>
      <c r="M36" s="32"/>
      <c r="N36" s="21"/>
      <c r="O36" s="21"/>
      <c r="P36" s="32"/>
      <c r="Q36" s="21"/>
      <c r="R36" s="21"/>
      <c r="S36" s="32"/>
      <c r="T36" s="21"/>
      <c r="U36" s="21"/>
      <c r="V36" s="32"/>
    </row>
    <row r="37" spans="1:22" x14ac:dyDescent="0.3">
      <c r="A37" s="37" t="s">
        <v>183</v>
      </c>
      <c r="B37" s="27">
        <f>SUM(B14:B35)</f>
        <v>874</v>
      </c>
      <c r="C37" s="19">
        <f>SUM(C14:C35)</f>
        <v>571</v>
      </c>
      <c r="D37" s="33">
        <f>SUM(D14:D35)</f>
        <v>720</v>
      </c>
      <c r="E37" s="27">
        <f t="shared" ref="E37:P37" si="0">SUM(E3:E35)</f>
        <v>0</v>
      </c>
      <c r="F37" s="19">
        <f t="shared" si="0"/>
        <v>0</v>
      </c>
      <c r="G37" s="33">
        <f t="shared" si="0"/>
        <v>0</v>
      </c>
      <c r="H37" s="27">
        <f t="shared" si="0"/>
        <v>2449</v>
      </c>
      <c r="I37" s="19">
        <f t="shared" si="0"/>
        <v>5224</v>
      </c>
      <c r="J37" s="33">
        <f t="shared" si="0"/>
        <v>9544</v>
      </c>
      <c r="K37" s="27">
        <f t="shared" si="0"/>
        <v>0</v>
      </c>
      <c r="L37" s="19">
        <f t="shared" si="0"/>
        <v>0</v>
      </c>
      <c r="M37" s="33">
        <f t="shared" si="0"/>
        <v>0</v>
      </c>
      <c r="N37" s="27">
        <f t="shared" si="0"/>
        <v>0</v>
      </c>
      <c r="O37" s="19">
        <f t="shared" si="0"/>
        <v>0</v>
      </c>
      <c r="P37" s="33">
        <f t="shared" si="0"/>
        <v>0</v>
      </c>
      <c r="Q37" s="27">
        <f>SUM(Q3:Q35)</f>
        <v>1</v>
      </c>
      <c r="R37" s="27">
        <f t="shared" ref="R37:V37" si="1">SUM(R3:R35)</f>
        <v>0</v>
      </c>
      <c r="S37" s="42">
        <f t="shared" si="1"/>
        <v>0</v>
      </c>
      <c r="T37" s="27">
        <f t="shared" si="1"/>
        <v>77</v>
      </c>
      <c r="U37" s="27">
        <f t="shared" si="1"/>
        <v>290</v>
      </c>
      <c r="V37" s="27">
        <f t="shared" si="1"/>
        <v>206</v>
      </c>
    </row>
    <row r="38" spans="1:22" x14ac:dyDescent="0.3">
      <c r="A38" s="43" t="s">
        <v>190</v>
      </c>
      <c r="B38" s="25">
        <f>COUNTIFS(Literature!F:F, "data analytics",Literature!E:E,"Business Source Premier (via EBSCOhost)")</f>
        <v>23</v>
      </c>
      <c r="C38" s="16">
        <f>COUNTIFS(Literature!F:F, "business intelligence",Literature!E:E,"Business Source Premier (via EBSCOhost)")</f>
        <v>9</v>
      </c>
      <c r="D38" s="30">
        <f>COUNTIFS(Literature!F:F, "big data",Literature!E:E,"Business Source Premier (via EBSCOhost)")</f>
        <v>6</v>
      </c>
      <c r="E38" s="25">
        <f>COUNTIFS(Literature!F:F, "data analytics",Literature!E:E,"AIS eLibary")</f>
        <v>0</v>
      </c>
      <c r="F38" s="16">
        <f>COUNTIFS(Literature!F:F, "business intelligence",Literature!E:E,"AIS eLibrary")</f>
        <v>0</v>
      </c>
      <c r="G38" s="30">
        <f>COUNTIFS(Literature!F:F, "big data",Literature!E:E,"AIS eLibrary")</f>
        <v>0</v>
      </c>
      <c r="H38" s="25">
        <f>COUNTIFS(Literature!F:F, "data analytics",Literature!E:E,"JSTOR")</f>
        <v>6</v>
      </c>
      <c r="I38" s="16">
        <f>COUNTIFS(Literature!F:F, "business intelligence",Literature!E:E,"JSTOR")</f>
        <v>0</v>
      </c>
      <c r="J38" s="30">
        <f>COUNTIFS(Literature!F:F, "big data",Literature!E:E,"JSTOR")</f>
        <v>0</v>
      </c>
      <c r="K38" s="25">
        <f>COUNTIFS(Literature!F:F, "data analytics",Literature!E:E,"ACM Digital Library")</f>
        <v>0</v>
      </c>
      <c r="L38" s="16">
        <f>COUNTIFS(Literature!F:F, "business intelligence",Literature!E:E,"ACM Digital Library")</f>
        <v>0</v>
      </c>
      <c r="M38" s="30">
        <f>COUNTIFS(Literature!F:F, "big data",Literature!E:E,"ACM Digital Library")</f>
        <v>0</v>
      </c>
      <c r="N38" s="25">
        <f>COUNTIFS(Literature!F:F, "data analytics",Literature!E:E,"IEEE Xplore / Electronic Library ")</f>
        <v>0</v>
      </c>
      <c r="O38" s="16">
        <f>COUNTIFS(Literature!F:F, "business intelligence",Literature!E:E,"IEEE Xplore / Electronic Library ")</f>
        <v>0</v>
      </c>
      <c r="P38" s="30">
        <f>COUNTIFS(Literature!F:F, "big data",Literature!E:E,"IEEE Xplore / Electronic Library ")</f>
        <v>0</v>
      </c>
      <c r="Q38" s="25">
        <f>COUNTIFS(Literature!F:F, "data analytics",Literature!E:E,"ProQuest")</f>
        <v>1</v>
      </c>
      <c r="R38" s="16">
        <f>COUNTIFS(Literature!F:F, "business intelligence",Literature!E:E,"ProQuest")</f>
        <v>0</v>
      </c>
      <c r="S38" s="30">
        <f>COUNTIFS(Literature!F:F, "big data",Literature!E:E,"ProQuest")</f>
        <v>0</v>
      </c>
      <c r="T38" s="25">
        <f>COUNTIFS(Literature!F:F, "data analytics",Literature!E:E,"EconBiz")</f>
        <v>1</v>
      </c>
      <c r="U38" s="16">
        <f>COUNTIFS(Literature!F:F, "business intelligence",Literature!E:E,"EconBiz")</f>
        <v>0</v>
      </c>
      <c r="V38" s="30">
        <f>COUNTIFS(Literature!F:F, "big data",Literature!E:E,"EconBiz")</f>
        <v>0</v>
      </c>
    </row>
    <row r="39" spans="1:22" x14ac:dyDescent="0.3">
      <c r="A39" s="43" t="s">
        <v>191</v>
      </c>
      <c r="B39" s="25">
        <f t="shared" ref="B39:S39" si="2">ROUND((B38/B37*100),2)</f>
        <v>2.63</v>
      </c>
      <c r="C39" s="16">
        <f t="shared" si="2"/>
        <v>1.58</v>
      </c>
      <c r="D39" s="30">
        <f t="shared" si="2"/>
        <v>0.83</v>
      </c>
      <c r="E39" s="25" t="e">
        <f t="shared" si="2"/>
        <v>#DIV/0!</v>
      </c>
      <c r="F39" s="16" t="e">
        <f t="shared" si="2"/>
        <v>#DIV/0!</v>
      </c>
      <c r="G39" s="30" t="e">
        <f t="shared" si="2"/>
        <v>#DIV/0!</v>
      </c>
      <c r="H39" s="25">
        <f t="shared" si="2"/>
        <v>0.24</v>
      </c>
      <c r="I39" s="16">
        <f t="shared" si="2"/>
        <v>0</v>
      </c>
      <c r="J39" s="30">
        <f t="shared" si="2"/>
        <v>0</v>
      </c>
      <c r="K39" s="25" t="e">
        <f t="shared" si="2"/>
        <v>#DIV/0!</v>
      </c>
      <c r="L39" s="16" t="e">
        <f t="shared" si="2"/>
        <v>#DIV/0!</v>
      </c>
      <c r="M39" s="30" t="e">
        <f t="shared" si="2"/>
        <v>#DIV/0!</v>
      </c>
      <c r="N39" s="25" t="e">
        <f t="shared" si="2"/>
        <v>#DIV/0!</v>
      </c>
      <c r="O39" s="16" t="e">
        <f t="shared" si="2"/>
        <v>#DIV/0!</v>
      </c>
      <c r="P39" s="30" t="e">
        <f t="shared" si="2"/>
        <v>#DIV/0!</v>
      </c>
      <c r="Q39" s="25">
        <f t="shared" si="2"/>
        <v>100</v>
      </c>
      <c r="R39" s="16" t="e">
        <f t="shared" si="2"/>
        <v>#DIV/0!</v>
      </c>
      <c r="S39" s="30" t="e">
        <f t="shared" si="2"/>
        <v>#DIV/0!</v>
      </c>
      <c r="T39" s="25">
        <f t="shared" ref="T39" si="3">ROUND((T38/T37*100),2)</f>
        <v>1.3</v>
      </c>
      <c r="U39" s="16">
        <f t="shared" ref="U39" si="4">ROUND((U38/U37*100),2)</f>
        <v>0</v>
      </c>
      <c r="V39" s="30">
        <f t="shared" ref="V39" si="5">ROUND((V38/V37*100),2)</f>
        <v>0</v>
      </c>
    </row>
    <row r="40" spans="1:22" x14ac:dyDescent="0.3">
      <c r="A40" s="45"/>
      <c r="B40" s="21"/>
      <c r="C40" s="21"/>
      <c r="D40" s="32"/>
    </row>
    <row r="41" spans="1:22" x14ac:dyDescent="0.3">
      <c r="A41" s="45" t="s">
        <v>255</v>
      </c>
      <c r="B41" s="21"/>
      <c r="C41" s="21"/>
      <c r="D41" s="32"/>
    </row>
    <row r="42" spans="1:22" x14ac:dyDescent="0.3">
      <c r="A42" s="45">
        <f>SUM(37:37)</f>
        <v>19956</v>
      </c>
      <c r="B42" s="21"/>
      <c r="C42" s="21"/>
      <c r="D42" s="32"/>
    </row>
    <row r="43" spans="1:22" x14ac:dyDescent="0.3">
      <c r="A43" s="45" t="s">
        <v>256</v>
      </c>
      <c r="B43" s="21"/>
      <c r="C43" s="21"/>
      <c r="D43" s="32"/>
    </row>
    <row r="44" spans="1:22" x14ac:dyDescent="0.3">
      <c r="A44" s="45">
        <f>SUM(38:38)</f>
        <v>46</v>
      </c>
      <c r="B44" s="21"/>
      <c r="C44" s="21"/>
      <c r="D44" s="32"/>
    </row>
    <row r="45" spans="1:22" x14ac:dyDescent="0.3">
      <c r="A45" s="45"/>
      <c r="B45" s="21"/>
      <c r="C45" s="21"/>
      <c r="D45" s="32"/>
    </row>
    <row r="46" spans="1:22" x14ac:dyDescent="0.3">
      <c r="A46" s="45"/>
      <c r="B46" s="21"/>
      <c r="C46" s="21"/>
      <c r="D46" s="32"/>
    </row>
    <row r="47" spans="1:22" x14ac:dyDescent="0.3">
      <c r="A47" s="45"/>
      <c r="B47" s="21"/>
      <c r="C47" s="21"/>
      <c r="D47" s="32"/>
    </row>
    <row r="48" spans="1:22" x14ac:dyDescent="0.3">
      <c r="A48" s="45"/>
      <c r="B48" s="21"/>
      <c r="C48" s="21"/>
      <c r="D48" s="32"/>
    </row>
    <row r="49" spans="1:4" x14ac:dyDescent="0.3">
      <c r="A49" s="45"/>
      <c r="B49" s="21"/>
      <c r="C49" s="21"/>
      <c r="D49" s="32"/>
    </row>
    <row r="50" spans="1:4" x14ac:dyDescent="0.3">
      <c r="A50" s="45"/>
      <c r="B50" s="21"/>
      <c r="C50" s="21"/>
      <c r="D50" s="32"/>
    </row>
    <row r="51" spans="1:4" x14ac:dyDescent="0.3">
      <c r="A51" s="45"/>
      <c r="B51" s="21"/>
      <c r="C51" s="21"/>
      <c r="D51" s="32"/>
    </row>
    <row r="52" spans="1:4" x14ac:dyDescent="0.3">
      <c r="A52" s="45"/>
      <c r="B52" s="21"/>
      <c r="C52" s="21"/>
      <c r="D52" s="32"/>
    </row>
    <row r="53" spans="1:4" x14ac:dyDescent="0.3">
      <c r="A53" s="45"/>
      <c r="B53" s="21"/>
      <c r="C53" s="21"/>
      <c r="D53" s="32"/>
    </row>
    <row r="54" spans="1:4" x14ac:dyDescent="0.3">
      <c r="A54" s="45"/>
      <c r="B54" s="21"/>
      <c r="C54" s="21"/>
      <c r="D54" s="32"/>
    </row>
    <row r="55" spans="1:4" x14ac:dyDescent="0.3">
      <c r="A55" s="45"/>
      <c r="B55" s="21"/>
      <c r="C55" s="21"/>
      <c r="D55" s="32"/>
    </row>
    <row r="56" spans="1:4" x14ac:dyDescent="0.3">
      <c r="A56" s="45"/>
      <c r="B56" s="21"/>
      <c r="C56" s="21"/>
      <c r="D56" s="32"/>
    </row>
    <row r="57" spans="1:4" x14ac:dyDescent="0.3">
      <c r="A57" s="45"/>
      <c r="B57" s="21"/>
      <c r="C57" s="21"/>
      <c r="D57" s="32"/>
    </row>
    <row r="58" spans="1:4" x14ac:dyDescent="0.3">
      <c r="A58" s="45"/>
      <c r="B58" s="21"/>
      <c r="C58" s="21"/>
      <c r="D58" s="32"/>
    </row>
    <row r="59" spans="1:4" x14ac:dyDescent="0.3">
      <c r="A59" s="45"/>
      <c r="B59" s="21"/>
      <c r="C59" s="21"/>
      <c r="D59" s="32"/>
    </row>
    <row r="60" spans="1:4" x14ac:dyDescent="0.3">
      <c r="A60" s="45"/>
      <c r="B60" s="21"/>
      <c r="C60" s="21"/>
      <c r="D60" s="32"/>
    </row>
    <row r="61" spans="1:4" x14ac:dyDescent="0.3">
      <c r="A61" s="45"/>
      <c r="B61" s="21"/>
      <c r="C61" s="21"/>
      <c r="D61" s="32"/>
    </row>
    <row r="62" spans="1:4" x14ac:dyDescent="0.3">
      <c r="A62" s="45"/>
      <c r="B62" s="21"/>
      <c r="C62" s="21"/>
      <c r="D62" s="32"/>
    </row>
    <row r="63" spans="1:4" x14ac:dyDescent="0.3">
      <c r="A63" s="45"/>
      <c r="B63" s="21"/>
      <c r="C63" s="21"/>
      <c r="D63" s="32"/>
    </row>
    <row r="64" spans="1:4" x14ac:dyDescent="0.3">
      <c r="A64" s="45"/>
      <c r="B64" s="21"/>
      <c r="C64" s="21"/>
      <c r="D64" s="32"/>
    </row>
    <row r="65" spans="1:4" x14ac:dyDescent="0.3">
      <c r="A65" s="45"/>
      <c r="B65" s="21"/>
      <c r="C65" s="21"/>
      <c r="D65" s="32"/>
    </row>
    <row r="66" spans="1:4" x14ac:dyDescent="0.3">
      <c r="A66" s="45"/>
      <c r="B66" s="21"/>
      <c r="C66" s="21"/>
      <c r="D66" s="32"/>
    </row>
    <row r="67" spans="1:4" x14ac:dyDescent="0.3">
      <c r="A67" s="45"/>
      <c r="B67" s="21"/>
      <c r="C67" s="21"/>
      <c r="D67" s="32"/>
    </row>
    <row r="68" spans="1:4" x14ac:dyDescent="0.3">
      <c r="A68" s="45"/>
      <c r="B68" s="21"/>
      <c r="C68" s="21"/>
      <c r="D68" s="32"/>
    </row>
    <row r="69" spans="1:4" x14ac:dyDescent="0.3">
      <c r="A69" s="45"/>
      <c r="B69" s="21"/>
      <c r="C69" s="21"/>
      <c r="D69" s="32"/>
    </row>
    <row r="70" spans="1:4" x14ac:dyDescent="0.3">
      <c r="A70" s="45"/>
      <c r="B70" s="21"/>
      <c r="C70" s="21"/>
      <c r="D70" s="32"/>
    </row>
    <row r="71" spans="1:4" x14ac:dyDescent="0.3">
      <c r="A71" s="45"/>
      <c r="B71" s="21"/>
      <c r="C71" s="21"/>
      <c r="D71" s="32"/>
    </row>
    <row r="72" spans="1:4" x14ac:dyDescent="0.3">
      <c r="A72" s="45"/>
      <c r="B72" s="21"/>
      <c r="C72" s="21"/>
      <c r="D72" s="32"/>
    </row>
    <row r="73" spans="1:4" x14ac:dyDescent="0.3">
      <c r="A73" s="45"/>
      <c r="B73" s="21"/>
      <c r="C73" s="21"/>
      <c r="D73" s="32"/>
    </row>
    <row r="74" spans="1:4" x14ac:dyDescent="0.3">
      <c r="A74" s="45"/>
      <c r="B74" s="21"/>
      <c r="C74" s="21"/>
      <c r="D74" s="32"/>
    </row>
    <row r="75" spans="1:4" x14ac:dyDescent="0.3">
      <c r="A75" s="45"/>
      <c r="B75" s="21"/>
      <c r="C75" s="21"/>
      <c r="D75" s="32"/>
    </row>
    <row r="76" spans="1:4" x14ac:dyDescent="0.3">
      <c r="A76" s="45"/>
      <c r="B76" s="21"/>
      <c r="C76" s="21"/>
      <c r="D76" s="32"/>
    </row>
    <row r="77" spans="1:4" x14ac:dyDescent="0.3">
      <c r="A77" s="45"/>
      <c r="B77" s="21"/>
      <c r="C77" s="21"/>
      <c r="D77" s="32"/>
    </row>
    <row r="78" spans="1:4" x14ac:dyDescent="0.3">
      <c r="A78" s="45"/>
      <c r="B78" s="21"/>
      <c r="C78" s="21"/>
      <c r="D78" s="32"/>
    </row>
    <row r="79" spans="1:4" x14ac:dyDescent="0.3">
      <c r="A79" s="45"/>
      <c r="B79" s="21"/>
      <c r="C79" s="21"/>
      <c r="D79" s="32"/>
    </row>
    <row r="80" spans="1:4" x14ac:dyDescent="0.3">
      <c r="A80" s="45"/>
      <c r="B80" s="21"/>
      <c r="C80" s="21"/>
      <c r="D80" s="32"/>
    </row>
    <row r="81" spans="1:4" x14ac:dyDescent="0.3">
      <c r="A81" s="45"/>
      <c r="B81" s="21"/>
      <c r="C81" s="21"/>
      <c r="D81" s="32"/>
    </row>
    <row r="82" spans="1:4" x14ac:dyDescent="0.3">
      <c r="A82" s="45"/>
      <c r="B82" s="21"/>
      <c r="C82" s="21"/>
      <c r="D82" s="32"/>
    </row>
    <row r="83" spans="1:4" x14ac:dyDescent="0.3">
      <c r="A83" s="45"/>
      <c r="B83" s="21"/>
      <c r="C83" s="21"/>
      <c r="D83" s="32"/>
    </row>
    <row r="84" spans="1:4" x14ac:dyDescent="0.3">
      <c r="A84" s="45"/>
      <c r="B84" s="21"/>
      <c r="C84" s="21"/>
      <c r="D84" s="32"/>
    </row>
    <row r="85" spans="1:4" x14ac:dyDescent="0.3">
      <c r="A85" s="45"/>
      <c r="B85" s="21"/>
      <c r="C85" s="21"/>
      <c r="D85" s="32"/>
    </row>
    <row r="86" spans="1:4" x14ac:dyDescent="0.3">
      <c r="A86" s="45"/>
      <c r="B86" s="21"/>
      <c r="C86" s="21"/>
      <c r="D86" s="32"/>
    </row>
    <row r="87" spans="1:4" x14ac:dyDescent="0.3">
      <c r="A87" s="45"/>
      <c r="B87" s="21"/>
      <c r="C87" s="21"/>
      <c r="D87" s="32"/>
    </row>
    <row r="88" spans="1:4" x14ac:dyDescent="0.3">
      <c r="A88" s="45"/>
      <c r="B88" s="21"/>
      <c r="C88" s="21"/>
      <c r="D88" s="32"/>
    </row>
    <row r="89" spans="1:4" x14ac:dyDescent="0.3">
      <c r="A89" s="45"/>
      <c r="B89" s="21"/>
      <c r="C89" s="21"/>
      <c r="D89" s="32"/>
    </row>
    <row r="90" spans="1:4" x14ac:dyDescent="0.3">
      <c r="A90" s="45"/>
      <c r="B90" s="21"/>
      <c r="C90" s="21"/>
      <c r="D90" s="32"/>
    </row>
    <row r="91" spans="1:4" x14ac:dyDescent="0.3">
      <c r="A91" s="45"/>
      <c r="B91" s="21"/>
      <c r="C91" s="21"/>
      <c r="D91" s="32"/>
    </row>
    <row r="92" spans="1:4" x14ac:dyDescent="0.3">
      <c r="A92" s="45"/>
      <c r="B92" s="21"/>
      <c r="C92" s="21"/>
      <c r="D92" s="32"/>
    </row>
    <row r="93" spans="1:4" x14ac:dyDescent="0.3">
      <c r="A93" s="45"/>
      <c r="B93" s="21"/>
      <c r="C93" s="21"/>
      <c r="D93" s="32"/>
    </row>
    <row r="94" spans="1:4" x14ac:dyDescent="0.3">
      <c r="A94" s="45"/>
      <c r="B94" s="21"/>
      <c r="C94" s="21"/>
      <c r="D94" s="32"/>
    </row>
    <row r="95" spans="1:4" x14ac:dyDescent="0.3">
      <c r="A95" s="45"/>
      <c r="B95" s="21"/>
      <c r="C95" s="21"/>
      <c r="D95" s="32"/>
    </row>
    <row r="96" spans="1:4" x14ac:dyDescent="0.3">
      <c r="A96" s="45"/>
      <c r="B96" s="21"/>
      <c r="C96" s="21"/>
      <c r="D96" s="32"/>
    </row>
    <row r="97" spans="1:4" x14ac:dyDescent="0.3">
      <c r="A97" s="45"/>
      <c r="B97" s="21"/>
      <c r="C97" s="21"/>
      <c r="D97" s="32"/>
    </row>
    <row r="98" spans="1:4" x14ac:dyDescent="0.3">
      <c r="A98" s="45"/>
      <c r="B98" s="21"/>
      <c r="C98" s="21"/>
      <c r="D98" s="32"/>
    </row>
    <row r="99" spans="1:4" x14ac:dyDescent="0.3">
      <c r="A99" s="45"/>
      <c r="B99" s="21"/>
      <c r="C99" s="21"/>
      <c r="D99" s="32"/>
    </row>
    <row r="100" spans="1:4" x14ac:dyDescent="0.3">
      <c r="A100" s="45"/>
      <c r="B100" s="21"/>
      <c r="C100" s="21"/>
      <c r="D100" s="32"/>
    </row>
    <row r="101" spans="1:4" x14ac:dyDescent="0.3">
      <c r="A101" s="45"/>
      <c r="B101" s="21"/>
      <c r="C101" s="21"/>
      <c r="D101" s="32"/>
    </row>
    <row r="102" spans="1:4" x14ac:dyDescent="0.3">
      <c r="A102" s="45"/>
      <c r="B102" s="21"/>
      <c r="C102" s="21"/>
      <c r="D102" s="32"/>
    </row>
    <row r="103" spans="1:4" x14ac:dyDescent="0.3">
      <c r="A103" s="45"/>
      <c r="B103" s="21"/>
      <c r="C103" s="21"/>
      <c r="D103" s="32"/>
    </row>
    <row r="104" spans="1:4" x14ac:dyDescent="0.3">
      <c r="A104" s="45"/>
      <c r="B104" s="21"/>
      <c r="C104" s="21"/>
      <c r="D104" s="32"/>
    </row>
    <row r="105" spans="1:4" x14ac:dyDescent="0.3">
      <c r="A105" s="45"/>
      <c r="B105" s="21"/>
      <c r="C105" s="21"/>
      <c r="D105" s="32"/>
    </row>
    <row r="106" spans="1:4" x14ac:dyDescent="0.3">
      <c r="A106" s="45"/>
      <c r="B106" s="21"/>
      <c r="C106" s="21"/>
      <c r="D106" s="32"/>
    </row>
    <row r="107" spans="1:4" x14ac:dyDescent="0.3">
      <c r="A107" s="45"/>
      <c r="B107" s="21"/>
      <c r="C107" s="21"/>
      <c r="D107" s="32"/>
    </row>
    <row r="108" spans="1:4" x14ac:dyDescent="0.3">
      <c r="A108" s="45"/>
      <c r="B108" s="21"/>
      <c r="C108" s="21"/>
      <c r="D108" s="32"/>
    </row>
    <row r="109" spans="1:4" x14ac:dyDescent="0.3">
      <c r="A109" s="45"/>
      <c r="B109" s="21"/>
      <c r="C109" s="21"/>
      <c r="D109" s="32"/>
    </row>
    <row r="110" spans="1:4" x14ac:dyDescent="0.3">
      <c r="A110" s="45"/>
      <c r="B110" s="21"/>
      <c r="C110" s="21"/>
      <c r="D110" s="32"/>
    </row>
    <row r="111" spans="1:4" x14ac:dyDescent="0.3">
      <c r="A111" s="45"/>
      <c r="B111" s="21"/>
      <c r="C111" s="21"/>
      <c r="D111" s="32"/>
    </row>
    <row r="112" spans="1:4" x14ac:dyDescent="0.3">
      <c r="A112" s="45"/>
      <c r="B112" s="21"/>
      <c r="C112" s="21"/>
      <c r="D112" s="32"/>
    </row>
    <row r="113" spans="1:4" x14ac:dyDescent="0.3">
      <c r="A113" s="45"/>
      <c r="B113" s="21"/>
      <c r="C113" s="21"/>
      <c r="D113" s="32"/>
    </row>
    <row r="114" spans="1:4" x14ac:dyDescent="0.3">
      <c r="A114" s="45"/>
      <c r="B114" s="21"/>
      <c r="C114" s="21"/>
      <c r="D114" s="32"/>
    </row>
    <row r="115" spans="1:4" x14ac:dyDescent="0.3">
      <c r="A115" s="45"/>
      <c r="B115" s="21"/>
      <c r="C115" s="21"/>
      <c r="D115" s="32"/>
    </row>
    <row r="116" spans="1:4" x14ac:dyDescent="0.3">
      <c r="A116" s="45"/>
      <c r="B116" s="21"/>
      <c r="C116" s="21"/>
      <c r="D116" s="32"/>
    </row>
    <row r="117" spans="1:4" x14ac:dyDescent="0.3">
      <c r="A117" s="45"/>
      <c r="B117" s="21"/>
      <c r="C117" s="21"/>
      <c r="D117" s="32"/>
    </row>
    <row r="118" spans="1:4" x14ac:dyDescent="0.3">
      <c r="A118" s="45"/>
      <c r="B118" s="21"/>
      <c r="C118" s="21"/>
      <c r="D118" s="32"/>
    </row>
    <row r="119" spans="1:4" x14ac:dyDescent="0.3">
      <c r="A119" s="45"/>
      <c r="B119" s="21"/>
      <c r="C119" s="21"/>
      <c r="D119" s="32"/>
    </row>
    <row r="120" spans="1:4" x14ac:dyDescent="0.3">
      <c r="A120" s="45"/>
      <c r="B120" s="21"/>
      <c r="C120" s="21"/>
      <c r="D120" s="32"/>
    </row>
    <row r="121" spans="1:4" x14ac:dyDescent="0.3">
      <c r="A121" s="45"/>
      <c r="B121" s="21"/>
      <c r="C121" s="21"/>
      <c r="D121" s="32"/>
    </row>
    <row r="122" spans="1:4" x14ac:dyDescent="0.3">
      <c r="A122" s="45"/>
      <c r="B122" s="21"/>
      <c r="C122" s="21"/>
      <c r="D122" s="32"/>
    </row>
    <row r="123" spans="1:4" x14ac:dyDescent="0.3">
      <c r="A123" s="45"/>
      <c r="B123" s="21"/>
      <c r="C123" s="21"/>
      <c r="D123" s="32"/>
    </row>
    <row r="124" spans="1:4" x14ac:dyDescent="0.3">
      <c r="A124" s="45"/>
      <c r="B124" s="21"/>
      <c r="C124" s="21"/>
      <c r="D124" s="32"/>
    </row>
    <row r="125" spans="1:4" x14ac:dyDescent="0.3">
      <c r="A125" s="45"/>
      <c r="B125" s="21"/>
      <c r="C125" s="21"/>
      <c r="D125" s="32"/>
    </row>
    <row r="126" spans="1:4" x14ac:dyDescent="0.3">
      <c r="A126" s="45"/>
      <c r="B126" s="21"/>
      <c r="C126" s="21"/>
      <c r="D126" s="32"/>
    </row>
    <row r="127" spans="1:4" x14ac:dyDescent="0.3">
      <c r="A127" s="45"/>
      <c r="B127" s="21"/>
      <c r="C127" s="21"/>
      <c r="D127" s="32"/>
    </row>
    <row r="128" spans="1:4" x14ac:dyDescent="0.3">
      <c r="A128" s="45"/>
      <c r="B128" s="21"/>
      <c r="C128" s="21"/>
      <c r="D128" s="32"/>
    </row>
    <row r="129" spans="1:4" x14ac:dyDescent="0.3">
      <c r="A129" s="45"/>
      <c r="B129" s="21"/>
      <c r="C129" s="21"/>
      <c r="D129" s="32"/>
    </row>
    <row r="130" spans="1:4" x14ac:dyDescent="0.3">
      <c r="A130" s="45"/>
      <c r="B130" s="21"/>
      <c r="C130" s="21"/>
      <c r="D130" s="32"/>
    </row>
    <row r="131" spans="1:4" x14ac:dyDescent="0.3">
      <c r="A131" s="45"/>
      <c r="B131" s="21"/>
      <c r="C131" s="21"/>
      <c r="D131" s="32"/>
    </row>
    <row r="132" spans="1:4" x14ac:dyDescent="0.3">
      <c r="A132" s="45"/>
      <c r="B132" s="21"/>
      <c r="C132" s="21"/>
      <c r="D132" s="32"/>
    </row>
    <row r="133" spans="1:4" x14ac:dyDescent="0.3">
      <c r="A133" s="45"/>
      <c r="B133" s="21"/>
      <c r="C133" s="21"/>
      <c r="D133" s="32"/>
    </row>
    <row r="134" spans="1:4" x14ac:dyDescent="0.3">
      <c r="A134" s="45"/>
      <c r="B134" s="21"/>
      <c r="C134" s="21"/>
      <c r="D134" s="32"/>
    </row>
    <row r="135" spans="1:4" x14ac:dyDescent="0.3">
      <c r="A135" s="45"/>
      <c r="B135" s="21"/>
      <c r="C135" s="21"/>
      <c r="D135" s="32"/>
    </row>
    <row r="136" spans="1:4" x14ac:dyDescent="0.3">
      <c r="A136" s="45"/>
      <c r="B136" s="21"/>
      <c r="C136" s="21"/>
      <c r="D136" s="32"/>
    </row>
    <row r="137" spans="1:4" x14ac:dyDescent="0.3">
      <c r="A137" s="45"/>
      <c r="B137" s="21"/>
      <c r="C137" s="21"/>
      <c r="D137" s="32"/>
    </row>
    <row r="138" spans="1:4" x14ac:dyDescent="0.3">
      <c r="A138" s="45"/>
      <c r="B138" s="21"/>
      <c r="C138" s="21"/>
      <c r="D138" s="32"/>
    </row>
    <row r="139" spans="1:4" x14ac:dyDescent="0.3">
      <c r="A139" s="45"/>
      <c r="B139" s="21"/>
      <c r="C139" s="21"/>
      <c r="D139" s="32"/>
    </row>
    <row r="140" spans="1:4" x14ac:dyDescent="0.3">
      <c r="A140" s="45"/>
      <c r="B140" s="21"/>
      <c r="C140" s="21"/>
      <c r="D140" s="32"/>
    </row>
    <row r="141" spans="1:4" x14ac:dyDescent="0.3">
      <c r="A141" s="45"/>
      <c r="B141" s="21"/>
      <c r="C141" s="21"/>
      <c r="D141" s="32"/>
    </row>
    <row r="142" spans="1:4" x14ac:dyDescent="0.3">
      <c r="A142" s="45"/>
      <c r="B142" s="21"/>
      <c r="C142" s="21"/>
      <c r="D142" s="32"/>
    </row>
    <row r="143" spans="1:4" x14ac:dyDescent="0.3">
      <c r="A143" s="45"/>
      <c r="B143" s="21"/>
      <c r="C143" s="21"/>
      <c r="D143" s="32"/>
    </row>
    <row r="144" spans="1:4" x14ac:dyDescent="0.3">
      <c r="A144" s="45"/>
      <c r="B144" s="21"/>
      <c r="C144" s="21"/>
      <c r="D144" s="32"/>
    </row>
    <row r="145" spans="1:4" x14ac:dyDescent="0.3">
      <c r="A145" s="45"/>
      <c r="B145" s="21"/>
      <c r="C145" s="21"/>
      <c r="D145" s="32"/>
    </row>
    <row r="146" spans="1:4" x14ac:dyDescent="0.3">
      <c r="A146" s="45"/>
      <c r="B146" s="21"/>
      <c r="C146" s="21"/>
      <c r="D146" s="32"/>
    </row>
    <row r="147" spans="1:4" x14ac:dyDescent="0.3">
      <c r="A147" s="45"/>
      <c r="B147" s="21"/>
      <c r="C147" s="21"/>
      <c r="D147" s="32"/>
    </row>
    <row r="148" spans="1:4" x14ac:dyDescent="0.3">
      <c r="A148" s="45"/>
      <c r="B148" s="21"/>
      <c r="C148" s="21"/>
      <c r="D148" s="32"/>
    </row>
    <row r="149" spans="1:4" x14ac:dyDescent="0.3">
      <c r="A149" s="45"/>
      <c r="B149" s="21"/>
      <c r="C149" s="21"/>
      <c r="D149" s="32"/>
    </row>
    <row r="150" spans="1:4" x14ac:dyDescent="0.3">
      <c r="A150" s="45"/>
      <c r="B150" s="21"/>
      <c r="C150" s="21"/>
      <c r="D150" s="32"/>
    </row>
    <row r="151" spans="1:4" x14ac:dyDescent="0.3">
      <c r="A151" s="45"/>
      <c r="B151" s="21"/>
      <c r="C151" s="21"/>
      <c r="D151" s="32"/>
    </row>
    <row r="152" spans="1:4" x14ac:dyDescent="0.3">
      <c r="A152" s="45"/>
      <c r="B152" s="21"/>
      <c r="C152" s="21"/>
      <c r="D152" s="32"/>
    </row>
    <row r="153" spans="1:4" x14ac:dyDescent="0.3">
      <c r="A153" s="45"/>
      <c r="B153" s="21"/>
      <c r="C153" s="21"/>
      <c r="D153" s="32"/>
    </row>
    <row r="154" spans="1:4" x14ac:dyDescent="0.3">
      <c r="A154" s="45"/>
      <c r="B154" s="21"/>
      <c r="C154" s="21"/>
      <c r="D154" s="32"/>
    </row>
    <row r="155" spans="1:4" x14ac:dyDescent="0.3">
      <c r="A155" s="45"/>
      <c r="B155" s="21"/>
      <c r="C155" s="21"/>
      <c r="D155" s="32"/>
    </row>
    <row r="156" spans="1:4" x14ac:dyDescent="0.3">
      <c r="A156" s="45"/>
      <c r="B156" s="21"/>
      <c r="C156" s="21"/>
      <c r="D156" s="32"/>
    </row>
    <row r="157" spans="1:4" x14ac:dyDescent="0.3">
      <c r="A157" s="45"/>
      <c r="B157" s="21"/>
      <c r="C157" s="21"/>
      <c r="D157" s="32"/>
    </row>
    <row r="158" spans="1:4" x14ac:dyDescent="0.3">
      <c r="A158" s="45"/>
      <c r="B158" s="21"/>
      <c r="C158" s="21"/>
      <c r="D158" s="32"/>
    </row>
    <row r="159" spans="1:4" x14ac:dyDescent="0.3">
      <c r="A159" s="45"/>
      <c r="B159" s="21"/>
      <c r="C159" s="21"/>
      <c r="D159" s="32"/>
    </row>
    <row r="160" spans="1:4" x14ac:dyDescent="0.3">
      <c r="A160" s="45"/>
      <c r="B160" s="21"/>
      <c r="C160" s="21"/>
      <c r="D160" s="32"/>
    </row>
    <row r="161" spans="1:4" x14ac:dyDescent="0.3">
      <c r="A161" s="45"/>
      <c r="B161" s="21"/>
      <c r="C161" s="21"/>
      <c r="D161" s="32"/>
    </row>
    <row r="162" spans="1:4" x14ac:dyDescent="0.3">
      <c r="A162" s="45"/>
      <c r="B162" s="21"/>
      <c r="C162" s="21"/>
      <c r="D162" s="32"/>
    </row>
    <row r="163" spans="1:4" x14ac:dyDescent="0.3">
      <c r="A163" s="45"/>
      <c r="B163" s="21"/>
      <c r="C163" s="21"/>
      <c r="D163" s="32"/>
    </row>
    <row r="164" spans="1:4" x14ac:dyDescent="0.3">
      <c r="A164" s="45"/>
      <c r="B164" s="21"/>
      <c r="C164" s="21"/>
      <c r="D164" s="32"/>
    </row>
    <row r="165" spans="1:4" x14ac:dyDescent="0.3">
      <c r="A165" s="45"/>
      <c r="B165" s="21"/>
      <c r="C165" s="21"/>
      <c r="D165" s="32"/>
    </row>
    <row r="166" spans="1:4" x14ac:dyDescent="0.3">
      <c r="A166" s="45"/>
      <c r="B166" s="21"/>
      <c r="C166" s="21"/>
      <c r="D166" s="32"/>
    </row>
    <row r="167" spans="1:4" x14ac:dyDescent="0.3">
      <c r="A167" s="45"/>
      <c r="B167" s="21"/>
      <c r="C167" s="21"/>
      <c r="D167" s="32"/>
    </row>
    <row r="168" spans="1:4" x14ac:dyDescent="0.3">
      <c r="A168" s="45"/>
      <c r="B168" s="21"/>
      <c r="C168" s="21"/>
      <c r="D168" s="32"/>
    </row>
    <row r="169" spans="1:4" x14ac:dyDescent="0.3">
      <c r="A169" s="45"/>
      <c r="B169" s="21"/>
      <c r="C169" s="21"/>
      <c r="D169" s="32"/>
    </row>
    <row r="170" spans="1:4" x14ac:dyDescent="0.3">
      <c r="A170" s="45"/>
      <c r="B170" s="21"/>
      <c r="C170" s="21"/>
      <c r="D170" s="32"/>
    </row>
    <row r="171" spans="1:4" x14ac:dyDescent="0.3">
      <c r="A171" s="45"/>
      <c r="B171" s="21"/>
      <c r="C171" s="21"/>
      <c r="D171" s="32"/>
    </row>
    <row r="172" spans="1:4" x14ac:dyDescent="0.3">
      <c r="A172" s="45"/>
      <c r="B172" s="21"/>
      <c r="C172" s="21"/>
      <c r="D172" s="32"/>
    </row>
    <row r="173" spans="1:4" x14ac:dyDescent="0.3">
      <c r="A173" s="45"/>
      <c r="B173" s="21"/>
      <c r="C173" s="21"/>
      <c r="D173" s="32"/>
    </row>
    <row r="174" spans="1:4" x14ac:dyDescent="0.3">
      <c r="A174" s="45"/>
      <c r="B174" s="21"/>
      <c r="C174" s="21"/>
      <c r="D174" s="32"/>
    </row>
    <row r="175" spans="1:4" x14ac:dyDescent="0.3">
      <c r="A175" s="45"/>
      <c r="B175" s="21"/>
      <c r="C175" s="21"/>
      <c r="D175" s="32"/>
    </row>
    <row r="176" spans="1:4" x14ac:dyDescent="0.3">
      <c r="A176" s="45"/>
      <c r="B176" s="21"/>
      <c r="C176" s="21"/>
      <c r="D176" s="32"/>
    </row>
    <row r="177" spans="1:4" x14ac:dyDescent="0.3">
      <c r="A177" s="45"/>
      <c r="B177" s="21"/>
      <c r="C177" s="21"/>
      <c r="D177" s="32"/>
    </row>
    <row r="178" spans="1:4" x14ac:dyDescent="0.3">
      <c r="A178" s="45"/>
      <c r="B178" s="21"/>
      <c r="C178" s="21"/>
      <c r="D178" s="32"/>
    </row>
    <row r="179" spans="1:4" x14ac:dyDescent="0.3">
      <c r="A179" s="45"/>
      <c r="B179" s="21"/>
      <c r="C179" s="21"/>
      <c r="D179" s="32"/>
    </row>
    <row r="180" spans="1:4" x14ac:dyDescent="0.3">
      <c r="A180" s="45"/>
      <c r="B180" s="21"/>
      <c r="C180" s="21"/>
      <c r="D180" s="32"/>
    </row>
    <row r="181" spans="1:4" x14ac:dyDescent="0.3">
      <c r="A181" s="45"/>
      <c r="B181" s="21"/>
      <c r="C181" s="21"/>
      <c r="D181" s="32"/>
    </row>
    <row r="182" spans="1:4" x14ac:dyDescent="0.3">
      <c r="A182" s="45"/>
      <c r="B182" s="21"/>
      <c r="C182" s="21"/>
      <c r="D182" s="32"/>
    </row>
    <row r="183" spans="1:4" x14ac:dyDescent="0.3">
      <c r="A183" s="45"/>
      <c r="B183" s="21"/>
      <c r="C183" s="21"/>
      <c r="D183" s="32"/>
    </row>
    <row r="184" spans="1:4" x14ac:dyDescent="0.3">
      <c r="A184" s="45"/>
      <c r="B184" s="21"/>
      <c r="C184" s="21"/>
      <c r="D184" s="32"/>
    </row>
    <row r="185" spans="1:4" x14ac:dyDescent="0.3">
      <c r="A185" s="45"/>
      <c r="B185" s="21"/>
      <c r="C185" s="21"/>
      <c r="D185" s="32"/>
    </row>
    <row r="186" spans="1:4" x14ac:dyDescent="0.3">
      <c r="A186" s="45"/>
      <c r="B186" s="21"/>
      <c r="C186" s="21"/>
      <c r="D186" s="32"/>
    </row>
    <row r="187" spans="1:4" x14ac:dyDescent="0.3">
      <c r="A187" s="45"/>
      <c r="B187" s="21"/>
      <c r="C187" s="21"/>
      <c r="D187" s="32"/>
    </row>
    <row r="188" spans="1:4" x14ac:dyDescent="0.3">
      <c r="A188" s="45"/>
      <c r="B188" s="21"/>
      <c r="C188" s="21"/>
      <c r="D188" s="32"/>
    </row>
    <row r="189" spans="1:4" x14ac:dyDescent="0.3">
      <c r="A189" s="45"/>
      <c r="B189" s="21"/>
      <c r="C189" s="21"/>
      <c r="D189" s="32"/>
    </row>
    <row r="190" spans="1:4" x14ac:dyDescent="0.3">
      <c r="A190" s="45"/>
      <c r="B190" s="21"/>
      <c r="C190" s="21"/>
      <c r="D190" s="32"/>
    </row>
    <row r="191" spans="1:4" x14ac:dyDescent="0.3">
      <c r="A191" s="45"/>
      <c r="B191" s="21"/>
      <c r="C191" s="21"/>
      <c r="D191" s="32"/>
    </row>
    <row r="192" spans="1:4" x14ac:dyDescent="0.3">
      <c r="A192" s="45"/>
      <c r="B192" s="21"/>
      <c r="C192" s="21"/>
      <c r="D192" s="32"/>
    </row>
    <row r="193" spans="1:4" x14ac:dyDescent="0.3">
      <c r="A193" s="45"/>
      <c r="B193" s="21"/>
      <c r="C193" s="21"/>
      <c r="D193" s="32"/>
    </row>
    <row r="194" spans="1:4" x14ac:dyDescent="0.3">
      <c r="A194" s="45"/>
      <c r="B194" s="21"/>
      <c r="C194" s="21"/>
      <c r="D194" s="32"/>
    </row>
    <row r="195" spans="1:4" x14ac:dyDescent="0.3">
      <c r="A195" s="45"/>
      <c r="B195" s="21"/>
      <c r="C195" s="21"/>
      <c r="D195" s="32"/>
    </row>
    <row r="196" spans="1:4" x14ac:dyDescent="0.3">
      <c r="A196" s="45"/>
      <c r="B196" s="21"/>
      <c r="C196" s="21"/>
      <c r="D196" s="32"/>
    </row>
    <row r="197" spans="1:4" x14ac:dyDescent="0.3">
      <c r="A197" s="45"/>
      <c r="B197" s="21"/>
      <c r="C197" s="21"/>
      <c r="D197" s="32"/>
    </row>
    <row r="198" spans="1:4" x14ac:dyDescent="0.3">
      <c r="A198" s="45"/>
      <c r="B198" s="21"/>
      <c r="C198" s="21"/>
      <c r="D198" s="32"/>
    </row>
    <row r="199" spans="1:4" x14ac:dyDescent="0.3">
      <c r="A199" s="45"/>
      <c r="B199" s="21"/>
      <c r="C199" s="21"/>
      <c r="D199" s="32"/>
    </row>
    <row r="200" spans="1:4" x14ac:dyDescent="0.3">
      <c r="A200" s="45"/>
      <c r="B200" s="21"/>
      <c r="C200" s="21"/>
      <c r="D200" s="32"/>
    </row>
    <row r="201" spans="1:4" x14ac:dyDescent="0.3">
      <c r="A201" s="45"/>
      <c r="B201" s="21"/>
      <c r="C201" s="21"/>
      <c r="D201" s="32"/>
    </row>
    <row r="202" spans="1:4" x14ac:dyDescent="0.3">
      <c r="A202" s="45"/>
      <c r="B202" s="21"/>
      <c r="C202" s="21"/>
      <c r="D202" s="32"/>
    </row>
    <row r="203" spans="1:4" x14ac:dyDescent="0.3">
      <c r="A203" s="45"/>
      <c r="B203" s="21"/>
      <c r="C203" s="21"/>
      <c r="D203" s="32"/>
    </row>
    <row r="204" spans="1:4" x14ac:dyDescent="0.3">
      <c r="A204" s="45"/>
      <c r="B204" s="21"/>
      <c r="C204" s="21"/>
      <c r="D204" s="32"/>
    </row>
    <row r="205" spans="1:4" x14ac:dyDescent="0.3">
      <c r="A205" s="45"/>
      <c r="B205" s="21"/>
      <c r="C205" s="21"/>
      <c r="D205" s="32"/>
    </row>
    <row r="206" spans="1:4" x14ac:dyDescent="0.3">
      <c r="A206" s="45"/>
      <c r="B206" s="21"/>
      <c r="C206" s="21"/>
      <c r="D206" s="32"/>
    </row>
    <row r="207" spans="1:4" x14ac:dyDescent="0.3">
      <c r="A207" s="45"/>
      <c r="B207" s="21"/>
      <c r="C207" s="21"/>
      <c r="D207" s="32"/>
    </row>
    <row r="208" spans="1:4" x14ac:dyDescent="0.3">
      <c r="A208" s="45"/>
      <c r="B208" s="21"/>
      <c r="C208" s="21"/>
      <c r="D208" s="32"/>
    </row>
    <row r="209" spans="1:4" x14ac:dyDescent="0.3">
      <c r="A209" s="45"/>
      <c r="B209" s="21"/>
      <c r="C209" s="21"/>
      <c r="D209" s="32"/>
    </row>
    <row r="210" spans="1:4" x14ac:dyDescent="0.3">
      <c r="A210" s="45"/>
      <c r="B210" s="21"/>
      <c r="C210" s="21"/>
      <c r="D210" s="32"/>
    </row>
    <row r="211" spans="1:4" x14ac:dyDescent="0.3">
      <c r="A211" s="45"/>
      <c r="B211" s="21"/>
      <c r="C211" s="21"/>
      <c r="D211" s="32"/>
    </row>
    <row r="212" spans="1:4" x14ac:dyDescent="0.3">
      <c r="A212" s="45"/>
      <c r="B212" s="21"/>
      <c r="C212" s="21"/>
      <c r="D212" s="32"/>
    </row>
    <row r="213" spans="1:4" x14ac:dyDescent="0.3">
      <c r="A213" s="45"/>
      <c r="B213" s="21"/>
      <c r="C213" s="21"/>
      <c r="D213" s="32"/>
    </row>
    <row r="214" spans="1:4" x14ac:dyDescent="0.3">
      <c r="A214" s="45"/>
      <c r="B214" s="21"/>
      <c r="C214" s="21"/>
      <c r="D214" s="32"/>
    </row>
    <row r="215" spans="1:4" x14ac:dyDescent="0.3">
      <c r="A215" s="45"/>
      <c r="B215" s="21"/>
      <c r="C215" s="21"/>
      <c r="D215" s="32"/>
    </row>
    <row r="216" spans="1:4" x14ac:dyDescent="0.3">
      <c r="A216" s="45"/>
      <c r="B216" s="21"/>
      <c r="C216" s="21"/>
      <c r="D216" s="32"/>
    </row>
    <row r="217" spans="1:4" x14ac:dyDescent="0.3">
      <c r="A217" s="45"/>
      <c r="B217" s="21"/>
      <c r="C217" s="21"/>
      <c r="D217" s="32"/>
    </row>
    <row r="218" spans="1:4" x14ac:dyDescent="0.3">
      <c r="A218" s="45"/>
      <c r="B218" s="21"/>
      <c r="C218" s="21"/>
      <c r="D218" s="32"/>
    </row>
    <row r="219" spans="1:4" x14ac:dyDescent="0.3">
      <c r="A219" s="45"/>
      <c r="B219" s="21"/>
      <c r="C219" s="21"/>
      <c r="D219" s="32"/>
    </row>
    <row r="220" spans="1:4" x14ac:dyDescent="0.3">
      <c r="A220" s="45"/>
      <c r="B220" s="21"/>
      <c r="C220" s="21"/>
      <c r="D220" s="32"/>
    </row>
    <row r="221" spans="1:4" x14ac:dyDescent="0.3">
      <c r="A221" s="45"/>
      <c r="B221" s="21"/>
      <c r="C221" s="21"/>
      <c r="D221" s="32"/>
    </row>
    <row r="222" spans="1:4" x14ac:dyDescent="0.3">
      <c r="A222" s="45"/>
      <c r="B222" s="21"/>
      <c r="C222" s="21"/>
      <c r="D222" s="32"/>
    </row>
    <row r="223" spans="1:4" x14ac:dyDescent="0.3">
      <c r="A223" s="45"/>
      <c r="B223" s="21"/>
      <c r="C223" s="21"/>
      <c r="D223" s="32"/>
    </row>
    <row r="224" spans="1:4" x14ac:dyDescent="0.3">
      <c r="A224" s="45"/>
      <c r="B224" s="21"/>
      <c r="C224" s="21"/>
      <c r="D224" s="32"/>
    </row>
    <row r="225" spans="1:4" x14ac:dyDescent="0.3">
      <c r="A225" s="45"/>
      <c r="B225" s="21"/>
      <c r="C225" s="21"/>
      <c r="D225" s="32"/>
    </row>
    <row r="226" spans="1:4" x14ac:dyDescent="0.3">
      <c r="A226" s="45"/>
      <c r="B226" s="21"/>
      <c r="C226" s="21"/>
      <c r="D226" s="32"/>
    </row>
    <row r="227" spans="1:4" x14ac:dyDescent="0.3">
      <c r="A227" s="45"/>
      <c r="B227" s="21"/>
      <c r="C227" s="21"/>
      <c r="D227" s="32"/>
    </row>
    <row r="228" spans="1:4" x14ac:dyDescent="0.3">
      <c r="A228" s="45"/>
      <c r="B228" s="21"/>
      <c r="C228" s="21"/>
      <c r="D228"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Literature</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2023-07-08T12:35:26Z</dcterms:modified>
</cp:coreProperties>
</file>