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midterm project\"/>
    </mc:Choice>
  </mc:AlternateContent>
  <xr:revisionPtr revIDLastSave="0" documentId="13_ncr:1_{C9291232-13C8-40BA-B0AF-CAD30EDA6FC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aster raw data" sheetId="1" r:id="rId1"/>
    <sheet name="cluster analysis" sheetId="2" r:id="rId2"/>
  </sheets>
  <externalReferences>
    <externalReference r:id="rId3"/>
  </externalReferences>
  <definedNames>
    <definedName name="_xlnm._FilterDatabase" localSheetId="1" hidden="1">'cluster analysis'!$Q$13:$R$13</definedName>
    <definedName name="_xlnm._FilterDatabase" localSheetId="0">'master raw data'!$A$1:$E$1</definedName>
    <definedName name="demographics">'cluster analysis'!$A$13:$F$37</definedName>
    <definedName name="sociodemo">'cluster analysis'!$A$13:$J$37</definedName>
    <definedName name="solver_adj" localSheetId="1" hidden="1">'cluster analysis'!$B$3:$B$5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'cluster analysis'!$B$3:$B$5</definedName>
    <definedName name="solver_lhs2" localSheetId="1" hidden="1">'cluster analysis'!$B$3:$B$5</definedName>
    <definedName name="solver_lhs3" localSheetId="1" hidden="1">'cluster analysis'!$B$3:$B$5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'cluster analysis'!$B$7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'cluster analysis'!$A$37</definedName>
    <definedName name="solver_rhs2" localSheetId="1" hidden="1">integer</definedName>
    <definedName name="solver_rhs3" localSheetId="1" hidden="1">'cluster analysis'!$A$14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2" l="1"/>
  <c r="F1" i="2" s="1"/>
  <c r="G1" i="2" s="1"/>
  <c r="H12" i="2"/>
  <c r="I12" i="2" s="1"/>
  <c r="J12" i="2" s="1"/>
  <c r="A15" i="2"/>
  <c r="A16" i="2" l="1"/>
  <c r="A17" i="2" l="1"/>
  <c r="C4" i="2"/>
  <c r="A18" i="2" l="1"/>
  <c r="E12" i="2"/>
  <c r="F12" i="2"/>
  <c r="E11" i="2"/>
  <c r="F11" i="2"/>
  <c r="C12" i="2"/>
  <c r="C11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A19" i="2" l="1"/>
  <c r="G20" i="2"/>
  <c r="G28" i="2"/>
  <c r="G36" i="2"/>
  <c r="G21" i="2"/>
  <c r="G37" i="2"/>
  <c r="G22" i="2"/>
  <c r="G30" i="2"/>
  <c r="G26" i="2"/>
  <c r="G35" i="2"/>
  <c r="G29" i="2"/>
  <c r="G14" i="2"/>
  <c r="G17" i="2"/>
  <c r="G33" i="2"/>
  <c r="G19" i="2"/>
  <c r="G15" i="2"/>
  <c r="G23" i="2"/>
  <c r="G31" i="2"/>
  <c r="G16" i="2"/>
  <c r="G24" i="2"/>
  <c r="G32" i="2"/>
  <c r="G25" i="2"/>
  <c r="G18" i="2"/>
  <c r="D4" i="2" s="1"/>
  <c r="G34" i="2"/>
  <c r="G27" i="2"/>
  <c r="J20" i="2"/>
  <c r="J28" i="2"/>
  <c r="J36" i="2"/>
  <c r="J22" i="2"/>
  <c r="J30" i="2"/>
  <c r="J35" i="2"/>
  <c r="J21" i="2"/>
  <c r="J29" i="2"/>
  <c r="J37" i="2"/>
  <c r="J14" i="2"/>
  <c r="J17" i="2"/>
  <c r="J33" i="2"/>
  <c r="J19" i="2"/>
  <c r="J15" i="2"/>
  <c r="J23" i="2"/>
  <c r="J31" i="2"/>
  <c r="J16" i="2"/>
  <c r="J24" i="2"/>
  <c r="J32" i="2"/>
  <c r="J25" i="2"/>
  <c r="J18" i="2"/>
  <c r="G4" i="2" s="1"/>
  <c r="J26" i="2"/>
  <c r="J34" i="2"/>
  <c r="J27" i="2"/>
  <c r="I20" i="2"/>
  <c r="I28" i="2"/>
  <c r="I36" i="2"/>
  <c r="I22" i="2"/>
  <c r="I30" i="2"/>
  <c r="I18" i="2"/>
  <c r="F4" i="2" s="1"/>
  <c r="I34" i="2"/>
  <c r="I35" i="2"/>
  <c r="I21" i="2"/>
  <c r="I29" i="2"/>
  <c r="I37" i="2"/>
  <c r="I14" i="2"/>
  <c r="I25" i="2"/>
  <c r="I19" i="2"/>
  <c r="I15" i="2"/>
  <c r="I23" i="2"/>
  <c r="I31" i="2"/>
  <c r="I16" i="2"/>
  <c r="I24" i="2"/>
  <c r="I32" i="2"/>
  <c r="I17" i="2"/>
  <c r="I33" i="2"/>
  <c r="I26" i="2"/>
  <c r="I27" i="2"/>
  <c r="D12" i="2"/>
  <c r="D11" i="2"/>
  <c r="A20" i="2" l="1"/>
  <c r="H18" i="2"/>
  <c r="H14" i="2"/>
  <c r="H21" i="2"/>
  <c r="H37" i="2"/>
  <c r="H34" i="2"/>
  <c r="H22" i="2"/>
  <c r="H29" i="2"/>
  <c r="H26" i="2"/>
  <c r="H32" i="2"/>
  <c r="H19" i="2"/>
  <c r="H36" i="2"/>
  <c r="H24" i="2"/>
  <c r="H28" i="2"/>
  <c r="H30" i="2"/>
  <c r="H16" i="2"/>
  <c r="H20" i="2"/>
  <c r="H33" i="2"/>
  <c r="H23" i="2"/>
  <c r="H31" i="2"/>
  <c r="H27" i="2"/>
  <c r="H25" i="2"/>
  <c r="H15" i="2"/>
  <c r="H35" i="2"/>
  <c r="H17" i="2"/>
  <c r="A21" i="2" l="1"/>
  <c r="E4" i="2"/>
  <c r="L37" i="2" s="1"/>
  <c r="L24" i="2" l="1"/>
  <c r="A22" i="2"/>
  <c r="L31" i="2"/>
  <c r="L30" i="2"/>
  <c r="L17" i="2"/>
  <c r="L14" i="2"/>
  <c r="L16" i="2"/>
  <c r="L22" i="2"/>
  <c r="L26" i="2"/>
  <c r="L20" i="2"/>
  <c r="L34" i="2"/>
  <c r="L21" i="2"/>
  <c r="L33" i="2"/>
  <c r="L15" i="2"/>
  <c r="L32" i="2"/>
  <c r="L28" i="2"/>
  <c r="L27" i="2"/>
  <c r="L36" i="2"/>
  <c r="L18" i="2"/>
  <c r="L19" i="2"/>
  <c r="L35" i="2"/>
  <c r="L25" i="2"/>
  <c r="L29" i="2"/>
  <c r="L23" i="2"/>
  <c r="A23" i="2" l="1"/>
  <c r="G3" i="2"/>
  <c r="F3" i="2"/>
  <c r="E3" i="2"/>
  <c r="C3" i="2"/>
  <c r="D3" i="2"/>
  <c r="K26" i="2" l="1"/>
  <c r="K31" i="2"/>
  <c r="K35" i="2"/>
  <c r="K20" i="2"/>
  <c r="K23" i="2"/>
  <c r="K27" i="2"/>
  <c r="K34" i="2"/>
  <c r="K36" i="2"/>
  <c r="K33" i="2"/>
  <c r="K14" i="2"/>
  <c r="K22" i="2"/>
  <c r="K25" i="2"/>
  <c r="K17" i="2"/>
  <c r="K37" i="2"/>
  <c r="K15" i="2"/>
  <c r="K21" i="2"/>
  <c r="K18" i="2"/>
  <c r="K19" i="2"/>
  <c r="K29" i="2"/>
  <c r="K24" i="2"/>
  <c r="K16" i="2"/>
  <c r="K28" i="2"/>
  <c r="K30" i="2"/>
  <c r="K32" i="2"/>
  <c r="A24" i="2"/>
  <c r="A25" i="2" l="1"/>
  <c r="A26" i="2" l="1"/>
  <c r="A27" i="2" l="1"/>
  <c r="A28" i="2" l="1"/>
  <c r="A29" i="2" s="1"/>
  <c r="A30" i="2" s="1"/>
  <c r="A31" i="2" s="1"/>
  <c r="A32" i="2" s="1"/>
  <c r="A33" i="2" s="1"/>
  <c r="A34" i="2" s="1"/>
  <c r="A35" i="2" s="1"/>
  <c r="A36" i="2" s="1"/>
  <c r="A37" i="2" s="1"/>
  <c r="E5" i="2"/>
  <c r="C5" i="2" l="1"/>
  <c r="F5" i="2"/>
  <c r="D5" i="2"/>
  <c r="G5" i="2"/>
  <c r="M32" i="2" l="1"/>
  <c r="N32" i="2" s="1"/>
  <c r="O32" i="2" s="1"/>
  <c r="M15" i="2"/>
  <c r="N15" i="2" s="1"/>
  <c r="O15" i="2" s="1"/>
  <c r="M19" i="2"/>
  <c r="N19" i="2" s="1"/>
  <c r="O19" i="2" s="1"/>
  <c r="M20" i="2"/>
  <c r="N20" i="2" s="1"/>
  <c r="O20" i="2" s="1"/>
  <c r="M22" i="2"/>
  <c r="N22" i="2" s="1"/>
  <c r="O22" i="2" s="1"/>
  <c r="M25" i="2"/>
  <c r="N25" i="2" s="1"/>
  <c r="O25" i="2" s="1"/>
  <c r="M14" i="2"/>
  <c r="N14" i="2" s="1"/>
  <c r="M33" i="2"/>
  <c r="N33" i="2" s="1"/>
  <c r="O33" i="2" s="1"/>
  <c r="M16" i="2"/>
  <c r="N16" i="2" s="1"/>
  <c r="O16" i="2" s="1"/>
  <c r="M18" i="2"/>
  <c r="N18" i="2" s="1"/>
  <c r="O18" i="2" s="1"/>
  <c r="M24" i="2"/>
  <c r="N24" i="2" s="1"/>
  <c r="O24" i="2" s="1"/>
  <c r="M31" i="2"/>
  <c r="N31" i="2" s="1"/>
  <c r="O31" i="2" s="1"/>
  <c r="M36" i="2"/>
  <c r="N36" i="2" s="1"/>
  <c r="O36" i="2" s="1"/>
  <c r="M17" i="2"/>
  <c r="N17" i="2" s="1"/>
  <c r="O17" i="2" s="1"/>
  <c r="M30" i="2"/>
  <c r="N30" i="2" s="1"/>
  <c r="O30" i="2" s="1"/>
  <c r="M35" i="2"/>
  <c r="N35" i="2" s="1"/>
  <c r="O35" i="2" s="1"/>
  <c r="M23" i="2"/>
  <c r="N23" i="2" s="1"/>
  <c r="O23" i="2" s="1"/>
  <c r="M34" i="2"/>
  <c r="N34" i="2" s="1"/>
  <c r="O34" i="2" s="1"/>
  <c r="M26" i="2"/>
  <c r="N26" i="2" s="1"/>
  <c r="O26" i="2" s="1"/>
  <c r="M27" i="2"/>
  <c r="N27" i="2" s="1"/>
  <c r="O27" i="2" s="1"/>
  <c r="M29" i="2"/>
  <c r="N29" i="2" s="1"/>
  <c r="O29" i="2" s="1"/>
  <c r="M21" i="2"/>
  <c r="N21" i="2" s="1"/>
  <c r="O21" i="2" s="1"/>
  <c r="M28" i="2"/>
  <c r="N28" i="2" s="1"/>
  <c r="O28" i="2" s="1"/>
  <c r="M37" i="2"/>
  <c r="N37" i="2" s="1"/>
  <c r="O37" i="2" s="1"/>
  <c r="O14" i="2" l="1"/>
  <c r="B7" i="2"/>
</calcChain>
</file>

<file path=xl/sharedStrings.xml><?xml version="1.0" encoding="utf-8"?>
<sst xmlns="http://schemas.openxmlformats.org/spreadsheetml/2006/main" count="132" uniqueCount="52">
  <si>
    <t>Unemployment Rate</t>
  </si>
  <si>
    <t>Median Household Income ($)</t>
  </si>
  <si>
    <t>Percent Families in Poverty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</si>
  <si>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</si>
  <si>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</si>
  <si>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</si>
  <si>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</si>
  <si>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</si>
  <si>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</si>
  <si>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</si>
  <si>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</si>
  <si>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</si>
  <si>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</si>
  <si>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</si>
  <si>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</si>
  <si>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</si>
  <si>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</si>
  <si>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</si>
  <si>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</si>
  <si>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</si>
  <si>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</si>
  <si>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</si>
  <si>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</si>
  <si>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</si>
  <si>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</si>
  <si>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</si>
  <si>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</si>
  <si>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Counties</t>
  </si>
  <si>
    <t>Total Population (2019)</t>
  </si>
  <si>
    <t>Total Population, 2019</t>
  </si>
  <si>
    <t>standard deviation</t>
  </si>
  <si>
    <t>mean</t>
  </si>
  <si>
    <t>Families in Poverty (%)</t>
  </si>
  <si>
    <t>Unemployment Rate (%)</t>
  </si>
  <si>
    <t>z population</t>
  </si>
  <si>
    <t>z poverty</t>
  </si>
  <si>
    <t>z unemployment</t>
  </si>
  <si>
    <t>z income</t>
  </si>
  <si>
    <t>dist 2_1</t>
  </si>
  <si>
    <t>dist 2_2</t>
  </si>
  <si>
    <t>dist 2_3</t>
  </si>
  <si>
    <t>County #</t>
  </si>
  <si>
    <t>Anchor</t>
  </si>
  <si>
    <t>County Name</t>
  </si>
  <si>
    <t>Column</t>
  </si>
  <si>
    <t>min dist^2</t>
  </si>
  <si>
    <t>anchor</t>
  </si>
  <si>
    <t>sum min dist^2</t>
  </si>
  <si>
    <t>Cluster 1</t>
  </si>
  <si>
    <t>Cluster 2</t>
  </si>
  <si>
    <t>Cluster 3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</si>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</sst>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3" fontId="0" fillId="0" borderId="0" xfId="0" applyNumberFormat="1"/>
    <xf numFmtId="0" fontId="16" fillId="0" borderId="0" xfId="0" applyFont="1" applyAlignment="1">
      <alignment wrapText="1"/>
    </xf>
    <xf numFmtId="0" fontId="16" fillId="0" borderId="0" xfId="0" applyFont="1"/>
    <xf numFmtId="0" fontId="16" fillId="0" borderId="10" xfId="0" applyFont="1" applyBorder="1"/>
    <xf numFmtId="2" fontId="0" fillId="0" borderId="11" xfId="0" applyNumberFormat="1" applyBorder="1"/>
    <xf numFmtId="2" fontId="0" fillId="0" borderId="12" xfId="0" applyNumberFormat="1" applyBorder="1"/>
    <xf numFmtId="0" fontId="16" fillId="0" borderId="13" xfId="0" applyFont="1" applyBorder="1"/>
    <xf numFmtId="4" fontId="0" fillId="0" borderId="14" xfId="0" applyNumberFormat="1" applyBorder="1"/>
    <xf numFmtId="4" fontId="0" fillId="0" borderId="15" xfId="0" applyNumberFormat="1" applyBorder="1"/>
    <xf numFmtId="0" fontId="16" fillId="33" borderId="0" xfId="0" applyFont="1" applyFill="1" applyAlignment="1">
      <alignment wrapText="1"/>
    </xf>
    <xf numFmtId="0" fontId="0" fillId="33" borderId="0" xfId="0" applyFill="1"/>
    <xf numFmtId="0" fontId="16" fillId="0" borderId="0" xfId="0" applyFont="1" applyFill="1" applyAlignment="1">
      <alignment wrapText="1"/>
    </xf>
    <xf numFmtId="3" fontId="0" fillId="0" borderId="0" xfId="0" applyNumberFormat="1" applyFill="1" applyBorder="1"/>
    <xf numFmtId="0" fontId="16" fillId="0" borderId="11" xfId="0" applyFont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1" xfId="0" applyFont="1" applyFill="1" applyBorder="1" applyAlignment="1">
      <alignment wrapText="1"/>
    </xf>
    <xf numFmtId="0" fontId="16" fillId="0" borderId="12" xfId="0" applyFont="1" applyFill="1" applyBorder="1" applyAlignment="1">
      <alignment wrapText="1"/>
    </xf>
    <xf numFmtId="0" fontId="16" fillId="0" borderId="18" xfId="0" applyFont="1" applyBorder="1"/>
    <xf numFmtId="0" fontId="0" fillId="0" borderId="19" xfId="0" applyFill="1" applyBorder="1"/>
    <xf numFmtId="0" fontId="16" fillId="0" borderId="20" xfId="0" applyFont="1" applyBorder="1"/>
    <xf numFmtId="0" fontId="16" fillId="0" borderId="21" xfId="0" applyFont="1" applyBorder="1"/>
    <xf numFmtId="0" fontId="16" fillId="0" borderId="22" xfId="0" applyFont="1" applyBorder="1"/>
    <xf numFmtId="0" fontId="16" fillId="0" borderId="0" xfId="0" applyFont="1" applyFill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v household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'master raw data'!$C$1</c:f>
              <c:strCache>
                <c:ptCount val="1"/>
                <c:pt idx="0">
                  <c:v>Median Household Income ($)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'master raw data'!$B$2:$B$25</c:f>
              <c:numCache>
                <c:formatCode>#,##0</c:formatCode>
                <c:ptCount val="24"/>
                <c:pt idx="0">
                  <c:v>72591</c:v>
                </c:pt>
                <c:pt idx="1">
                  <c:v>564600</c:v>
                </c:pt>
                <c:pt idx="2">
                  <c:v>619796</c:v>
                </c:pt>
                <c:pt idx="3">
                  <c:v>828637</c:v>
                </c:pt>
                <c:pt idx="4">
                  <c:v>90824</c:v>
                </c:pt>
                <c:pt idx="5">
                  <c:v>32785</c:v>
                </c:pt>
                <c:pt idx="6">
                  <c:v>167319</c:v>
                </c:pt>
                <c:pt idx="7">
                  <c:v>102416</c:v>
                </c:pt>
                <c:pt idx="8">
                  <c:v>156021</c:v>
                </c:pt>
                <c:pt idx="9">
                  <c:v>32386</c:v>
                </c:pt>
                <c:pt idx="10">
                  <c:v>246105</c:v>
                </c:pt>
                <c:pt idx="11">
                  <c:v>29516</c:v>
                </c:pt>
                <c:pt idx="12">
                  <c:v>250132</c:v>
                </c:pt>
                <c:pt idx="13">
                  <c:v>312495</c:v>
                </c:pt>
                <c:pt idx="14">
                  <c:v>19666</c:v>
                </c:pt>
                <c:pt idx="15">
                  <c:v>1039198</c:v>
                </c:pt>
                <c:pt idx="16">
                  <c:v>905161</c:v>
                </c:pt>
                <c:pt idx="17">
                  <c:v>49071</c:v>
                </c:pt>
                <c:pt idx="18">
                  <c:v>25801</c:v>
                </c:pt>
                <c:pt idx="19">
                  <c:v>110979</c:v>
                </c:pt>
                <c:pt idx="20">
                  <c:v>37461</c:v>
                </c:pt>
                <c:pt idx="21">
                  <c:v>149546</c:v>
                </c:pt>
                <c:pt idx="22">
                  <c:v>102014</c:v>
                </c:pt>
                <c:pt idx="23">
                  <c:v>51559</c:v>
                </c:pt>
              </c:numCache>
            </c:numRef>
          </c:xVal>
          <c:yVal>
            <c:numRef>
              <c:f>'master raw data'!$C$2:$C$25</c:f>
              <c:numCache>
                <c:formatCode>#,##0</c:formatCode>
                <c:ptCount val="24"/>
                <c:pt idx="0">
                  <c:v>43535</c:v>
                </c:pt>
                <c:pt idx="1">
                  <c:v>97051</c:v>
                </c:pt>
                <c:pt idx="2">
                  <c:v>50501</c:v>
                </c:pt>
                <c:pt idx="3">
                  <c:v>75836</c:v>
                </c:pt>
                <c:pt idx="4">
                  <c:v>106270</c:v>
                </c:pt>
                <c:pt idx="5">
                  <c:v>56627</c:v>
                </c:pt>
                <c:pt idx="6">
                  <c:v>95956</c:v>
                </c:pt>
                <c:pt idx="7">
                  <c:v>72739</c:v>
                </c:pt>
                <c:pt idx="8">
                  <c:v>92616</c:v>
                </c:pt>
                <c:pt idx="9">
                  <c:v>48682</c:v>
                </c:pt>
                <c:pt idx="10">
                  <c:v>95196</c:v>
                </c:pt>
                <c:pt idx="11">
                  <c:v>49147</c:v>
                </c:pt>
                <c:pt idx="12">
                  <c:v>87959</c:v>
                </c:pt>
                <c:pt idx="13">
                  <c:v>116719</c:v>
                </c:pt>
                <c:pt idx="14">
                  <c:v>55514</c:v>
                </c:pt>
                <c:pt idx="15">
                  <c:v>107758</c:v>
                </c:pt>
                <c:pt idx="16">
                  <c:v>82445</c:v>
                </c:pt>
                <c:pt idx="17">
                  <c:v>93751</c:v>
                </c:pt>
                <c:pt idx="18">
                  <c:v>42098</c:v>
                </c:pt>
                <c:pt idx="19">
                  <c:v>89964</c:v>
                </c:pt>
                <c:pt idx="20">
                  <c:v>64245</c:v>
                </c:pt>
                <c:pt idx="21">
                  <c:v>62556</c:v>
                </c:pt>
                <c:pt idx="22">
                  <c:v>54313</c:v>
                </c:pt>
                <c:pt idx="23">
                  <c:v>59266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B-458C-B1C7-D02D042A7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48216"/>
        <c:axId val="605745920"/>
      </c:scatterChart>
      <c:valAx>
        <c:axId val="60574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45920"/>
        <c:crosses val="autoZero"/>
        <c:crossBetween val="midCat"/>
      </c:valAx>
      <c:valAx>
        <c:axId val="6057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4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v poverty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'master raw data'!$D$1</c:f>
              <c:strCache>
                <c:ptCount val="1"/>
                <c:pt idx="0">
                  <c:v>Percent Families in Poverty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'master raw data'!$B$2:$B$25</c:f>
              <c:numCache>
                <c:formatCode>#,##0</c:formatCode>
                <c:ptCount val="24"/>
                <c:pt idx="0">
                  <c:v>72591</c:v>
                </c:pt>
                <c:pt idx="1">
                  <c:v>564600</c:v>
                </c:pt>
                <c:pt idx="2">
                  <c:v>619796</c:v>
                </c:pt>
                <c:pt idx="3">
                  <c:v>828637</c:v>
                </c:pt>
                <c:pt idx="4">
                  <c:v>90824</c:v>
                </c:pt>
                <c:pt idx="5">
                  <c:v>32785</c:v>
                </c:pt>
                <c:pt idx="6">
                  <c:v>167319</c:v>
                </c:pt>
                <c:pt idx="7">
                  <c:v>102416</c:v>
                </c:pt>
                <c:pt idx="8">
                  <c:v>156021</c:v>
                </c:pt>
                <c:pt idx="9">
                  <c:v>32386</c:v>
                </c:pt>
                <c:pt idx="10">
                  <c:v>246105</c:v>
                </c:pt>
                <c:pt idx="11">
                  <c:v>29516</c:v>
                </c:pt>
                <c:pt idx="12">
                  <c:v>250132</c:v>
                </c:pt>
                <c:pt idx="13">
                  <c:v>312495</c:v>
                </c:pt>
                <c:pt idx="14">
                  <c:v>19666</c:v>
                </c:pt>
                <c:pt idx="15">
                  <c:v>1039198</c:v>
                </c:pt>
                <c:pt idx="16">
                  <c:v>905161</c:v>
                </c:pt>
                <c:pt idx="17">
                  <c:v>49071</c:v>
                </c:pt>
                <c:pt idx="18">
                  <c:v>25801</c:v>
                </c:pt>
                <c:pt idx="19">
                  <c:v>110979</c:v>
                </c:pt>
                <c:pt idx="20">
                  <c:v>37461</c:v>
                </c:pt>
                <c:pt idx="21">
                  <c:v>149546</c:v>
                </c:pt>
                <c:pt idx="22">
                  <c:v>102014</c:v>
                </c:pt>
                <c:pt idx="23">
                  <c:v>51559</c:v>
                </c:pt>
              </c:numCache>
            </c:numRef>
          </c:xVal>
          <c:yVal>
            <c:numRef>
              <c:f>'master raw data'!$D$2:$D$25</c:f>
              <c:numCache>
                <c:formatCode>General</c:formatCode>
                <c:ptCount val="24"/>
                <c:pt idx="0">
                  <c:v>10.6</c:v>
                </c:pt>
                <c:pt idx="1">
                  <c:v>3.9</c:v>
                </c:pt>
                <c:pt idx="2">
                  <c:v>17.2</c:v>
                </c:pt>
                <c:pt idx="3">
                  <c:v>6</c:v>
                </c:pt>
                <c:pt idx="4">
                  <c:v>3.3</c:v>
                </c:pt>
                <c:pt idx="5">
                  <c:v>12.1</c:v>
                </c:pt>
                <c:pt idx="6">
                  <c:v>3.4</c:v>
                </c:pt>
                <c:pt idx="7">
                  <c:v>6.5</c:v>
                </c:pt>
                <c:pt idx="8">
                  <c:v>5.2</c:v>
                </c:pt>
                <c:pt idx="9">
                  <c:v>11.9</c:v>
                </c:pt>
                <c:pt idx="10">
                  <c:v>4.5</c:v>
                </c:pt>
                <c:pt idx="11">
                  <c:v>7.6</c:v>
                </c:pt>
                <c:pt idx="12">
                  <c:v>5.4</c:v>
                </c:pt>
                <c:pt idx="13">
                  <c:v>3.6</c:v>
                </c:pt>
                <c:pt idx="14">
                  <c:v>7.8</c:v>
                </c:pt>
                <c:pt idx="15">
                  <c:v>4.8</c:v>
                </c:pt>
                <c:pt idx="16">
                  <c:v>6.5</c:v>
                </c:pt>
                <c:pt idx="17">
                  <c:v>3.8</c:v>
                </c:pt>
                <c:pt idx="18">
                  <c:v>18</c:v>
                </c:pt>
                <c:pt idx="19">
                  <c:v>5.8</c:v>
                </c:pt>
                <c:pt idx="20">
                  <c:v>6.7</c:v>
                </c:pt>
                <c:pt idx="21">
                  <c:v>9.6999999999999993</c:v>
                </c:pt>
                <c:pt idx="22">
                  <c:v>10.199999999999999</c:v>
                </c:pt>
                <c:pt idx="23">
                  <c:v>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2D-407B-8A15-9FA75660C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102640"/>
        <c:axId val="605103952"/>
      </c:scatterChart>
      <c:valAx>
        <c:axId val="60510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03952"/>
        <c:crosses val="autoZero"/>
        <c:crossBetween val="midCat"/>
      </c:valAx>
      <c:valAx>
        <c:axId val="6051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0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v</a:t>
            </a:r>
            <a:r>
              <a:rPr lang="en-US" baseline="0"/>
              <a:t> unemployment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'master raw data'!$E$1</c:f>
              <c:strCache>
                <c:ptCount val="1"/>
                <c:pt idx="0">
                  <c:v>Unemployment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'master raw data'!$B$2:$B$25</c:f>
              <c:numCache>
                <c:formatCode>#,##0</c:formatCode>
                <c:ptCount val="24"/>
                <c:pt idx="0">
                  <c:v>72591</c:v>
                </c:pt>
                <c:pt idx="1">
                  <c:v>564600</c:v>
                </c:pt>
                <c:pt idx="2">
                  <c:v>619796</c:v>
                </c:pt>
                <c:pt idx="3">
                  <c:v>828637</c:v>
                </c:pt>
                <c:pt idx="4">
                  <c:v>90824</c:v>
                </c:pt>
                <c:pt idx="5">
                  <c:v>32785</c:v>
                </c:pt>
                <c:pt idx="6">
                  <c:v>167319</c:v>
                </c:pt>
                <c:pt idx="7">
                  <c:v>102416</c:v>
                </c:pt>
                <c:pt idx="8">
                  <c:v>156021</c:v>
                </c:pt>
                <c:pt idx="9">
                  <c:v>32386</c:v>
                </c:pt>
                <c:pt idx="10">
                  <c:v>246105</c:v>
                </c:pt>
                <c:pt idx="11">
                  <c:v>29516</c:v>
                </c:pt>
                <c:pt idx="12">
                  <c:v>250132</c:v>
                </c:pt>
                <c:pt idx="13">
                  <c:v>312495</c:v>
                </c:pt>
                <c:pt idx="14">
                  <c:v>19666</c:v>
                </c:pt>
                <c:pt idx="15">
                  <c:v>1039198</c:v>
                </c:pt>
                <c:pt idx="16">
                  <c:v>905161</c:v>
                </c:pt>
                <c:pt idx="17">
                  <c:v>49071</c:v>
                </c:pt>
                <c:pt idx="18">
                  <c:v>25801</c:v>
                </c:pt>
                <c:pt idx="19">
                  <c:v>110979</c:v>
                </c:pt>
                <c:pt idx="20">
                  <c:v>37461</c:v>
                </c:pt>
                <c:pt idx="21">
                  <c:v>149546</c:v>
                </c:pt>
                <c:pt idx="22">
                  <c:v>102014</c:v>
                </c:pt>
                <c:pt idx="23">
                  <c:v>51559</c:v>
                </c:pt>
              </c:numCache>
            </c:numRef>
          </c:xVal>
          <c:yVal>
            <c:numRef>
              <c:f>'master raw data'!$E$2:$E$25</c:f>
              <c:numCache>
                <c:formatCode>General</c:formatCode>
                <c:ptCount val="24"/>
                <c:pt idx="0">
                  <c:v>9</c:v>
                </c:pt>
                <c:pt idx="1">
                  <c:v>5.2</c:v>
                </c:pt>
                <c:pt idx="2">
                  <c:v>10</c:v>
                </c:pt>
                <c:pt idx="3">
                  <c:v>5.5</c:v>
                </c:pt>
                <c:pt idx="4">
                  <c:v>7.3</c:v>
                </c:pt>
                <c:pt idx="5">
                  <c:v>6.5</c:v>
                </c:pt>
                <c:pt idx="6">
                  <c:v>4</c:v>
                </c:pt>
                <c:pt idx="7">
                  <c:v>5.8</c:v>
                </c:pt>
                <c:pt idx="8">
                  <c:v>4.5</c:v>
                </c:pt>
                <c:pt idx="9">
                  <c:v>8.3000000000000007</c:v>
                </c:pt>
                <c:pt idx="10">
                  <c:v>5.0999999999999996</c:v>
                </c:pt>
                <c:pt idx="11">
                  <c:v>4.8</c:v>
                </c:pt>
                <c:pt idx="12">
                  <c:v>5.2</c:v>
                </c:pt>
                <c:pt idx="13">
                  <c:v>4.2</c:v>
                </c:pt>
                <c:pt idx="14">
                  <c:v>4.8</c:v>
                </c:pt>
                <c:pt idx="15">
                  <c:v>5.4</c:v>
                </c:pt>
                <c:pt idx="16">
                  <c:v>7.3</c:v>
                </c:pt>
                <c:pt idx="17">
                  <c:v>3.7</c:v>
                </c:pt>
                <c:pt idx="18">
                  <c:v>10.199999999999999</c:v>
                </c:pt>
                <c:pt idx="19">
                  <c:v>4.2</c:v>
                </c:pt>
                <c:pt idx="20">
                  <c:v>4.4000000000000004</c:v>
                </c:pt>
                <c:pt idx="21">
                  <c:v>6.8</c:v>
                </c:pt>
                <c:pt idx="22">
                  <c:v>7.6</c:v>
                </c:pt>
                <c:pt idx="23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7-4FC2-BAA4-2C26152A0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149304"/>
        <c:axId val="601146352"/>
      </c:scatterChart>
      <c:valAx>
        <c:axId val="60114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46352"/>
        <c:crosses val="autoZero"/>
        <c:crossBetween val="midCat"/>
      </c:valAx>
      <c:valAx>
        <c:axId val="6011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4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household v poverty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'master raw data'!$D$1</c:f>
              <c:strCache>
                <c:ptCount val="1"/>
                <c:pt idx="0">
                  <c:v>Percent Families in Poverty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'master raw data'!$C$2:$C$25</c:f>
              <c:numCache>
                <c:formatCode>#,##0</c:formatCode>
                <c:ptCount val="24"/>
                <c:pt idx="0">
                  <c:v>43535</c:v>
                </c:pt>
                <c:pt idx="1">
                  <c:v>97051</c:v>
                </c:pt>
                <c:pt idx="2">
                  <c:v>50501</c:v>
                </c:pt>
                <c:pt idx="3">
                  <c:v>75836</c:v>
                </c:pt>
                <c:pt idx="4">
                  <c:v>106270</c:v>
                </c:pt>
                <c:pt idx="5">
                  <c:v>56627</c:v>
                </c:pt>
                <c:pt idx="6">
                  <c:v>95956</c:v>
                </c:pt>
                <c:pt idx="7">
                  <c:v>72739</c:v>
                </c:pt>
                <c:pt idx="8">
                  <c:v>92616</c:v>
                </c:pt>
                <c:pt idx="9">
                  <c:v>48682</c:v>
                </c:pt>
                <c:pt idx="10">
                  <c:v>95196</c:v>
                </c:pt>
                <c:pt idx="11">
                  <c:v>49147</c:v>
                </c:pt>
                <c:pt idx="12">
                  <c:v>87959</c:v>
                </c:pt>
                <c:pt idx="13">
                  <c:v>116719</c:v>
                </c:pt>
                <c:pt idx="14">
                  <c:v>55514</c:v>
                </c:pt>
                <c:pt idx="15">
                  <c:v>107758</c:v>
                </c:pt>
                <c:pt idx="16">
                  <c:v>82445</c:v>
                </c:pt>
                <c:pt idx="17">
                  <c:v>93751</c:v>
                </c:pt>
                <c:pt idx="18">
                  <c:v>42098</c:v>
                </c:pt>
                <c:pt idx="19">
                  <c:v>89964</c:v>
                </c:pt>
                <c:pt idx="20">
                  <c:v>64245</c:v>
                </c:pt>
                <c:pt idx="21">
                  <c:v>62556</c:v>
                </c:pt>
                <c:pt idx="22">
                  <c:v>54313</c:v>
                </c:pt>
                <c:pt idx="23">
                  <c:v>59266</c:v>
                </c:pt>
              </c:numCache>
            </c:numRef>
          </c:xVal>
          <c:yVal>
            <c:numRef>
              <c:f>'master raw data'!$D$2:$D$25</c:f>
              <c:numCache>
                <c:formatCode>General</c:formatCode>
                <c:ptCount val="24"/>
                <c:pt idx="0">
                  <c:v>10.6</c:v>
                </c:pt>
                <c:pt idx="1">
                  <c:v>3.9</c:v>
                </c:pt>
                <c:pt idx="2">
                  <c:v>17.2</c:v>
                </c:pt>
                <c:pt idx="3">
                  <c:v>6</c:v>
                </c:pt>
                <c:pt idx="4">
                  <c:v>3.3</c:v>
                </c:pt>
                <c:pt idx="5">
                  <c:v>12.1</c:v>
                </c:pt>
                <c:pt idx="6">
                  <c:v>3.4</c:v>
                </c:pt>
                <c:pt idx="7">
                  <c:v>6.5</c:v>
                </c:pt>
                <c:pt idx="8">
                  <c:v>5.2</c:v>
                </c:pt>
                <c:pt idx="9">
                  <c:v>11.9</c:v>
                </c:pt>
                <c:pt idx="10">
                  <c:v>4.5</c:v>
                </c:pt>
                <c:pt idx="11">
                  <c:v>7.6</c:v>
                </c:pt>
                <c:pt idx="12">
                  <c:v>5.4</c:v>
                </c:pt>
                <c:pt idx="13">
                  <c:v>3.6</c:v>
                </c:pt>
                <c:pt idx="14">
                  <c:v>7.8</c:v>
                </c:pt>
                <c:pt idx="15">
                  <c:v>4.8</c:v>
                </c:pt>
                <c:pt idx="16">
                  <c:v>6.5</c:v>
                </c:pt>
                <c:pt idx="17">
                  <c:v>3.8</c:v>
                </c:pt>
                <c:pt idx="18">
                  <c:v>18</c:v>
                </c:pt>
                <c:pt idx="19">
                  <c:v>5.8</c:v>
                </c:pt>
                <c:pt idx="20">
                  <c:v>6.7</c:v>
                </c:pt>
                <c:pt idx="21">
                  <c:v>9.6999999999999993</c:v>
                </c:pt>
                <c:pt idx="22">
                  <c:v>10.199999999999999</c:v>
                </c:pt>
                <c:pt idx="23">
                  <c:v>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7B-4570-BD7A-C0F5F6FFC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140584"/>
        <c:axId val="516133368"/>
      </c:scatterChart>
      <c:valAx>
        <c:axId val="51614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133368"/>
        <c:crosses val="autoZero"/>
        <c:crossBetween val="midCat"/>
      </c:valAx>
      <c:valAx>
        <c:axId val="51613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14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household income v Unemployment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'master raw data'!$E$1</c:f>
              <c:strCache>
                <c:ptCount val="1"/>
                <c:pt idx="0">
                  <c:v>Unemployment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'master raw data'!$C$2:$C$25</c:f>
              <c:numCache>
                <c:formatCode>#,##0</c:formatCode>
                <c:ptCount val="24"/>
                <c:pt idx="0">
                  <c:v>43535</c:v>
                </c:pt>
                <c:pt idx="1">
                  <c:v>97051</c:v>
                </c:pt>
                <c:pt idx="2">
                  <c:v>50501</c:v>
                </c:pt>
                <c:pt idx="3">
                  <c:v>75836</c:v>
                </c:pt>
                <c:pt idx="4">
                  <c:v>106270</c:v>
                </c:pt>
                <c:pt idx="5">
                  <c:v>56627</c:v>
                </c:pt>
                <c:pt idx="6">
                  <c:v>95956</c:v>
                </c:pt>
                <c:pt idx="7">
                  <c:v>72739</c:v>
                </c:pt>
                <c:pt idx="8">
                  <c:v>92616</c:v>
                </c:pt>
                <c:pt idx="9">
                  <c:v>48682</c:v>
                </c:pt>
                <c:pt idx="10">
                  <c:v>95196</c:v>
                </c:pt>
                <c:pt idx="11">
                  <c:v>49147</c:v>
                </c:pt>
                <c:pt idx="12">
                  <c:v>87959</c:v>
                </c:pt>
                <c:pt idx="13">
                  <c:v>116719</c:v>
                </c:pt>
                <c:pt idx="14">
                  <c:v>55514</c:v>
                </c:pt>
                <c:pt idx="15">
                  <c:v>107758</c:v>
                </c:pt>
                <c:pt idx="16">
                  <c:v>82445</c:v>
                </c:pt>
                <c:pt idx="17">
                  <c:v>93751</c:v>
                </c:pt>
                <c:pt idx="18">
                  <c:v>42098</c:v>
                </c:pt>
                <c:pt idx="19">
                  <c:v>89964</c:v>
                </c:pt>
                <c:pt idx="20">
                  <c:v>64245</c:v>
                </c:pt>
                <c:pt idx="21">
                  <c:v>62556</c:v>
                </c:pt>
                <c:pt idx="22">
                  <c:v>54313</c:v>
                </c:pt>
                <c:pt idx="23">
                  <c:v>59266</c:v>
                </c:pt>
              </c:numCache>
            </c:numRef>
          </c:xVal>
          <c:yVal>
            <c:numRef>
              <c:f>'master raw data'!$E$2:$E$25</c:f>
              <c:numCache>
                <c:formatCode>General</c:formatCode>
                <c:ptCount val="24"/>
                <c:pt idx="0">
                  <c:v>9</c:v>
                </c:pt>
                <c:pt idx="1">
                  <c:v>5.2</c:v>
                </c:pt>
                <c:pt idx="2">
                  <c:v>10</c:v>
                </c:pt>
                <c:pt idx="3">
                  <c:v>5.5</c:v>
                </c:pt>
                <c:pt idx="4">
                  <c:v>7.3</c:v>
                </c:pt>
                <c:pt idx="5">
                  <c:v>6.5</c:v>
                </c:pt>
                <c:pt idx="6">
                  <c:v>4</c:v>
                </c:pt>
                <c:pt idx="7">
                  <c:v>5.8</c:v>
                </c:pt>
                <c:pt idx="8">
                  <c:v>4.5</c:v>
                </c:pt>
                <c:pt idx="9">
                  <c:v>8.3000000000000007</c:v>
                </c:pt>
                <c:pt idx="10">
                  <c:v>5.0999999999999996</c:v>
                </c:pt>
                <c:pt idx="11">
                  <c:v>4.8</c:v>
                </c:pt>
                <c:pt idx="12">
                  <c:v>5.2</c:v>
                </c:pt>
                <c:pt idx="13">
                  <c:v>4.2</c:v>
                </c:pt>
                <c:pt idx="14">
                  <c:v>4.8</c:v>
                </c:pt>
                <c:pt idx="15">
                  <c:v>5.4</c:v>
                </c:pt>
                <c:pt idx="16">
                  <c:v>7.3</c:v>
                </c:pt>
                <c:pt idx="17">
                  <c:v>3.7</c:v>
                </c:pt>
                <c:pt idx="18">
                  <c:v>10.199999999999999</c:v>
                </c:pt>
                <c:pt idx="19">
                  <c:v>4.2</c:v>
                </c:pt>
                <c:pt idx="20">
                  <c:v>4.4000000000000004</c:v>
                </c:pt>
                <c:pt idx="21">
                  <c:v>6.8</c:v>
                </c:pt>
                <c:pt idx="22">
                  <c:v>7.6</c:v>
                </c:pt>
                <c:pt idx="23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8A-416A-88F3-D3FEA2C71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751128"/>
        <c:axId val="594804608"/>
      </c:scatterChart>
      <c:valAx>
        <c:axId val="601751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04608"/>
        <c:crosses val="autoZero"/>
        <c:crossBetween val="midCat"/>
      </c:valAx>
      <c:valAx>
        <c:axId val="59480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751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poverty v</a:t>
            </a:r>
            <a:r>
              <a:rPr lang="en-US" baseline="0"/>
              <a:t> unemployment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'master raw data'!$E$1</c:f>
              <c:strCache>
                <c:ptCount val="1"/>
                <c:pt idx="0">
                  <c:v>Unemployment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'master raw data'!$D$2:$D$25</c:f>
              <c:numCache>
                <c:formatCode>General</c:formatCode>
                <c:ptCount val="24"/>
                <c:pt idx="0">
                  <c:v>10.6</c:v>
                </c:pt>
                <c:pt idx="1">
                  <c:v>3.9</c:v>
                </c:pt>
                <c:pt idx="2">
                  <c:v>17.2</c:v>
                </c:pt>
                <c:pt idx="3">
                  <c:v>6</c:v>
                </c:pt>
                <c:pt idx="4">
                  <c:v>3.3</c:v>
                </c:pt>
                <c:pt idx="5">
                  <c:v>12.1</c:v>
                </c:pt>
                <c:pt idx="6">
                  <c:v>3.4</c:v>
                </c:pt>
                <c:pt idx="7">
                  <c:v>6.5</c:v>
                </c:pt>
                <c:pt idx="8">
                  <c:v>5.2</c:v>
                </c:pt>
                <c:pt idx="9">
                  <c:v>11.9</c:v>
                </c:pt>
                <c:pt idx="10">
                  <c:v>4.5</c:v>
                </c:pt>
                <c:pt idx="11">
                  <c:v>7.6</c:v>
                </c:pt>
                <c:pt idx="12">
                  <c:v>5.4</c:v>
                </c:pt>
                <c:pt idx="13">
                  <c:v>3.6</c:v>
                </c:pt>
                <c:pt idx="14">
                  <c:v>7.8</c:v>
                </c:pt>
                <c:pt idx="15">
                  <c:v>4.8</c:v>
                </c:pt>
                <c:pt idx="16">
                  <c:v>6.5</c:v>
                </c:pt>
                <c:pt idx="17">
                  <c:v>3.8</c:v>
                </c:pt>
                <c:pt idx="18">
                  <c:v>18</c:v>
                </c:pt>
                <c:pt idx="19">
                  <c:v>5.8</c:v>
                </c:pt>
                <c:pt idx="20">
                  <c:v>6.7</c:v>
                </c:pt>
                <c:pt idx="21">
                  <c:v>9.6999999999999993</c:v>
                </c:pt>
                <c:pt idx="22">
                  <c:v>10.199999999999999</c:v>
                </c:pt>
                <c:pt idx="23">
                  <c:v>7.8</c:v>
                </c:pt>
              </c:numCache>
            </c:numRef>
          </c:xVal>
          <c:yVal>
            <c:numRef>
              <c:f>'master raw data'!$E$2:$E$25</c:f>
              <c:numCache>
                <c:formatCode>General</c:formatCode>
                <c:ptCount val="24"/>
                <c:pt idx="0">
                  <c:v>9</c:v>
                </c:pt>
                <c:pt idx="1">
                  <c:v>5.2</c:v>
                </c:pt>
                <c:pt idx="2">
                  <c:v>10</c:v>
                </c:pt>
                <c:pt idx="3">
                  <c:v>5.5</c:v>
                </c:pt>
                <c:pt idx="4">
                  <c:v>7.3</c:v>
                </c:pt>
                <c:pt idx="5">
                  <c:v>6.5</c:v>
                </c:pt>
                <c:pt idx="6">
                  <c:v>4</c:v>
                </c:pt>
                <c:pt idx="7">
                  <c:v>5.8</c:v>
                </c:pt>
                <c:pt idx="8">
                  <c:v>4.5</c:v>
                </c:pt>
                <c:pt idx="9">
                  <c:v>8.3000000000000007</c:v>
                </c:pt>
                <c:pt idx="10">
                  <c:v>5.0999999999999996</c:v>
                </c:pt>
                <c:pt idx="11">
                  <c:v>4.8</c:v>
                </c:pt>
                <c:pt idx="12">
                  <c:v>5.2</c:v>
                </c:pt>
                <c:pt idx="13">
                  <c:v>4.2</c:v>
                </c:pt>
                <c:pt idx="14">
                  <c:v>4.8</c:v>
                </c:pt>
                <c:pt idx="15">
                  <c:v>5.4</c:v>
                </c:pt>
                <c:pt idx="16">
                  <c:v>7.3</c:v>
                </c:pt>
                <c:pt idx="17">
                  <c:v>3.7</c:v>
                </c:pt>
                <c:pt idx="18">
                  <c:v>10.199999999999999</c:v>
                </c:pt>
                <c:pt idx="19">
                  <c:v>4.2</c:v>
                </c:pt>
                <c:pt idx="20">
                  <c:v>4.4000000000000004</c:v>
                </c:pt>
                <c:pt idx="21">
                  <c:v>6.8</c:v>
                </c:pt>
                <c:pt idx="22">
                  <c:v>7.6</c:v>
                </c:pt>
                <c:pt idx="23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B5-4104-B194-04A01856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881032"/>
        <c:axId val="647884640"/>
      </c:scatterChart>
      <c:valAx>
        <c:axId val="64788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84640"/>
        <c:crosses val="autoZero"/>
        <c:crossBetween val="midCat"/>
      </c:valAx>
      <c:valAx>
        <c:axId val="6478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81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593725</xdr:colOff>
      <xdr:row>0</xdr:row>
      <xdr:rowOff>266700</xdr:rowOff>
    </xdr:from>
    <xdr:to>
      <xdr:col>10</xdr:col>
      <xdr:colOff>419100</xdr:colOff>
      <xdr:row>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016F4-9535-43B1-8B6B-C77BE51CD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263525</xdr:colOff>
      <xdr:row>0</xdr:row>
      <xdr:rowOff>177800</xdr:rowOff>
    </xdr:from>
    <xdr:to>
      <xdr:col>15</xdr:col>
      <xdr:colOff>203200</xdr:colOff>
      <xdr:row>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750A98-10E4-4E05-8AA4-7F0264721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352425</xdr:colOff>
      <xdr:row>10</xdr:row>
      <xdr:rowOff>19050</xdr:rowOff>
    </xdr:from>
    <xdr:to>
      <xdr:col>10</xdr:col>
      <xdr:colOff>387350</xdr:colOff>
      <xdr:row>19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B17510-F506-47F2-826E-7AA733F43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479425</xdr:colOff>
      <xdr:row>10</xdr:row>
      <xdr:rowOff>19050</xdr:rowOff>
    </xdr:from>
    <xdr:to>
      <xdr:col>15</xdr:col>
      <xdr:colOff>139700</xdr:colOff>
      <xdr:row>20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52B6EA-6A7C-4417-9272-6107C3B21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295275</xdr:colOff>
      <xdr:row>20</xdr:row>
      <xdr:rowOff>12700</xdr:rowOff>
    </xdr:from>
    <xdr:to>
      <xdr:col>10</xdr:col>
      <xdr:colOff>457200</xdr:colOff>
      <xdr:row>29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C3BA17-6D5F-4BDE-8DFF-92C1F4F80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257175</xdr:colOff>
      <xdr:row>20</xdr:row>
      <xdr:rowOff>171450</xdr:rowOff>
    </xdr:from>
    <xdr:to>
      <xdr:col>16</xdr:col>
      <xdr:colOff>0</xdr:colOff>
      <xdr:row>30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FBE5BC-B15E-4184-80D7-0E40F5AF8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_Choose_Maryland___Compare_Counties_-_Demograph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oose_Maryland___Compare_Count"/>
    </sheetNames>
    <sheetDataSet>
      <sheetData sheetId="0">
        <row r="1">
          <cell r="A1" t="str">
            <v>County</v>
          </cell>
          <cell r="B1" t="str">
            <v>Total Population, 2018</v>
          </cell>
          <cell r="C1" t="str">
            <v>Total Population, 2010</v>
          </cell>
          <cell r="D1" t="str">
            <v>Total Population, 2000</v>
          </cell>
          <cell r="E1" t="str">
            <v>Population Change, 2000-2010</v>
          </cell>
          <cell r="F1" t="str">
            <v>Population Density per Square Mile</v>
          </cell>
          <cell r="G1" t="str">
            <v>Median Age</v>
          </cell>
          <cell r="H1" t="str">
            <v>Per Capita Personal Income ($ Dollars)</v>
          </cell>
          <cell r="I1" t="str">
            <v>Median Household Income ($ Dollars)</v>
          </cell>
          <cell r="J1" t="str">
            <v>Total Personal Income ($ Thousands)</v>
          </cell>
        </row>
        <row r="2">
          <cell r="A2" t="str">
            <v>Allegany County</v>
          </cell>
          <cell r="B2">
            <v>70975</v>
          </cell>
          <cell r="C2">
            <v>75087</v>
          </cell>
          <cell r="D2">
            <v>74909</v>
          </cell>
          <cell r="E2">
            <v>178</v>
          </cell>
          <cell r="F2">
            <v>177</v>
          </cell>
          <cell r="G2">
            <v>41.4</v>
          </cell>
          <cell r="H2">
            <v>40517</v>
          </cell>
          <cell r="I2">
            <v>43535</v>
          </cell>
          <cell r="J2">
            <v>2875729</v>
          </cell>
        </row>
        <row r="3">
          <cell r="A3" t="str">
            <v>Anne Arundel County</v>
          </cell>
          <cell r="B3">
            <v>576031</v>
          </cell>
          <cell r="C3">
            <v>537656</v>
          </cell>
          <cell r="D3">
            <v>489677</v>
          </cell>
          <cell r="E3">
            <v>47979</v>
          </cell>
          <cell r="F3">
            <v>1295.9000000000001</v>
          </cell>
          <cell r="G3">
            <v>38.4</v>
          </cell>
          <cell r="H3">
            <v>67363</v>
          </cell>
          <cell r="I3">
            <v>97051</v>
          </cell>
          <cell r="J3">
            <v>38803403</v>
          </cell>
        </row>
        <row r="4">
          <cell r="A4" t="str">
            <v>Baltimore City</v>
          </cell>
          <cell r="B4">
            <v>602495</v>
          </cell>
          <cell r="C4">
            <v>620961</v>
          </cell>
          <cell r="D4">
            <v>651262</v>
          </cell>
          <cell r="E4">
            <v>-30301</v>
          </cell>
          <cell r="F4">
            <v>7671.5</v>
          </cell>
          <cell r="G4">
            <v>35.6</v>
          </cell>
          <cell r="H4">
            <v>51357</v>
          </cell>
          <cell r="I4">
            <v>50501</v>
          </cell>
          <cell r="J4">
            <v>30942036</v>
          </cell>
        </row>
        <row r="5">
          <cell r="A5" t="str">
            <v>Baltimore County</v>
          </cell>
          <cell r="B5">
            <v>828431</v>
          </cell>
          <cell r="C5">
            <v>805029</v>
          </cell>
          <cell r="D5">
            <v>753947</v>
          </cell>
          <cell r="E5">
            <v>51082</v>
          </cell>
          <cell r="F5">
            <v>1345.5</v>
          </cell>
          <cell r="G5">
            <v>39.5</v>
          </cell>
          <cell r="H5">
            <v>61556</v>
          </cell>
          <cell r="I5">
            <v>75836</v>
          </cell>
          <cell r="J5">
            <v>50994500</v>
          </cell>
        </row>
        <row r="6">
          <cell r="A6" t="str">
            <v>Calvert County</v>
          </cell>
          <cell r="B6">
            <v>92003</v>
          </cell>
          <cell r="C6">
            <v>88737</v>
          </cell>
          <cell r="D6">
            <v>74556</v>
          </cell>
          <cell r="E6">
            <v>14181</v>
          </cell>
          <cell r="F6">
            <v>416.3</v>
          </cell>
          <cell r="G6">
            <v>40.5</v>
          </cell>
          <cell r="H6">
            <v>62591</v>
          </cell>
          <cell r="I6">
            <v>106270</v>
          </cell>
          <cell r="J6">
            <v>5758531</v>
          </cell>
        </row>
        <row r="7">
          <cell r="A7" t="str">
            <v>Caroline County</v>
          </cell>
          <cell r="B7">
            <v>33304</v>
          </cell>
          <cell r="C7">
            <v>33066</v>
          </cell>
          <cell r="D7">
            <v>29735</v>
          </cell>
          <cell r="E7">
            <v>3331</v>
          </cell>
          <cell r="F7">
            <v>103.5</v>
          </cell>
          <cell r="G7">
            <v>40</v>
          </cell>
          <cell r="H7">
            <v>45906</v>
          </cell>
          <cell r="I7">
            <v>56627</v>
          </cell>
          <cell r="J7">
            <v>1528862</v>
          </cell>
        </row>
        <row r="8">
          <cell r="A8" t="str">
            <v>Carroll County</v>
          </cell>
          <cell r="B8">
            <v>168429</v>
          </cell>
          <cell r="C8">
            <v>167134</v>
          </cell>
          <cell r="D8">
            <v>150881</v>
          </cell>
          <cell r="E8">
            <v>16253</v>
          </cell>
          <cell r="F8">
            <v>373.4</v>
          </cell>
          <cell r="G8">
            <v>42.2</v>
          </cell>
          <cell r="H8">
            <v>63039</v>
          </cell>
          <cell r="I8">
            <v>95956</v>
          </cell>
          <cell r="J8">
            <v>10617626</v>
          </cell>
        </row>
        <row r="9">
          <cell r="A9" t="str">
            <v>Cecil County</v>
          </cell>
          <cell r="B9">
            <v>102826</v>
          </cell>
          <cell r="C9">
            <v>101108</v>
          </cell>
          <cell r="D9">
            <v>85964</v>
          </cell>
          <cell r="E9">
            <v>15144</v>
          </cell>
          <cell r="F9">
            <v>292</v>
          </cell>
          <cell r="G9">
            <v>40.6</v>
          </cell>
          <cell r="H9">
            <v>47695</v>
          </cell>
          <cell r="I9">
            <v>72739</v>
          </cell>
          <cell r="J9">
            <v>4904269</v>
          </cell>
        </row>
        <row r="10">
          <cell r="A10" t="str">
            <v>Charles County</v>
          </cell>
          <cell r="B10">
            <v>161503</v>
          </cell>
          <cell r="C10">
            <v>146551</v>
          </cell>
          <cell r="D10">
            <v>120524</v>
          </cell>
          <cell r="E10">
            <v>26027</v>
          </cell>
          <cell r="F10">
            <v>320.2</v>
          </cell>
          <cell r="G10">
            <v>38.4</v>
          </cell>
          <cell r="H10">
            <v>57051</v>
          </cell>
          <cell r="I10">
            <v>92616</v>
          </cell>
          <cell r="J10">
            <v>9213935</v>
          </cell>
        </row>
        <row r="11">
          <cell r="A11" t="str">
            <v>Dorchester County</v>
          </cell>
          <cell r="B11">
            <v>31998</v>
          </cell>
          <cell r="C11">
            <v>32618</v>
          </cell>
          <cell r="D11">
            <v>30671</v>
          </cell>
          <cell r="E11">
            <v>1947</v>
          </cell>
          <cell r="F11">
            <v>60.3</v>
          </cell>
          <cell r="G11">
            <v>44.8</v>
          </cell>
          <cell r="H11">
            <v>46562</v>
          </cell>
          <cell r="I11">
            <v>48682</v>
          </cell>
          <cell r="J11">
            <v>1489891</v>
          </cell>
        </row>
        <row r="12">
          <cell r="A12" t="str">
            <v>Frederick County</v>
          </cell>
          <cell r="B12">
            <v>255648</v>
          </cell>
          <cell r="C12">
            <v>233385</v>
          </cell>
          <cell r="D12">
            <v>195277</v>
          </cell>
          <cell r="E12">
            <v>38108</v>
          </cell>
          <cell r="F12">
            <v>353.5</v>
          </cell>
          <cell r="G12">
            <v>39</v>
          </cell>
          <cell r="H12">
            <v>61869</v>
          </cell>
          <cell r="I12">
            <v>95196</v>
          </cell>
          <cell r="J12">
            <v>15816571</v>
          </cell>
        </row>
        <row r="13">
          <cell r="A13" t="str">
            <v>Garrett County</v>
          </cell>
          <cell r="B13">
            <v>29163</v>
          </cell>
          <cell r="C13">
            <v>30097</v>
          </cell>
          <cell r="D13">
            <v>29852</v>
          </cell>
          <cell r="E13">
            <v>245</v>
          </cell>
          <cell r="F13">
            <v>46.5</v>
          </cell>
          <cell r="G13">
            <v>46.6</v>
          </cell>
          <cell r="H13">
            <v>45595</v>
          </cell>
          <cell r="I13">
            <v>49147</v>
          </cell>
          <cell r="J13">
            <v>1329684</v>
          </cell>
        </row>
        <row r="14">
          <cell r="A14" t="str">
            <v>Harford County</v>
          </cell>
          <cell r="B14">
            <v>253956</v>
          </cell>
          <cell r="C14">
            <v>244826</v>
          </cell>
          <cell r="D14">
            <v>218914</v>
          </cell>
          <cell r="E14">
            <v>25912</v>
          </cell>
          <cell r="F14">
            <v>560.1</v>
          </cell>
          <cell r="G14">
            <v>40.6</v>
          </cell>
          <cell r="H14">
            <v>58841</v>
          </cell>
          <cell r="I14">
            <v>87959</v>
          </cell>
          <cell r="J14">
            <v>14942932</v>
          </cell>
        </row>
        <row r="15">
          <cell r="A15" t="str">
            <v>Howard County</v>
          </cell>
          <cell r="B15">
            <v>323196</v>
          </cell>
          <cell r="C15">
            <v>287085</v>
          </cell>
          <cell r="D15">
            <v>247876</v>
          </cell>
          <cell r="E15">
            <v>39209</v>
          </cell>
          <cell r="F15">
            <v>1144.9000000000001</v>
          </cell>
          <cell r="G15">
            <v>38.700000000000003</v>
          </cell>
          <cell r="H15">
            <v>78416</v>
          </cell>
          <cell r="I15">
            <v>116719</v>
          </cell>
          <cell r="J15">
            <v>25343597</v>
          </cell>
        </row>
        <row r="16">
          <cell r="A16" t="str">
            <v>Kent County</v>
          </cell>
          <cell r="B16">
            <v>19383</v>
          </cell>
          <cell r="C16">
            <v>20197</v>
          </cell>
          <cell r="D16">
            <v>19201</v>
          </cell>
          <cell r="E16">
            <v>996</v>
          </cell>
          <cell r="F16">
            <v>72.900000000000006</v>
          </cell>
          <cell r="G16">
            <v>48.4</v>
          </cell>
          <cell r="H16">
            <v>61497</v>
          </cell>
          <cell r="I16">
            <v>55514</v>
          </cell>
          <cell r="J16">
            <v>1191987</v>
          </cell>
        </row>
        <row r="17">
          <cell r="A17" t="str">
            <v>Montgomery County</v>
          </cell>
          <cell r="B17">
            <v>1052567</v>
          </cell>
          <cell r="C17">
            <v>971777</v>
          </cell>
          <cell r="D17">
            <v>873874</v>
          </cell>
          <cell r="E17">
            <v>97903</v>
          </cell>
          <cell r="F17">
            <v>1978.2</v>
          </cell>
          <cell r="G17">
            <v>39.4</v>
          </cell>
          <cell r="H17">
            <v>89690</v>
          </cell>
          <cell r="I17">
            <v>107758</v>
          </cell>
          <cell r="J17">
            <v>94404295</v>
          </cell>
        </row>
        <row r="18">
          <cell r="A18" t="str">
            <v>Prince George's County</v>
          </cell>
          <cell r="B18">
            <v>909308</v>
          </cell>
          <cell r="C18">
            <v>863420</v>
          </cell>
          <cell r="D18">
            <v>801091</v>
          </cell>
          <cell r="E18">
            <v>62329</v>
          </cell>
          <cell r="F18">
            <v>1788.8</v>
          </cell>
          <cell r="G18">
            <v>37.5</v>
          </cell>
          <cell r="H18">
            <v>49420</v>
          </cell>
          <cell r="I18">
            <v>82445</v>
          </cell>
          <cell r="J18">
            <v>44938165</v>
          </cell>
        </row>
        <row r="19">
          <cell r="A19" t="str">
            <v>Queen Anne's County</v>
          </cell>
          <cell r="B19">
            <v>50251</v>
          </cell>
          <cell r="C19">
            <v>47798</v>
          </cell>
          <cell r="D19">
            <v>40580</v>
          </cell>
          <cell r="E19">
            <v>7218</v>
          </cell>
          <cell r="F19">
            <v>128.5</v>
          </cell>
          <cell r="G19">
            <v>44.8</v>
          </cell>
          <cell r="H19">
            <v>64810</v>
          </cell>
          <cell r="I19">
            <v>93751</v>
          </cell>
          <cell r="J19">
            <v>3256776</v>
          </cell>
        </row>
        <row r="20">
          <cell r="A20" t="str">
            <v>Somerset County</v>
          </cell>
          <cell r="B20">
            <v>25675</v>
          </cell>
          <cell r="C20">
            <v>26470</v>
          </cell>
          <cell r="D20">
            <v>24746</v>
          </cell>
          <cell r="E20">
            <v>1724</v>
          </cell>
          <cell r="F20">
            <v>82.8</v>
          </cell>
          <cell r="G20">
            <v>37.4</v>
          </cell>
          <cell r="H20">
            <v>31562</v>
          </cell>
          <cell r="I20">
            <v>42098</v>
          </cell>
          <cell r="J20">
            <v>810347</v>
          </cell>
        </row>
        <row r="21">
          <cell r="A21" t="str">
            <v>St. Mary's County</v>
          </cell>
          <cell r="B21">
            <v>112664</v>
          </cell>
          <cell r="C21">
            <v>105151</v>
          </cell>
          <cell r="D21">
            <v>86196</v>
          </cell>
          <cell r="E21">
            <v>18955</v>
          </cell>
          <cell r="F21">
            <v>294.39999999999998</v>
          </cell>
          <cell r="G21">
            <v>36.799999999999997</v>
          </cell>
          <cell r="H21">
            <v>56820</v>
          </cell>
          <cell r="I21">
            <v>89964</v>
          </cell>
          <cell r="J21">
            <v>6401617</v>
          </cell>
        </row>
        <row r="22">
          <cell r="A22" t="str">
            <v>Talbot County</v>
          </cell>
          <cell r="B22">
            <v>36968</v>
          </cell>
          <cell r="C22">
            <v>37782</v>
          </cell>
          <cell r="D22">
            <v>33806</v>
          </cell>
          <cell r="E22">
            <v>3976</v>
          </cell>
          <cell r="F22">
            <v>140.69999999999999</v>
          </cell>
          <cell r="G22">
            <v>51</v>
          </cell>
          <cell r="H22">
            <v>73232</v>
          </cell>
          <cell r="I22">
            <v>64245</v>
          </cell>
          <cell r="J22">
            <v>2707240</v>
          </cell>
        </row>
        <row r="23">
          <cell r="A23" t="str">
            <v>Washington County</v>
          </cell>
          <cell r="B23">
            <v>150926</v>
          </cell>
          <cell r="C23">
            <v>147430</v>
          </cell>
          <cell r="D23">
            <v>131911</v>
          </cell>
          <cell r="E23">
            <v>15519</v>
          </cell>
          <cell r="F23">
            <v>322.10000000000002</v>
          </cell>
          <cell r="G23">
            <v>40.6</v>
          </cell>
          <cell r="H23">
            <v>47092</v>
          </cell>
          <cell r="I23">
            <v>62556</v>
          </cell>
          <cell r="J23">
            <v>7107398</v>
          </cell>
        </row>
        <row r="24">
          <cell r="A24" t="str">
            <v>Wicomico County</v>
          </cell>
          <cell r="B24">
            <v>103195</v>
          </cell>
          <cell r="C24">
            <v>98733</v>
          </cell>
          <cell r="D24">
            <v>84638</v>
          </cell>
          <cell r="E24">
            <v>14095</v>
          </cell>
          <cell r="F24">
            <v>263.7</v>
          </cell>
          <cell r="G24">
            <v>35.9</v>
          </cell>
          <cell r="H24">
            <v>42054</v>
          </cell>
          <cell r="I24">
            <v>54313</v>
          </cell>
          <cell r="J24">
            <v>4339716</v>
          </cell>
        </row>
        <row r="25">
          <cell r="A25" t="str">
            <v>Worcester County</v>
          </cell>
          <cell r="B25">
            <v>51823</v>
          </cell>
          <cell r="C25">
            <v>51454</v>
          </cell>
          <cell r="D25">
            <v>46559</v>
          </cell>
          <cell r="E25">
            <v>4895</v>
          </cell>
          <cell r="F25">
            <v>109.9</v>
          </cell>
          <cell r="G25">
            <v>50.6</v>
          </cell>
          <cell r="H25">
            <v>60007</v>
          </cell>
          <cell r="I25">
            <v>59266</v>
          </cell>
          <cell r="J25">
            <v>3109753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A1:E25"/>
    </sheetView>
  </sheetViews>
  <sheetFormatPr defaultRowHeight="14.5" x14ac:dyDescent="0.35"/>
  <cols>
    <col min="1" max="1" width="20.1796875" bestFit="1" customWidth="1"/>
    <col min="2" max="2" width="17.26953125" bestFit="1" customWidth="1"/>
    <col min="3" max="3" width="12.08984375" bestFit="1" customWidth="1"/>
    <col min="4" max="4" width="11.81640625" bestFit="1" customWidth="1"/>
    <col min="5" max="5" width="16.1796875" bestFit="1" customWidth="1"/>
  </cols>
  <sheetData>
    <row r="1" spans="1:5" s="2" customFormat="1" ht="43.5" x14ac:dyDescent="0.35">
      <c r="A1" s="2" t="s">
        <v>27</v>
      </c>
      <c r="B1" s="2" t="s">
        <v>29</v>
      </c>
      <c r="C1" s="2" t="s">
        <v>1</v>
      </c>
      <c r="D1" s="2" t="s">
        <v>2</v>
      </c>
      <c r="E1" s="2" t="s">
        <v>0</v>
      </c>
    </row>
    <row r="2" spans="1:5" x14ac:dyDescent="0.35">
      <c r="A2" t="s">
        <v>3</v>
      </c>
      <c r="B2" s="1">
        <v>72591</v>
      </c>
      <c r="C2" s="1">
        <f>VLOOKUP(A2,[1]Choose_Maryland___Compare_Count!$A$1:$J$25,9,FALSE)</f>
        <v>43535</v>
      </c>
      <c r="D2">
        <v>10.6</v>
      </c>
      <c r="E2">
        <v>9</v>
      </c>
    </row>
    <row r="3" spans="1:5" x14ac:dyDescent="0.35">
      <c r="A3" t="s">
        <v>4</v>
      </c>
      <c r="B3" s="1">
        <v>564600</v>
      </c>
      <c r="C3" s="1">
        <f>VLOOKUP(A3,[1]Choose_Maryland___Compare_Count!$A$1:$J$25,9,FALSE)</f>
        <v>97051</v>
      </c>
      <c r="D3">
        <v>3.9</v>
      </c>
      <c r="E3">
        <v>5.2</v>
      </c>
    </row>
    <row r="4" spans="1:5" x14ac:dyDescent="0.35">
      <c r="A4" t="s">
        <v>26</v>
      </c>
      <c r="B4" s="1">
        <v>619796</v>
      </c>
      <c r="C4" s="1">
        <f>VLOOKUP(A4,[1]Choose_Maryland___Compare_Count!$A$1:$J$25,9,FALSE)</f>
        <v>50501</v>
      </c>
      <c r="D4">
        <v>17.2</v>
      </c>
      <c r="E4">
        <v>10</v>
      </c>
    </row>
    <row r="5" spans="1:5" x14ac:dyDescent="0.35">
      <c r="A5" t="s">
        <v>5</v>
      </c>
      <c r="B5" s="1">
        <v>828637</v>
      </c>
      <c r="C5" s="1">
        <f>VLOOKUP(A5,[1]Choose_Maryland___Compare_Count!$A$1:$J$25,9,FALSE)</f>
        <v>75836</v>
      </c>
      <c r="D5">
        <v>6</v>
      </c>
      <c r="E5">
        <v>5.5</v>
      </c>
    </row>
    <row r="6" spans="1:5" x14ac:dyDescent="0.35">
      <c r="A6" t="s">
        <v>6</v>
      </c>
      <c r="B6" s="1">
        <v>90824</v>
      </c>
      <c r="C6" s="1">
        <f>VLOOKUP(A6,[1]Choose_Maryland___Compare_Count!$A$1:$J$25,9,FALSE)</f>
        <v>106270</v>
      </c>
      <c r="D6">
        <v>3.3</v>
      </c>
      <c r="E6">
        <v>7.3</v>
      </c>
    </row>
    <row r="7" spans="1:5" x14ac:dyDescent="0.35">
      <c r="A7" t="s">
        <v>7</v>
      </c>
      <c r="B7" s="1">
        <v>32785</v>
      </c>
      <c r="C7" s="1">
        <f>VLOOKUP(A7,[1]Choose_Maryland___Compare_Count!$A$1:$J$25,9,FALSE)</f>
        <v>56627</v>
      </c>
      <c r="D7">
        <v>12.1</v>
      </c>
      <c r="E7">
        <v>6.5</v>
      </c>
    </row>
    <row r="8" spans="1:5" x14ac:dyDescent="0.35">
      <c r="A8" t="s">
        <v>8</v>
      </c>
      <c r="B8" s="1">
        <v>167319</v>
      </c>
      <c r="C8" s="1">
        <f>VLOOKUP(A8,[1]Choose_Maryland___Compare_Count!$A$1:$J$25,9,FALSE)</f>
        <v>95956</v>
      </c>
      <c r="D8">
        <v>3.4</v>
      </c>
      <c r="E8">
        <v>4</v>
      </c>
    </row>
    <row r="9" spans="1:5" x14ac:dyDescent="0.35">
      <c r="A9" t="s">
        <v>9</v>
      </c>
      <c r="B9" s="1">
        <v>102416</v>
      </c>
      <c r="C9" s="1">
        <f>VLOOKUP(A9,[1]Choose_Maryland___Compare_Count!$A$1:$J$25,9,FALSE)</f>
        <v>72739</v>
      </c>
      <c r="D9">
        <v>6.5</v>
      </c>
      <c r="E9">
        <v>5.8</v>
      </c>
    </row>
    <row r="10" spans="1:5" x14ac:dyDescent="0.35">
      <c r="A10" t="s">
        <v>10</v>
      </c>
      <c r="B10" s="1">
        <v>156021</v>
      </c>
      <c r="C10" s="1">
        <f>VLOOKUP(A10,[1]Choose_Maryland___Compare_Count!$A$1:$J$25,9,FALSE)</f>
        <v>92616</v>
      </c>
      <c r="D10">
        <v>5.2</v>
      </c>
      <c r="E10">
        <v>4.5</v>
      </c>
    </row>
    <row r="11" spans="1:5" x14ac:dyDescent="0.35">
      <c r="A11" t="s">
        <v>11</v>
      </c>
      <c r="B11" s="1">
        <v>32386</v>
      </c>
      <c r="C11" s="1">
        <f>VLOOKUP(A11,[1]Choose_Maryland___Compare_Count!$A$1:$J$25,9,FALSE)</f>
        <v>48682</v>
      </c>
      <c r="D11">
        <v>11.9</v>
      </c>
      <c r="E11">
        <v>8.3000000000000007</v>
      </c>
    </row>
    <row r="12" spans="1:5" x14ac:dyDescent="0.35">
      <c r="A12" t="s">
        <v>12</v>
      </c>
      <c r="B12" s="1">
        <v>246105</v>
      </c>
      <c r="C12" s="1">
        <f>VLOOKUP(A12,[1]Choose_Maryland___Compare_Count!$A$1:$J$25,9,FALSE)</f>
        <v>95196</v>
      </c>
      <c r="D12">
        <v>4.5</v>
      </c>
      <c r="E12">
        <v>5.0999999999999996</v>
      </c>
    </row>
    <row r="13" spans="1:5" x14ac:dyDescent="0.35">
      <c r="A13" t="s">
        <v>13</v>
      </c>
      <c r="B13" s="1">
        <v>29516</v>
      </c>
      <c r="C13" s="1">
        <f>VLOOKUP(A13,[1]Choose_Maryland___Compare_Count!$A$1:$J$25,9,FALSE)</f>
        <v>49147</v>
      </c>
      <c r="D13">
        <v>7.6</v>
      </c>
      <c r="E13">
        <v>4.8</v>
      </c>
    </row>
    <row r="14" spans="1:5" x14ac:dyDescent="0.35">
      <c r="A14" t="s">
        <v>14</v>
      </c>
      <c r="B14" s="1">
        <v>250132</v>
      </c>
      <c r="C14" s="1">
        <f>VLOOKUP(A14,[1]Choose_Maryland___Compare_Count!$A$1:$J$25,9,FALSE)</f>
        <v>87959</v>
      </c>
      <c r="D14">
        <v>5.4</v>
      </c>
      <c r="E14">
        <v>5.2</v>
      </c>
    </row>
    <row r="15" spans="1:5" x14ac:dyDescent="0.35">
      <c r="A15" t="s">
        <v>15</v>
      </c>
      <c r="B15" s="1">
        <v>312495</v>
      </c>
      <c r="C15" s="1">
        <f>VLOOKUP(A15,[1]Choose_Maryland___Compare_Count!$A$1:$J$25,9,FALSE)</f>
        <v>116719</v>
      </c>
      <c r="D15">
        <v>3.6</v>
      </c>
      <c r="E15">
        <v>4.2</v>
      </c>
    </row>
    <row r="16" spans="1:5" x14ac:dyDescent="0.35">
      <c r="A16" t="s">
        <v>16</v>
      </c>
      <c r="B16" s="1">
        <v>19666</v>
      </c>
      <c r="C16" s="1">
        <f>VLOOKUP(A16,[1]Choose_Maryland___Compare_Count!$A$1:$J$25,9,FALSE)</f>
        <v>55514</v>
      </c>
      <c r="D16">
        <v>7.8</v>
      </c>
      <c r="E16">
        <v>4.8</v>
      </c>
    </row>
    <row r="17" spans="1:5" x14ac:dyDescent="0.35">
      <c r="A17" t="s">
        <v>17</v>
      </c>
      <c r="B17" s="1">
        <v>1039198</v>
      </c>
      <c r="C17" s="1">
        <f>VLOOKUP(A17,[1]Choose_Maryland___Compare_Count!$A$1:$J$25,9,FALSE)</f>
        <v>107758</v>
      </c>
      <c r="D17">
        <v>4.8</v>
      </c>
      <c r="E17">
        <v>5.4</v>
      </c>
    </row>
    <row r="18" spans="1:5" x14ac:dyDescent="0.35">
      <c r="A18" t="s">
        <v>18</v>
      </c>
      <c r="B18" s="1">
        <v>905161</v>
      </c>
      <c r="C18" s="1">
        <f>VLOOKUP(A18,[1]Choose_Maryland___Compare_Count!$A$1:$J$25,9,FALSE)</f>
        <v>82445</v>
      </c>
      <c r="D18">
        <v>6.5</v>
      </c>
      <c r="E18">
        <v>7.3</v>
      </c>
    </row>
    <row r="19" spans="1:5" x14ac:dyDescent="0.35">
      <c r="A19" t="s">
        <v>19</v>
      </c>
      <c r="B19" s="1">
        <v>49071</v>
      </c>
      <c r="C19" s="1">
        <f>VLOOKUP(A19,[1]Choose_Maryland___Compare_Count!$A$1:$J$25,9,FALSE)</f>
        <v>93751</v>
      </c>
      <c r="D19">
        <v>3.8</v>
      </c>
      <c r="E19">
        <v>3.7</v>
      </c>
    </row>
    <row r="20" spans="1:5" x14ac:dyDescent="0.35">
      <c r="A20" t="s">
        <v>21</v>
      </c>
      <c r="B20" s="1">
        <v>25801</v>
      </c>
      <c r="C20" s="1">
        <f>VLOOKUP(A20,[1]Choose_Maryland___Compare_Count!$A$1:$J$25,9,FALSE)</f>
        <v>42098</v>
      </c>
      <c r="D20">
        <v>18</v>
      </c>
      <c r="E20">
        <v>10.199999999999999</v>
      </c>
    </row>
    <row r="21" spans="1:5" x14ac:dyDescent="0.35">
      <c r="A21" t="s">
        <v>20</v>
      </c>
      <c r="B21" s="1">
        <v>110979</v>
      </c>
      <c r="C21" s="1">
        <f>VLOOKUP(A21,[1]Choose_Maryland___Compare_Count!$A$1:$J$25,9,FALSE)</f>
        <v>89964</v>
      </c>
      <c r="D21">
        <v>5.8</v>
      </c>
      <c r="E21">
        <v>4.2</v>
      </c>
    </row>
    <row r="22" spans="1:5" x14ac:dyDescent="0.35">
      <c r="A22" t="s">
        <v>22</v>
      </c>
      <c r="B22" s="1">
        <v>37461</v>
      </c>
      <c r="C22" s="1">
        <f>VLOOKUP(A22,[1]Choose_Maryland___Compare_Count!$A$1:$J$25,9,FALSE)</f>
        <v>64245</v>
      </c>
      <c r="D22">
        <v>6.7</v>
      </c>
      <c r="E22">
        <v>4.4000000000000004</v>
      </c>
    </row>
    <row r="23" spans="1:5" x14ac:dyDescent="0.35">
      <c r="A23" t="s">
        <v>23</v>
      </c>
      <c r="B23" s="1">
        <v>149546</v>
      </c>
      <c r="C23" s="1">
        <f>VLOOKUP(A23,[1]Choose_Maryland___Compare_Count!$A$1:$J$25,9,FALSE)</f>
        <v>62556</v>
      </c>
      <c r="D23">
        <v>9.6999999999999993</v>
      </c>
      <c r="E23">
        <v>6.8</v>
      </c>
    </row>
    <row r="24" spans="1:5" x14ac:dyDescent="0.35">
      <c r="A24" t="s">
        <v>24</v>
      </c>
      <c r="B24" s="1">
        <v>102014</v>
      </c>
      <c r="C24" s="1">
        <f>VLOOKUP(A24,[1]Choose_Maryland___Compare_Count!$A$1:$J$25,9,FALSE)</f>
        <v>54313</v>
      </c>
      <c r="D24">
        <v>10.199999999999999</v>
      </c>
      <c r="E24">
        <v>7.6</v>
      </c>
    </row>
    <row r="25" spans="1:5" x14ac:dyDescent="0.35">
      <c r="A25" t="s">
        <v>25</v>
      </c>
      <c r="B25" s="1">
        <v>51559</v>
      </c>
      <c r="C25" s="1">
        <f>VLOOKUP(A25,[1]Choose_Maryland___Compare_Count!$A$1:$J$25,9,FALSE)</f>
        <v>59266</v>
      </c>
      <c r="D25">
        <v>7.8</v>
      </c>
      <c r="E25">
        <v>7.1</v>
      </c>
    </row>
  </sheetData>
  <autoFilter ref="A1:E1" xr:uid="{00000000-0009-0000-0000-000000000000}">
    <sortState xmlns:xlrd2="http://schemas.microsoft.com/office/spreadsheetml/2017/richdata2" ref="A2:E25">
      <sortCondition ref="A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3832-5C3A-44F3-B5A8-0A911EE47EA3}">
  <dimension ref="A1:S37"/>
  <sheetViews>
    <sheetView tabSelected="1" workbookViewId="0">
      <selection activeCell="F9" sqref="F9"/>
    </sheetView>
  </sheetViews>
  <sheetFormatPr defaultRowHeight="14.5" x14ac:dyDescent="0.35"/>
  <cols>
    <col min="2" max="2" width="20.1796875" bestFit="1" customWidth="1"/>
    <col min="3" max="3" width="17.08984375" bestFit="1" customWidth="1"/>
    <col min="4" max="4" width="18.81640625" bestFit="1" customWidth="1"/>
    <col min="5" max="5" width="12.7265625" bestFit="1" customWidth="1"/>
    <col min="6" max="6" width="16.1796875" bestFit="1" customWidth="1"/>
    <col min="7" max="7" width="15" bestFit="1" customWidth="1"/>
    <col min="8" max="8" width="13.6328125" bestFit="1" customWidth="1"/>
    <col min="10" max="10" width="15" bestFit="1" customWidth="1"/>
    <col min="14" max="14" width="9.54296875" bestFit="1" customWidth="1"/>
    <col min="17" max="17" width="19" bestFit="1" customWidth="1"/>
    <col min="18" max="18" width="20.1796875" bestFit="1" customWidth="1"/>
    <col min="19" max="19" width="17.36328125" bestFit="1" customWidth="1"/>
  </cols>
  <sheetData>
    <row r="1" spans="1:19" x14ac:dyDescent="0.35">
      <c r="C1" s="3" t="s">
        <v>44</v>
      </c>
      <c r="D1">
        <v>7</v>
      </c>
      <c r="E1" s="13">
        <f>D1+1</f>
        <v>8</v>
      </c>
      <c r="F1" s="13">
        <f t="shared" ref="F1:G1" si="0">E1+1</f>
        <v>9</v>
      </c>
      <c r="G1" s="13">
        <f t="shared" si="0"/>
        <v>10</v>
      </c>
      <c r="Q1" s="25" t="s">
        <v>48</v>
      </c>
      <c r="R1" s="26" t="s">
        <v>49</v>
      </c>
      <c r="S1" s="27" t="s">
        <v>50</v>
      </c>
    </row>
    <row r="2" spans="1:19" x14ac:dyDescent="0.35">
      <c r="A2" s="4" t="s">
        <v>42</v>
      </c>
      <c r="B2" s="14" t="s">
        <v>41</v>
      </c>
      <c r="C2" s="14" t="s">
        <v>43</v>
      </c>
      <c r="D2" s="21" t="s">
        <v>34</v>
      </c>
      <c r="E2" s="21" t="s">
        <v>37</v>
      </c>
      <c r="F2" s="21" t="s">
        <v>35</v>
      </c>
      <c r="G2" s="22" t="s">
        <v>36</v>
      </c>
      <c r="Q2" s="15" t="s">
        <v>6</v>
      </c>
      <c r="R2" s="16" t="s">
        <v>4</v>
      </c>
      <c r="S2" s="17" t="s">
        <v>3</v>
      </c>
    </row>
    <row r="3" spans="1:19" x14ac:dyDescent="0.35">
      <c r="A3" s="15">
        <v>1</v>
      </c>
      <c r="B3" s="16">
        <v>9</v>
      </c>
      <c r="C3" s="16" t="str">
        <f>VLOOKUP($B$3,sociodemo,2,FALSE)</f>
        <v>Charles County</v>
      </c>
      <c r="D3" s="16">
        <f t="shared" ref="D3:G5" si="1">VLOOKUP($B3,sociodemo,D$1,FALSE)</f>
        <v>-0.31391968492007633</v>
      </c>
      <c r="E3" s="16">
        <f t="shared" si="1"/>
        <v>0.78850561190056101</v>
      </c>
      <c r="F3" s="16">
        <f t="shared" si="1"/>
        <v>-0.60477450986974024</v>
      </c>
      <c r="G3" s="17">
        <f t="shared" si="1"/>
        <v>-0.87783996466307201</v>
      </c>
      <c r="Q3" s="15" t="s">
        <v>8</v>
      </c>
      <c r="R3" s="16" t="s">
        <v>5</v>
      </c>
      <c r="S3" s="17" t="s">
        <v>26</v>
      </c>
    </row>
    <row r="4" spans="1:19" x14ac:dyDescent="0.35">
      <c r="A4" s="15">
        <v>2</v>
      </c>
      <c r="B4" s="16">
        <v>4</v>
      </c>
      <c r="C4" s="16" t="str">
        <f>VLOOKUP($B$4,sociodemo,2,FALSE)</f>
        <v>Baltimore County</v>
      </c>
      <c r="D4" s="16">
        <f t="shared" si="1"/>
        <v>1.9367438137476782</v>
      </c>
      <c r="E4" s="16">
        <f t="shared" si="1"/>
        <v>3.6095935034401568E-2</v>
      </c>
      <c r="F4" s="16">
        <f t="shared" si="1"/>
        <v>-0.40283241266106168</v>
      </c>
      <c r="G4" s="17">
        <f t="shared" si="1"/>
        <v>-0.33624204302004568</v>
      </c>
      <c r="Q4" s="15" t="s">
        <v>9</v>
      </c>
      <c r="R4" s="16" t="s">
        <v>17</v>
      </c>
      <c r="S4" s="17" t="s">
        <v>7</v>
      </c>
    </row>
    <row r="5" spans="1:19" x14ac:dyDescent="0.35">
      <c r="A5" s="18">
        <v>3</v>
      </c>
      <c r="B5" s="19">
        <v>23</v>
      </c>
      <c r="C5" s="19" t="str">
        <f>VLOOKUP($B$5,sociodemo,2,FALSE)</f>
        <v>Wicomico County</v>
      </c>
      <c r="D5" s="19">
        <f t="shared" si="1"/>
        <v>-0.49463436249621107</v>
      </c>
      <c r="E5" s="19">
        <f t="shared" si="1"/>
        <v>-0.9289883006742008</v>
      </c>
      <c r="F5" s="19">
        <f t="shared" si="1"/>
        <v>0.6573635976845007</v>
      </c>
      <c r="G5" s="20">
        <f t="shared" si="1"/>
        <v>0.80111359243030955</v>
      </c>
      <c r="Q5" s="15" t="s">
        <v>10</v>
      </c>
      <c r="R5" s="16" t="s">
        <v>18</v>
      </c>
      <c r="S5" s="17" t="s">
        <v>11</v>
      </c>
    </row>
    <row r="6" spans="1:19" x14ac:dyDescent="0.35">
      <c r="A6" s="16"/>
      <c r="B6" s="23" t="s">
        <v>47</v>
      </c>
      <c r="C6" s="16"/>
      <c r="D6" s="16"/>
      <c r="E6" s="16"/>
      <c r="F6" s="16"/>
      <c r="G6" s="16"/>
      <c r="Q6" s="15" t="s">
        <v>12</v>
      </c>
      <c r="R6" s="16"/>
      <c r="S6" s="17" t="s">
        <v>13</v>
      </c>
    </row>
    <row r="7" spans="1:19" x14ac:dyDescent="0.35">
      <c r="A7" s="16"/>
      <c r="B7" s="24">
        <f>SUM(N14:N37)</f>
        <v>37.515051523000842</v>
      </c>
      <c r="C7" s="16"/>
      <c r="D7" s="16"/>
      <c r="E7" s="16"/>
      <c r="F7" s="16"/>
      <c r="G7" s="16"/>
      <c r="Q7" s="15" t="s">
        <v>14</v>
      </c>
      <c r="R7" s="16"/>
      <c r="S7" s="17" t="s">
        <v>16</v>
      </c>
    </row>
    <row r="8" spans="1:19" x14ac:dyDescent="0.35">
      <c r="A8" s="16"/>
      <c r="B8" s="16"/>
      <c r="C8" s="16"/>
      <c r="D8" s="16"/>
      <c r="E8" s="16"/>
      <c r="F8" s="16"/>
      <c r="G8" s="16"/>
      <c r="Q8" s="15" t="s">
        <v>15</v>
      </c>
      <c r="R8" s="16"/>
      <c r="S8" s="17" t="s">
        <v>21</v>
      </c>
    </row>
    <row r="9" spans="1:19" x14ac:dyDescent="0.35">
      <c r="A9" s="16"/>
      <c r="B9" s="16"/>
      <c r="C9" s="16"/>
      <c r="D9" s="16"/>
      <c r="E9" s="16"/>
      <c r="F9" s="16"/>
      <c r="G9" s="16"/>
      <c r="Q9" s="15" t="s">
        <v>19</v>
      </c>
      <c r="R9" s="16"/>
      <c r="S9" s="17" t="s">
        <v>23</v>
      </c>
    </row>
    <row r="10" spans="1:19" x14ac:dyDescent="0.35">
      <c r="Q10" s="15" t="s">
        <v>20</v>
      </c>
      <c r="R10" s="16"/>
      <c r="S10" s="17" t="s">
        <v>24</v>
      </c>
    </row>
    <row r="11" spans="1:19" x14ac:dyDescent="0.35">
      <c r="B11" s="4" t="s">
        <v>30</v>
      </c>
      <c r="C11" s="5">
        <f>_xlfn.STDEV.P(C14:C37)</f>
        <v>298852.31639387435</v>
      </c>
      <c r="D11" s="5">
        <f t="shared" ref="D11:F11" si="2">_xlfn.STDEV.P(D14:D37)</f>
        <v>22301.680209496921</v>
      </c>
      <c r="E11" s="5">
        <f t="shared" si="2"/>
        <v>3.9615316026618919</v>
      </c>
      <c r="F11" s="6">
        <f t="shared" si="2"/>
        <v>1.8463881784596505</v>
      </c>
      <c r="Q11" s="18" t="s">
        <v>22</v>
      </c>
      <c r="R11" s="19"/>
      <c r="S11" s="20" t="s">
        <v>25</v>
      </c>
    </row>
    <row r="12" spans="1:19" x14ac:dyDescent="0.35">
      <c r="B12" s="7" t="s">
        <v>31</v>
      </c>
      <c r="C12" s="8">
        <f>AVERAGE(C14:C37)</f>
        <v>249836.625</v>
      </c>
      <c r="D12" s="8">
        <f t="shared" ref="D12:F12" si="3">AVERAGE(D14:D37)</f>
        <v>75031</v>
      </c>
      <c r="E12" s="8">
        <f t="shared" si="3"/>
        <v>7.5958333333333323</v>
      </c>
      <c r="F12" s="9">
        <f t="shared" si="3"/>
        <v>6.1208333333333336</v>
      </c>
      <c r="G12">
        <v>7</v>
      </c>
      <c r="H12" s="13">
        <f>G12+1</f>
        <v>8</v>
      </c>
      <c r="I12" s="13">
        <f t="shared" ref="I12:J12" si="4">H12+1</f>
        <v>9</v>
      </c>
      <c r="J12" s="13">
        <f t="shared" si="4"/>
        <v>10</v>
      </c>
    </row>
    <row r="13" spans="1:19" ht="29" x14ac:dyDescent="0.35">
      <c r="A13" s="3" t="s">
        <v>41</v>
      </c>
      <c r="B13" s="2" t="s">
        <v>27</v>
      </c>
      <c r="C13" s="2" t="s">
        <v>28</v>
      </c>
      <c r="D13" s="2" t="s">
        <v>1</v>
      </c>
      <c r="E13" s="2" t="s">
        <v>32</v>
      </c>
      <c r="F13" s="2" t="s">
        <v>33</v>
      </c>
      <c r="G13" s="10" t="s">
        <v>34</v>
      </c>
      <c r="H13" s="10" t="s">
        <v>37</v>
      </c>
      <c r="I13" s="10" t="s">
        <v>35</v>
      </c>
      <c r="J13" s="10" t="s">
        <v>36</v>
      </c>
      <c r="K13" s="12" t="s">
        <v>38</v>
      </c>
      <c r="L13" s="12" t="s">
        <v>39</v>
      </c>
      <c r="M13" s="12" t="s">
        <v>40</v>
      </c>
      <c r="N13" s="10" t="s">
        <v>45</v>
      </c>
      <c r="O13" s="10" t="s">
        <v>46</v>
      </c>
      <c r="Q13" s="12" t="s">
        <v>46</v>
      </c>
      <c r="R13" s="28" t="s">
        <v>51</v>
      </c>
    </row>
    <row r="14" spans="1:19" x14ac:dyDescent="0.35">
      <c r="A14">
        <v>1</v>
      </c>
      <c r="B14" t="s">
        <v>3</v>
      </c>
      <c r="C14" s="1">
        <v>72591</v>
      </c>
      <c r="D14" s="29">
        <v>43535</v>
      </c>
      <c r="E14">
        <v>10.6</v>
      </c>
      <c r="F14">
        <v>9</v>
      </c>
      <c r="G14" s="11">
        <f>STANDARDIZE(C14,$C$12,$C$11)</f>
        <v>-0.59308767333226209</v>
      </c>
      <c r="H14" s="11">
        <f>STANDARDIZE(D14,$D$12,$D$11)</f>
        <v>-1.4122702730975301</v>
      </c>
      <c r="I14" s="11">
        <f>STANDARDIZE(E14,$E$12,$E$11)</f>
        <v>0.75833464628884006</v>
      </c>
      <c r="J14" s="11">
        <f>STANDARDIZE(F14,$F$12,$F$11)</f>
        <v>1.5593506827305466</v>
      </c>
      <c r="K14">
        <f>SUMXMY2($D$3:$G$3,G14:J14)</f>
        <v>12.719314085089518</v>
      </c>
      <c r="L14">
        <f>SUMXMY2($D$4:$G$4,G14:J14)</f>
        <v>13.439392746588497</v>
      </c>
      <c r="M14">
        <f>SUMXMY2($D$5:$G$5,G14:J14)</f>
        <v>0.82837315704719328</v>
      </c>
      <c r="N14" s="11">
        <f>MIN(K14:M14)</f>
        <v>0.82837315704719328</v>
      </c>
      <c r="O14" s="11">
        <f>MATCH(N14,K14:M14,0)</f>
        <v>3</v>
      </c>
      <c r="Q14">
        <v>1</v>
      </c>
      <c r="R14" t="s">
        <v>6</v>
      </c>
    </row>
    <row r="15" spans="1:19" x14ac:dyDescent="0.35">
      <c r="A15">
        <f>A14+1</f>
        <v>2</v>
      </c>
      <c r="B15" t="s">
        <v>4</v>
      </c>
      <c r="C15" s="1">
        <v>564600</v>
      </c>
      <c r="D15" s="29">
        <v>97051</v>
      </c>
      <c r="E15">
        <v>3.9</v>
      </c>
      <c r="F15">
        <v>5.2</v>
      </c>
      <c r="G15" s="11">
        <f t="shared" ref="G15:G37" si="5">STANDARDIZE(C15,$C$12,$C$11)</f>
        <v>1.0532405396689499</v>
      </c>
      <c r="H15" s="11">
        <f t="shared" ref="H15:H37" si="6">STANDARDIZE(D15,$D$12,$D$11)</f>
        <v>0.98736955212114597</v>
      </c>
      <c r="I15" s="11">
        <f t="shared" ref="I15:I37" si="7">STANDARDIZE(E15,$E$12,$E$11)</f>
        <v>-0.93293041783384301</v>
      </c>
      <c r="J15" s="11">
        <f t="shared" ref="J15:J37" si="8">STANDARDIZE(F15,$F$12,$F$11)</f>
        <v>-0.49872141951295346</v>
      </c>
      <c r="K15">
        <f t="shared" ref="K15:K37" si="9">SUMXMY2($D$3:$G$3,G15:J15)</f>
        <v>2.1600911176268602</v>
      </c>
      <c r="L15">
        <f t="shared" ref="L15:L37" si="10">SUMXMY2($D$4:$G$4,G15:J15)</f>
        <v>1.9929029727468168</v>
      </c>
      <c r="M15">
        <f t="shared" ref="M15:M37" si="11">SUMXMY2($D$5:$G$5,G15:J15)</f>
        <v>10.2869502467902</v>
      </c>
      <c r="N15" s="11">
        <f t="shared" ref="N15:N37" si="12">MIN(K15:M15)</f>
        <v>1.9929029727468168</v>
      </c>
      <c r="O15" s="11">
        <f t="shared" ref="O15:O37" si="13">MATCH(N15,K15:M15,0)</f>
        <v>2</v>
      </c>
      <c r="Q15">
        <v>1</v>
      </c>
      <c r="R15" t="s">
        <v>8</v>
      </c>
    </row>
    <row r="16" spans="1:19" x14ac:dyDescent="0.35">
      <c r="A16">
        <f t="shared" ref="A16:A37" si="14">A15+1</f>
        <v>3</v>
      </c>
      <c r="B16" t="s">
        <v>26</v>
      </c>
      <c r="C16" s="1">
        <v>619796</v>
      </c>
      <c r="D16" s="29">
        <v>50501</v>
      </c>
      <c r="E16">
        <v>17.2</v>
      </c>
      <c r="F16">
        <v>10</v>
      </c>
      <c r="G16" s="11">
        <f t="shared" si="5"/>
        <v>1.2379337709814155</v>
      </c>
      <c r="H16" s="11">
        <f t="shared" si="6"/>
        <v>-1.0999171259551186</v>
      </c>
      <c r="I16" s="11">
        <f t="shared" si="7"/>
        <v>2.4243569482604386</v>
      </c>
      <c r="J16" s="11">
        <f t="shared" si="8"/>
        <v>2.1009486043735728</v>
      </c>
      <c r="K16">
        <f>SUMXMY2($D$3:$G$3,G16:J16)</f>
        <v>24.023208315100987</v>
      </c>
      <c r="L16">
        <f t="shared" si="10"/>
        <v>15.711759084860411</v>
      </c>
      <c r="M16">
        <f t="shared" si="11"/>
        <v>7.8428455597071842</v>
      </c>
      <c r="N16" s="11">
        <f t="shared" si="12"/>
        <v>7.8428455597071842</v>
      </c>
      <c r="O16" s="11">
        <f t="shared" si="13"/>
        <v>3</v>
      </c>
      <c r="Q16">
        <v>1</v>
      </c>
      <c r="R16" t="s">
        <v>9</v>
      </c>
    </row>
    <row r="17" spans="1:18" x14ac:dyDescent="0.35">
      <c r="A17">
        <f t="shared" si="14"/>
        <v>4</v>
      </c>
      <c r="B17" t="s">
        <v>5</v>
      </c>
      <c r="C17" s="1">
        <v>828637</v>
      </c>
      <c r="D17" s="29">
        <v>75836</v>
      </c>
      <c r="E17">
        <v>6</v>
      </c>
      <c r="F17">
        <v>5.5</v>
      </c>
      <c r="G17" s="11">
        <f t="shared" si="5"/>
        <v>1.9367438137476782</v>
      </c>
      <c r="H17" s="11">
        <f t="shared" si="6"/>
        <v>3.6095935034401568E-2</v>
      </c>
      <c r="I17" s="11">
        <f t="shared" si="7"/>
        <v>-0.40283241266106168</v>
      </c>
      <c r="J17" s="11">
        <f t="shared" si="8"/>
        <v>-0.33624204302004568</v>
      </c>
      <c r="K17">
        <f t="shared" si="9"/>
        <v>5.9657154254303002</v>
      </c>
      <c r="L17">
        <f>SUMXMY2($D$4:$G$4,G17:J17)</f>
        <v>0</v>
      </c>
      <c r="M17">
        <f t="shared" si="11"/>
        <v>9.2605808397716487</v>
      </c>
      <c r="N17" s="11">
        <f t="shared" si="12"/>
        <v>0</v>
      </c>
      <c r="O17" s="11">
        <f t="shared" si="13"/>
        <v>2</v>
      </c>
      <c r="Q17">
        <v>1</v>
      </c>
      <c r="R17" t="s">
        <v>10</v>
      </c>
    </row>
    <row r="18" spans="1:18" x14ac:dyDescent="0.35">
      <c r="A18">
        <f t="shared" si="14"/>
        <v>5</v>
      </c>
      <c r="B18" t="s">
        <v>6</v>
      </c>
      <c r="C18" s="1">
        <v>90824</v>
      </c>
      <c r="D18" s="29">
        <v>106270</v>
      </c>
      <c r="E18">
        <v>3.3</v>
      </c>
      <c r="F18">
        <v>7.3</v>
      </c>
      <c r="G18" s="11">
        <f t="shared" si="5"/>
        <v>-0.53207760581794616</v>
      </c>
      <c r="H18" s="11">
        <f t="shared" si="6"/>
        <v>1.4007464776890317</v>
      </c>
      <c r="I18" s="11">
        <f t="shared" si="7"/>
        <v>-1.0843869907403518</v>
      </c>
      <c r="J18" s="11">
        <f t="shared" si="8"/>
        <v>0.63863421593740166</v>
      </c>
      <c r="K18">
        <f t="shared" si="9"/>
        <v>2.9521538284266384</v>
      </c>
      <c r="L18">
        <f t="shared" si="10"/>
        <v>9.372250668453308</v>
      </c>
      <c r="M18">
        <f t="shared" si="11"/>
        <v>8.4891607940494751</v>
      </c>
      <c r="N18" s="11">
        <f t="shared" si="12"/>
        <v>2.9521538284266384</v>
      </c>
      <c r="O18" s="11">
        <f t="shared" si="13"/>
        <v>1</v>
      </c>
      <c r="Q18">
        <v>1</v>
      </c>
      <c r="R18" t="s">
        <v>12</v>
      </c>
    </row>
    <row r="19" spans="1:18" x14ac:dyDescent="0.35">
      <c r="A19">
        <f t="shared" si="14"/>
        <v>6</v>
      </c>
      <c r="B19" t="s">
        <v>7</v>
      </c>
      <c r="C19" s="1">
        <v>32785</v>
      </c>
      <c r="D19" s="29">
        <v>56627</v>
      </c>
      <c r="E19">
        <v>12.1</v>
      </c>
      <c r="F19">
        <v>6.5</v>
      </c>
      <c r="G19" s="11">
        <f t="shared" si="5"/>
        <v>-0.7262838970735479</v>
      </c>
      <c r="H19" s="11">
        <f t="shared" si="6"/>
        <v>-0.8252293023268652</v>
      </c>
      <c r="I19" s="11">
        <f t="shared" si="7"/>
        <v>1.1369760785551124</v>
      </c>
      <c r="J19" s="11">
        <f t="shared" si="8"/>
        <v>0.20535587862298071</v>
      </c>
      <c r="K19">
        <f t="shared" si="9"/>
        <v>6.9811929640520543</v>
      </c>
      <c r="L19">
        <f t="shared" si="10"/>
        <v>10.49793625146666</v>
      </c>
      <c r="M19">
        <f t="shared" si="11"/>
        <v>0.64938282197573716</v>
      </c>
      <c r="N19" s="11">
        <f t="shared" si="12"/>
        <v>0.64938282197573716</v>
      </c>
      <c r="O19" s="11">
        <f t="shared" si="13"/>
        <v>3</v>
      </c>
      <c r="Q19">
        <v>1</v>
      </c>
      <c r="R19" t="s">
        <v>14</v>
      </c>
    </row>
    <row r="20" spans="1:18" x14ac:dyDescent="0.35">
      <c r="A20">
        <f t="shared" si="14"/>
        <v>7</v>
      </c>
      <c r="B20" t="s">
        <v>8</v>
      </c>
      <c r="C20" s="1">
        <v>167319</v>
      </c>
      <c r="D20" s="29">
        <v>95956</v>
      </c>
      <c r="E20">
        <v>3.4</v>
      </c>
      <c r="F20">
        <v>4</v>
      </c>
      <c r="G20" s="11">
        <f t="shared" si="5"/>
        <v>-0.2761150590890698</v>
      </c>
      <c r="H20" s="11">
        <f t="shared" si="6"/>
        <v>0.93827011254018977</v>
      </c>
      <c r="I20" s="11">
        <f t="shared" si="7"/>
        <v>-1.0591442285892672</v>
      </c>
      <c r="J20" s="11">
        <f t="shared" si="8"/>
        <v>-1.1486389254845852</v>
      </c>
      <c r="K20">
        <f t="shared" si="9"/>
        <v>0.30364251385733321</v>
      </c>
      <c r="L20">
        <f t="shared" si="10"/>
        <v>6.8013965320156498</v>
      </c>
      <c r="M20">
        <f t="shared" si="11"/>
        <v>10.282338666456035</v>
      </c>
      <c r="N20" s="11">
        <f t="shared" si="12"/>
        <v>0.30364251385733321</v>
      </c>
      <c r="O20" s="11">
        <f t="shared" si="13"/>
        <v>1</v>
      </c>
      <c r="Q20">
        <v>1</v>
      </c>
      <c r="R20" t="s">
        <v>15</v>
      </c>
    </row>
    <row r="21" spans="1:18" x14ac:dyDescent="0.35">
      <c r="A21">
        <f t="shared" si="14"/>
        <v>8</v>
      </c>
      <c r="B21" t="s">
        <v>9</v>
      </c>
      <c r="C21" s="1">
        <v>102416</v>
      </c>
      <c r="D21" s="29">
        <v>72739</v>
      </c>
      <c r="E21">
        <v>6.5</v>
      </c>
      <c r="F21">
        <v>5.8</v>
      </c>
      <c r="G21" s="11">
        <f t="shared" si="5"/>
        <v>-0.49328921648947849</v>
      </c>
      <c r="H21" s="11">
        <f t="shared" si="6"/>
        <v>-0.10277252558863155</v>
      </c>
      <c r="I21" s="11">
        <f t="shared" si="7"/>
        <v>-0.27661860190563758</v>
      </c>
      <c r="J21" s="11">
        <f t="shared" si="8"/>
        <v>-0.17376266652713784</v>
      </c>
      <c r="K21">
        <f>SUMXMY2($D$3:$G$3,G21:J21)</f>
        <v>1.4299612889037727</v>
      </c>
      <c r="L21">
        <f t="shared" si="10"/>
        <v>5.96667445121032</v>
      </c>
      <c r="M21">
        <f t="shared" si="11"/>
        <v>2.5053407858481282</v>
      </c>
      <c r="N21" s="11">
        <f t="shared" si="12"/>
        <v>1.4299612889037727</v>
      </c>
      <c r="O21" s="11">
        <f t="shared" si="13"/>
        <v>1</v>
      </c>
      <c r="Q21">
        <v>1</v>
      </c>
      <c r="R21" t="s">
        <v>19</v>
      </c>
    </row>
    <row r="22" spans="1:18" x14ac:dyDescent="0.35">
      <c r="A22">
        <f t="shared" si="14"/>
        <v>9</v>
      </c>
      <c r="B22" t="s">
        <v>10</v>
      </c>
      <c r="C22" s="1">
        <v>156021</v>
      </c>
      <c r="D22" s="29">
        <v>92616</v>
      </c>
      <c r="E22">
        <v>5.2</v>
      </c>
      <c r="F22">
        <v>4.5</v>
      </c>
      <c r="G22" s="11">
        <f t="shared" si="5"/>
        <v>-0.31391968492007633</v>
      </c>
      <c r="H22" s="11">
        <f t="shared" si="6"/>
        <v>0.78850561190056101</v>
      </c>
      <c r="I22" s="11">
        <f t="shared" si="7"/>
        <v>-0.60477450986974024</v>
      </c>
      <c r="J22" s="11">
        <f t="shared" si="8"/>
        <v>-0.87783996466307201</v>
      </c>
      <c r="K22">
        <f t="shared" si="9"/>
        <v>0</v>
      </c>
      <c r="L22">
        <f t="shared" si="10"/>
        <v>5.9657154254303002</v>
      </c>
      <c r="M22">
        <f t="shared" si="11"/>
        <v>7.3943207838399285</v>
      </c>
      <c r="N22" s="11">
        <f t="shared" si="12"/>
        <v>0</v>
      </c>
      <c r="O22" s="11">
        <f t="shared" si="13"/>
        <v>1</v>
      </c>
      <c r="Q22">
        <v>1</v>
      </c>
      <c r="R22" t="s">
        <v>20</v>
      </c>
    </row>
    <row r="23" spans="1:18" x14ac:dyDescent="0.35">
      <c r="A23">
        <f t="shared" si="14"/>
        <v>10</v>
      </c>
      <c r="B23" t="s">
        <v>11</v>
      </c>
      <c r="C23" s="1">
        <v>32386</v>
      </c>
      <c r="D23" s="29">
        <v>48682</v>
      </c>
      <c r="E23">
        <v>11.9</v>
      </c>
      <c r="F23">
        <v>8.3000000000000007</v>
      </c>
      <c r="G23" s="11">
        <f t="shared" si="5"/>
        <v>-0.72761900467724516</v>
      </c>
      <c r="H23" s="11">
        <f t="shared" si="6"/>
        <v>-1.1814804872316111</v>
      </c>
      <c r="I23" s="11">
        <f t="shared" si="7"/>
        <v>1.0864905542529428</v>
      </c>
      <c r="J23" s="11">
        <f t="shared" si="8"/>
        <v>1.1802321375804286</v>
      </c>
      <c r="K23">
        <f t="shared" si="9"/>
        <v>11.148030653096422</v>
      </c>
      <c r="L23">
        <f t="shared" si="10"/>
        <v>13.099098412468718</v>
      </c>
      <c r="M23">
        <f t="shared" si="11"/>
        <v>0.44591496389520308</v>
      </c>
      <c r="N23" s="11">
        <f t="shared" si="12"/>
        <v>0.44591496389520308</v>
      </c>
      <c r="O23" s="11">
        <f t="shared" si="13"/>
        <v>3</v>
      </c>
      <c r="Q23">
        <v>1</v>
      </c>
      <c r="R23" t="s">
        <v>22</v>
      </c>
    </row>
    <row r="24" spans="1:18" x14ac:dyDescent="0.35">
      <c r="A24">
        <f t="shared" si="14"/>
        <v>11</v>
      </c>
      <c r="B24" t="s">
        <v>12</v>
      </c>
      <c r="C24" s="1">
        <v>246105</v>
      </c>
      <c r="D24" s="29">
        <v>95196</v>
      </c>
      <c r="E24">
        <v>4.5</v>
      </c>
      <c r="F24">
        <v>5.0999999999999996</v>
      </c>
      <c r="G24" s="11">
        <f t="shared" si="5"/>
        <v>-1.2486518575555829E-2</v>
      </c>
      <c r="H24" s="11">
        <f t="shared" si="6"/>
        <v>0.90419196269404678</v>
      </c>
      <c r="I24" s="11">
        <f t="shared" si="7"/>
        <v>-0.78147384492733407</v>
      </c>
      <c r="J24" s="11">
        <f t="shared" si="8"/>
        <v>-0.55288121167725646</v>
      </c>
      <c r="K24">
        <f t="shared" si="9"/>
        <v>0.24106613168428892</v>
      </c>
      <c r="L24">
        <f t="shared" si="10"/>
        <v>4.7433914653125431</v>
      </c>
      <c r="M24">
        <f t="shared" si="11"/>
        <v>7.4965715372122652</v>
      </c>
      <c r="N24" s="11">
        <f t="shared" si="12"/>
        <v>0.24106613168428892</v>
      </c>
      <c r="O24" s="11">
        <f t="shared" si="13"/>
        <v>1</v>
      </c>
      <c r="Q24">
        <v>2</v>
      </c>
      <c r="R24" t="s">
        <v>4</v>
      </c>
    </row>
    <row r="25" spans="1:18" x14ac:dyDescent="0.35">
      <c r="A25">
        <f t="shared" si="14"/>
        <v>12</v>
      </c>
      <c r="B25" t="s">
        <v>13</v>
      </c>
      <c r="C25" s="1">
        <v>29516</v>
      </c>
      <c r="D25" s="29">
        <v>49147</v>
      </c>
      <c r="E25">
        <v>7.6</v>
      </c>
      <c r="F25">
        <v>4.8</v>
      </c>
      <c r="G25" s="11">
        <f t="shared" si="5"/>
        <v>-0.73722241024769908</v>
      </c>
      <c r="H25" s="11">
        <f t="shared" si="6"/>
        <v>-1.1606300402862735</v>
      </c>
      <c r="I25" s="11">
        <f t="shared" si="7"/>
        <v>1.0517817562953654E-3</v>
      </c>
      <c r="J25" s="11">
        <f t="shared" si="8"/>
        <v>-0.71536058817016424</v>
      </c>
      <c r="K25">
        <f t="shared" si="9"/>
        <v>4.3717400313064676</v>
      </c>
      <c r="L25">
        <f t="shared" si="10"/>
        <v>8.8891017408522188</v>
      </c>
      <c r="M25">
        <f t="shared" si="11"/>
        <v>2.8429459965972423</v>
      </c>
      <c r="N25" s="11">
        <f t="shared" si="12"/>
        <v>2.8429459965972423</v>
      </c>
      <c r="O25" s="11">
        <f t="shared" si="13"/>
        <v>3</v>
      </c>
      <c r="Q25">
        <v>2</v>
      </c>
      <c r="R25" t="s">
        <v>5</v>
      </c>
    </row>
    <row r="26" spans="1:18" x14ac:dyDescent="0.35">
      <c r="A26">
        <f t="shared" si="14"/>
        <v>13</v>
      </c>
      <c r="B26" t="s">
        <v>14</v>
      </c>
      <c r="C26" s="1">
        <v>250132</v>
      </c>
      <c r="D26" s="29">
        <v>87959</v>
      </c>
      <c r="E26">
        <v>5.4</v>
      </c>
      <c r="F26">
        <v>5.2</v>
      </c>
      <c r="G26" s="11">
        <f t="shared" si="5"/>
        <v>9.8836443218565731E-4</v>
      </c>
      <c r="H26" s="11">
        <f t="shared" si="6"/>
        <v>0.57968726475123411</v>
      </c>
      <c r="I26" s="11">
        <f t="shared" si="7"/>
        <v>-0.55428898556757056</v>
      </c>
      <c r="J26" s="11">
        <f t="shared" si="8"/>
        <v>-0.49872141951295346</v>
      </c>
      <c r="K26">
        <f t="shared" si="9"/>
        <v>0.28905184109383086</v>
      </c>
      <c r="L26">
        <f t="shared" si="10"/>
        <v>4.0919793345600475</v>
      </c>
      <c r="M26">
        <f t="shared" si="11"/>
        <v>5.6794168899346564</v>
      </c>
      <c r="N26" s="11">
        <f t="shared" si="12"/>
        <v>0.28905184109383086</v>
      </c>
      <c r="O26" s="11">
        <f t="shared" si="13"/>
        <v>1</v>
      </c>
      <c r="Q26">
        <v>2</v>
      </c>
      <c r="R26" t="s">
        <v>17</v>
      </c>
    </row>
    <row r="27" spans="1:18" x14ac:dyDescent="0.35">
      <c r="A27">
        <f t="shared" si="14"/>
        <v>14</v>
      </c>
      <c r="B27" t="s">
        <v>15</v>
      </c>
      <c r="C27" s="1">
        <v>312495</v>
      </c>
      <c r="D27" s="29">
        <v>116719</v>
      </c>
      <c r="E27">
        <v>3.6</v>
      </c>
      <c r="F27">
        <v>4.2</v>
      </c>
      <c r="G27" s="11">
        <f t="shared" si="5"/>
        <v>0.20966334059602532</v>
      </c>
      <c r="H27" s="11">
        <f t="shared" si="6"/>
        <v>1.8692761984026491</v>
      </c>
      <c r="I27" s="11">
        <f t="shared" si="7"/>
        <v>-1.0086587042870974</v>
      </c>
      <c r="J27" s="11">
        <f t="shared" si="8"/>
        <v>-1.0403193411559799</v>
      </c>
      <c r="K27">
        <f t="shared" si="9"/>
        <v>1.6317262355423439</v>
      </c>
      <c r="L27">
        <f t="shared" si="10"/>
        <v>7.2061071761203674</v>
      </c>
      <c r="M27">
        <f t="shared" si="11"/>
        <v>14.492825020937765</v>
      </c>
      <c r="N27" s="11">
        <f t="shared" si="12"/>
        <v>1.6317262355423439</v>
      </c>
      <c r="O27" s="11">
        <f t="shared" si="13"/>
        <v>1</v>
      </c>
      <c r="Q27">
        <v>2</v>
      </c>
      <c r="R27" t="s">
        <v>18</v>
      </c>
    </row>
    <row r="28" spans="1:18" x14ac:dyDescent="0.35">
      <c r="A28">
        <f t="shared" si="14"/>
        <v>15</v>
      </c>
      <c r="B28" t="s">
        <v>16</v>
      </c>
      <c r="C28" s="1">
        <v>19666</v>
      </c>
      <c r="D28" s="29">
        <v>55514</v>
      </c>
      <c r="E28">
        <v>7.8</v>
      </c>
      <c r="F28">
        <v>4.8</v>
      </c>
      <c r="G28" s="11">
        <f t="shared" si="5"/>
        <v>-0.77018183354699221</v>
      </c>
      <c r="H28" s="11">
        <f t="shared" si="6"/>
        <v>-0.87513585598312471</v>
      </c>
      <c r="I28" s="11">
        <f t="shared" si="7"/>
        <v>5.1537306058465057E-2</v>
      </c>
      <c r="J28" s="11">
        <f t="shared" si="8"/>
        <v>-0.71536058817016424</v>
      </c>
      <c r="K28">
        <f t="shared" si="9"/>
        <v>3.433022829444337</v>
      </c>
      <c r="L28">
        <f t="shared" si="10"/>
        <v>8.5079725495086826</v>
      </c>
      <c r="M28">
        <f t="shared" si="11"/>
        <v>2.7455459306549193</v>
      </c>
      <c r="N28" s="11">
        <f t="shared" si="12"/>
        <v>2.7455459306549193</v>
      </c>
      <c r="O28" s="11">
        <f t="shared" si="13"/>
        <v>3</v>
      </c>
      <c r="Q28">
        <v>3</v>
      </c>
      <c r="R28" t="s">
        <v>3</v>
      </c>
    </row>
    <row r="29" spans="1:18" x14ac:dyDescent="0.35">
      <c r="A29">
        <f t="shared" si="14"/>
        <v>16</v>
      </c>
      <c r="B29" t="s">
        <v>17</v>
      </c>
      <c r="C29" s="1">
        <v>1039198</v>
      </c>
      <c r="D29" s="29">
        <v>107758</v>
      </c>
      <c r="E29">
        <v>4.8</v>
      </c>
      <c r="F29">
        <v>5.4</v>
      </c>
      <c r="G29" s="11">
        <f t="shared" si="5"/>
        <v>2.6413092075875233</v>
      </c>
      <c r="H29" s="11">
        <f t="shared" si="6"/>
        <v>1.467467907914112</v>
      </c>
      <c r="I29" s="11">
        <f t="shared" si="7"/>
        <v>-0.7057455584740796</v>
      </c>
      <c r="J29" s="11">
        <f t="shared" si="8"/>
        <v>-0.39040183518434812</v>
      </c>
      <c r="K29">
        <f t="shared" si="9"/>
        <v>9.4421586892456659</v>
      </c>
      <c r="L29">
        <f t="shared" si="10"/>
        <v>2.639927775935869</v>
      </c>
      <c r="M29">
        <f t="shared" si="11"/>
        <v>18.854920020278083</v>
      </c>
      <c r="N29" s="11">
        <f t="shared" si="12"/>
        <v>2.639927775935869</v>
      </c>
      <c r="O29" s="11">
        <f t="shared" si="13"/>
        <v>2</v>
      </c>
      <c r="Q29">
        <v>3</v>
      </c>
      <c r="R29" t="s">
        <v>26</v>
      </c>
    </row>
    <row r="30" spans="1:18" x14ac:dyDescent="0.35">
      <c r="A30">
        <f t="shared" si="14"/>
        <v>17</v>
      </c>
      <c r="B30" t="s">
        <v>18</v>
      </c>
      <c r="C30" s="1">
        <v>905161</v>
      </c>
      <c r="D30" s="29">
        <v>82445</v>
      </c>
      <c r="E30">
        <v>6.5</v>
      </c>
      <c r="F30">
        <v>7.3</v>
      </c>
      <c r="G30" s="11">
        <f t="shared" si="5"/>
        <v>2.1928033983725626</v>
      </c>
      <c r="H30" s="11">
        <f t="shared" si="6"/>
        <v>0.33244131968329593</v>
      </c>
      <c r="I30" s="11">
        <f t="shared" si="7"/>
        <v>-0.27661860190563758</v>
      </c>
      <c r="J30" s="11">
        <f t="shared" si="8"/>
        <v>0.63863421593740166</v>
      </c>
      <c r="K30">
        <f t="shared" si="9"/>
        <v>8.8990354953074124</v>
      </c>
      <c r="L30">
        <f t="shared" si="10"/>
        <v>1.1197007441852436</v>
      </c>
      <c r="M30">
        <f t="shared" si="11"/>
        <v>9.7122487025953799</v>
      </c>
      <c r="N30" s="11">
        <f t="shared" si="12"/>
        <v>1.1197007441852436</v>
      </c>
      <c r="O30" s="11">
        <f t="shared" si="13"/>
        <v>2</v>
      </c>
      <c r="Q30">
        <v>3</v>
      </c>
      <c r="R30" t="s">
        <v>7</v>
      </c>
    </row>
    <row r="31" spans="1:18" x14ac:dyDescent="0.35">
      <c r="A31">
        <f t="shared" si="14"/>
        <v>18</v>
      </c>
      <c r="B31" t="s">
        <v>19</v>
      </c>
      <c r="C31" s="1">
        <v>49071</v>
      </c>
      <c r="D31" s="29">
        <v>93751</v>
      </c>
      <c r="E31">
        <v>3.8</v>
      </c>
      <c r="F31">
        <v>3.7</v>
      </c>
      <c r="G31" s="11">
        <f t="shared" si="5"/>
        <v>-0.67178875312915309</v>
      </c>
      <c r="H31" s="11">
        <f t="shared" si="6"/>
        <v>0.83939863831552464</v>
      </c>
      <c r="I31" s="11">
        <f t="shared" si="7"/>
        <v>-0.95817317998492779</v>
      </c>
      <c r="J31" s="11">
        <f t="shared" si="8"/>
        <v>-1.311118301977493</v>
      </c>
      <c r="K31">
        <f t="shared" si="9"/>
        <v>0.44328110774363938</v>
      </c>
      <c r="L31">
        <f t="shared" si="10"/>
        <v>8.7085244736865164</v>
      </c>
      <c r="M31">
        <f t="shared" si="11"/>
        <v>10.230058699866074</v>
      </c>
      <c r="N31" s="11">
        <f t="shared" si="12"/>
        <v>0.44328110774363938</v>
      </c>
      <c r="O31" s="11">
        <f t="shared" si="13"/>
        <v>1</v>
      </c>
      <c r="Q31">
        <v>3</v>
      </c>
      <c r="R31" t="s">
        <v>11</v>
      </c>
    </row>
    <row r="32" spans="1:18" x14ac:dyDescent="0.35">
      <c r="A32">
        <f t="shared" si="14"/>
        <v>19</v>
      </c>
      <c r="B32" t="s">
        <v>21</v>
      </c>
      <c r="C32" s="1">
        <v>25801</v>
      </c>
      <c r="D32" s="29">
        <v>42098</v>
      </c>
      <c r="E32">
        <v>18</v>
      </c>
      <c r="F32">
        <v>10.199999999999999</v>
      </c>
      <c r="G32" s="11">
        <f t="shared" si="5"/>
        <v>-0.74965329933976754</v>
      </c>
      <c r="H32" s="11">
        <f t="shared" si="6"/>
        <v>-1.4767048801092508</v>
      </c>
      <c r="I32" s="11">
        <f t="shared" si="7"/>
        <v>2.6262990454691173</v>
      </c>
      <c r="J32" s="11">
        <f t="shared" si="8"/>
        <v>2.2092681887021777</v>
      </c>
      <c r="K32">
        <f t="shared" si="9"/>
        <v>25.291115426430867</v>
      </c>
      <c r="L32">
        <f t="shared" si="10"/>
        <v>25.160555485940254</v>
      </c>
      <c r="M32">
        <f t="shared" si="11"/>
        <v>6.2246342740812448</v>
      </c>
      <c r="N32" s="11">
        <f t="shared" si="12"/>
        <v>6.2246342740812448</v>
      </c>
      <c r="O32" s="11">
        <f t="shared" si="13"/>
        <v>3</v>
      </c>
      <c r="Q32">
        <v>3</v>
      </c>
      <c r="R32" t="s">
        <v>13</v>
      </c>
    </row>
    <row r="33" spans="1:18" x14ac:dyDescent="0.35">
      <c r="A33">
        <f t="shared" si="14"/>
        <v>20</v>
      </c>
      <c r="B33" t="s">
        <v>20</v>
      </c>
      <c r="C33" s="1">
        <v>110979</v>
      </c>
      <c r="D33" s="29">
        <v>89964</v>
      </c>
      <c r="E33">
        <v>5.8</v>
      </c>
      <c r="F33">
        <v>4.2</v>
      </c>
      <c r="G33" s="11">
        <f t="shared" si="5"/>
        <v>-0.4646362680923366</v>
      </c>
      <c r="H33" s="11">
        <f t="shared" si="6"/>
        <v>0.66959080480586164</v>
      </c>
      <c r="I33" s="11">
        <f t="shared" si="7"/>
        <v>-0.45331793696323136</v>
      </c>
      <c r="J33" s="11">
        <f t="shared" si="8"/>
        <v>-1.0403193411559799</v>
      </c>
      <c r="K33">
        <f t="shared" si="9"/>
        <v>8.6194861051599167E-2</v>
      </c>
      <c r="L33">
        <f t="shared" si="10"/>
        <v>6.6662156773991779</v>
      </c>
      <c r="M33">
        <f t="shared" si="11"/>
        <v>7.1808437624489496</v>
      </c>
      <c r="N33" s="11">
        <f t="shared" si="12"/>
        <v>8.6194861051599167E-2</v>
      </c>
      <c r="O33" s="11">
        <f t="shared" si="13"/>
        <v>1</v>
      </c>
      <c r="Q33">
        <v>3</v>
      </c>
      <c r="R33" t="s">
        <v>16</v>
      </c>
    </row>
    <row r="34" spans="1:18" x14ac:dyDescent="0.35">
      <c r="A34">
        <f t="shared" si="14"/>
        <v>21</v>
      </c>
      <c r="B34" t="s">
        <v>22</v>
      </c>
      <c r="C34" s="1">
        <v>37461</v>
      </c>
      <c r="D34" s="29">
        <v>64245</v>
      </c>
      <c r="E34">
        <v>6.7</v>
      </c>
      <c r="F34">
        <v>4.4000000000000004</v>
      </c>
      <c r="G34" s="11">
        <f t="shared" si="5"/>
        <v>-0.71063737287583262</v>
      </c>
      <c r="H34" s="11">
        <f t="shared" si="6"/>
        <v>-0.48364068979013081</v>
      </c>
      <c r="I34" s="11">
        <f t="shared" si="7"/>
        <v>-0.2261330776034679</v>
      </c>
      <c r="J34" s="11">
        <f t="shared" si="8"/>
        <v>-0.93199975682737446</v>
      </c>
      <c r="K34">
        <f t="shared" si="9"/>
        <v>1.9220437541582001</v>
      </c>
      <c r="L34">
        <f t="shared" si="10"/>
        <v>7.6649032150428349</v>
      </c>
      <c r="M34">
        <f t="shared" si="11"/>
        <v>4.0292400516332894</v>
      </c>
      <c r="N34" s="11">
        <f t="shared" si="12"/>
        <v>1.9220437541582001</v>
      </c>
      <c r="O34" s="11">
        <f t="shared" si="13"/>
        <v>1</v>
      </c>
      <c r="Q34">
        <v>3</v>
      </c>
      <c r="R34" t="s">
        <v>21</v>
      </c>
    </row>
    <row r="35" spans="1:18" x14ac:dyDescent="0.35">
      <c r="A35">
        <f t="shared" si="14"/>
        <v>22</v>
      </c>
      <c r="B35" t="s">
        <v>23</v>
      </c>
      <c r="C35" s="1">
        <v>149546</v>
      </c>
      <c r="D35" s="29">
        <v>62556</v>
      </c>
      <c r="E35">
        <v>9.6999999999999993</v>
      </c>
      <c r="F35">
        <v>6.8</v>
      </c>
      <c r="G35" s="11">
        <f t="shared" si="5"/>
        <v>-0.33558590480463707</v>
      </c>
      <c r="H35" s="11">
        <f t="shared" si="6"/>
        <v>-0.55937489385609884</v>
      </c>
      <c r="I35" s="11">
        <f t="shared" si="7"/>
        <v>0.53114978692907655</v>
      </c>
      <c r="J35" s="11">
        <f t="shared" si="8"/>
        <v>0.36783525511588849</v>
      </c>
      <c r="K35">
        <f t="shared" si="9"/>
        <v>4.6592820441121638</v>
      </c>
      <c r="L35">
        <f t="shared" si="10"/>
        <v>6.8861154487772156</v>
      </c>
      <c r="M35">
        <f t="shared" si="11"/>
        <v>0.36557052600510742</v>
      </c>
      <c r="N35" s="11">
        <f t="shared" si="12"/>
        <v>0.36557052600510742</v>
      </c>
      <c r="O35" s="11">
        <f t="shared" si="13"/>
        <v>3</v>
      </c>
      <c r="Q35">
        <v>3</v>
      </c>
      <c r="R35" t="s">
        <v>23</v>
      </c>
    </row>
    <row r="36" spans="1:18" x14ac:dyDescent="0.35">
      <c r="A36">
        <f t="shared" si="14"/>
        <v>23</v>
      </c>
      <c r="B36" t="s">
        <v>24</v>
      </c>
      <c r="C36" s="1">
        <v>102014</v>
      </c>
      <c r="D36" s="29">
        <v>54313</v>
      </c>
      <c r="E36">
        <v>10.199999999999999</v>
      </c>
      <c r="F36">
        <v>7.6</v>
      </c>
      <c r="G36" s="11">
        <f t="shared" si="5"/>
        <v>-0.49463436249621107</v>
      </c>
      <c r="H36" s="11">
        <f t="shared" si="6"/>
        <v>-0.9289883006742008</v>
      </c>
      <c r="I36" s="11">
        <f t="shared" si="7"/>
        <v>0.6573635976845007</v>
      </c>
      <c r="J36" s="11">
        <f t="shared" si="8"/>
        <v>0.80111359243030955</v>
      </c>
      <c r="K36">
        <f t="shared" si="9"/>
        <v>7.3943207838399285</v>
      </c>
      <c r="L36">
        <f t="shared" si="10"/>
        <v>9.2605808397716487</v>
      </c>
      <c r="M36">
        <f t="shared" si="11"/>
        <v>0</v>
      </c>
      <c r="N36" s="11">
        <f t="shared" si="12"/>
        <v>0</v>
      </c>
      <c r="O36" s="11">
        <f t="shared" si="13"/>
        <v>3</v>
      </c>
      <c r="Q36">
        <v>3</v>
      </c>
      <c r="R36" t="s">
        <v>24</v>
      </c>
    </row>
    <row r="37" spans="1:18" x14ac:dyDescent="0.35">
      <c r="A37">
        <f t="shared" si="14"/>
        <v>24</v>
      </c>
      <c r="B37" t="s">
        <v>25</v>
      </c>
      <c r="C37" s="1">
        <v>51559</v>
      </c>
      <c r="D37" s="29">
        <v>59266</v>
      </c>
      <c r="E37">
        <v>7.8</v>
      </c>
      <c r="F37">
        <v>7.1</v>
      </c>
      <c r="G37" s="11">
        <f t="shared" si="5"/>
        <v>-0.66346357087852958</v>
      </c>
      <c r="H37" s="11">
        <f t="shared" si="6"/>
        <v>-0.70689741095321823</v>
      </c>
      <c r="I37" s="11">
        <f t="shared" si="7"/>
        <v>5.1537306058465057E-2</v>
      </c>
      <c r="J37" s="11">
        <f t="shared" si="8"/>
        <v>0.53031463160879633</v>
      </c>
      <c r="K37">
        <f t="shared" si="9"/>
        <v>4.7720556956997244</v>
      </c>
      <c r="L37">
        <f t="shared" si="10"/>
        <v>8.2704898668796023</v>
      </c>
      <c r="M37">
        <f t="shared" si="11"/>
        <v>0.51818523770742386</v>
      </c>
      <c r="N37" s="11">
        <f t="shared" si="12"/>
        <v>0.51818523770742386</v>
      </c>
      <c r="O37" s="11">
        <f t="shared" si="13"/>
        <v>3</v>
      </c>
      <c r="Q37">
        <v>3</v>
      </c>
      <c r="R37" t="s">
        <v>25</v>
      </c>
    </row>
  </sheetData>
  <autoFilter ref="Q13:R13" xr:uid="{B393DBCF-E787-4950-8CF1-B6BDD3DDFB7F}">
    <sortState xmlns:xlrd2="http://schemas.microsoft.com/office/spreadsheetml/2017/richdata2" ref="Q14:R37">
      <sortCondition ref="Q13"/>
    </sortState>
  </autoFilter>
  <conditionalFormatting sqref="O13:O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:Q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master raw data</vt:lpstr>
      <vt:lpstr>cluster analysis</vt:lpstr>
      <vt:lpstr>'master raw data'!_FilterDatabase</vt:lpstr>
      <vt:lpstr>demographics</vt:lpstr>
      <vt:lpstr>sociodemo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S</cp:lastModifiedBy>
  <dcterms:created xsi:type="dcterms:W3CDTF">2020-10-27T20:01:52Z</dcterms:created>
  <dcterms:modified xsi:type="dcterms:W3CDTF">2020-10-28T00:51:07Z</dcterms:modified>
</cp:coreProperties>
</file>