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Tutorial\day6\"/>
    </mc:Choice>
  </mc:AlternateContent>
  <xr:revisionPtr revIDLastSave="0" documentId="13_ncr:1_{8D9D488F-1F41-4E2C-891C-8543498D5FD5}" xr6:coauthVersionLast="36" xr6:coauthVersionMax="36" xr10:uidLastSave="{00000000-0000-0000-0000-000000000000}"/>
  <bookViews>
    <workbookView xWindow="0" yWindow="0" windowWidth="11796" windowHeight="5640" firstSheet="3" activeTab="3" xr2:uid="{21BE8B83-2128-40B2-8FD7-22710F099236}"/>
  </bookViews>
  <sheets>
    <sheet name="data_day6" sheetId="1" r:id="rId1"/>
    <sheet name="match-lookup" sheetId="2" r:id="rId2"/>
    <sheet name="match-lookup-dataValidation" sheetId="3" r:id="rId3"/>
    <sheet name="Summary if lookup" sheetId="10" r:id="rId4"/>
    <sheet name="index+match(like xlookup)" sheetId="4" r:id="rId5"/>
    <sheet name="Sheet1" sheetId="9" r:id="rId6"/>
    <sheet name="index+Double Match(vlookup+mtc)" sheetId="6" r:id="rId7"/>
    <sheet name="text_handling" sheetId="8" r:id="rId8"/>
  </sheets>
  <definedNames>
    <definedName name="_xlnm._FilterDatabase" localSheetId="4" hidden="1">'index+match(like xlookup)'!#REF!</definedName>
    <definedName name="coffee_data">Table1[]</definedName>
    <definedName name="host">Table2[]</definedName>
    <definedName name="table_new">Table2[#All]</definedName>
    <definedName name="table2d_coffee">Table2[]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0" l="1"/>
  <c r="K7" i="10"/>
  <c r="K8" i="10"/>
  <c r="K5" i="10"/>
  <c r="J6" i="4"/>
  <c r="I4" i="10"/>
  <c r="I5" i="10" s="1"/>
  <c r="J4" i="10"/>
  <c r="J8" i="10" s="1"/>
  <c r="H4" i="10"/>
  <c r="H5" i="10" s="1"/>
  <c r="I8" i="10" l="1"/>
  <c r="I7" i="10"/>
  <c r="J5" i="10"/>
  <c r="H6" i="10"/>
  <c r="H7" i="10"/>
  <c r="J6" i="10"/>
  <c r="H8" i="10"/>
  <c r="I6" i="10"/>
  <c r="J7" i="10"/>
  <c r="G6" i="8"/>
  <c r="G7" i="8"/>
  <c r="G8" i="8"/>
  <c r="G9" i="8"/>
  <c r="G10" i="8"/>
  <c r="G11" i="8"/>
  <c r="G12" i="8"/>
  <c r="G13" i="8"/>
  <c r="G5" i="8"/>
  <c r="G4" i="8"/>
  <c r="L7" i="6"/>
  <c r="J8" i="4"/>
  <c r="J7" i="4"/>
  <c r="J5" i="4"/>
  <c r="L4" i="3"/>
  <c r="H4" i="1" l="1"/>
  <c r="H5" i="1" l="1"/>
  <c r="G517" i="1"/>
  <c r="E7" i="2"/>
</calcChain>
</file>

<file path=xl/sharedStrings.xml><?xml version="1.0" encoding="utf-8"?>
<sst xmlns="http://schemas.openxmlformats.org/spreadsheetml/2006/main" count="1323" uniqueCount="551">
  <si>
    <t>CA-2016-152156</t>
  </si>
  <si>
    <t>Claire Gute</t>
  </si>
  <si>
    <t>CA-2016-138688</t>
  </si>
  <si>
    <t>Darrin Van Huff</t>
  </si>
  <si>
    <t>US-2015-108966</t>
  </si>
  <si>
    <t>Sean O'Donnell</t>
  </si>
  <si>
    <t>CA-2014-115812</t>
  </si>
  <si>
    <t>Brosina Hoffman</t>
  </si>
  <si>
    <t>CA-2017-114412</t>
  </si>
  <si>
    <t>Andrew Allen</t>
  </si>
  <si>
    <t>CA-2016-161389</t>
  </si>
  <si>
    <t>Irene Maddox</t>
  </si>
  <si>
    <t>US-2015-118983</t>
  </si>
  <si>
    <t>Harold Pawlan</t>
  </si>
  <si>
    <t>CA-2014-105893</t>
  </si>
  <si>
    <t>Pete Kriz</t>
  </si>
  <si>
    <t>CA-2014-167164</t>
  </si>
  <si>
    <t>Alejandro Grove</t>
  </si>
  <si>
    <t>CA-2014-143336</t>
  </si>
  <si>
    <t>Zuschuss Donatelli</t>
  </si>
  <si>
    <t>CA-2016-137330</t>
  </si>
  <si>
    <t>Ken Black</t>
  </si>
  <si>
    <t>US-2017-156909</t>
  </si>
  <si>
    <t>Sandra Flanagan</t>
  </si>
  <si>
    <t>CA-2015-106320</t>
  </si>
  <si>
    <t>Emily Burns</t>
  </si>
  <si>
    <t>CA-2016-121755</t>
  </si>
  <si>
    <t>Eric Hoffmann</t>
  </si>
  <si>
    <t>US-2015-150630</t>
  </si>
  <si>
    <t>Tracy Blumstein</t>
  </si>
  <si>
    <t>CA-2017-107727</t>
  </si>
  <si>
    <t>Matt Abelman</t>
  </si>
  <si>
    <t>CA-2016-117590</t>
  </si>
  <si>
    <t>Gene Hale</t>
  </si>
  <si>
    <t>CA-2015-117415</t>
  </si>
  <si>
    <t>Steve Nguyen</t>
  </si>
  <si>
    <t>CA-2017-120999</t>
  </si>
  <si>
    <t>Linda Cazamias</t>
  </si>
  <si>
    <t>CA-2016-101343</t>
  </si>
  <si>
    <t>Ruben Ausman</t>
  </si>
  <si>
    <t>CA-2017-139619</t>
  </si>
  <si>
    <t>Erin Smith</t>
  </si>
  <si>
    <t>CA-2016-118255</t>
  </si>
  <si>
    <t>Odella Nelson</t>
  </si>
  <si>
    <t>CA-2014-146703</t>
  </si>
  <si>
    <t>Patrick O'Donnell</t>
  </si>
  <si>
    <t>CA-2016-169194</t>
  </si>
  <si>
    <t>Lena Hernandez</t>
  </si>
  <si>
    <t>CA-2015-115742</t>
  </si>
  <si>
    <t>Darren Powers</t>
  </si>
  <si>
    <t>CA-2016-105816</t>
  </si>
  <si>
    <t>Janet Molinari</t>
  </si>
  <si>
    <t>CA-2016-111682</t>
  </si>
  <si>
    <t>Ted Butterfield</t>
  </si>
  <si>
    <t>CA-2015-135545</t>
  </si>
  <si>
    <t>Kunst Miller</t>
  </si>
  <si>
    <t>US-2015-164175</t>
  </si>
  <si>
    <t>Paul Stevenson</t>
  </si>
  <si>
    <t>CA-2014-106376</t>
  </si>
  <si>
    <t>Brendan Sweed</t>
  </si>
  <si>
    <t>CA-2016-119823</t>
  </si>
  <si>
    <t>Karen Daniels</t>
  </si>
  <si>
    <t>CA-2016-106075</t>
  </si>
  <si>
    <t>Henry MacAllister</t>
  </si>
  <si>
    <t>CA-2017-114440</t>
  </si>
  <si>
    <t>US-2015-134026</t>
  </si>
  <si>
    <t>Joel Eaton</t>
  </si>
  <si>
    <t>US-2017-118038</t>
  </si>
  <si>
    <t>Ken Brennan</t>
  </si>
  <si>
    <t>US-2014-147606</t>
  </si>
  <si>
    <t>CA-2016-127208</t>
  </si>
  <si>
    <t>Stewart Carmichael</t>
  </si>
  <si>
    <t>CA-2014-139451</t>
  </si>
  <si>
    <t>Duane Noonan</t>
  </si>
  <si>
    <t>CA-2015-149734</t>
  </si>
  <si>
    <t>Julie Creighton</t>
  </si>
  <si>
    <t>US-2017-119662</t>
  </si>
  <si>
    <t>Christopher Schild</t>
  </si>
  <si>
    <t>CA-2017-140088</t>
  </si>
  <si>
    <t>CA-2017-155558</t>
  </si>
  <si>
    <t>Paul Gonzalez</t>
  </si>
  <si>
    <t>CA-2016-159695</t>
  </si>
  <si>
    <t>Gary Mitchum</t>
  </si>
  <si>
    <t>CA-2016-109806</t>
  </si>
  <si>
    <t>Jim Sink</t>
  </si>
  <si>
    <t>CA-2015-149587</t>
  </si>
  <si>
    <t>Karl Braun</t>
  </si>
  <si>
    <t>US-2017-109484</t>
  </si>
  <si>
    <t>Roger Barcio</t>
  </si>
  <si>
    <t>CA-2017-161018</t>
  </si>
  <si>
    <t>Parhena Norris</t>
  </si>
  <si>
    <t>CA-2017-157833</t>
  </si>
  <si>
    <t>Katherine Ducich</t>
  </si>
  <si>
    <t>CA-2016-149223</t>
  </si>
  <si>
    <t>Elpida Rittenbach</t>
  </si>
  <si>
    <t>CA-2016-158568</t>
  </si>
  <si>
    <t>Rick Bensley</t>
  </si>
  <si>
    <t>CA-2016-129903</t>
  </si>
  <si>
    <t>Gary Zandusky</t>
  </si>
  <si>
    <t>US-2015-156867</t>
  </si>
  <si>
    <t>Lena Cacioppo</t>
  </si>
  <si>
    <t>CA-2017-119004</t>
  </si>
  <si>
    <t>Janet Martin</t>
  </si>
  <si>
    <t>CA-2015-129476</t>
  </si>
  <si>
    <t>Pete Armstrong</t>
  </si>
  <si>
    <t>CA-2017-146780</t>
  </si>
  <si>
    <t>Cynthia Voltz</t>
  </si>
  <si>
    <t>CA-2016-128867</t>
  </si>
  <si>
    <t>Clay Ludtke</t>
  </si>
  <si>
    <t>CA-2014-115259</t>
  </si>
  <si>
    <t>Ryan Crowe</t>
  </si>
  <si>
    <t>CA-2015-110457</t>
  </si>
  <si>
    <t>Dave Kipp</t>
  </si>
  <si>
    <t>US-2015-136476</t>
  </si>
  <si>
    <t>Greg Guthrie</t>
  </si>
  <si>
    <t>CA-2016-103730</t>
  </si>
  <si>
    <t>Steven Cartwright</t>
  </si>
  <si>
    <t>US-2014-152030</t>
  </si>
  <si>
    <t>Alan Dominguez</t>
  </si>
  <si>
    <t>US-2014-134614</t>
  </si>
  <si>
    <t>Philip Fox</t>
  </si>
  <si>
    <t>US-2017-107272</t>
  </si>
  <si>
    <t>Troy Staebel</t>
  </si>
  <si>
    <t>US-2016-125969</t>
  </si>
  <si>
    <t>Lindsay Shagiari</t>
  </si>
  <si>
    <t>US-2017-164147</t>
  </si>
  <si>
    <t>Dorothy Wardle</t>
  </si>
  <si>
    <t>CA-2016-145583</t>
  </si>
  <si>
    <t>Lena Creighton</t>
  </si>
  <si>
    <t>CA-2016-110366</t>
  </si>
  <si>
    <t>Jonathan Doherty</t>
  </si>
  <si>
    <t>CA-2017-106180</t>
  </si>
  <si>
    <t>Sally Hughsby</t>
  </si>
  <si>
    <t>CA-2017-155376</t>
  </si>
  <si>
    <t>Sandra Glassco</t>
  </si>
  <si>
    <t>CA-2015-110744</t>
  </si>
  <si>
    <t>Helen Andreada</t>
  </si>
  <si>
    <t>CA-2014-110072</t>
  </si>
  <si>
    <t>Maureen Gastineau</t>
  </si>
  <si>
    <t>CA-2016-114489</t>
  </si>
  <si>
    <t>Justin Ellison</t>
  </si>
  <si>
    <t>CA-2016-158834</t>
  </si>
  <si>
    <t>Tamara Willingham</t>
  </si>
  <si>
    <t>CA-2015-124919</t>
  </si>
  <si>
    <t>Stephanie Phelps</t>
  </si>
  <si>
    <t>CA-2015-118948</t>
  </si>
  <si>
    <t>Neil Knudson</t>
  </si>
  <si>
    <t>CA-2014-104269</t>
  </si>
  <si>
    <t>Dave Brooks</t>
  </si>
  <si>
    <t>CA-2016-114104</t>
  </si>
  <si>
    <t>Nora Paige</t>
  </si>
  <si>
    <t>CA-2016-162733</t>
  </si>
  <si>
    <t>Ted Trevino</t>
  </si>
  <si>
    <t>CA-2015-119697</t>
  </si>
  <si>
    <t>Eric Murdock</t>
  </si>
  <si>
    <t>CA-2016-154508</t>
  </si>
  <si>
    <t>Ruben Dartt</t>
  </si>
  <si>
    <t>CA-2016-113817</t>
  </si>
  <si>
    <t>Max Jones</t>
  </si>
  <si>
    <t>CA-2014-139892</t>
  </si>
  <si>
    <t>Becky Martin</t>
  </si>
  <si>
    <t>CA-2014-118962</t>
  </si>
  <si>
    <t>Chad Sievert</t>
  </si>
  <si>
    <t>US-2014-100853</t>
  </si>
  <si>
    <t>Jennifer Braxton</t>
  </si>
  <si>
    <t>US-2017-152366</t>
  </si>
  <si>
    <t>Shirley Jackson</t>
  </si>
  <si>
    <t>US-2015-101511</t>
  </si>
  <si>
    <t>CA-2015-137225</t>
  </si>
  <si>
    <t>Jim Kriz</t>
  </si>
  <si>
    <t>CA-2014-166191</t>
  </si>
  <si>
    <t>David Kendrick</t>
  </si>
  <si>
    <t>CA-2014-158274</t>
  </si>
  <si>
    <t>Robert Marley</t>
  </si>
  <si>
    <t>CA-2016-105018</t>
  </si>
  <si>
    <t>Sally Knutson</t>
  </si>
  <si>
    <t>CA-2014-123260</t>
  </si>
  <si>
    <t>Frank Merwin</t>
  </si>
  <si>
    <t>CA-2016-157000</t>
  </si>
  <si>
    <t>Alice McCarthy</t>
  </si>
  <si>
    <t>CA-2015-102281</t>
  </si>
  <si>
    <t>Mark Packer</t>
  </si>
  <si>
    <t>CA-2015-131457</t>
  </si>
  <si>
    <t>Mary Zewe</t>
  </si>
  <si>
    <t>CA-2014-140004</t>
  </si>
  <si>
    <t>Cassandra Brandow</t>
  </si>
  <si>
    <t>CA-2017-107720</t>
  </si>
  <si>
    <t>Valerie Mitchum</t>
  </si>
  <si>
    <t>US-2017-124303</t>
  </si>
  <si>
    <t>Fred Hopkins</t>
  </si>
  <si>
    <t>CA-2017-105074</t>
  </si>
  <si>
    <t>Maria Bertelson</t>
  </si>
  <si>
    <t>CA-2014-133690</t>
  </si>
  <si>
    <t>Bruce Stewart</t>
  </si>
  <si>
    <t>US-2017-116701</t>
  </si>
  <si>
    <t>Logan Currie</t>
  </si>
  <si>
    <t>CA-2017-126382</t>
  </si>
  <si>
    <t>Heather Kirkland</t>
  </si>
  <si>
    <t>CA-2017-108329</t>
  </si>
  <si>
    <t>Laurel Elliston</t>
  </si>
  <si>
    <t>CA-2017-135860</t>
  </si>
  <si>
    <t>Joseph Holt</t>
  </si>
  <si>
    <t>CA-2015-101007</t>
  </si>
  <si>
    <t>Michael Stewart</t>
  </si>
  <si>
    <t>CA-2015-146262</t>
  </si>
  <si>
    <t>Victoria Wilson</t>
  </si>
  <si>
    <t>CA-2016-130162</t>
  </si>
  <si>
    <t>Jonathan Howell</t>
  </si>
  <si>
    <t>CA-2015-169397</t>
  </si>
  <si>
    <t>Joni Blumstein</t>
  </si>
  <si>
    <t>CA-2015-163055</t>
  </si>
  <si>
    <t>David Smith</t>
  </si>
  <si>
    <t>US-2015-145436</t>
  </si>
  <si>
    <t>Valerie Dominguez</t>
  </si>
  <si>
    <t>US-2014-156216</t>
  </si>
  <si>
    <t>Erin Ashbrook</t>
  </si>
  <si>
    <t>US-2017-100930</t>
  </si>
  <si>
    <t>CA-2017-160514</t>
  </si>
  <si>
    <t>David Bremer</t>
  </si>
  <si>
    <t>CA-2016-157749</t>
  </si>
  <si>
    <t>Ken Lonsdale</t>
  </si>
  <si>
    <t>CA-2014-131926</t>
  </si>
  <si>
    <t>Dianna Wilson</t>
  </si>
  <si>
    <t>CA-2016-154739</t>
  </si>
  <si>
    <t>Logan Haushalter</t>
  </si>
  <si>
    <t>CA-2016-145625</t>
  </si>
  <si>
    <t>Kelly Collister</t>
  </si>
  <si>
    <t>CA-2016-146941</t>
  </si>
  <si>
    <t>Delfina Latchford</t>
  </si>
  <si>
    <t>US-2015-159982</t>
  </si>
  <si>
    <t>Dan Reichenbach</t>
  </si>
  <si>
    <t>CA-2017-163139</t>
  </si>
  <si>
    <t>Craig Carreira</t>
  </si>
  <si>
    <t>US-2017-155299</t>
  </si>
  <si>
    <t>Dorris liebe</t>
  </si>
  <si>
    <t>US-2014-106992</t>
  </si>
  <si>
    <t>Sean Braxton</t>
  </si>
  <si>
    <t>CA-2016-125318</t>
  </si>
  <si>
    <t>Roy Collins</t>
  </si>
  <si>
    <t>CA-2015-155040</t>
  </si>
  <si>
    <t>Alan Hwang</t>
  </si>
  <si>
    <t>CA-2017-136826</t>
  </si>
  <si>
    <t>Claudia Bergmann</t>
  </si>
  <si>
    <t>CA-2016-111010</t>
  </si>
  <si>
    <t>US-2017-145366</t>
  </si>
  <si>
    <t>Christine Abelman</t>
  </si>
  <si>
    <t>CA-2017-163979</t>
  </si>
  <si>
    <t>Kristen Hastings</t>
  </si>
  <si>
    <t>CA-2015-155334</t>
  </si>
  <si>
    <t>CA-2017-118136</t>
  </si>
  <si>
    <t>Barry Blumstein</t>
  </si>
  <si>
    <t>CA-2017-132976</t>
  </si>
  <si>
    <t>Andrew Gjertsen</t>
  </si>
  <si>
    <t>US-2015-161991</t>
  </si>
  <si>
    <t>CA-2015-130890</t>
  </si>
  <si>
    <t>Jas O'Carroll</t>
  </si>
  <si>
    <t>CA-2015-130883</t>
  </si>
  <si>
    <t>CA-2016-112697</t>
  </si>
  <si>
    <t>Alan Haines</t>
  </si>
  <si>
    <t>CA-2016-110772</t>
  </si>
  <si>
    <t>Nick Zandusky</t>
  </si>
  <si>
    <t>CA-2014-111451</t>
  </si>
  <si>
    <t>Kelly Lampkin</t>
  </si>
  <si>
    <t>CA-2016-142545</t>
  </si>
  <si>
    <t>US-2017-152380</t>
  </si>
  <si>
    <t>CA-2015-144253</t>
  </si>
  <si>
    <t>Alan Schoenberger</t>
  </si>
  <si>
    <t>CA-2014-130960</t>
  </si>
  <si>
    <t>CA-2014-111003</t>
  </si>
  <si>
    <t>Corey Roper</t>
  </si>
  <si>
    <t>CA-2017-126774</t>
  </si>
  <si>
    <t>Shahid Hopkins</t>
  </si>
  <si>
    <t>CA-2016-142902</t>
  </si>
  <si>
    <t>Ben Peterman</t>
  </si>
  <si>
    <t>CA-2014-120887</t>
  </si>
  <si>
    <t>Thomas Seio</t>
  </si>
  <si>
    <t>CA-2014-167850</t>
  </si>
  <si>
    <t>Andy Gerbode</t>
  </si>
  <si>
    <t>CA-2014-164259</t>
  </si>
  <si>
    <t>Sung Pak</t>
  </si>
  <si>
    <t>CA-2014-164973</t>
  </si>
  <si>
    <t>Nathan Mautz</t>
  </si>
  <si>
    <t>CA-2014-156601</t>
  </si>
  <si>
    <t>Frank Atkinson</t>
  </si>
  <si>
    <t>CA-2016-162138</t>
  </si>
  <si>
    <t>Grace Kelly</t>
  </si>
  <si>
    <t>CA-2017-153339</t>
  </si>
  <si>
    <t>Don Jones</t>
  </si>
  <si>
    <t>US-2016-141544</t>
  </si>
  <si>
    <t>Patrick O'Brill</t>
  </si>
  <si>
    <t>US-2016-150147</t>
  </si>
  <si>
    <t>John Lucas</t>
  </si>
  <si>
    <t>CA-2015-137946</t>
  </si>
  <si>
    <t>Doug Bickford</t>
  </si>
  <si>
    <t>CA-2014-129924</t>
  </si>
  <si>
    <t>Alyssa Crouse</t>
  </si>
  <si>
    <t>CA-2015-128167</t>
  </si>
  <si>
    <t>CA-2014-122336</t>
  </si>
  <si>
    <t>US-2015-120712</t>
  </si>
  <si>
    <t>CA-2017-169901</t>
  </si>
  <si>
    <t>Clay Cheatham</t>
  </si>
  <si>
    <t>CA-2017-134306</t>
  </si>
  <si>
    <t>Tamara Dahlen</t>
  </si>
  <si>
    <t>CA-2016-129714</t>
  </si>
  <si>
    <t>Adam Bellavance</t>
  </si>
  <si>
    <t>CA-2016-138520</t>
  </si>
  <si>
    <t>Jeremy Lonsdale</t>
  </si>
  <si>
    <t>CA-2016-130001</t>
  </si>
  <si>
    <t>CA-2017-155698</t>
  </si>
  <si>
    <t>Victoria Brennan</t>
  </si>
  <si>
    <t>CA-2017-144904</t>
  </si>
  <si>
    <t>Katrina Willman</t>
  </si>
  <si>
    <t>CA-2014-123344</t>
  </si>
  <si>
    <t>Julia Dunbar</t>
  </si>
  <si>
    <t>CA-2016-155516</t>
  </si>
  <si>
    <t>Michael Kennedy</t>
  </si>
  <si>
    <t>CA-2017-104745</t>
  </si>
  <si>
    <t>Guy Thornton</t>
  </si>
  <si>
    <t>US-2014-119137</t>
  </si>
  <si>
    <t>Arthur Gainer</t>
  </si>
  <si>
    <t>US-2016-134656</t>
  </si>
  <si>
    <t>Muhammed MacIntyre</t>
  </si>
  <si>
    <t>US-2017-134481</t>
  </si>
  <si>
    <t>Allen Rosenblatt</t>
  </si>
  <si>
    <t>CA-2015-130792</t>
  </si>
  <si>
    <t>Russell Applegate</t>
  </si>
  <si>
    <t>CA-2016-134775</t>
  </si>
  <si>
    <t>Alejandro Savely</t>
  </si>
  <si>
    <t>CA-2015-125395</t>
  </si>
  <si>
    <t>Laura Armstrong</t>
  </si>
  <si>
    <t>US-2015-168935</t>
  </si>
  <si>
    <t>Denny Ordway</t>
  </si>
  <si>
    <t>CA-2015-122756</t>
  </si>
  <si>
    <t>Dean Katz</t>
  </si>
  <si>
    <t>CA-2014-115973</t>
  </si>
  <si>
    <t>Nathan Gelder</t>
  </si>
  <si>
    <t>CA-2017-101798</t>
  </si>
  <si>
    <t>Mike Vittorini</t>
  </si>
  <si>
    <t>US-2014-135972</t>
  </si>
  <si>
    <t>Jack Garza</t>
  </si>
  <si>
    <t>US-2014-134971</t>
  </si>
  <si>
    <t>Bart Pistole</t>
  </si>
  <si>
    <t>CA-2017-102946</t>
  </si>
  <si>
    <t>Victor Preis</t>
  </si>
  <si>
    <t>CA-2017-165603</t>
  </si>
  <si>
    <t>Saphhira Shifley</t>
  </si>
  <si>
    <t>CA-2015-122259</t>
  </si>
  <si>
    <t>CA-2016-108987</t>
  </si>
  <si>
    <t>Anna Gayman</t>
  </si>
  <si>
    <t>CA-2014-113166</t>
  </si>
  <si>
    <t>Luke Foster</t>
  </si>
  <si>
    <t>CA-2014-155208</t>
  </si>
  <si>
    <t>CA-2017-117933</t>
  </si>
  <si>
    <t>Roy Französisch</t>
  </si>
  <si>
    <t>CA-2017-117457</t>
  </si>
  <si>
    <t>Keith Herrera</t>
  </si>
  <si>
    <t>CA-2017-142636</t>
  </si>
  <si>
    <t>Kimberly Carter</t>
  </si>
  <si>
    <t>CA-2017-122105</t>
  </si>
  <si>
    <t>Caroline Jumper</t>
  </si>
  <si>
    <t>CA-2016-148796</t>
  </si>
  <si>
    <t>Philip Brown</t>
  </si>
  <si>
    <t>CA-2017-154816</t>
  </si>
  <si>
    <t>CA-2017-110478</t>
  </si>
  <si>
    <t>CA-2014-142048</t>
  </si>
  <si>
    <t>CA-2017-125388</t>
  </si>
  <si>
    <t>Michael Paige</t>
  </si>
  <si>
    <t>CA-2017-155705</t>
  </si>
  <si>
    <t>Natalie Fritzler</t>
  </si>
  <si>
    <t>CA-2017-149160</t>
  </si>
  <si>
    <t>CA-2014-101476</t>
  </si>
  <si>
    <t>Shirley Daniels</t>
  </si>
  <si>
    <t>CA-2017-152275</t>
  </si>
  <si>
    <t>Ken Heidel</t>
  </si>
  <si>
    <t>US-2016-123750</t>
  </si>
  <si>
    <t>Ross Baird</t>
  </si>
  <si>
    <t>CA-2016-127369</t>
  </si>
  <si>
    <t>US-2014-150574</t>
  </si>
  <si>
    <t>Mike Kennedy</t>
  </si>
  <si>
    <t>CA-2016-147375</t>
  </si>
  <si>
    <t>Philisse Overcash</t>
  </si>
  <si>
    <t>CA-2017-130043</t>
  </si>
  <si>
    <t>Brenda Bowman</t>
  </si>
  <si>
    <t>CA-2017-157252</t>
  </si>
  <si>
    <t>CA-2016-115756</t>
  </si>
  <si>
    <t>CA-2017-154214</t>
  </si>
  <si>
    <t>Troy Blackwell</t>
  </si>
  <si>
    <t>CA-2016-166674</t>
  </si>
  <si>
    <t>Raymond Buch</t>
  </si>
  <si>
    <t>CA-2017-147277</t>
  </si>
  <si>
    <t>Ed Braxton</t>
  </si>
  <si>
    <t>CA-2016-100153</t>
  </si>
  <si>
    <t>US-2014-110674</t>
  </si>
  <si>
    <t>Sanjit Chand</t>
  </si>
  <si>
    <t>US-2016-157945</t>
  </si>
  <si>
    <t>CA-2015-109638</t>
  </si>
  <si>
    <t>CA-2016-109869</t>
  </si>
  <si>
    <t>Tanja Norvell</t>
  </si>
  <si>
    <t>US-2015-101399</t>
  </si>
  <si>
    <t>Joni Sundaresam</t>
  </si>
  <si>
    <t>CA-2017-154907</t>
  </si>
  <si>
    <t>US-2016-100419</t>
  </si>
  <si>
    <t>CA-2015-154144</t>
  </si>
  <si>
    <t>Maya Herman</t>
  </si>
  <si>
    <t>CA-2014-144666</t>
  </si>
  <si>
    <t>Jeremy Pistek</t>
  </si>
  <si>
    <t>CA-2016-103891</t>
  </si>
  <si>
    <t>CA-2016-152632</t>
  </si>
  <si>
    <t>Jeremy Ellison</t>
  </si>
  <si>
    <t>CA-2016-100790</t>
  </si>
  <si>
    <t>John Grady</t>
  </si>
  <si>
    <t>CA-2014-134677</t>
  </si>
  <si>
    <t>Xylona Preis</t>
  </si>
  <si>
    <t>CA-2014-127691</t>
  </si>
  <si>
    <t>Erin Mull</t>
  </si>
  <si>
    <t>CA-2017-140963</t>
  </si>
  <si>
    <t>Michelle Tran</t>
  </si>
  <si>
    <t>CA-2014-154627</t>
  </si>
  <si>
    <t>Sue Ann Reed</t>
  </si>
  <si>
    <t>CA-2014-133753</t>
  </si>
  <si>
    <t>Carl Weiss</t>
  </si>
  <si>
    <t>CA-2014-113362</t>
  </si>
  <si>
    <t>Astrea Jones</t>
  </si>
  <si>
    <t>CA-2016-169166</t>
  </si>
  <si>
    <t>Sonia Sunley</t>
  </si>
  <si>
    <t>US-2016-120929</t>
  </si>
  <si>
    <t>Rose O'Brian</t>
  </si>
  <si>
    <t>CA-2015-134782</t>
  </si>
  <si>
    <t>Maribeth Dona</t>
  </si>
  <si>
    <t>CA-2016-126158</t>
  </si>
  <si>
    <t>US-2016-105578</t>
  </si>
  <si>
    <t>Maribeth Yedwab</t>
  </si>
  <si>
    <t>CA-2017-134978</t>
  </si>
  <si>
    <t>CA-2015-145352</t>
  </si>
  <si>
    <t>Christopher Martinez</t>
  </si>
  <si>
    <t>CA-2017-135307</t>
  </si>
  <si>
    <t>Lynn Smith</t>
  </si>
  <si>
    <t>CA-2016-106341</t>
  </si>
  <si>
    <t>CA-2017-163405</t>
  </si>
  <si>
    <t>Bradley Nguyen</t>
  </si>
  <si>
    <t>CA-2017-127432</t>
  </si>
  <si>
    <t>CA-2015-157812</t>
  </si>
  <si>
    <t>Dean Braden</t>
  </si>
  <si>
    <t>CA-2017-145142</t>
  </si>
  <si>
    <t>Matt Connell</t>
  </si>
  <si>
    <t>US-2016-139486</t>
  </si>
  <si>
    <t>CA-2015-158792</t>
  </si>
  <si>
    <t>Brian Dahlen</t>
  </si>
  <si>
    <t>CA-2017-113558</t>
  </si>
  <si>
    <t>Patricia Hirasaki</t>
  </si>
  <si>
    <t>US-2015-138303</t>
  </si>
  <si>
    <t>Mike Gockenbach</t>
  </si>
  <si>
    <t>CA-2015-102848</t>
  </si>
  <si>
    <t>Karen Bern</t>
  </si>
  <si>
    <t>US-2017-129441</t>
  </si>
  <si>
    <t>Jasper Cacioppo</t>
  </si>
  <si>
    <t>CA-2016-168753</t>
  </si>
  <si>
    <t>Rob Lucas</t>
  </si>
  <si>
    <t>Order ID</t>
  </si>
  <si>
    <t>Customer Name</t>
  </si>
  <si>
    <t>Sales</t>
  </si>
  <si>
    <t>Profit</t>
  </si>
  <si>
    <t>Returned ID</t>
  </si>
  <si>
    <t>Lookup with Match Function</t>
  </si>
  <si>
    <t>Amaretto</t>
  </si>
  <si>
    <t>Caffe Latte</t>
  </si>
  <si>
    <t>Caffe Mocha</t>
  </si>
  <si>
    <t>Chamomile</t>
  </si>
  <si>
    <t>Colombian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</si>
  <si>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</si>
  <si>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</si>
  <si>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</si>
  <si>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</si>
  <si>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</si>
  <si>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</si>
  <si>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</si>
  <si>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</si>
  <si>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Product</t>
  </si>
  <si>
    <t>Q1</t>
  </si>
  <si>
    <t>Q2</t>
  </si>
  <si>
    <t>Q3</t>
  </si>
  <si>
    <t>Q4</t>
  </si>
  <si>
    <t>Quarter</t>
  </si>
  <si>
    <t>profit</t>
  </si>
  <si>
    <t>vlookup with match function using dadta validatoin</t>
  </si>
  <si>
    <t>Product Line</t>
  </si>
  <si>
    <t>Beans</t>
  </si>
  <si>
    <t>Coffee</t>
  </si>
  <si>
    <t>Leaves</t>
  </si>
  <si>
    <t>Tea</t>
  </si>
  <si>
    <t>Espresso</t>
  </si>
  <si>
    <t>Herbal Tea</t>
  </si>
  <si>
    <t>Product type</t>
  </si>
  <si>
    <t>Index+match+match (as double lookup)</t>
  </si>
  <si>
    <t>This is exactly like vlookup + match, but sometimes its preferable as its not required the lookup column of the left</t>
  </si>
  <si>
    <t>First Name</t>
  </si>
  <si>
    <t>Last Name</t>
  </si>
  <si>
    <t>Residing At</t>
  </si>
  <si>
    <t>Residing Since</t>
  </si>
  <si>
    <t>Imtiaz</t>
  </si>
  <si>
    <t>Nafi</t>
  </si>
  <si>
    <t>Rajshahi</t>
  </si>
  <si>
    <t>Shofiqul</t>
  </si>
  <si>
    <t>Islam</t>
  </si>
  <si>
    <t>Lalbagh</t>
  </si>
  <si>
    <t>Adul</t>
  </si>
  <si>
    <t>Kashem</t>
  </si>
  <si>
    <t>Sylhet</t>
  </si>
  <si>
    <t>Masud</t>
  </si>
  <si>
    <t>Rana</t>
  </si>
  <si>
    <t>Manikganj</t>
  </si>
  <si>
    <t>Anower</t>
  </si>
  <si>
    <t>Hossain</t>
  </si>
  <si>
    <t>Bagura</t>
  </si>
  <si>
    <t>Karim</t>
  </si>
  <si>
    <t>Khan</t>
  </si>
  <si>
    <t>Dinajpur</t>
  </si>
  <si>
    <t>Rahim</t>
  </si>
  <si>
    <t>Iqbal</t>
  </si>
  <si>
    <t>Hassan</t>
  </si>
  <si>
    <t>Mehdi</t>
  </si>
  <si>
    <t>Pavel</t>
  </si>
  <si>
    <t>Ali</t>
  </si>
  <si>
    <t>Sobur</t>
  </si>
  <si>
    <t>Dhaka</t>
  </si>
  <si>
    <t>Full Name</t>
  </si>
  <si>
    <t>string functions in Excel</t>
  </si>
  <si>
    <t>2. len(text)</t>
  </si>
  <si>
    <t>3. find(char, text)</t>
  </si>
  <si>
    <t>4. left(text, char_num)</t>
  </si>
  <si>
    <t>5. right(text, char_num)</t>
  </si>
  <si>
    <t>6. trim(text)</t>
  </si>
  <si>
    <t>Remove Unnecessary spaces</t>
  </si>
  <si>
    <t>extract desired number of character from a text</t>
  </si>
  <si>
    <t>finding a char in  a text</t>
  </si>
  <si>
    <t>finding length of a char in  a text</t>
  </si>
  <si>
    <t>merge two or more text</t>
  </si>
  <si>
    <t>1. Concat(text1, text2, ...)</t>
  </si>
  <si>
    <t>first Name</t>
  </si>
  <si>
    <t>last name</t>
  </si>
  <si>
    <t>Using Flash fill to seprerate the first name and last name: write down just in the first row then enter Ctr+E</t>
  </si>
  <si>
    <t>7. proper()</t>
  </si>
  <si>
    <t>8. upper(), lower()</t>
  </si>
  <si>
    <t>to capitalize the first letter of words</t>
  </si>
  <si>
    <t>Features</t>
  </si>
  <si>
    <t>vlookup</t>
  </si>
  <si>
    <t>vlookup+match</t>
  </si>
  <si>
    <t>index+match</t>
  </si>
  <si>
    <t>index+match+match</t>
  </si>
  <si>
    <t>xlookup</t>
  </si>
  <si>
    <t>double 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</si>
</sst>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/>
    <xf numFmtId="0" fontId="2" fillId="0" borderId="0" xfId="0" applyFont="1"/>
    <xf numFmtId="0" fontId="2" fillId="6" borderId="0" xfId="0" applyFont="1" applyFill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6" borderId="0" xfId="0" applyFont="1" applyFill="1"/>
    <xf numFmtId="0" fontId="6" fillId="0" borderId="0" xfId="0" applyFont="1" applyFill="1"/>
    <xf numFmtId="0" fontId="0" fillId="0" borderId="0" xfId="0" applyFill="1"/>
    <xf numFmtId="0" fontId="6" fillId="0" borderId="0" xfId="0" applyFont="1" applyFill="1" applyAlignment="1">
      <alignment horizontal="right"/>
    </xf>
    <xf numFmtId="0" fontId="8" fillId="8" borderId="7" xfId="0" applyFont="1" applyFill="1" applyBorder="1"/>
    <xf numFmtId="0" fontId="8" fillId="8" borderId="7" xfId="0" applyFont="1" applyFill="1" applyBorder="1" applyAlignment="1">
      <alignment horizontal="right"/>
    </xf>
    <xf numFmtId="0" fontId="2" fillId="8" borderId="0" xfId="0" applyFont="1" applyFill="1" applyAlignment="1">
      <alignment horizontal="center"/>
    </xf>
    <xf numFmtId="14" fontId="2" fillId="0" borderId="0" xfId="0" applyNumberFormat="1" applyFont="1"/>
    <xf numFmtId="49" fontId="2" fillId="8" borderId="0" xfId="0" applyNumberFormat="1" applyFont="1" applyFill="1" applyAlignment="1">
      <alignment horizontal="center"/>
    </xf>
    <xf numFmtId="49" fontId="2" fillId="0" borderId="0" xfId="0" applyNumberFormat="1" applyFont="1"/>
    <xf numFmtId="14" fontId="2" fillId="8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7" borderId="4" xfId="0" applyFont="1" applyFill="1" applyBorder="1"/>
    <xf numFmtId="0" fontId="5" fillId="7" borderId="5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11" fillId="8" borderId="7" xfId="0" applyFont="1" applyFill="1" applyBorder="1"/>
    <xf numFmtId="0" fontId="5" fillId="7" borderId="7" xfId="0" applyFont="1" applyFill="1" applyBorder="1"/>
    <xf numFmtId="0" fontId="2" fillId="0" borderId="7" xfId="0" applyFont="1" applyBorder="1" applyAlignment="1">
      <alignment horizontal="right"/>
    </xf>
    <xf numFmtId="0" fontId="12" fillId="6" borderId="7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0754B-CD23-4C45-BB07-91CAEE3FF7C8}" name="Table1" displayName="Table1" ref="B4:F17" totalsRowShown="0" headerRowDxfId="13" dataDxfId="12">
  <autoFilter ref="B4:F17" xr:uid="{2F92BA95-813D-4189-BAFE-D0B325839913}"/>
  <tableColumns count="5">
    <tableColumn id="1" xr3:uid="{0DB04366-59BE-4D16-BBC0-EBD6151ED727}" name="Product type" dataDxfId="11"/>
    <tableColumn id="2" xr3:uid="{5DA35585-AFB3-4D88-8C7A-DC3087F1824F}" name="Product Line" dataDxfId="10"/>
    <tableColumn id="3" xr3:uid="{F17565E8-3464-45D2-B75A-F8BEB838292A}" name="Profit" dataDxfId="9"/>
    <tableColumn id="4" xr3:uid="{D9E75175-7F63-41D1-B078-83C9C584D039}" name="Sales" dataDxfId="8"/>
    <tableColumn id="5" xr3:uid="{A814D38A-743C-4FAA-922B-DC19DC3C7BBA}" name="Produc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9C783-12D2-4F73-973A-083E0DB8FA9D}" name="Table2" displayName="Table2" ref="B3:F16" totalsRowShown="0" headerRowDxfId="6" dataDxfId="5">
  <autoFilter ref="B3:F16" xr:uid="{88F17A00-8EFC-435D-B0D8-CA1AAFDABDE0}"/>
  <tableColumns count="5">
    <tableColumn id="1" xr3:uid="{A54745DE-0F71-4984-8D09-60E7EAD95A4E}" name="Product" dataDxfId="4"/>
    <tableColumn id="2" xr3:uid="{001A9DAE-0867-44EE-8B7E-700BA4AF5081}" name="Q1" dataDxfId="3"/>
    <tableColumn id="3" xr3:uid="{ABDD8CB7-E004-4178-BFFF-1365D07B5587}" name="Q2" dataDxfId="2"/>
    <tableColumn id="4" xr3:uid="{36D57F3A-D403-4D8D-A9CB-C73CB7725B1A}" name="Q3" dataDxfId="1"/>
    <tableColumn id="5" xr3:uid="{C2272675-833A-48F9-B89F-2C201391F1B4}" name="Q4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BB10-F6A3-4D5E-9BDD-12ABF5C053C5}">
  <dimension ref="A1:J536"/>
  <sheetViews>
    <sheetView zoomScale="134" zoomScaleNormal="134" workbookViewId="0">
      <selection activeCell="G11" sqref="G11"/>
    </sheetView>
  </sheetViews>
  <sheetFormatPr defaultRowHeight="14.4" x14ac:dyDescent="0.3"/>
  <cols>
    <col min="1" max="1" width="14.6640625" bestFit="1" customWidth="1"/>
    <col min="2" max="2" width="19.77734375" bestFit="1" customWidth="1"/>
    <col min="3" max="3" width="10" bestFit="1" customWidth="1"/>
    <col min="4" max="4" width="10.6640625" bestFit="1" customWidth="1"/>
    <col min="7" max="8" width="15.33203125" bestFit="1" customWidth="1"/>
  </cols>
  <sheetData>
    <row r="1" spans="1:10" ht="15.6" x14ac:dyDescent="0.3">
      <c r="A1" s="10" t="s">
        <v>458</v>
      </c>
      <c r="B1" s="11" t="s">
        <v>459</v>
      </c>
      <c r="C1" s="11" t="s">
        <v>460</v>
      </c>
      <c r="D1" s="12" t="s">
        <v>461</v>
      </c>
    </row>
    <row r="2" spans="1:10" x14ac:dyDescent="0.3">
      <c r="A2" s="1" t="s">
        <v>0</v>
      </c>
      <c r="B2" s="2" t="s">
        <v>1</v>
      </c>
      <c r="C2" s="2">
        <v>261.95999999999998</v>
      </c>
      <c r="D2" s="3">
        <v>41.913600000000002</v>
      </c>
    </row>
    <row r="3" spans="1:10" ht="15.6" x14ac:dyDescent="0.3">
      <c r="A3" s="4" t="s">
        <v>0</v>
      </c>
      <c r="B3" s="5" t="s">
        <v>1</v>
      </c>
      <c r="C3" s="5">
        <v>731.94</v>
      </c>
      <c r="D3" s="6">
        <v>219.58199999999999</v>
      </c>
      <c r="G3" s="10" t="s">
        <v>458</v>
      </c>
      <c r="H3" s="11" t="s">
        <v>459</v>
      </c>
      <c r="I3" s="11" t="s">
        <v>460</v>
      </c>
      <c r="J3" s="12" t="s">
        <v>461</v>
      </c>
    </row>
    <row r="4" spans="1:10" x14ac:dyDescent="0.3">
      <c r="A4" s="1" t="s">
        <v>2</v>
      </c>
      <c r="B4" s="2" t="s">
        <v>3</v>
      </c>
      <c r="C4" s="2">
        <v>14.62</v>
      </c>
      <c r="D4" s="3">
        <v>6.8714000000000004</v>
      </c>
      <c r="G4" t="s">
        <v>2</v>
      </c>
      <c r="H4" t="e">
        <f>VLOOKUP(G4,$A$2:$D$536,0)</f>
        <v>#VALUE!</v>
      </c>
    </row>
    <row r="5" spans="1:10" x14ac:dyDescent="0.3">
      <c r="A5" s="4" t="s">
        <v>4</v>
      </c>
      <c r="B5" s="5" t="s">
        <v>5</v>
      </c>
      <c r="C5" s="5">
        <v>957.57749999999999</v>
      </c>
      <c r="D5" s="6">
        <v>-383.03100000000001</v>
      </c>
      <c r="H5">
        <f>G6</f>
        <v>0</v>
      </c>
    </row>
    <row r="6" spans="1:10" x14ac:dyDescent="0.3">
      <c r="A6" s="1" t="s">
        <v>4</v>
      </c>
      <c r="B6" s="2" t="s">
        <v>5</v>
      </c>
      <c r="C6" s="2">
        <v>22.367999999999999</v>
      </c>
      <c r="D6" s="3">
        <v>2.5164</v>
      </c>
    </row>
    <row r="7" spans="1:10" x14ac:dyDescent="0.3">
      <c r="A7" s="4" t="s">
        <v>6</v>
      </c>
      <c r="B7" s="5" t="s">
        <v>7</v>
      </c>
      <c r="C7" s="5">
        <v>48.86</v>
      </c>
      <c r="D7" s="6">
        <v>14.1694</v>
      </c>
    </row>
    <row r="8" spans="1:10" x14ac:dyDescent="0.3">
      <c r="A8" s="1" t="s">
        <v>6</v>
      </c>
      <c r="B8" s="2" t="s">
        <v>7</v>
      </c>
      <c r="C8" s="2">
        <v>7.28</v>
      </c>
      <c r="D8" s="3">
        <v>1.9656</v>
      </c>
    </row>
    <row r="9" spans="1:10" x14ac:dyDescent="0.3">
      <c r="A9" s="4" t="s">
        <v>6</v>
      </c>
      <c r="B9" s="5" t="s">
        <v>7</v>
      </c>
      <c r="C9" s="5">
        <v>907.15200000000004</v>
      </c>
      <c r="D9" s="6">
        <v>90.715199999999996</v>
      </c>
    </row>
    <row r="10" spans="1:10" x14ac:dyDescent="0.3">
      <c r="A10" s="1" t="s">
        <v>6</v>
      </c>
      <c r="B10" s="2" t="s">
        <v>7</v>
      </c>
      <c r="C10" s="2">
        <v>18.504000000000001</v>
      </c>
      <c r="D10" s="3">
        <v>5.7824999999999998</v>
      </c>
    </row>
    <row r="11" spans="1:10" x14ac:dyDescent="0.3">
      <c r="A11" s="4" t="s">
        <v>6</v>
      </c>
      <c r="B11" s="5" t="s">
        <v>7</v>
      </c>
      <c r="C11" s="5">
        <v>114.9</v>
      </c>
      <c r="D11" s="6">
        <v>34.47</v>
      </c>
    </row>
    <row r="12" spans="1:10" x14ac:dyDescent="0.3">
      <c r="A12" s="1" t="s">
        <v>6</v>
      </c>
      <c r="B12" s="2" t="s">
        <v>7</v>
      </c>
      <c r="C12" s="2">
        <v>1706.184</v>
      </c>
      <c r="D12" s="3">
        <v>85.309200000000004</v>
      </c>
    </row>
    <row r="13" spans="1:10" x14ac:dyDescent="0.3">
      <c r="A13" s="4" t="s">
        <v>6</v>
      </c>
      <c r="B13" s="5" t="s">
        <v>7</v>
      </c>
      <c r="C13" s="5">
        <v>911.42399999999998</v>
      </c>
      <c r="D13" s="6">
        <v>68.356800000000007</v>
      </c>
    </row>
    <row r="14" spans="1:10" x14ac:dyDescent="0.3">
      <c r="A14" s="1" t="s">
        <v>8</v>
      </c>
      <c r="B14" s="2" t="s">
        <v>9</v>
      </c>
      <c r="C14" s="2">
        <v>15.552</v>
      </c>
      <c r="D14" s="3">
        <v>5.4432</v>
      </c>
    </row>
    <row r="15" spans="1:10" x14ac:dyDescent="0.3">
      <c r="A15" s="4" t="s">
        <v>10</v>
      </c>
      <c r="B15" s="5" t="s">
        <v>11</v>
      </c>
      <c r="C15" s="5">
        <v>407.976</v>
      </c>
      <c r="D15" s="6">
        <v>132.59219999999999</v>
      </c>
    </row>
    <row r="16" spans="1:10" x14ac:dyDescent="0.3">
      <c r="A16" s="1" t="s">
        <v>12</v>
      </c>
      <c r="B16" s="2" t="s">
        <v>13</v>
      </c>
      <c r="C16" s="2">
        <v>68.81</v>
      </c>
      <c r="D16" s="3">
        <v>-123.858</v>
      </c>
    </row>
    <row r="17" spans="1:4" x14ac:dyDescent="0.3">
      <c r="A17" s="4" t="s">
        <v>12</v>
      </c>
      <c r="B17" s="5" t="s">
        <v>13</v>
      </c>
      <c r="C17" s="5">
        <v>2.544</v>
      </c>
      <c r="D17" s="6">
        <v>-3.8159999999999998</v>
      </c>
    </row>
    <row r="18" spans="1:4" x14ac:dyDescent="0.3">
      <c r="A18" s="1" t="s">
        <v>14</v>
      </c>
      <c r="B18" s="2" t="s">
        <v>15</v>
      </c>
      <c r="C18" s="2">
        <v>665.88</v>
      </c>
      <c r="D18" s="3">
        <v>13.317600000000001</v>
      </c>
    </row>
    <row r="19" spans="1:4" x14ac:dyDescent="0.3">
      <c r="A19" s="4" t="s">
        <v>16</v>
      </c>
      <c r="B19" s="5" t="s">
        <v>17</v>
      </c>
      <c r="C19" s="5">
        <v>55.5</v>
      </c>
      <c r="D19" s="6">
        <v>9.99</v>
      </c>
    </row>
    <row r="20" spans="1:4" x14ac:dyDescent="0.3">
      <c r="A20" s="1" t="s">
        <v>18</v>
      </c>
      <c r="B20" s="2" t="s">
        <v>19</v>
      </c>
      <c r="C20" s="2">
        <v>8.56</v>
      </c>
      <c r="D20" s="3">
        <v>2.4824000000000002</v>
      </c>
    </row>
    <row r="21" spans="1:4" x14ac:dyDescent="0.3">
      <c r="A21" s="4" t="s">
        <v>18</v>
      </c>
      <c r="B21" s="5" t="s">
        <v>19</v>
      </c>
      <c r="C21" s="5">
        <v>213.48</v>
      </c>
      <c r="D21" s="6">
        <v>16.010999999999999</v>
      </c>
    </row>
    <row r="22" spans="1:4" x14ac:dyDescent="0.3">
      <c r="A22" s="1" t="s">
        <v>18</v>
      </c>
      <c r="B22" s="2" t="s">
        <v>19</v>
      </c>
      <c r="C22" s="2">
        <v>22.72</v>
      </c>
      <c r="D22" s="3">
        <v>7.3840000000000003</v>
      </c>
    </row>
    <row r="23" spans="1:4" x14ac:dyDescent="0.3">
      <c r="A23" s="4" t="s">
        <v>20</v>
      </c>
      <c r="B23" s="5" t="s">
        <v>21</v>
      </c>
      <c r="C23" s="5">
        <v>19.46</v>
      </c>
      <c r="D23" s="6">
        <v>5.0595999999999997</v>
      </c>
    </row>
    <row r="24" spans="1:4" x14ac:dyDescent="0.3">
      <c r="A24" s="1" t="s">
        <v>20</v>
      </c>
      <c r="B24" s="2" t="s">
        <v>21</v>
      </c>
      <c r="C24" s="2">
        <v>60.34</v>
      </c>
      <c r="D24" s="3">
        <v>15.6884</v>
      </c>
    </row>
    <row r="25" spans="1:4" x14ac:dyDescent="0.3">
      <c r="A25" s="4" t="s">
        <v>22</v>
      </c>
      <c r="B25" s="5" t="s">
        <v>23</v>
      </c>
      <c r="C25" s="5">
        <v>71.372</v>
      </c>
      <c r="D25" s="6">
        <v>-1.0196000000000001</v>
      </c>
    </row>
    <row r="26" spans="1:4" x14ac:dyDescent="0.3">
      <c r="A26" s="1" t="s">
        <v>24</v>
      </c>
      <c r="B26" s="2" t="s">
        <v>25</v>
      </c>
      <c r="C26" s="2">
        <v>1044.6300000000001</v>
      </c>
      <c r="D26" s="3">
        <v>240.26490000000001</v>
      </c>
    </row>
    <row r="27" spans="1:4" x14ac:dyDescent="0.3">
      <c r="A27" s="4" t="s">
        <v>26</v>
      </c>
      <c r="B27" s="5" t="s">
        <v>27</v>
      </c>
      <c r="C27" s="5">
        <v>11.648</v>
      </c>
      <c r="D27" s="6">
        <v>4.2224000000000004</v>
      </c>
    </row>
    <row r="28" spans="1:4" x14ac:dyDescent="0.3">
      <c r="A28" s="1" t="s">
        <v>26</v>
      </c>
      <c r="B28" s="2" t="s">
        <v>27</v>
      </c>
      <c r="C28" s="2">
        <v>90.57</v>
      </c>
      <c r="D28" s="3">
        <v>11.774100000000001</v>
      </c>
    </row>
    <row r="29" spans="1:4" x14ac:dyDescent="0.3">
      <c r="A29" s="4" t="s">
        <v>28</v>
      </c>
      <c r="B29" s="5" t="s">
        <v>29</v>
      </c>
      <c r="C29" s="5">
        <v>3083.43</v>
      </c>
      <c r="D29" s="6">
        <v>-1665.0522000000001</v>
      </c>
    </row>
    <row r="30" spans="1:4" x14ac:dyDescent="0.3">
      <c r="A30" s="1" t="s">
        <v>28</v>
      </c>
      <c r="B30" s="2" t="s">
        <v>29</v>
      </c>
      <c r="C30" s="2">
        <v>9.6180000000000003</v>
      </c>
      <c r="D30" s="3">
        <v>-7.0532000000000004</v>
      </c>
    </row>
    <row r="31" spans="1:4" x14ac:dyDescent="0.3">
      <c r="A31" s="4" t="s">
        <v>28</v>
      </c>
      <c r="B31" s="5" t="s">
        <v>29</v>
      </c>
      <c r="C31" s="5">
        <v>124.2</v>
      </c>
      <c r="D31" s="6">
        <v>15.525</v>
      </c>
    </row>
    <row r="32" spans="1:4" x14ac:dyDescent="0.3">
      <c r="A32" s="1" t="s">
        <v>28</v>
      </c>
      <c r="B32" s="2" t="s">
        <v>29</v>
      </c>
      <c r="C32" s="2">
        <v>3.2639999999999998</v>
      </c>
      <c r="D32" s="3">
        <v>1.1015999999999999</v>
      </c>
    </row>
    <row r="33" spans="1:4" x14ac:dyDescent="0.3">
      <c r="A33" s="4" t="s">
        <v>28</v>
      </c>
      <c r="B33" s="5" t="s">
        <v>29</v>
      </c>
      <c r="C33" s="5">
        <v>86.304000000000002</v>
      </c>
      <c r="D33" s="6">
        <v>9.7091999999999992</v>
      </c>
    </row>
    <row r="34" spans="1:4" x14ac:dyDescent="0.3">
      <c r="A34" s="1" t="s">
        <v>28</v>
      </c>
      <c r="B34" s="2" t="s">
        <v>29</v>
      </c>
      <c r="C34" s="2">
        <v>6.8579999999999997</v>
      </c>
      <c r="D34" s="3">
        <v>-5.7149999999999999</v>
      </c>
    </row>
    <row r="35" spans="1:4" x14ac:dyDescent="0.3">
      <c r="A35" s="4" t="s">
        <v>28</v>
      </c>
      <c r="B35" s="5" t="s">
        <v>29</v>
      </c>
      <c r="C35" s="5">
        <v>15.76</v>
      </c>
      <c r="D35" s="6">
        <v>3.5459999999999998</v>
      </c>
    </row>
    <row r="36" spans="1:4" x14ac:dyDescent="0.3">
      <c r="A36" s="1" t="s">
        <v>30</v>
      </c>
      <c r="B36" s="2" t="s">
        <v>31</v>
      </c>
      <c r="C36" s="2">
        <v>29.472000000000001</v>
      </c>
      <c r="D36" s="3">
        <v>9.9467999999999996</v>
      </c>
    </row>
    <row r="37" spans="1:4" x14ac:dyDescent="0.3">
      <c r="A37" s="4" t="s">
        <v>32</v>
      </c>
      <c r="B37" s="5" t="s">
        <v>33</v>
      </c>
      <c r="C37" s="5">
        <v>1097.5440000000001</v>
      </c>
      <c r="D37" s="6">
        <v>123.47369999999999</v>
      </c>
    </row>
    <row r="38" spans="1:4" x14ac:dyDescent="0.3">
      <c r="A38" s="1" t="s">
        <v>32</v>
      </c>
      <c r="B38" s="2" t="s">
        <v>33</v>
      </c>
      <c r="C38" s="2">
        <v>190.92</v>
      </c>
      <c r="D38" s="3">
        <v>-147.96299999999999</v>
      </c>
    </row>
    <row r="39" spans="1:4" x14ac:dyDescent="0.3">
      <c r="A39" s="4" t="s">
        <v>34</v>
      </c>
      <c r="B39" s="5" t="s">
        <v>35</v>
      </c>
      <c r="C39" s="5">
        <v>113.328</v>
      </c>
      <c r="D39" s="6">
        <v>35.414999999999999</v>
      </c>
    </row>
    <row r="40" spans="1:4" x14ac:dyDescent="0.3">
      <c r="A40" s="1" t="s">
        <v>34</v>
      </c>
      <c r="B40" s="2" t="s">
        <v>35</v>
      </c>
      <c r="C40" s="2">
        <v>532.39919999999995</v>
      </c>
      <c r="D40" s="3">
        <v>-46.976399999999998</v>
      </c>
    </row>
    <row r="41" spans="1:4" x14ac:dyDescent="0.3">
      <c r="A41" s="4" t="s">
        <v>34</v>
      </c>
      <c r="B41" s="5" t="s">
        <v>35</v>
      </c>
      <c r="C41" s="5">
        <v>212.05799999999999</v>
      </c>
      <c r="D41" s="6">
        <v>-15.147</v>
      </c>
    </row>
    <row r="42" spans="1:4" x14ac:dyDescent="0.3">
      <c r="A42" s="1" t="s">
        <v>34</v>
      </c>
      <c r="B42" s="2" t="s">
        <v>35</v>
      </c>
      <c r="C42" s="2">
        <v>371.16800000000001</v>
      </c>
      <c r="D42" s="3">
        <v>41.756399999999999</v>
      </c>
    </row>
    <row r="43" spans="1:4" x14ac:dyDescent="0.3">
      <c r="A43" s="4" t="s">
        <v>36</v>
      </c>
      <c r="B43" s="5" t="s">
        <v>37</v>
      </c>
      <c r="C43" s="5">
        <v>147.16800000000001</v>
      </c>
      <c r="D43" s="6">
        <v>16.5564</v>
      </c>
    </row>
    <row r="44" spans="1:4" x14ac:dyDescent="0.3">
      <c r="A44" s="1" t="s">
        <v>38</v>
      </c>
      <c r="B44" s="2" t="s">
        <v>39</v>
      </c>
      <c r="C44" s="2">
        <v>77.88</v>
      </c>
      <c r="D44" s="3">
        <v>3.8940000000000001</v>
      </c>
    </row>
    <row r="45" spans="1:4" x14ac:dyDescent="0.3">
      <c r="A45" s="4" t="s">
        <v>40</v>
      </c>
      <c r="B45" s="5" t="s">
        <v>41</v>
      </c>
      <c r="C45" s="5">
        <v>95.616</v>
      </c>
      <c r="D45" s="6">
        <v>9.5616000000000003</v>
      </c>
    </row>
    <row r="46" spans="1:4" x14ac:dyDescent="0.3">
      <c r="A46" s="1" t="s">
        <v>42</v>
      </c>
      <c r="B46" s="2" t="s">
        <v>43</v>
      </c>
      <c r="C46" s="2">
        <v>45.98</v>
      </c>
      <c r="D46" s="3">
        <v>19.7714</v>
      </c>
    </row>
    <row r="47" spans="1:4" x14ac:dyDescent="0.3">
      <c r="A47" s="4" t="s">
        <v>42</v>
      </c>
      <c r="B47" s="5" t="s">
        <v>43</v>
      </c>
      <c r="C47" s="5">
        <v>17.46</v>
      </c>
      <c r="D47" s="6">
        <v>8.2062000000000008</v>
      </c>
    </row>
    <row r="48" spans="1:4" x14ac:dyDescent="0.3">
      <c r="A48" s="1" t="s">
        <v>44</v>
      </c>
      <c r="B48" s="2" t="s">
        <v>45</v>
      </c>
      <c r="C48" s="2">
        <v>211.96</v>
      </c>
      <c r="D48" s="3">
        <v>8.4784000000000006</v>
      </c>
    </row>
    <row r="49" spans="1:4" x14ac:dyDescent="0.3">
      <c r="A49" s="4" t="s">
        <v>46</v>
      </c>
      <c r="B49" s="5" t="s">
        <v>47</v>
      </c>
      <c r="C49" s="5">
        <v>45</v>
      </c>
      <c r="D49" s="6">
        <v>4.95</v>
      </c>
    </row>
    <row r="50" spans="1:4" x14ac:dyDescent="0.3">
      <c r="A50" s="1" t="s">
        <v>46</v>
      </c>
      <c r="B50" s="2" t="s">
        <v>47</v>
      </c>
      <c r="C50" s="2">
        <v>21.8</v>
      </c>
      <c r="D50" s="3">
        <v>6.1040000000000001</v>
      </c>
    </row>
    <row r="51" spans="1:4" x14ac:dyDescent="0.3">
      <c r="A51" s="4" t="s">
        <v>48</v>
      </c>
      <c r="B51" s="5" t="s">
        <v>49</v>
      </c>
      <c r="C51" s="5">
        <v>38.22</v>
      </c>
      <c r="D51" s="6">
        <v>17.9634</v>
      </c>
    </row>
    <row r="52" spans="1:4" x14ac:dyDescent="0.3">
      <c r="A52" s="1" t="s">
        <v>48</v>
      </c>
      <c r="B52" s="2" t="s">
        <v>49</v>
      </c>
      <c r="C52" s="2">
        <v>75.180000000000007</v>
      </c>
      <c r="D52" s="3">
        <v>35.334600000000002</v>
      </c>
    </row>
    <row r="53" spans="1:4" x14ac:dyDescent="0.3">
      <c r="A53" s="4" t="s">
        <v>48</v>
      </c>
      <c r="B53" s="5" t="s">
        <v>49</v>
      </c>
      <c r="C53" s="5">
        <v>6.16</v>
      </c>
      <c r="D53" s="6">
        <v>2.9567999999999999</v>
      </c>
    </row>
    <row r="54" spans="1:4" x14ac:dyDescent="0.3">
      <c r="A54" s="1" t="s">
        <v>48</v>
      </c>
      <c r="B54" s="2" t="s">
        <v>49</v>
      </c>
      <c r="C54" s="2">
        <v>89.99</v>
      </c>
      <c r="D54" s="3">
        <v>17.098099999999999</v>
      </c>
    </row>
    <row r="55" spans="1:4" x14ac:dyDescent="0.3">
      <c r="A55" s="4" t="s">
        <v>50</v>
      </c>
      <c r="B55" s="5" t="s">
        <v>51</v>
      </c>
      <c r="C55" s="5">
        <v>15.26</v>
      </c>
      <c r="D55" s="6">
        <v>6.2565999999999997</v>
      </c>
    </row>
    <row r="56" spans="1:4" x14ac:dyDescent="0.3">
      <c r="A56" s="1" t="s">
        <v>50</v>
      </c>
      <c r="B56" s="2" t="s">
        <v>51</v>
      </c>
      <c r="C56" s="2">
        <v>1029.95</v>
      </c>
      <c r="D56" s="3">
        <v>298.68549999999999</v>
      </c>
    </row>
    <row r="57" spans="1:4" x14ac:dyDescent="0.3">
      <c r="A57" s="4" t="s">
        <v>52</v>
      </c>
      <c r="B57" s="5" t="s">
        <v>53</v>
      </c>
      <c r="C57" s="5">
        <v>208.56</v>
      </c>
      <c r="D57" s="6">
        <v>52.14</v>
      </c>
    </row>
    <row r="58" spans="1:4" x14ac:dyDescent="0.3">
      <c r="A58" s="1" t="s">
        <v>52</v>
      </c>
      <c r="B58" s="2" t="s">
        <v>53</v>
      </c>
      <c r="C58" s="2">
        <v>32.4</v>
      </c>
      <c r="D58" s="3">
        <v>15.552</v>
      </c>
    </row>
    <row r="59" spans="1:4" x14ac:dyDescent="0.3">
      <c r="A59" s="4" t="s">
        <v>52</v>
      </c>
      <c r="B59" s="5" t="s">
        <v>53</v>
      </c>
      <c r="C59" s="5">
        <v>319.41000000000003</v>
      </c>
      <c r="D59" s="6">
        <v>7.0979999999999999</v>
      </c>
    </row>
    <row r="60" spans="1:4" x14ac:dyDescent="0.3">
      <c r="A60" s="1" t="s">
        <v>52</v>
      </c>
      <c r="B60" s="2" t="s">
        <v>53</v>
      </c>
      <c r="C60" s="2">
        <v>14.56</v>
      </c>
      <c r="D60" s="3">
        <v>6.9888000000000003</v>
      </c>
    </row>
    <row r="61" spans="1:4" x14ac:dyDescent="0.3">
      <c r="A61" s="4" t="s">
        <v>52</v>
      </c>
      <c r="B61" s="5" t="s">
        <v>53</v>
      </c>
      <c r="C61" s="5">
        <v>30</v>
      </c>
      <c r="D61" s="6">
        <v>3.3</v>
      </c>
    </row>
    <row r="62" spans="1:4" x14ac:dyDescent="0.3">
      <c r="A62" s="1" t="s">
        <v>52</v>
      </c>
      <c r="B62" s="2" t="s">
        <v>53</v>
      </c>
      <c r="C62" s="2">
        <v>48.48</v>
      </c>
      <c r="D62" s="3">
        <v>16.361999999999998</v>
      </c>
    </row>
    <row r="63" spans="1:4" x14ac:dyDescent="0.3">
      <c r="A63" s="4" t="s">
        <v>52</v>
      </c>
      <c r="B63" s="5" t="s">
        <v>53</v>
      </c>
      <c r="C63" s="5">
        <v>1.68</v>
      </c>
      <c r="D63" s="6">
        <v>0.84</v>
      </c>
    </row>
    <row r="64" spans="1:4" x14ac:dyDescent="0.3">
      <c r="A64" s="1" t="s">
        <v>54</v>
      </c>
      <c r="B64" s="2" t="s">
        <v>55</v>
      </c>
      <c r="C64" s="2">
        <v>13.98</v>
      </c>
      <c r="D64" s="3">
        <v>6.1512000000000002</v>
      </c>
    </row>
    <row r="65" spans="1:4" x14ac:dyDescent="0.3">
      <c r="A65" s="4" t="s">
        <v>54</v>
      </c>
      <c r="B65" s="5" t="s">
        <v>55</v>
      </c>
      <c r="C65" s="5">
        <v>25.824000000000002</v>
      </c>
      <c r="D65" s="6">
        <v>9.3612000000000002</v>
      </c>
    </row>
    <row r="66" spans="1:4" x14ac:dyDescent="0.3">
      <c r="A66" s="1" t="s">
        <v>54</v>
      </c>
      <c r="B66" s="2" t="s">
        <v>55</v>
      </c>
      <c r="C66" s="2">
        <v>146.72999999999999</v>
      </c>
      <c r="D66" s="3">
        <v>68.963099999999997</v>
      </c>
    </row>
    <row r="67" spans="1:4" x14ac:dyDescent="0.3">
      <c r="A67" s="4" t="s">
        <v>54</v>
      </c>
      <c r="B67" s="5" t="s">
        <v>55</v>
      </c>
      <c r="C67" s="5">
        <v>79.760000000000005</v>
      </c>
      <c r="D67" s="6">
        <v>22.332799999999999</v>
      </c>
    </row>
    <row r="68" spans="1:4" x14ac:dyDescent="0.3">
      <c r="A68" s="1" t="s">
        <v>56</v>
      </c>
      <c r="B68" s="2" t="s">
        <v>57</v>
      </c>
      <c r="C68" s="2">
        <v>213.11500000000001</v>
      </c>
      <c r="D68" s="3">
        <v>-15.2225</v>
      </c>
    </row>
    <row r="69" spans="1:4" x14ac:dyDescent="0.3">
      <c r="A69" s="4" t="s">
        <v>58</v>
      </c>
      <c r="B69" s="5" t="s">
        <v>59</v>
      </c>
      <c r="C69" s="5">
        <v>1113.0239999999999</v>
      </c>
      <c r="D69" s="6">
        <v>111.30240000000001</v>
      </c>
    </row>
    <row r="70" spans="1:4" x14ac:dyDescent="0.3">
      <c r="A70" s="1" t="s">
        <v>58</v>
      </c>
      <c r="B70" s="2" t="s">
        <v>59</v>
      </c>
      <c r="C70" s="2">
        <v>167.96799999999999</v>
      </c>
      <c r="D70" s="3">
        <v>62.988</v>
      </c>
    </row>
    <row r="71" spans="1:4" x14ac:dyDescent="0.3">
      <c r="A71" s="4" t="s">
        <v>60</v>
      </c>
      <c r="B71" s="5" t="s">
        <v>61</v>
      </c>
      <c r="C71" s="5">
        <v>75.88</v>
      </c>
      <c r="D71" s="6">
        <v>35.663600000000002</v>
      </c>
    </row>
    <row r="72" spans="1:4" x14ac:dyDescent="0.3">
      <c r="A72" s="1" t="s">
        <v>62</v>
      </c>
      <c r="B72" s="2" t="s">
        <v>63</v>
      </c>
      <c r="C72" s="2">
        <v>4.6159999999999997</v>
      </c>
      <c r="D72" s="3">
        <v>1.7310000000000001</v>
      </c>
    </row>
    <row r="73" spans="1:4" x14ac:dyDescent="0.3">
      <c r="A73" s="4" t="s">
        <v>64</v>
      </c>
      <c r="B73" s="5" t="s">
        <v>29</v>
      </c>
      <c r="C73" s="5">
        <v>19.05</v>
      </c>
      <c r="D73" s="6">
        <v>8.7629999999999999</v>
      </c>
    </row>
    <row r="74" spans="1:4" x14ac:dyDescent="0.3">
      <c r="A74" s="1" t="s">
        <v>65</v>
      </c>
      <c r="B74" s="2" t="s">
        <v>66</v>
      </c>
      <c r="C74" s="2">
        <v>831.93600000000004</v>
      </c>
      <c r="D74" s="3">
        <v>-114.3912</v>
      </c>
    </row>
    <row r="75" spans="1:4" x14ac:dyDescent="0.3">
      <c r="A75" s="4" t="s">
        <v>65</v>
      </c>
      <c r="B75" s="5" t="s">
        <v>66</v>
      </c>
      <c r="C75" s="5">
        <v>97.04</v>
      </c>
      <c r="D75" s="6">
        <v>1.2130000000000001</v>
      </c>
    </row>
    <row r="76" spans="1:4" x14ac:dyDescent="0.3">
      <c r="A76" s="1" t="s">
        <v>65</v>
      </c>
      <c r="B76" s="2" t="s">
        <v>66</v>
      </c>
      <c r="C76" s="2">
        <v>72.784000000000006</v>
      </c>
      <c r="D76" s="3">
        <v>-18.196000000000002</v>
      </c>
    </row>
    <row r="77" spans="1:4" x14ac:dyDescent="0.3">
      <c r="A77" s="4" t="s">
        <v>67</v>
      </c>
      <c r="B77" s="5" t="s">
        <v>68</v>
      </c>
      <c r="C77" s="5">
        <v>1.248</v>
      </c>
      <c r="D77" s="6">
        <v>-1.9343999999999999</v>
      </c>
    </row>
    <row r="78" spans="1:4" x14ac:dyDescent="0.3">
      <c r="A78" s="1" t="s">
        <v>67</v>
      </c>
      <c r="B78" s="2" t="s">
        <v>68</v>
      </c>
      <c r="C78" s="2">
        <v>9.7080000000000002</v>
      </c>
      <c r="D78" s="3">
        <v>-5.8247999999999998</v>
      </c>
    </row>
    <row r="79" spans="1:4" x14ac:dyDescent="0.3">
      <c r="A79" s="4" t="s">
        <v>67</v>
      </c>
      <c r="B79" s="5" t="s">
        <v>68</v>
      </c>
      <c r="C79" s="5">
        <v>27.24</v>
      </c>
      <c r="D79" s="6">
        <v>2.7240000000000002</v>
      </c>
    </row>
    <row r="80" spans="1:4" x14ac:dyDescent="0.3">
      <c r="A80" s="1" t="s">
        <v>69</v>
      </c>
      <c r="B80" s="2" t="s">
        <v>66</v>
      </c>
      <c r="C80" s="2">
        <v>19.3</v>
      </c>
      <c r="D80" s="3">
        <v>-14.475</v>
      </c>
    </row>
    <row r="81" spans="1:4" x14ac:dyDescent="0.3">
      <c r="A81" s="4" t="s">
        <v>70</v>
      </c>
      <c r="B81" s="5" t="s">
        <v>71</v>
      </c>
      <c r="C81" s="5">
        <v>208.16</v>
      </c>
      <c r="D81" s="6">
        <v>56.203200000000002</v>
      </c>
    </row>
    <row r="82" spans="1:4" x14ac:dyDescent="0.3">
      <c r="A82" s="1" t="s">
        <v>70</v>
      </c>
      <c r="B82" s="2" t="s">
        <v>71</v>
      </c>
      <c r="C82" s="2">
        <v>16.739999999999998</v>
      </c>
      <c r="D82" s="3">
        <v>8.0351999999999997</v>
      </c>
    </row>
    <row r="83" spans="1:4" x14ac:dyDescent="0.3">
      <c r="A83" s="4" t="s">
        <v>72</v>
      </c>
      <c r="B83" s="5" t="s">
        <v>73</v>
      </c>
      <c r="C83" s="5">
        <v>14.9</v>
      </c>
      <c r="D83" s="6">
        <v>4.1719999999999997</v>
      </c>
    </row>
    <row r="84" spans="1:4" x14ac:dyDescent="0.3">
      <c r="A84" s="1" t="s">
        <v>72</v>
      </c>
      <c r="B84" s="2" t="s">
        <v>73</v>
      </c>
      <c r="C84" s="2">
        <v>21.39</v>
      </c>
      <c r="D84" s="3">
        <v>6.2031000000000001</v>
      </c>
    </row>
    <row r="85" spans="1:4" x14ac:dyDescent="0.3">
      <c r="A85" s="4" t="s">
        <v>74</v>
      </c>
      <c r="B85" s="5" t="s">
        <v>75</v>
      </c>
      <c r="C85" s="5">
        <v>200.98400000000001</v>
      </c>
      <c r="D85" s="6">
        <v>62.807499999999997</v>
      </c>
    </row>
    <row r="86" spans="1:4" x14ac:dyDescent="0.3">
      <c r="A86" s="1" t="s">
        <v>76</v>
      </c>
      <c r="B86" s="2" t="s">
        <v>77</v>
      </c>
      <c r="C86" s="2">
        <v>230.376</v>
      </c>
      <c r="D86" s="3">
        <v>-48.954900000000002</v>
      </c>
    </row>
    <row r="87" spans="1:4" x14ac:dyDescent="0.3">
      <c r="A87" s="4" t="s">
        <v>78</v>
      </c>
      <c r="B87" s="5" t="s">
        <v>45</v>
      </c>
      <c r="C87" s="5">
        <v>301.95999999999998</v>
      </c>
      <c r="D87" s="6">
        <v>33.215600000000002</v>
      </c>
    </row>
    <row r="88" spans="1:4" x14ac:dyDescent="0.3">
      <c r="A88" s="1" t="s">
        <v>79</v>
      </c>
      <c r="B88" s="2" t="s">
        <v>80</v>
      </c>
      <c r="C88" s="2">
        <v>19.989999999999998</v>
      </c>
      <c r="D88" s="3">
        <v>6.7965999999999998</v>
      </c>
    </row>
    <row r="89" spans="1:4" x14ac:dyDescent="0.3">
      <c r="A89" s="4" t="s">
        <v>79</v>
      </c>
      <c r="B89" s="5" t="s">
        <v>80</v>
      </c>
      <c r="C89" s="5">
        <v>6.16</v>
      </c>
      <c r="D89" s="6">
        <v>2.9567999999999999</v>
      </c>
    </row>
    <row r="90" spans="1:4" x14ac:dyDescent="0.3">
      <c r="A90" s="1" t="s">
        <v>81</v>
      </c>
      <c r="B90" s="2" t="s">
        <v>82</v>
      </c>
      <c r="C90" s="2">
        <v>158.36799999999999</v>
      </c>
      <c r="D90" s="3">
        <v>13.857200000000001</v>
      </c>
    </row>
    <row r="91" spans="1:4" x14ac:dyDescent="0.3">
      <c r="A91" s="4" t="s">
        <v>83</v>
      </c>
      <c r="B91" s="5" t="s">
        <v>84</v>
      </c>
      <c r="C91" s="5">
        <v>20.100000000000001</v>
      </c>
      <c r="D91" s="6">
        <v>6.633</v>
      </c>
    </row>
    <row r="92" spans="1:4" x14ac:dyDescent="0.3">
      <c r="A92" s="1" t="s">
        <v>83</v>
      </c>
      <c r="B92" s="2" t="s">
        <v>84</v>
      </c>
      <c r="C92" s="2">
        <v>73.584000000000003</v>
      </c>
      <c r="D92" s="3">
        <v>8.2782</v>
      </c>
    </row>
    <row r="93" spans="1:4" x14ac:dyDescent="0.3">
      <c r="A93" s="4" t="s">
        <v>83</v>
      </c>
      <c r="B93" s="5" t="s">
        <v>84</v>
      </c>
      <c r="C93" s="5">
        <v>6.48</v>
      </c>
      <c r="D93" s="6">
        <v>3.1103999999999998</v>
      </c>
    </row>
    <row r="94" spans="1:4" x14ac:dyDescent="0.3">
      <c r="A94" s="1" t="s">
        <v>85</v>
      </c>
      <c r="B94" s="2" t="s">
        <v>86</v>
      </c>
      <c r="C94" s="2">
        <v>12.96</v>
      </c>
      <c r="D94" s="3">
        <v>6.2207999999999997</v>
      </c>
    </row>
    <row r="95" spans="1:4" x14ac:dyDescent="0.3">
      <c r="A95" s="4" t="s">
        <v>85</v>
      </c>
      <c r="B95" s="5" t="s">
        <v>86</v>
      </c>
      <c r="C95" s="5">
        <v>53.34</v>
      </c>
      <c r="D95" s="6">
        <v>16.535399999999999</v>
      </c>
    </row>
    <row r="96" spans="1:4" x14ac:dyDescent="0.3">
      <c r="A96" s="1" t="s">
        <v>85</v>
      </c>
      <c r="B96" s="2" t="s">
        <v>86</v>
      </c>
      <c r="C96" s="2">
        <v>32.96</v>
      </c>
      <c r="D96" s="3">
        <v>16.150400000000001</v>
      </c>
    </row>
    <row r="97" spans="1:4" x14ac:dyDescent="0.3">
      <c r="A97" s="4" t="s">
        <v>87</v>
      </c>
      <c r="B97" s="5" t="s">
        <v>88</v>
      </c>
      <c r="C97" s="5">
        <v>5.6820000000000004</v>
      </c>
      <c r="D97" s="6">
        <v>-3.7879999999999998</v>
      </c>
    </row>
    <row r="98" spans="1:4" x14ac:dyDescent="0.3">
      <c r="A98" s="1" t="s">
        <v>89</v>
      </c>
      <c r="B98" s="2" t="s">
        <v>90</v>
      </c>
      <c r="C98" s="2">
        <v>96.53</v>
      </c>
      <c r="D98" s="3">
        <v>40.5426</v>
      </c>
    </row>
    <row r="99" spans="1:4" x14ac:dyDescent="0.3">
      <c r="A99" s="4" t="s">
        <v>91</v>
      </c>
      <c r="B99" s="5" t="s">
        <v>92</v>
      </c>
      <c r="C99" s="5">
        <v>51.311999999999998</v>
      </c>
      <c r="D99" s="6">
        <v>17.959199999999999</v>
      </c>
    </row>
    <row r="100" spans="1:4" x14ac:dyDescent="0.3">
      <c r="A100" s="1" t="s">
        <v>93</v>
      </c>
      <c r="B100" s="2" t="s">
        <v>94</v>
      </c>
      <c r="C100" s="2">
        <v>77.88</v>
      </c>
      <c r="D100" s="3">
        <v>22.5852</v>
      </c>
    </row>
    <row r="101" spans="1:4" x14ac:dyDescent="0.3">
      <c r="A101" s="4" t="s">
        <v>95</v>
      </c>
      <c r="B101" s="5" t="s">
        <v>96</v>
      </c>
      <c r="C101" s="5">
        <v>64.623999999999995</v>
      </c>
      <c r="D101" s="6">
        <v>22.618400000000001</v>
      </c>
    </row>
    <row r="102" spans="1:4" x14ac:dyDescent="0.3">
      <c r="A102" s="1" t="s">
        <v>95</v>
      </c>
      <c r="B102" s="2" t="s">
        <v>96</v>
      </c>
      <c r="C102" s="2">
        <v>95.975999999999999</v>
      </c>
      <c r="D102" s="3">
        <v>-10.7973</v>
      </c>
    </row>
    <row r="103" spans="1:4" x14ac:dyDescent="0.3">
      <c r="A103" s="4" t="s">
        <v>95</v>
      </c>
      <c r="B103" s="5" t="s">
        <v>96</v>
      </c>
      <c r="C103" s="5">
        <v>1.788</v>
      </c>
      <c r="D103" s="6">
        <v>-3.0396000000000001</v>
      </c>
    </row>
    <row r="104" spans="1:4" x14ac:dyDescent="0.3">
      <c r="A104" s="1" t="s">
        <v>97</v>
      </c>
      <c r="B104" s="2" t="s">
        <v>98</v>
      </c>
      <c r="C104" s="2">
        <v>23.92</v>
      </c>
      <c r="D104" s="3">
        <v>11.720800000000001</v>
      </c>
    </row>
    <row r="105" spans="1:4" x14ac:dyDescent="0.3">
      <c r="A105" s="4" t="s">
        <v>99</v>
      </c>
      <c r="B105" s="5" t="s">
        <v>100</v>
      </c>
      <c r="C105" s="5">
        <v>238.89599999999999</v>
      </c>
      <c r="D105" s="6">
        <v>-26.875800000000002</v>
      </c>
    </row>
    <row r="106" spans="1:4" x14ac:dyDescent="0.3">
      <c r="A106" s="1" t="s">
        <v>99</v>
      </c>
      <c r="B106" s="2" t="s">
        <v>100</v>
      </c>
      <c r="C106" s="2">
        <v>102.36</v>
      </c>
      <c r="D106" s="3">
        <v>-3.8384999999999998</v>
      </c>
    </row>
    <row r="107" spans="1:4" x14ac:dyDescent="0.3">
      <c r="A107" s="4" t="s">
        <v>99</v>
      </c>
      <c r="B107" s="5" t="s">
        <v>100</v>
      </c>
      <c r="C107" s="5">
        <v>36.881999999999998</v>
      </c>
      <c r="D107" s="6">
        <v>-25.817399999999999</v>
      </c>
    </row>
    <row r="108" spans="1:4" x14ac:dyDescent="0.3">
      <c r="A108" s="1" t="s">
        <v>101</v>
      </c>
      <c r="B108" s="2" t="s">
        <v>102</v>
      </c>
      <c r="C108" s="2">
        <v>74.111999999999995</v>
      </c>
      <c r="D108" s="3">
        <v>17.601600000000001</v>
      </c>
    </row>
    <row r="109" spans="1:4" x14ac:dyDescent="0.3">
      <c r="A109" s="4" t="s">
        <v>101</v>
      </c>
      <c r="B109" s="5" t="s">
        <v>102</v>
      </c>
      <c r="C109" s="5">
        <v>27.992000000000001</v>
      </c>
      <c r="D109" s="6">
        <v>2.0994000000000002</v>
      </c>
    </row>
    <row r="110" spans="1:4" x14ac:dyDescent="0.3">
      <c r="A110" s="1" t="s">
        <v>101</v>
      </c>
      <c r="B110" s="2" t="s">
        <v>102</v>
      </c>
      <c r="C110" s="2">
        <v>3.3039999999999998</v>
      </c>
      <c r="D110" s="3">
        <v>1.0738000000000001</v>
      </c>
    </row>
    <row r="111" spans="1:4" x14ac:dyDescent="0.3">
      <c r="A111" s="4" t="s">
        <v>103</v>
      </c>
      <c r="B111" s="5" t="s">
        <v>104</v>
      </c>
      <c r="C111" s="5">
        <v>339.96</v>
      </c>
      <c r="D111" s="6">
        <v>67.992000000000004</v>
      </c>
    </row>
    <row r="112" spans="1:4" x14ac:dyDescent="0.3">
      <c r="A112" s="1" t="s">
        <v>105</v>
      </c>
      <c r="B112" s="2" t="s">
        <v>106</v>
      </c>
      <c r="C112" s="2">
        <v>41.96</v>
      </c>
      <c r="D112" s="3">
        <v>10.909599999999999</v>
      </c>
    </row>
    <row r="113" spans="1:4" x14ac:dyDescent="0.3">
      <c r="A113" s="4" t="s">
        <v>107</v>
      </c>
      <c r="B113" s="5" t="s">
        <v>108</v>
      </c>
      <c r="C113" s="5">
        <v>75.959999999999994</v>
      </c>
      <c r="D113" s="6">
        <v>22.788</v>
      </c>
    </row>
    <row r="114" spans="1:4" x14ac:dyDescent="0.3">
      <c r="A114" s="1" t="s">
        <v>107</v>
      </c>
      <c r="B114" s="2" t="s">
        <v>108</v>
      </c>
      <c r="C114" s="2">
        <v>27.24</v>
      </c>
      <c r="D114" s="3">
        <v>13.3476</v>
      </c>
    </row>
    <row r="115" spans="1:4" x14ac:dyDescent="0.3">
      <c r="A115" s="4" t="s">
        <v>109</v>
      </c>
      <c r="B115" s="5" t="s">
        <v>110</v>
      </c>
      <c r="C115" s="5">
        <v>40.095999999999997</v>
      </c>
      <c r="D115" s="6">
        <v>14.534800000000001</v>
      </c>
    </row>
    <row r="116" spans="1:4" x14ac:dyDescent="0.3">
      <c r="A116" s="1" t="s">
        <v>109</v>
      </c>
      <c r="B116" s="2" t="s">
        <v>110</v>
      </c>
      <c r="C116" s="2">
        <v>4.72</v>
      </c>
      <c r="D116" s="3">
        <v>1.6519999999999999</v>
      </c>
    </row>
    <row r="117" spans="1:4" x14ac:dyDescent="0.3">
      <c r="A117" s="4" t="s">
        <v>109</v>
      </c>
      <c r="B117" s="5" t="s">
        <v>110</v>
      </c>
      <c r="C117" s="5">
        <v>23.975999999999999</v>
      </c>
      <c r="D117" s="6">
        <v>7.4924999999999997</v>
      </c>
    </row>
    <row r="118" spans="1:4" x14ac:dyDescent="0.3">
      <c r="A118" s="1" t="s">
        <v>109</v>
      </c>
      <c r="B118" s="2" t="s">
        <v>110</v>
      </c>
      <c r="C118" s="2">
        <v>130.464</v>
      </c>
      <c r="D118" s="3">
        <v>44.031599999999997</v>
      </c>
    </row>
    <row r="119" spans="1:4" x14ac:dyDescent="0.3">
      <c r="A119" s="4" t="s">
        <v>111</v>
      </c>
      <c r="B119" s="5" t="s">
        <v>112</v>
      </c>
      <c r="C119" s="5">
        <v>787.53</v>
      </c>
      <c r="D119" s="6">
        <v>165.38130000000001</v>
      </c>
    </row>
    <row r="120" spans="1:4" x14ac:dyDescent="0.3">
      <c r="A120" s="1" t="s">
        <v>113</v>
      </c>
      <c r="B120" s="2" t="s">
        <v>114</v>
      </c>
      <c r="C120" s="2">
        <v>157.79400000000001</v>
      </c>
      <c r="D120" s="3">
        <v>-115.71559999999999</v>
      </c>
    </row>
    <row r="121" spans="1:4" x14ac:dyDescent="0.3">
      <c r="A121" s="4" t="s">
        <v>115</v>
      </c>
      <c r="B121" s="5" t="s">
        <v>116</v>
      </c>
      <c r="C121" s="5">
        <v>47.04</v>
      </c>
      <c r="D121" s="6">
        <v>18.345600000000001</v>
      </c>
    </row>
    <row r="122" spans="1:4" x14ac:dyDescent="0.3">
      <c r="A122" s="1" t="s">
        <v>115</v>
      </c>
      <c r="B122" s="2" t="s">
        <v>116</v>
      </c>
      <c r="C122" s="2">
        <v>30.84</v>
      </c>
      <c r="D122" s="3">
        <v>13.878</v>
      </c>
    </row>
    <row r="123" spans="1:4" x14ac:dyDescent="0.3">
      <c r="A123" s="4" t="s">
        <v>115</v>
      </c>
      <c r="B123" s="5" t="s">
        <v>116</v>
      </c>
      <c r="C123" s="5">
        <v>226.56</v>
      </c>
      <c r="D123" s="6">
        <v>63.436799999999998</v>
      </c>
    </row>
    <row r="124" spans="1:4" x14ac:dyDescent="0.3">
      <c r="A124" s="1" t="s">
        <v>115</v>
      </c>
      <c r="B124" s="2" t="s">
        <v>116</v>
      </c>
      <c r="C124" s="2">
        <v>115.02</v>
      </c>
      <c r="D124" s="3">
        <v>51.759</v>
      </c>
    </row>
    <row r="125" spans="1:4" x14ac:dyDescent="0.3">
      <c r="A125" s="4" t="s">
        <v>115</v>
      </c>
      <c r="B125" s="5" t="s">
        <v>116</v>
      </c>
      <c r="C125" s="5">
        <v>68.040000000000006</v>
      </c>
      <c r="D125" s="6">
        <v>19.7316</v>
      </c>
    </row>
    <row r="126" spans="1:4" x14ac:dyDescent="0.3">
      <c r="A126" s="1" t="s">
        <v>117</v>
      </c>
      <c r="B126" s="2" t="s">
        <v>118</v>
      </c>
      <c r="C126" s="2">
        <v>600.55799999999999</v>
      </c>
      <c r="D126" s="3">
        <v>-8.5793999999999997</v>
      </c>
    </row>
    <row r="127" spans="1:4" x14ac:dyDescent="0.3">
      <c r="A127" s="4" t="s">
        <v>119</v>
      </c>
      <c r="B127" s="5" t="s">
        <v>120</v>
      </c>
      <c r="C127" s="5">
        <v>617.70000000000005</v>
      </c>
      <c r="D127" s="6">
        <v>-407.68200000000002</v>
      </c>
    </row>
    <row r="128" spans="1:4" x14ac:dyDescent="0.3">
      <c r="A128" s="1" t="s">
        <v>121</v>
      </c>
      <c r="B128" s="2" t="s">
        <v>122</v>
      </c>
      <c r="C128" s="2">
        <v>2.3879999999999999</v>
      </c>
      <c r="D128" s="3">
        <v>-1.8308</v>
      </c>
    </row>
    <row r="129" spans="1:4" x14ac:dyDescent="0.3">
      <c r="A129" s="4" t="s">
        <v>121</v>
      </c>
      <c r="B129" s="5" t="s">
        <v>122</v>
      </c>
      <c r="C129" s="5">
        <v>243.99199999999999</v>
      </c>
      <c r="D129" s="6">
        <v>30.498999999999999</v>
      </c>
    </row>
    <row r="130" spans="1:4" x14ac:dyDescent="0.3">
      <c r="A130" s="1" t="s">
        <v>123</v>
      </c>
      <c r="B130" s="2" t="s">
        <v>124</v>
      </c>
      <c r="C130" s="2">
        <v>81.424000000000007</v>
      </c>
      <c r="D130" s="3">
        <v>-9.1601999999999997</v>
      </c>
    </row>
    <row r="131" spans="1:4" x14ac:dyDescent="0.3">
      <c r="A131" s="4" t="s">
        <v>123</v>
      </c>
      <c r="B131" s="5" t="s">
        <v>124</v>
      </c>
      <c r="C131" s="5">
        <v>238.56</v>
      </c>
      <c r="D131" s="6">
        <v>26.241599999999998</v>
      </c>
    </row>
    <row r="132" spans="1:4" x14ac:dyDescent="0.3">
      <c r="A132" s="1" t="s">
        <v>125</v>
      </c>
      <c r="B132" s="2" t="s">
        <v>126</v>
      </c>
      <c r="C132" s="2">
        <v>59.97</v>
      </c>
      <c r="D132" s="3">
        <v>-11.994</v>
      </c>
    </row>
    <row r="133" spans="1:4" x14ac:dyDescent="0.3">
      <c r="A133" s="4" t="s">
        <v>125</v>
      </c>
      <c r="B133" s="5" t="s">
        <v>126</v>
      </c>
      <c r="C133" s="5">
        <v>78.304000000000002</v>
      </c>
      <c r="D133" s="6">
        <v>29.364000000000001</v>
      </c>
    </row>
    <row r="134" spans="1:4" x14ac:dyDescent="0.3">
      <c r="A134" s="1" t="s">
        <v>125</v>
      </c>
      <c r="B134" s="2" t="s">
        <v>126</v>
      </c>
      <c r="C134" s="2">
        <v>21.456</v>
      </c>
      <c r="D134" s="3">
        <v>6.9732000000000003</v>
      </c>
    </row>
    <row r="135" spans="1:4" x14ac:dyDescent="0.3">
      <c r="A135" s="4" t="s">
        <v>127</v>
      </c>
      <c r="B135" s="5" t="s">
        <v>128</v>
      </c>
      <c r="C135" s="5">
        <v>20.04</v>
      </c>
      <c r="D135" s="6">
        <v>9.6191999999999993</v>
      </c>
    </row>
    <row r="136" spans="1:4" x14ac:dyDescent="0.3">
      <c r="A136" s="1" t="s">
        <v>127</v>
      </c>
      <c r="B136" s="2" t="s">
        <v>128</v>
      </c>
      <c r="C136" s="2">
        <v>35.44</v>
      </c>
      <c r="D136" s="3">
        <v>16.6568</v>
      </c>
    </row>
    <row r="137" spans="1:4" x14ac:dyDescent="0.3">
      <c r="A137" s="4" t="s">
        <v>127</v>
      </c>
      <c r="B137" s="5" t="s">
        <v>128</v>
      </c>
      <c r="C137" s="5">
        <v>11.52</v>
      </c>
      <c r="D137" s="6">
        <v>3.456</v>
      </c>
    </row>
    <row r="138" spans="1:4" x14ac:dyDescent="0.3">
      <c r="A138" s="1" t="s">
        <v>127</v>
      </c>
      <c r="B138" s="2" t="s">
        <v>128</v>
      </c>
      <c r="C138" s="2">
        <v>4.0199999999999996</v>
      </c>
      <c r="D138" s="3">
        <v>1.9698</v>
      </c>
    </row>
    <row r="139" spans="1:4" x14ac:dyDescent="0.3">
      <c r="A139" s="4" t="s">
        <v>127</v>
      </c>
      <c r="B139" s="5" t="s">
        <v>128</v>
      </c>
      <c r="C139" s="5">
        <v>76.176000000000002</v>
      </c>
      <c r="D139" s="6">
        <v>26.6616</v>
      </c>
    </row>
    <row r="140" spans="1:4" x14ac:dyDescent="0.3">
      <c r="A140" s="1" t="s">
        <v>127</v>
      </c>
      <c r="B140" s="2" t="s">
        <v>128</v>
      </c>
      <c r="C140" s="2">
        <v>65.88</v>
      </c>
      <c r="D140" s="3">
        <v>18.446400000000001</v>
      </c>
    </row>
    <row r="141" spans="1:4" x14ac:dyDescent="0.3">
      <c r="A141" s="4" t="s">
        <v>127</v>
      </c>
      <c r="B141" s="5" t="s">
        <v>128</v>
      </c>
      <c r="C141" s="5">
        <v>43.12</v>
      </c>
      <c r="D141" s="6">
        <v>20.697600000000001</v>
      </c>
    </row>
    <row r="142" spans="1:4" x14ac:dyDescent="0.3">
      <c r="A142" s="1" t="s">
        <v>129</v>
      </c>
      <c r="B142" s="2" t="s">
        <v>130</v>
      </c>
      <c r="C142" s="2">
        <v>82.8</v>
      </c>
      <c r="D142" s="3">
        <v>10.35</v>
      </c>
    </row>
    <row r="143" spans="1:4" x14ac:dyDescent="0.3">
      <c r="A143" s="4" t="s">
        <v>131</v>
      </c>
      <c r="B143" s="5" t="s">
        <v>132</v>
      </c>
      <c r="C143" s="5">
        <v>8.82</v>
      </c>
      <c r="D143" s="6">
        <v>2.3814000000000002</v>
      </c>
    </row>
    <row r="144" spans="1:4" x14ac:dyDescent="0.3">
      <c r="A144" s="1" t="s">
        <v>131</v>
      </c>
      <c r="B144" s="2" t="s">
        <v>132</v>
      </c>
      <c r="C144" s="2">
        <v>10.86</v>
      </c>
      <c r="D144" s="3">
        <v>5.1041999999999996</v>
      </c>
    </row>
    <row r="145" spans="1:4" x14ac:dyDescent="0.3">
      <c r="A145" s="4" t="s">
        <v>131</v>
      </c>
      <c r="B145" s="5" t="s">
        <v>132</v>
      </c>
      <c r="C145" s="5">
        <v>143.69999999999999</v>
      </c>
      <c r="D145" s="6">
        <v>68.975999999999999</v>
      </c>
    </row>
    <row r="146" spans="1:4" x14ac:dyDescent="0.3">
      <c r="A146" s="1" t="s">
        <v>133</v>
      </c>
      <c r="B146" s="2" t="s">
        <v>134</v>
      </c>
      <c r="C146" s="2">
        <v>839.43</v>
      </c>
      <c r="D146" s="3">
        <v>218.2518</v>
      </c>
    </row>
    <row r="147" spans="1:4" x14ac:dyDescent="0.3">
      <c r="A147" s="4" t="s">
        <v>135</v>
      </c>
      <c r="B147" s="5" t="s">
        <v>136</v>
      </c>
      <c r="C147" s="5">
        <v>671.93</v>
      </c>
      <c r="D147" s="6">
        <v>20.157900000000001</v>
      </c>
    </row>
    <row r="148" spans="1:4" x14ac:dyDescent="0.3">
      <c r="A148" s="1" t="s">
        <v>137</v>
      </c>
      <c r="B148" s="2" t="s">
        <v>138</v>
      </c>
      <c r="C148" s="2">
        <v>93.888000000000005</v>
      </c>
      <c r="D148" s="3">
        <v>12.909599999999999</v>
      </c>
    </row>
    <row r="149" spans="1:4" x14ac:dyDescent="0.3">
      <c r="A149" s="4" t="s">
        <v>139</v>
      </c>
      <c r="B149" s="5" t="s">
        <v>140</v>
      </c>
      <c r="C149" s="5">
        <v>384.45</v>
      </c>
      <c r="D149" s="6">
        <v>103.8015</v>
      </c>
    </row>
    <row r="150" spans="1:4" x14ac:dyDescent="0.3">
      <c r="A150" s="1" t="s">
        <v>139</v>
      </c>
      <c r="B150" s="2" t="s">
        <v>140</v>
      </c>
      <c r="C150" s="2">
        <v>149.97</v>
      </c>
      <c r="D150" s="3">
        <v>5.9988000000000001</v>
      </c>
    </row>
    <row r="151" spans="1:4" x14ac:dyDescent="0.3">
      <c r="A151" s="4" t="s">
        <v>139</v>
      </c>
      <c r="B151" s="5" t="s">
        <v>140</v>
      </c>
      <c r="C151" s="5">
        <v>1951.84</v>
      </c>
      <c r="D151" s="6">
        <v>585.55200000000002</v>
      </c>
    </row>
    <row r="152" spans="1:4" x14ac:dyDescent="0.3">
      <c r="A152" s="1" t="s">
        <v>139</v>
      </c>
      <c r="B152" s="2" t="s">
        <v>140</v>
      </c>
      <c r="C152" s="2">
        <v>171.55</v>
      </c>
      <c r="D152" s="3">
        <v>80.628500000000003</v>
      </c>
    </row>
    <row r="153" spans="1:4" x14ac:dyDescent="0.3">
      <c r="A153" s="4" t="s">
        <v>141</v>
      </c>
      <c r="B153" s="5" t="s">
        <v>142</v>
      </c>
      <c r="C153" s="5">
        <v>157.91999999999999</v>
      </c>
      <c r="D153" s="6">
        <v>17.765999999999998</v>
      </c>
    </row>
    <row r="154" spans="1:4" x14ac:dyDescent="0.3">
      <c r="A154" s="1" t="s">
        <v>141</v>
      </c>
      <c r="B154" s="2" t="s">
        <v>142</v>
      </c>
      <c r="C154" s="2">
        <v>203.184</v>
      </c>
      <c r="D154" s="3">
        <v>15.238799999999999</v>
      </c>
    </row>
    <row r="155" spans="1:4" x14ac:dyDescent="0.3">
      <c r="A155" s="4" t="s">
        <v>143</v>
      </c>
      <c r="B155" s="5" t="s">
        <v>144</v>
      </c>
      <c r="C155" s="5">
        <v>58.38</v>
      </c>
      <c r="D155" s="6">
        <v>26.271000000000001</v>
      </c>
    </row>
    <row r="156" spans="1:4" x14ac:dyDescent="0.3">
      <c r="A156" s="1" t="s">
        <v>143</v>
      </c>
      <c r="B156" s="2" t="s">
        <v>144</v>
      </c>
      <c r="C156" s="2">
        <v>105.52</v>
      </c>
      <c r="D156" s="3">
        <v>48.539200000000001</v>
      </c>
    </row>
    <row r="157" spans="1:4" x14ac:dyDescent="0.3">
      <c r="A157" s="4" t="s">
        <v>143</v>
      </c>
      <c r="B157" s="5" t="s">
        <v>144</v>
      </c>
      <c r="C157" s="5">
        <v>80.88</v>
      </c>
      <c r="D157" s="6">
        <v>21.0288</v>
      </c>
    </row>
    <row r="158" spans="1:4" x14ac:dyDescent="0.3">
      <c r="A158" s="1" t="s">
        <v>145</v>
      </c>
      <c r="B158" s="2" t="s">
        <v>146</v>
      </c>
      <c r="C158" s="2">
        <v>6.63</v>
      </c>
      <c r="D158" s="3">
        <v>1.7901</v>
      </c>
    </row>
    <row r="159" spans="1:4" x14ac:dyDescent="0.3">
      <c r="A159" s="4" t="s">
        <v>147</v>
      </c>
      <c r="B159" s="5" t="s">
        <v>148</v>
      </c>
      <c r="C159" s="5">
        <v>457.56799999999998</v>
      </c>
      <c r="D159" s="6">
        <v>51.476399999999998</v>
      </c>
    </row>
    <row r="160" spans="1:4" x14ac:dyDescent="0.3">
      <c r="A160" s="1" t="s">
        <v>149</v>
      </c>
      <c r="B160" s="2" t="s">
        <v>150</v>
      </c>
      <c r="C160" s="2">
        <v>14.62</v>
      </c>
      <c r="D160" s="3">
        <v>6.8714000000000004</v>
      </c>
    </row>
    <row r="161" spans="1:4" x14ac:dyDescent="0.3">
      <c r="A161" s="4" t="s">
        <v>149</v>
      </c>
      <c r="B161" s="5" t="s">
        <v>150</v>
      </c>
      <c r="C161" s="5">
        <v>944.93</v>
      </c>
      <c r="D161" s="6">
        <v>236.23249999999999</v>
      </c>
    </row>
    <row r="162" spans="1:4" x14ac:dyDescent="0.3">
      <c r="A162" s="1" t="s">
        <v>151</v>
      </c>
      <c r="B162" s="2" t="s">
        <v>152</v>
      </c>
      <c r="C162" s="2">
        <v>5.98</v>
      </c>
      <c r="D162" s="3">
        <v>2.6909999999999998</v>
      </c>
    </row>
    <row r="163" spans="1:4" x14ac:dyDescent="0.3">
      <c r="A163" s="4" t="s">
        <v>153</v>
      </c>
      <c r="B163" s="5" t="s">
        <v>154</v>
      </c>
      <c r="C163" s="5">
        <v>54.384</v>
      </c>
      <c r="D163" s="6">
        <v>1.3595999999999999</v>
      </c>
    </row>
    <row r="164" spans="1:4" x14ac:dyDescent="0.3">
      <c r="A164" s="1" t="s">
        <v>155</v>
      </c>
      <c r="B164" s="2" t="s">
        <v>156</v>
      </c>
      <c r="C164" s="2">
        <v>28.4</v>
      </c>
      <c r="D164" s="3">
        <v>13.348000000000001</v>
      </c>
    </row>
    <row r="165" spans="1:4" x14ac:dyDescent="0.3">
      <c r="A165" s="4" t="s">
        <v>157</v>
      </c>
      <c r="B165" s="5" t="s">
        <v>158</v>
      </c>
      <c r="C165" s="5">
        <v>27.68</v>
      </c>
      <c r="D165" s="6">
        <v>9.6880000000000006</v>
      </c>
    </row>
    <row r="166" spans="1:4" x14ac:dyDescent="0.3">
      <c r="A166" s="1" t="s">
        <v>159</v>
      </c>
      <c r="B166" s="2" t="s">
        <v>160</v>
      </c>
      <c r="C166" s="2">
        <v>9.9359999999999999</v>
      </c>
      <c r="D166" s="3">
        <v>2.7324000000000002</v>
      </c>
    </row>
    <row r="167" spans="1:4" x14ac:dyDescent="0.3">
      <c r="A167" s="4" t="s">
        <v>159</v>
      </c>
      <c r="B167" s="5" t="s">
        <v>160</v>
      </c>
      <c r="C167" s="5">
        <v>8159.9520000000002</v>
      </c>
      <c r="D167" s="6">
        <v>-1359.992</v>
      </c>
    </row>
    <row r="168" spans="1:4" x14ac:dyDescent="0.3">
      <c r="A168" s="1" t="s">
        <v>159</v>
      </c>
      <c r="B168" s="2" t="s">
        <v>160</v>
      </c>
      <c r="C168" s="2">
        <v>275.928</v>
      </c>
      <c r="D168" s="3">
        <v>-58.634700000000002</v>
      </c>
    </row>
    <row r="169" spans="1:4" x14ac:dyDescent="0.3">
      <c r="A169" s="4" t="s">
        <v>159</v>
      </c>
      <c r="B169" s="5" t="s">
        <v>160</v>
      </c>
      <c r="C169" s="5">
        <v>1740.06</v>
      </c>
      <c r="D169" s="6">
        <v>-24.858000000000001</v>
      </c>
    </row>
    <row r="170" spans="1:4" x14ac:dyDescent="0.3">
      <c r="A170" s="1" t="s">
        <v>159</v>
      </c>
      <c r="B170" s="2" t="s">
        <v>160</v>
      </c>
      <c r="C170" s="2">
        <v>32.064</v>
      </c>
      <c r="D170" s="3">
        <v>6.8136000000000001</v>
      </c>
    </row>
    <row r="171" spans="1:4" x14ac:dyDescent="0.3">
      <c r="A171" s="4" t="s">
        <v>159</v>
      </c>
      <c r="B171" s="5" t="s">
        <v>160</v>
      </c>
      <c r="C171" s="5">
        <v>177.98</v>
      </c>
      <c r="D171" s="6">
        <v>-453.84899999999999</v>
      </c>
    </row>
    <row r="172" spans="1:4" x14ac:dyDescent="0.3">
      <c r="A172" s="1" t="s">
        <v>159</v>
      </c>
      <c r="B172" s="2" t="s">
        <v>160</v>
      </c>
      <c r="C172" s="2">
        <v>143.976</v>
      </c>
      <c r="D172" s="3">
        <v>8.9984999999999999</v>
      </c>
    </row>
    <row r="173" spans="1:4" x14ac:dyDescent="0.3">
      <c r="A173" s="4" t="s">
        <v>161</v>
      </c>
      <c r="B173" s="5" t="s">
        <v>162</v>
      </c>
      <c r="C173" s="5">
        <v>20.94</v>
      </c>
      <c r="D173" s="6">
        <v>9.8417999999999992</v>
      </c>
    </row>
    <row r="174" spans="1:4" x14ac:dyDescent="0.3">
      <c r="A174" s="1" t="s">
        <v>161</v>
      </c>
      <c r="B174" s="2" t="s">
        <v>162</v>
      </c>
      <c r="C174" s="2">
        <v>110.96</v>
      </c>
      <c r="D174" s="3">
        <v>53.260800000000003</v>
      </c>
    </row>
    <row r="175" spans="1:4" x14ac:dyDescent="0.3">
      <c r="A175" s="4" t="s">
        <v>161</v>
      </c>
      <c r="B175" s="5" t="s">
        <v>162</v>
      </c>
      <c r="C175" s="5">
        <v>340.14400000000001</v>
      </c>
      <c r="D175" s="6">
        <v>21.259</v>
      </c>
    </row>
    <row r="176" spans="1:4" x14ac:dyDescent="0.3">
      <c r="A176" s="1" t="s">
        <v>163</v>
      </c>
      <c r="B176" s="2" t="s">
        <v>164</v>
      </c>
      <c r="C176" s="2">
        <v>52.448</v>
      </c>
      <c r="D176" s="3">
        <v>-131.12</v>
      </c>
    </row>
    <row r="177" spans="1:4" x14ac:dyDescent="0.3">
      <c r="A177" s="4" t="s">
        <v>163</v>
      </c>
      <c r="B177" s="5" t="s">
        <v>164</v>
      </c>
      <c r="C177" s="5">
        <v>20.16</v>
      </c>
      <c r="D177" s="6">
        <v>6.5519999999999996</v>
      </c>
    </row>
    <row r="178" spans="1:4" x14ac:dyDescent="0.3">
      <c r="A178" s="1" t="s">
        <v>165</v>
      </c>
      <c r="B178" s="2" t="s">
        <v>166</v>
      </c>
      <c r="C178" s="2">
        <v>97.263999999999996</v>
      </c>
      <c r="D178" s="3">
        <v>-243.16</v>
      </c>
    </row>
    <row r="179" spans="1:4" x14ac:dyDescent="0.3">
      <c r="A179" s="4" t="s">
        <v>167</v>
      </c>
      <c r="B179" s="5" t="s">
        <v>66</v>
      </c>
      <c r="C179" s="5">
        <v>396.80200000000002</v>
      </c>
      <c r="D179" s="6">
        <v>-11.337199999999999</v>
      </c>
    </row>
    <row r="180" spans="1:4" x14ac:dyDescent="0.3">
      <c r="A180" s="1" t="s">
        <v>167</v>
      </c>
      <c r="B180" s="2" t="s">
        <v>66</v>
      </c>
      <c r="C180" s="2">
        <v>15.88</v>
      </c>
      <c r="D180" s="3">
        <v>-3.7715000000000001</v>
      </c>
    </row>
    <row r="181" spans="1:4" x14ac:dyDescent="0.3">
      <c r="A181" s="4" t="s">
        <v>168</v>
      </c>
      <c r="B181" s="5" t="s">
        <v>169</v>
      </c>
      <c r="C181" s="5">
        <v>3.28</v>
      </c>
      <c r="D181" s="6">
        <v>1.4104000000000001</v>
      </c>
    </row>
    <row r="182" spans="1:4" x14ac:dyDescent="0.3">
      <c r="A182" s="1" t="s">
        <v>170</v>
      </c>
      <c r="B182" s="2" t="s">
        <v>171</v>
      </c>
      <c r="C182" s="2">
        <v>24.815999999999999</v>
      </c>
      <c r="D182" s="3">
        <v>1.8612</v>
      </c>
    </row>
    <row r="183" spans="1:4" x14ac:dyDescent="0.3">
      <c r="A183" s="4" t="s">
        <v>170</v>
      </c>
      <c r="B183" s="5" t="s">
        <v>171</v>
      </c>
      <c r="C183" s="5">
        <v>408.74400000000003</v>
      </c>
      <c r="D183" s="6">
        <v>76.639499999999998</v>
      </c>
    </row>
    <row r="184" spans="1:4" x14ac:dyDescent="0.3">
      <c r="A184" s="1" t="s">
        <v>172</v>
      </c>
      <c r="B184" s="2" t="s">
        <v>173</v>
      </c>
      <c r="C184" s="2">
        <v>503.96</v>
      </c>
      <c r="D184" s="3">
        <v>131.02959999999999</v>
      </c>
    </row>
    <row r="185" spans="1:4" x14ac:dyDescent="0.3">
      <c r="A185" s="4" t="s">
        <v>172</v>
      </c>
      <c r="B185" s="5" t="s">
        <v>173</v>
      </c>
      <c r="C185" s="5">
        <v>149.94999999999999</v>
      </c>
      <c r="D185" s="6">
        <v>41.985999999999997</v>
      </c>
    </row>
    <row r="186" spans="1:4" x14ac:dyDescent="0.3">
      <c r="A186" s="1" t="s">
        <v>172</v>
      </c>
      <c r="B186" s="2" t="s">
        <v>173</v>
      </c>
      <c r="C186" s="2">
        <v>29</v>
      </c>
      <c r="D186" s="3">
        <v>7.25</v>
      </c>
    </row>
    <row r="187" spans="1:4" x14ac:dyDescent="0.3">
      <c r="A187" s="4" t="s">
        <v>174</v>
      </c>
      <c r="B187" s="5" t="s">
        <v>175</v>
      </c>
      <c r="C187" s="5">
        <v>7.16</v>
      </c>
      <c r="D187" s="6">
        <v>3.4367999999999999</v>
      </c>
    </row>
    <row r="188" spans="1:4" x14ac:dyDescent="0.3">
      <c r="A188" s="1" t="s">
        <v>176</v>
      </c>
      <c r="B188" s="2" t="s">
        <v>177</v>
      </c>
      <c r="C188" s="2">
        <v>176.8</v>
      </c>
      <c r="D188" s="3">
        <v>22.984000000000002</v>
      </c>
    </row>
    <row r="189" spans="1:4" x14ac:dyDescent="0.3">
      <c r="A189" s="4" t="s">
        <v>178</v>
      </c>
      <c r="B189" s="5" t="s">
        <v>179</v>
      </c>
      <c r="C189" s="5">
        <v>37.223999999999997</v>
      </c>
      <c r="D189" s="6">
        <v>3.7223999999999999</v>
      </c>
    </row>
    <row r="190" spans="1:4" x14ac:dyDescent="0.3">
      <c r="A190" s="1" t="s">
        <v>178</v>
      </c>
      <c r="B190" s="2" t="s">
        <v>179</v>
      </c>
      <c r="C190" s="2">
        <v>20.015999999999998</v>
      </c>
      <c r="D190" s="3">
        <v>6.2549999999999999</v>
      </c>
    </row>
    <row r="191" spans="1:4" x14ac:dyDescent="0.3">
      <c r="A191" s="4" t="s">
        <v>180</v>
      </c>
      <c r="B191" s="5" t="s">
        <v>181</v>
      </c>
      <c r="C191" s="5">
        <v>899.13599999999997</v>
      </c>
      <c r="D191" s="6">
        <v>112.392</v>
      </c>
    </row>
    <row r="192" spans="1:4" x14ac:dyDescent="0.3">
      <c r="A192" s="1" t="s">
        <v>180</v>
      </c>
      <c r="B192" s="2" t="s">
        <v>181</v>
      </c>
      <c r="C192" s="2">
        <v>71.760000000000005</v>
      </c>
      <c r="D192" s="3">
        <v>20.0928</v>
      </c>
    </row>
    <row r="193" spans="1:4" x14ac:dyDescent="0.3">
      <c r="A193" s="4" t="s">
        <v>180</v>
      </c>
      <c r="B193" s="5" t="s">
        <v>181</v>
      </c>
      <c r="C193" s="5">
        <v>51.84</v>
      </c>
      <c r="D193" s="6">
        <v>24.883199999999999</v>
      </c>
    </row>
    <row r="194" spans="1:4" x14ac:dyDescent="0.3">
      <c r="A194" s="1" t="s">
        <v>180</v>
      </c>
      <c r="B194" s="2" t="s">
        <v>181</v>
      </c>
      <c r="C194" s="2">
        <v>626.35199999999998</v>
      </c>
      <c r="D194" s="3">
        <v>46.976399999999998</v>
      </c>
    </row>
    <row r="195" spans="1:4" x14ac:dyDescent="0.3">
      <c r="A195" s="4" t="s">
        <v>180</v>
      </c>
      <c r="B195" s="5" t="s">
        <v>181</v>
      </c>
      <c r="C195" s="5">
        <v>19.899999999999999</v>
      </c>
      <c r="D195" s="6">
        <v>6.5670000000000002</v>
      </c>
    </row>
    <row r="196" spans="1:4" x14ac:dyDescent="0.3">
      <c r="A196" s="1" t="s">
        <v>182</v>
      </c>
      <c r="B196" s="2" t="s">
        <v>183</v>
      </c>
      <c r="C196" s="2">
        <v>14.28</v>
      </c>
      <c r="D196" s="3">
        <v>6.7115999999999998</v>
      </c>
    </row>
    <row r="197" spans="1:4" x14ac:dyDescent="0.3">
      <c r="A197" s="4" t="s">
        <v>184</v>
      </c>
      <c r="B197" s="5" t="s">
        <v>185</v>
      </c>
      <c r="C197" s="5">
        <v>7.4080000000000004</v>
      </c>
      <c r="D197" s="6">
        <v>1.2038</v>
      </c>
    </row>
    <row r="198" spans="1:4" x14ac:dyDescent="0.3">
      <c r="A198" s="1" t="s">
        <v>184</v>
      </c>
      <c r="B198" s="2" t="s">
        <v>185</v>
      </c>
      <c r="C198" s="2">
        <v>6.048</v>
      </c>
      <c r="D198" s="3">
        <v>1.5875999999999999</v>
      </c>
    </row>
    <row r="199" spans="1:4" x14ac:dyDescent="0.3">
      <c r="A199" s="4" t="s">
        <v>186</v>
      </c>
      <c r="B199" s="5" t="s">
        <v>187</v>
      </c>
      <c r="C199" s="5">
        <v>46.26</v>
      </c>
      <c r="D199" s="6">
        <v>12.0276</v>
      </c>
    </row>
    <row r="200" spans="1:4" x14ac:dyDescent="0.3">
      <c r="A200" s="1" t="s">
        <v>188</v>
      </c>
      <c r="B200" s="2" t="s">
        <v>189</v>
      </c>
      <c r="C200" s="2">
        <v>2.9460000000000002</v>
      </c>
      <c r="D200" s="3">
        <v>-2.2585999999999999</v>
      </c>
    </row>
    <row r="201" spans="1:4" x14ac:dyDescent="0.3">
      <c r="A201" s="4" t="s">
        <v>188</v>
      </c>
      <c r="B201" s="5" t="s">
        <v>189</v>
      </c>
      <c r="C201" s="5">
        <v>16.056000000000001</v>
      </c>
      <c r="D201" s="6">
        <v>5.8202999999999996</v>
      </c>
    </row>
    <row r="202" spans="1:4" x14ac:dyDescent="0.3">
      <c r="A202" s="1" t="s">
        <v>190</v>
      </c>
      <c r="B202" s="2" t="s">
        <v>191</v>
      </c>
      <c r="C202" s="2">
        <v>21.744</v>
      </c>
      <c r="D202" s="3">
        <v>6.7949999999999999</v>
      </c>
    </row>
    <row r="203" spans="1:4" x14ac:dyDescent="0.3">
      <c r="A203" s="4" t="s">
        <v>192</v>
      </c>
      <c r="B203" s="5" t="s">
        <v>193</v>
      </c>
      <c r="C203" s="5">
        <v>218.75</v>
      </c>
      <c r="D203" s="6">
        <v>-161.875</v>
      </c>
    </row>
    <row r="204" spans="1:4" x14ac:dyDescent="0.3">
      <c r="A204" s="1" t="s">
        <v>192</v>
      </c>
      <c r="B204" s="2" t="s">
        <v>193</v>
      </c>
      <c r="C204" s="2">
        <v>2.6</v>
      </c>
      <c r="D204" s="3">
        <v>0.29249999999999998</v>
      </c>
    </row>
    <row r="205" spans="1:4" x14ac:dyDescent="0.3">
      <c r="A205" s="4" t="s">
        <v>194</v>
      </c>
      <c r="B205" s="5" t="s">
        <v>195</v>
      </c>
      <c r="C205" s="5">
        <v>66.284000000000006</v>
      </c>
      <c r="D205" s="6">
        <v>-178.96680000000001</v>
      </c>
    </row>
    <row r="206" spans="1:4" x14ac:dyDescent="0.3">
      <c r="A206" s="1" t="s">
        <v>196</v>
      </c>
      <c r="B206" s="2" t="s">
        <v>197</v>
      </c>
      <c r="C206" s="2">
        <v>35.167999999999999</v>
      </c>
      <c r="D206" s="3">
        <v>9.6712000000000007</v>
      </c>
    </row>
    <row r="207" spans="1:4" x14ac:dyDescent="0.3">
      <c r="A207" s="4" t="s">
        <v>198</v>
      </c>
      <c r="B207" s="5" t="s">
        <v>199</v>
      </c>
      <c r="C207" s="5">
        <v>444.76799999999997</v>
      </c>
      <c r="D207" s="6">
        <v>44.476799999999997</v>
      </c>
    </row>
    <row r="208" spans="1:4" x14ac:dyDescent="0.3">
      <c r="A208" s="1" t="s">
        <v>200</v>
      </c>
      <c r="B208" s="2" t="s">
        <v>201</v>
      </c>
      <c r="C208" s="2">
        <v>83.92</v>
      </c>
      <c r="D208" s="3">
        <v>5.8743999999999996</v>
      </c>
    </row>
    <row r="209" spans="1:4" x14ac:dyDescent="0.3">
      <c r="A209" s="4" t="s">
        <v>200</v>
      </c>
      <c r="B209" s="5" t="s">
        <v>201</v>
      </c>
      <c r="C209" s="5">
        <v>131.97999999999999</v>
      </c>
      <c r="D209" s="6">
        <v>35.634599999999999</v>
      </c>
    </row>
    <row r="210" spans="1:4" x14ac:dyDescent="0.3">
      <c r="A210" s="1" t="s">
        <v>200</v>
      </c>
      <c r="B210" s="2" t="s">
        <v>201</v>
      </c>
      <c r="C210" s="2">
        <v>15.92</v>
      </c>
      <c r="D210" s="3">
        <v>7.4824000000000002</v>
      </c>
    </row>
    <row r="211" spans="1:4" x14ac:dyDescent="0.3">
      <c r="A211" s="4" t="s">
        <v>200</v>
      </c>
      <c r="B211" s="5" t="s">
        <v>201</v>
      </c>
      <c r="C211" s="5">
        <v>52.29</v>
      </c>
      <c r="D211" s="6">
        <v>16.209900000000001</v>
      </c>
    </row>
    <row r="212" spans="1:4" x14ac:dyDescent="0.3">
      <c r="A212" s="1" t="s">
        <v>200</v>
      </c>
      <c r="B212" s="2" t="s">
        <v>201</v>
      </c>
      <c r="C212" s="2">
        <v>91.99</v>
      </c>
      <c r="D212" s="3">
        <v>3.6796000000000002</v>
      </c>
    </row>
    <row r="213" spans="1:4" x14ac:dyDescent="0.3">
      <c r="A213" s="4" t="s">
        <v>202</v>
      </c>
      <c r="B213" s="5" t="s">
        <v>203</v>
      </c>
      <c r="C213" s="5">
        <v>20.8</v>
      </c>
      <c r="D213" s="6">
        <v>6.5</v>
      </c>
    </row>
    <row r="214" spans="1:4" x14ac:dyDescent="0.3">
      <c r="A214" s="1" t="s">
        <v>204</v>
      </c>
      <c r="B214" s="2" t="s">
        <v>205</v>
      </c>
      <c r="C214" s="2">
        <v>23.68</v>
      </c>
      <c r="D214" s="3">
        <v>8.8800000000000008</v>
      </c>
    </row>
    <row r="215" spans="1:4" x14ac:dyDescent="0.3">
      <c r="A215" s="4" t="s">
        <v>204</v>
      </c>
      <c r="B215" s="5" t="s">
        <v>205</v>
      </c>
      <c r="C215" s="5">
        <v>452.45</v>
      </c>
      <c r="D215" s="6">
        <v>-244.32300000000001</v>
      </c>
    </row>
    <row r="216" spans="1:4" x14ac:dyDescent="0.3">
      <c r="A216" s="1" t="s">
        <v>204</v>
      </c>
      <c r="B216" s="2" t="s">
        <v>205</v>
      </c>
      <c r="C216" s="2">
        <v>62.981999999999999</v>
      </c>
      <c r="D216" s="3">
        <v>-14.6958</v>
      </c>
    </row>
    <row r="217" spans="1:4" x14ac:dyDescent="0.3">
      <c r="A217" s="4" t="s">
        <v>204</v>
      </c>
      <c r="B217" s="5" t="s">
        <v>205</v>
      </c>
      <c r="C217" s="5">
        <v>1188</v>
      </c>
      <c r="D217" s="6">
        <v>-950.4</v>
      </c>
    </row>
    <row r="218" spans="1:4" x14ac:dyDescent="0.3">
      <c r="A218" s="1" t="s">
        <v>204</v>
      </c>
      <c r="B218" s="2" t="s">
        <v>205</v>
      </c>
      <c r="C218" s="2">
        <v>89.584000000000003</v>
      </c>
      <c r="D218" s="3">
        <v>4.4791999999999996</v>
      </c>
    </row>
    <row r="219" spans="1:4" x14ac:dyDescent="0.3">
      <c r="A219" s="4" t="s">
        <v>206</v>
      </c>
      <c r="B219" s="5" t="s">
        <v>207</v>
      </c>
      <c r="C219" s="5">
        <v>93.06</v>
      </c>
      <c r="D219" s="6">
        <v>26.056799999999999</v>
      </c>
    </row>
    <row r="220" spans="1:4" x14ac:dyDescent="0.3">
      <c r="A220" s="1" t="s">
        <v>206</v>
      </c>
      <c r="B220" s="2" t="s">
        <v>207</v>
      </c>
      <c r="C220" s="2">
        <v>302.37599999999998</v>
      </c>
      <c r="D220" s="3">
        <v>22.6782</v>
      </c>
    </row>
    <row r="221" spans="1:4" x14ac:dyDescent="0.3">
      <c r="A221" s="4" t="s">
        <v>208</v>
      </c>
      <c r="B221" s="5" t="s">
        <v>209</v>
      </c>
      <c r="C221" s="5">
        <v>5.5839999999999996</v>
      </c>
      <c r="D221" s="6">
        <v>1.8148</v>
      </c>
    </row>
    <row r="222" spans="1:4" x14ac:dyDescent="0.3">
      <c r="A222" s="1" t="s">
        <v>208</v>
      </c>
      <c r="B222" s="2" t="s">
        <v>209</v>
      </c>
      <c r="C222" s="2">
        <v>22.704000000000001</v>
      </c>
      <c r="D222" s="3">
        <v>8.2302</v>
      </c>
    </row>
    <row r="223" spans="1:4" x14ac:dyDescent="0.3">
      <c r="A223" s="4" t="s">
        <v>208</v>
      </c>
      <c r="B223" s="5" t="s">
        <v>209</v>
      </c>
      <c r="C223" s="5">
        <v>19.776</v>
      </c>
      <c r="D223" s="6">
        <v>-13.8432</v>
      </c>
    </row>
    <row r="224" spans="1:4" x14ac:dyDescent="0.3">
      <c r="A224" s="1" t="s">
        <v>208</v>
      </c>
      <c r="B224" s="2" t="s">
        <v>209</v>
      </c>
      <c r="C224" s="2">
        <v>72.703999999999994</v>
      </c>
      <c r="D224" s="3">
        <v>19.084800000000001</v>
      </c>
    </row>
    <row r="225" spans="1:4" x14ac:dyDescent="0.3">
      <c r="A225" s="4" t="s">
        <v>208</v>
      </c>
      <c r="B225" s="5" t="s">
        <v>209</v>
      </c>
      <c r="C225" s="5">
        <v>479.988</v>
      </c>
      <c r="D225" s="6">
        <v>-383.99040000000002</v>
      </c>
    </row>
    <row r="226" spans="1:4" x14ac:dyDescent="0.3">
      <c r="A226" s="1" t="s">
        <v>208</v>
      </c>
      <c r="B226" s="2" t="s">
        <v>209</v>
      </c>
      <c r="C226" s="2">
        <v>27.167999999999999</v>
      </c>
      <c r="D226" s="3">
        <v>2.7168000000000001</v>
      </c>
    </row>
    <row r="227" spans="1:4" x14ac:dyDescent="0.3">
      <c r="A227" s="4" t="s">
        <v>210</v>
      </c>
      <c r="B227" s="5" t="s">
        <v>211</v>
      </c>
      <c r="C227" s="5">
        <v>2.2000000000000002</v>
      </c>
      <c r="D227" s="6">
        <v>0.96799999999999997</v>
      </c>
    </row>
    <row r="228" spans="1:4" x14ac:dyDescent="0.3">
      <c r="A228" s="1" t="s">
        <v>210</v>
      </c>
      <c r="B228" s="2" t="s">
        <v>211</v>
      </c>
      <c r="C228" s="2">
        <v>622.45000000000005</v>
      </c>
      <c r="D228" s="3">
        <v>136.93899999999999</v>
      </c>
    </row>
    <row r="229" spans="1:4" x14ac:dyDescent="0.3">
      <c r="A229" s="4" t="s">
        <v>210</v>
      </c>
      <c r="B229" s="5" t="s">
        <v>211</v>
      </c>
      <c r="C229" s="5">
        <v>21.98</v>
      </c>
      <c r="D229" s="6">
        <v>0.2198</v>
      </c>
    </row>
    <row r="230" spans="1:4" x14ac:dyDescent="0.3">
      <c r="A230" s="1" t="s">
        <v>212</v>
      </c>
      <c r="B230" s="2" t="s">
        <v>213</v>
      </c>
      <c r="C230" s="2">
        <v>161.56800000000001</v>
      </c>
      <c r="D230" s="3">
        <v>-28.2744</v>
      </c>
    </row>
    <row r="231" spans="1:4" x14ac:dyDescent="0.3">
      <c r="A231" s="4" t="s">
        <v>212</v>
      </c>
      <c r="B231" s="5" t="s">
        <v>213</v>
      </c>
      <c r="C231" s="5">
        <v>389.69600000000003</v>
      </c>
      <c r="D231" s="6">
        <v>43.840800000000002</v>
      </c>
    </row>
    <row r="232" spans="1:4" x14ac:dyDescent="0.3">
      <c r="A232" s="1" t="s">
        <v>214</v>
      </c>
      <c r="B232" s="2" t="s">
        <v>215</v>
      </c>
      <c r="C232" s="2">
        <v>18.648</v>
      </c>
      <c r="D232" s="3">
        <v>-12.432</v>
      </c>
    </row>
    <row r="233" spans="1:4" x14ac:dyDescent="0.3">
      <c r="A233" s="4" t="s">
        <v>216</v>
      </c>
      <c r="B233" s="5" t="s">
        <v>77</v>
      </c>
      <c r="C233" s="5">
        <v>233.86</v>
      </c>
      <c r="D233" s="6">
        <v>-102.048</v>
      </c>
    </row>
    <row r="234" spans="1:4" x14ac:dyDescent="0.3">
      <c r="A234" s="1" t="s">
        <v>216</v>
      </c>
      <c r="B234" s="2" t="s">
        <v>77</v>
      </c>
      <c r="C234" s="2">
        <v>620.61450000000002</v>
      </c>
      <c r="D234" s="3">
        <v>-248.2458</v>
      </c>
    </row>
    <row r="235" spans="1:4" x14ac:dyDescent="0.3">
      <c r="A235" s="4" t="s">
        <v>216</v>
      </c>
      <c r="B235" s="5" t="s">
        <v>77</v>
      </c>
      <c r="C235" s="5">
        <v>5.3280000000000003</v>
      </c>
      <c r="D235" s="6">
        <v>-3.552</v>
      </c>
    </row>
    <row r="236" spans="1:4" x14ac:dyDescent="0.3">
      <c r="A236" s="1" t="s">
        <v>216</v>
      </c>
      <c r="B236" s="2" t="s">
        <v>77</v>
      </c>
      <c r="C236" s="2">
        <v>258.072</v>
      </c>
      <c r="D236" s="3">
        <v>0</v>
      </c>
    </row>
    <row r="237" spans="1:4" x14ac:dyDescent="0.3">
      <c r="A237" s="4" t="s">
        <v>216</v>
      </c>
      <c r="B237" s="5" t="s">
        <v>77</v>
      </c>
      <c r="C237" s="5">
        <v>617.976</v>
      </c>
      <c r="D237" s="6">
        <v>-7.7247000000000003</v>
      </c>
    </row>
    <row r="238" spans="1:4" x14ac:dyDescent="0.3">
      <c r="A238" s="1" t="s">
        <v>217</v>
      </c>
      <c r="B238" s="2" t="s">
        <v>218</v>
      </c>
      <c r="C238" s="2">
        <v>10.56</v>
      </c>
      <c r="D238" s="3">
        <v>4.7519999999999998</v>
      </c>
    </row>
    <row r="239" spans="1:4" x14ac:dyDescent="0.3">
      <c r="A239" s="4" t="s">
        <v>219</v>
      </c>
      <c r="B239" s="5" t="s">
        <v>220</v>
      </c>
      <c r="C239" s="5">
        <v>25.92</v>
      </c>
      <c r="D239" s="6">
        <v>9.3960000000000008</v>
      </c>
    </row>
    <row r="240" spans="1:4" x14ac:dyDescent="0.3">
      <c r="A240" s="1" t="s">
        <v>219</v>
      </c>
      <c r="B240" s="2" t="s">
        <v>220</v>
      </c>
      <c r="C240" s="2">
        <v>419.68</v>
      </c>
      <c r="D240" s="3">
        <v>-356.72800000000001</v>
      </c>
    </row>
    <row r="241" spans="1:4" x14ac:dyDescent="0.3">
      <c r="A241" s="4" t="s">
        <v>219</v>
      </c>
      <c r="B241" s="5" t="s">
        <v>220</v>
      </c>
      <c r="C241" s="5">
        <v>11.688000000000001</v>
      </c>
      <c r="D241" s="6">
        <v>-4.6752000000000002</v>
      </c>
    </row>
    <row r="242" spans="1:4" x14ac:dyDescent="0.3">
      <c r="A242" s="1" t="s">
        <v>219</v>
      </c>
      <c r="B242" s="2" t="s">
        <v>220</v>
      </c>
      <c r="C242" s="2">
        <v>31.984000000000002</v>
      </c>
      <c r="D242" s="3">
        <v>11.1944</v>
      </c>
    </row>
    <row r="243" spans="1:4" x14ac:dyDescent="0.3">
      <c r="A243" s="4" t="s">
        <v>219</v>
      </c>
      <c r="B243" s="5" t="s">
        <v>220</v>
      </c>
      <c r="C243" s="5">
        <v>177.22499999999999</v>
      </c>
      <c r="D243" s="6">
        <v>-120.51300000000001</v>
      </c>
    </row>
    <row r="244" spans="1:4" x14ac:dyDescent="0.3">
      <c r="A244" s="1" t="s">
        <v>219</v>
      </c>
      <c r="B244" s="2" t="s">
        <v>220</v>
      </c>
      <c r="C244" s="2">
        <v>4.0439999999999996</v>
      </c>
      <c r="D244" s="3">
        <v>-2.8308</v>
      </c>
    </row>
    <row r="245" spans="1:4" x14ac:dyDescent="0.3">
      <c r="A245" s="4" t="s">
        <v>219</v>
      </c>
      <c r="B245" s="5" t="s">
        <v>220</v>
      </c>
      <c r="C245" s="5">
        <v>7.4080000000000004</v>
      </c>
      <c r="D245" s="6">
        <v>1.2038</v>
      </c>
    </row>
    <row r="246" spans="1:4" x14ac:dyDescent="0.3">
      <c r="A246" s="1" t="s">
        <v>221</v>
      </c>
      <c r="B246" s="2" t="s">
        <v>222</v>
      </c>
      <c r="C246" s="2">
        <v>2001.86</v>
      </c>
      <c r="D246" s="3">
        <v>580.5394</v>
      </c>
    </row>
    <row r="247" spans="1:4" x14ac:dyDescent="0.3">
      <c r="A247" s="4" t="s">
        <v>221</v>
      </c>
      <c r="B247" s="5" t="s">
        <v>222</v>
      </c>
      <c r="C247" s="5">
        <v>166.72</v>
      </c>
      <c r="D247" s="6">
        <v>41.68</v>
      </c>
    </row>
    <row r="248" spans="1:4" x14ac:dyDescent="0.3">
      <c r="A248" s="1" t="s">
        <v>221</v>
      </c>
      <c r="B248" s="2" t="s">
        <v>222</v>
      </c>
      <c r="C248" s="2">
        <v>47.88</v>
      </c>
      <c r="D248" s="3">
        <v>23.94</v>
      </c>
    </row>
    <row r="249" spans="1:4" x14ac:dyDescent="0.3">
      <c r="A249" s="4" t="s">
        <v>221</v>
      </c>
      <c r="B249" s="5" t="s">
        <v>222</v>
      </c>
      <c r="C249" s="5">
        <v>1503.25</v>
      </c>
      <c r="D249" s="6">
        <v>496.07249999999999</v>
      </c>
    </row>
    <row r="250" spans="1:4" x14ac:dyDescent="0.3">
      <c r="A250" s="1" t="s">
        <v>221</v>
      </c>
      <c r="B250" s="2" t="s">
        <v>222</v>
      </c>
      <c r="C250" s="2">
        <v>25.92</v>
      </c>
      <c r="D250" s="3">
        <v>12.441599999999999</v>
      </c>
    </row>
    <row r="251" spans="1:4" x14ac:dyDescent="0.3">
      <c r="A251" s="4" t="s">
        <v>223</v>
      </c>
      <c r="B251" s="5" t="s">
        <v>224</v>
      </c>
      <c r="C251" s="5">
        <v>321.56799999999998</v>
      </c>
      <c r="D251" s="6">
        <v>28.1372</v>
      </c>
    </row>
    <row r="252" spans="1:4" x14ac:dyDescent="0.3">
      <c r="A252" s="1" t="s">
        <v>225</v>
      </c>
      <c r="B252" s="2" t="s">
        <v>226</v>
      </c>
      <c r="C252" s="2">
        <v>7.61</v>
      </c>
      <c r="D252" s="3">
        <v>3.5767000000000002</v>
      </c>
    </row>
    <row r="253" spans="1:4" x14ac:dyDescent="0.3">
      <c r="A253" s="4" t="s">
        <v>225</v>
      </c>
      <c r="B253" s="5" t="s">
        <v>226</v>
      </c>
      <c r="C253" s="5">
        <v>3347.37</v>
      </c>
      <c r="D253" s="6">
        <v>636.00030000000004</v>
      </c>
    </row>
    <row r="254" spans="1:4" x14ac:dyDescent="0.3">
      <c r="A254" s="1" t="s">
        <v>227</v>
      </c>
      <c r="B254" s="2" t="s">
        <v>228</v>
      </c>
      <c r="C254" s="2">
        <v>80.58</v>
      </c>
      <c r="D254" s="3">
        <v>22.5624</v>
      </c>
    </row>
    <row r="255" spans="1:4" x14ac:dyDescent="0.3">
      <c r="A255" s="4" t="s">
        <v>227</v>
      </c>
      <c r="B255" s="5" t="s">
        <v>228</v>
      </c>
      <c r="C255" s="5">
        <v>361.92</v>
      </c>
      <c r="D255" s="6">
        <v>162.864</v>
      </c>
    </row>
    <row r="256" spans="1:4" x14ac:dyDescent="0.3">
      <c r="A256" s="1" t="s">
        <v>229</v>
      </c>
      <c r="B256" s="2" t="s">
        <v>230</v>
      </c>
      <c r="C256" s="2">
        <v>12.132</v>
      </c>
      <c r="D256" s="3">
        <v>-8.4923999999999999</v>
      </c>
    </row>
    <row r="257" spans="1:4" x14ac:dyDescent="0.3">
      <c r="A257" s="4" t="s">
        <v>229</v>
      </c>
      <c r="B257" s="5" t="s">
        <v>230</v>
      </c>
      <c r="C257" s="5">
        <v>82.367999999999995</v>
      </c>
      <c r="D257" s="6">
        <v>-19.5624</v>
      </c>
    </row>
    <row r="258" spans="1:4" x14ac:dyDescent="0.3">
      <c r="A258" s="1" t="s">
        <v>229</v>
      </c>
      <c r="B258" s="2" t="s">
        <v>230</v>
      </c>
      <c r="C258" s="2">
        <v>53.92</v>
      </c>
      <c r="D258" s="3">
        <v>4.0439999999999996</v>
      </c>
    </row>
    <row r="259" spans="1:4" x14ac:dyDescent="0.3">
      <c r="A259" s="4" t="s">
        <v>229</v>
      </c>
      <c r="B259" s="5" t="s">
        <v>230</v>
      </c>
      <c r="C259" s="5">
        <v>647.904</v>
      </c>
      <c r="D259" s="6">
        <v>56.691600000000001</v>
      </c>
    </row>
    <row r="260" spans="1:4" x14ac:dyDescent="0.3">
      <c r="A260" s="1" t="s">
        <v>231</v>
      </c>
      <c r="B260" s="2" t="s">
        <v>232</v>
      </c>
      <c r="C260" s="2">
        <v>20.37</v>
      </c>
      <c r="D260" s="3">
        <v>6.9257999999999997</v>
      </c>
    </row>
    <row r="261" spans="1:4" x14ac:dyDescent="0.3">
      <c r="A261" s="4" t="s">
        <v>231</v>
      </c>
      <c r="B261" s="5" t="s">
        <v>232</v>
      </c>
      <c r="C261" s="5">
        <v>221.55</v>
      </c>
      <c r="D261" s="6">
        <v>6.6464999999999996</v>
      </c>
    </row>
    <row r="262" spans="1:4" x14ac:dyDescent="0.3">
      <c r="A262" s="1" t="s">
        <v>231</v>
      </c>
      <c r="B262" s="2" t="s">
        <v>232</v>
      </c>
      <c r="C262" s="2">
        <v>17.52</v>
      </c>
      <c r="D262" s="3">
        <v>6.1319999999999997</v>
      </c>
    </row>
    <row r="263" spans="1:4" x14ac:dyDescent="0.3">
      <c r="A263" s="4" t="s">
        <v>233</v>
      </c>
      <c r="B263" s="5" t="s">
        <v>234</v>
      </c>
      <c r="C263" s="5">
        <v>1.6240000000000001</v>
      </c>
      <c r="D263" s="6">
        <v>-4.4660000000000002</v>
      </c>
    </row>
    <row r="264" spans="1:4" x14ac:dyDescent="0.3">
      <c r="A264" s="1" t="s">
        <v>235</v>
      </c>
      <c r="B264" s="2" t="s">
        <v>236</v>
      </c>
      <c r="C264" s="2">
        <v>3059.982</v>
      </c>
      <c r="D264" s="3">
        <v>-509.99700000000001</v>
      </c>
    </row>
    <row r="265" spans="1:4" x14ac:dyDescent="0.3">
      <c r="A265" s="4" t="s">
        <v>235</v>
      </c>
      <c r="B265" s="5" t="s">
        <v>236</v>
      </c>
      <c r="C265" s="5">
        <v>2519.9580000000001</v>
      </c>
      <c r="D265" s="6">
        <v>-251.9958</v>
      </c>
    </row>
    <row r="266" spans="1:4" x14ac:dyDescent="0.3">
      <c r="A266" s="1" t="s">
        <v>237</v>
      </c>
      <c r="B266" s="2" t="s">
        <v>238</v>
      </c>
      <c r="C266" s="2">
        <v>328.22399999999999</v>
      </c>
      <c r="D266" s="3">
        <v>28.7196</v>
      </c>
    </row>
    <row r="267" spans="1:4" x14ac:dyDescent="0.3">
      <c r="A267" s="4" t="s">
        <v>239</v>
      </c>
      <c r="B267" s="5" t="s">
        <v>240</v>
      </c>
      <c r="C267" s="5">
        <v>79.900000000000006</v>
      </c>
      <c r="D267" s="6">
        <v>35.155999999999999</v>
      </c>
    </row>
    <row r="268" spans="1:4" x14ac:dyDescent="0.3">
      <c r="A268" s="1" t="s">
        <v>241</v>
      </c>
      <c r="B268" s="2" t="s">
        <v>242</v>
      </c>
      <c r="C268" s="2">
        <v>14.016</v>
      </c>
      <c r="D268" s="3">
        <v>4.7304000000000004</v>
      </c>
    </row>
    <row r="269" spans="1:4" x14ac:dyDescent="0.3">
      <c r="A269" s="4" t="s">
        <v>243</v>
      </c>
      <c r="B269" s="5" t="s">
        <v>80</v>
      </c>
      <c r="C269" s="5">
        <v>7.56</v>
      </c>
      <c r="D269" s="6">
        <v>0.3024</v>
      </c>
    </row>
    <row r="270" spans="1:4" x14ac:dyDescent="0.3">
      <c r="A270" s="1" t="s">
        <v>244</v>
      </c>
      <c r="B270" s="2" t="s">
        <v>245</v>
      </c>
      <c r="C270" s="2">
        <v>37.207999999999998</v>
      </c>
      <c r="D270" s="3">
        <v>-7.4416000000000002</v>
      </c>
    </row>
    <row r="271" spans="1:4" x14ac:dyDescent="0.3">
      <c r="A271" s="4" t="s">
        <v>244</v>
      </c>
      <c r="B271" s="5" t="s">
        <v>245</v>
      </c>
      <c r="C271" s="5">
        <v>57.576000000000001</v>
      </c>
      <c r="D271" s="6">
        <v>21.591000000000001</v>
      </c>
    </row>
    <row r="272" spans="1:4" x14ac:dyDescent="0.3">
      <c r="A272" s="1" t="s">
        <v>246</v>
      </c>
      <c r="B272" s="2" t="s">
        <v>247</v>
      </c>
      <c r="C272" s="2">
        <v>725.84</v>
      </c>
      <c r="D272" s="3">
        <v>210.49359999999999</v>
      </c>
    </row>
    <row r="273" spans="1:4" x14ac:dyDescent="0.3">
      <c r="A273" s="4" t="s">
        <v>248</v>
      </c>
      <c r="B273" s="5" t="s">
        <v>136</v>
      </c>
      <c r="C273" s="5">
        <v>209.93</v>
      </c>
      <c r="D273" s="6">
        <v>92.369200000000006</v>
      </c>
    </row>
    <row r="274" spans="1:4" x14ac:dyDescent="0.3">
      <c r="A274" s="1" t="s">
        <v>248</v>
      </c>
      <c r="B274" s="2" t="s">
        <v>136</v>
      </c>
      <c r="C274" s="2">
        <v>5.28</v>
      </c>
      <c r="D274" s="3">
        <v>2.3231999999999999</v>
      </c>
    </row>
    <row r="275" spans="1:4" x14ac:dyDescent="0.3">
      <c r="A275" s="4" t="s">
        <v>248</v>
      </c>
      <c r="B275" s="5" t="s">
        <v>136</v>
      </c>
      <c r="C275" s="5">
        <v>10.92</v>
      </c>
      <c r="D275" s="6">
        <v>4.0949999999999998</v>
      </c>
    </row>
    <row r="276" spans="1:4" x14ac:dyDescent="0.3">
      <c r="A276" s="1" t="s">
        <v>249</v>
      </c>
      <c r="B276" s="2" t="s">
        <v>250</v>
      </c>
      <c r="C276" s="2">
        <v>8.82</v>
      </c>
      <c r="D276" s="3">
        <v>4.0571999999999999</v>
      </c>
    </row>
    <row r="277" spans="1:4" x14ac:dyDescent="0.3">
      <c r="A277" s="4" t="s">
        <v>249</v>
      </c>
      <c r="B277" s="5" t="s">
        <v>250</v>
      </c>
      <c r="C277" s="5">
        <v>5.98</v>
      </c>
      <c r="D277" s="6">
        <v>1.5548</v>
      </c>
    </row>
    <row r="278" spans="1:4" x14ac:dyDescent="0.3">
      <c r="A278" s="1" t="s">
        <v>251</v>
      </c>
      <c r="B278" s="2" t="s">
        <v>252</v>
      </c>
      <c r="C278" s="2">
        <v>11.648</v>
      </c>
      <c r="D278" s="3">
        <v>4.0768000000000004</v>
      </c>
    </row>
    <row r="279" spans="1:4" x14ac:dyDescent="0.3">
      <c r="A279" s="4" t="s">
        <v>251</v>
      </c>
      <c r="B279" s="5" t="s">
        <v>252</v>
      </c>
      <c r="C279" s="5">
        <v>18.175999999999998</v>
      </c>
      <c r="D279" s="6">
        <v>5.9071999999999996</v>
      </c>
    </row>
    <row r="280" spans="1:4" x14ac:dyDescent="0.3">
      <c r="A280" s="1" t="s">
        <v>251</v>
      </c>
      <c r="B280" s="2" t="s">
        <v>252</v>
      </c>
      <c r="C280" s="2">
        <v>59.712000000000003</v>
      </c>
      <c r="D280" s="3">
        <v>5.9711999999999996</v>
      </c>
    </row>
    <row r="281" spans="1:4" x14ac:dyDescent="0.3">
      <c r="A281" s="4" t="s">
        <v>251</v>
      </c>
      <c r="B281" s="5" t="s">
        <v>252</v>
      </c>
      <c r="C281" s="5">
        <v>24.84</v>
      </c>
      <c r="D281" s="6">
        <v>8.6940000000000008</v>
      </c>
    </row>
    <row r="282" spans="1:4" x14ac:dyDescent="0.3">
      <c r="A282" s="1" t="s">
        <v>253</v>
      </c>
      <c r="B282" s="2" t="s">
        <v>116</v>
      </c>
      <c r="C282" s="2">
        <v>2.08</v>
      </c>
      <c r="D282" s="3">
        <v>-3.4319999999999999</v>
      </c>
    </row>
    <row r="283" spans="1:4" x14ac:dyDescent="0.3">
      <c r="A283" s="4" t="s">
        <v>253</v>
      </c>
      <c r="B283" s="5" t="s">
        <v>116</v>
      </c>
      <c r="C283" s="5">
        <v>1114.4000000000001</v>
      </c>
      <c r="D283" s="6">
        <v>376.11</v>
      </c>
    </row>
    <row r="284" spans="1:4" x14ac:dyDescent="0.3">
      <c r="A284" s="1" t="s">
        <v>254</v>
      </c>
      <c r="B284" s="2" t="s">
        <v>255</v>
      </c>
      <c r="C284" s="2">
        <v>1038.8399999999999</v>
      </c>
      <c r="D284" s="3">
        <v>51.942</v>
      </c>
    </row>
    <row r="285" spans="1:4" x14ac:dyDescent="0.3">
      <c r="A285" s="4" t="s">
        <v>256</v>
      </c>
      <c r="B285" s="5" t="s">
        <v>29</v>
      </c>
      <c r="C285" s="5">
        <v>141.76</v>
      </c>
      <c r="D285" s="6">
        <v>47.844000000000001</v>
      </c>
    </row>
    <row r="286" spans="1:4" x14ac:dyDescent="0.3">
      <c r="A286" s="1" t="s">
        <v>256</v>
      </c>
      <c r="B286" s="2" t="s">
        <v>29</v>
      </c>
      <c r="C286" s="2">
        <v>239.8</v>
      </c>
      <c r="D286" s="3">
        <v>47.96</v>
      </c>
    </row>
    <row r="287" spans="1:4" x14ac:dyDescent="0.3">
      <c r="A287" s="4" t="s">
        <v>256</v>
      </c>
      <c r="B287" s="5" t="s">
        <v>29</v>
      </c>
      <c r="C287" s="5">
        <v>31.103999999999999</v>
      </c>
      <c r="D287" s="6">
        <v>10.8864</v>
      </c>
    </row>
    <row r="288" spans="1:4" x14ac:dyDescent="0.3">
      <c r="A288" s="1" t="s">
        <v>257</v>
      </c>
      <c r="B288" s="2" t="s">
        <v>258</v>
      </c>
      <c r="C288" s="2">
        <v>254.05799999999999</v>
      </c>
      <c r="D288" s="3">
        <v>-169.37200000000001</v>
      </c>
    </row>
    <row r="289" spans="1:4" x14ac:dyDescent="0.3">
      <c r="A289" s="4" t="s">
        <v>257</v>
      </c>
      <c r="B289" s="5" t="s">
        <v>258</v>
      </c>
      <c r="C289" s="5">
        <v>194.52799999999999</v>
      </c>
      <c r="D289" s="6">
        <v>24.315999999999999</v>
      </c>
    </row>
    <row r="290" spans="1:4" x14ac:dyDescent="0.3">
      <c r="A290" s="1" t="s">
        <v>257</v>
      </c>
      <c r="B290" s="2" t="s">
        <v>258</v>
      </c>
      <c r="C290" s="2">
        <v>961.48</v>
      </c>
      <c r="D290" s="3">
        <v>-204.31450000000001</v>
      </c>
    </row>
    <row r="291" spans="1:4" x14ac:dyDescent="0.3">
      <c r="A291" s="4" t="s">
        <v>259</v>
      </c>
      <c r="B291" s="5" t="s">
        <v>260</v>
      </c>
      <c r="C291" s="5">
        <v>19.096</v>
      </c>
      <c r="D291" s="6">
        <v>6.6836000000000002</v>
      </c>
    </row>
    <row r="292" spans="1:4" x14ac:dyDescent="0.3">
      <c r="A292" s="1" t="s">
        <v>259</v>
      </c>
      <c r="B292" s="2" t="s">
        <v>260</v>
      </c>
      <c r="C292" s="2">
        <v>18.495999999999999</v>
      </c>
      <c r="D292" s="3">
        <v>6.2423999999999999</v>
      </c>
    </row>
    <row r="293" spans="1:4" x14ac:dyDescent="0.3">
      <c r="A293" s="4" t="s">
        <v>259</v>
      </c>
      <c r="B293" s="5" t="s">
        <v>260</v>
      </c>
      <c r="C293" s="5">
        <v>255.98400000000001</v>
      </c>
      <c r="D293" s="6">
        <v>54.396599999999999</v>
      </c>
    </row>
    <row r="294" spans="1:4" x14ac:dyDescent="0.3">
      <c r="A294" s="1" t="s">
        <v>259</v>
      </c>
      <c r="B294" s="2" t="s">
        <v>260</v>
      </c>
      <c r="C294" s="2">
        <v>86.97</v>
      </c>
      <c r="D294" s="3">
        <v>-48.703200000000002</v>
      </c>
    </row>
    <row r="295" spans="1:4" x14ac:dyDescent="0.3">
      <c r="A295" s="4" t="s">
        <v>261</v>
      </c>
      <c r="B295" s="5" t="s">
        <v>262</v>
      </c>
      <c r="C295" s="5">
        <v>300.416</v>
      </c>
      <c r="D295" s="6">
        <v>78.859200000000001</v>
      </c>
    </row>
    <row r="296" spans="1:4" x14ac:dyDescent="0.3">
      <c r="A296" s="1" t="s">
        <v>261</v>
      </c>
      <c r="B296" s="2" t="s">
        <v>262</v>
      </c>
      <c r="C296" s="2">
        <v>230.352</v>
      </c>
      <c r="D296" s="3">
        <v>20.155799999999999</v>
      </c>
    </row>
    <row r="297" spans="1:4" x14ac:dyDescent="0.3">
      <c r="A297" s="4" t="s">
        <v>261</v>
      </c>
      <c r="B297" s="5" t="s">
        <v>262</v>
      </c>
      <c r="C297" s="5">
        <v>218.352</v>
      </c>
      <c r="D297" s="6">
        <v>-24.564599999999999</v>
      </c>
    </row>
    <row r="298" spans="1:4" x14ac:dyDescent="0.3">
      <c r="A298" s="1" t="s">
        <v>261</v>
      </c>
      <c r="B298" s="2" t="s">
        <v>262</v>
      </c>
      <c r="C298" s="2">
        <v>78.599999999999994</v>
      </c>
      <c r="D298" s="3">
        <v>-62.88</v>
      </c>
    </row>
    <row r="299" spans="1:4" x14ac:dyDescent="0.3">
      <c r="A299" s="4" t="s">
        <v>261</v>
      </c>
      <c r="B299" s="5" t="s">
        <v>262</v>
      </c>
      <c r="C299" s="5">
        <v>27.552</v>
      </c>
      <c r="D299" s="6">
        <v>9.2988</v>
      </c>
    </row>
    <row r="300" spans="1:4" x14ac:dyDescent="0.3">
      <c r="A300" s="1" t="s">
        <v>263</v>
      </c>
      <c r="B300" s="2" t="s">
        <v>130</v>
      </c>
      <c r="C300" s="2">
        <v>32.4</v>
      </c>
      <c r="D300" s="3">
        <v>15.552</v>
      </c>
    </row>
    <row r="301" spans="1:4" x14ac:dyDescent="0.3">
      <c r="A301" s="4" t="s">
        <v>263</v>
      </c>
      <c r="B301" s="5" t="s">
        <v>130</v>
      </c>
      <c r="C301" s="5">
        <v>1082.48</v>
      </c>
      <c r="D301" s="6">
        <v>10.8248</v>
      </c>
    </row>
    <row r="302" spans="1:4" x14ac:dyDescent="0.3">
      <c r="A302" s="1" t="s">
        <v>263</v>
      </c>
      <c r="B302" s="2" t="s">
        <v>130</v>
      </c>
      <c r="C302" s="2">
        <v>56.91</v>
      </c>
      <c r="D302" s="3">
        <v>27.316800000000001</v>
      </c>
    </row>
    <row r="303" spans="1:4" x14ac:dyDescent="0.3">
      <c r="A303" s="4" t="s">
        <v>263</v>
      </c>
      <c r="B303" s="5" t="s">
        <v>130</v>
      </c>
      <c r="C303" s="5">
        <v>77.599999999999994</v>
      </c>
      <c r="D303" s="6">
        <v>38.024000000000001</v>
      </c>
    </row>
    <row r="304" spans="1:4" x14ac:dyDescent="0.3">
      <c r="A304" s="1" t="s">
        <v>263</v>
      </c>
      <c r="B304" s="2" t="s">
        <v>130</v>
      </c>
      <c r="C304" s="2">
        <v>14.28</v>
      </c>
      <c r="D304" s="3">
        <v>6.5688000000000004</v>
      </c>
    </row>
    <row r="305" spans="1:4" x14ac:dyDescent="0.3">
      <c r="A305" s="4" t="s">
        <v>264</v>
      </c>
      <c r="B305" s="5" t="s">
        <v>207</v>
      </c>
      <c r="C305" s="5">
        <v>219.07499999999999</v>
      </c>
      <c r="D305" s="6">
        <v>-131.44499999999999</v>
      </c>
    </row>
    <row r="306" spans="1:4" x14ac:dyDescent="0.3">
      <c r="A306" s="1" t="s">
        <v>265</v>
      </c>
      <c r="B306" s="2" t="s">
        <v>266</v>
      </c>
      <c r="C306" s="2">
        <v>26.8</v>
      </c>
      <c r="D306" s="3">
        <v>12.864000000000001</v>
      </c>
    </row>
    <row r="307" spans="1:4" x14ac:dyDescent="0.3">
      <c r="A307" s="4" t="s">
        <v>267</v>
      </c>
      <c r="B307" s="5" t="s">
        <v>68</v>
      </c>
      <c r="C307" s="5">
        <v>9.84</v>
      </c>
      <c r="D307" s="6">
        <v>2.8536000000000001</v>
      </c>
    </row>
    <row r="308" spans="1:4" x14ac:dyDescent="0.3">
      <c r="A308" s="1" t="s">
        <v>268</v>
      </c>
      <c r="B308" s="2" t="s">
        <v>269</v>
      </c>
      <c r="C308" s="2">
        <v>45.48</v>
      </c>
      <c r="D308" s="3">
        <v>20.9208</v>
      </c>
    </row>
    <row r="309" spans="1:4" x14ac:dyDescent="0.3">
      <c r="A309" s="4" t="s">
        <v>268</v>
      </c>
      <c r="B309" s="5" t="s">
        <v>269</v>
      </c>
      <c r="C309" s="5">
        <v>289.2</v>
      </c>
      <c r="D309" s="6">
        <v>83.867999999999995</v>
      </c>
    </row>
    <row r="310" spans="1:4" x14ac:dyDescent="0.3">
      <c r="A310" s="1" t="s">
        <v>270</v>
      </c>
      <c r="B310" s="2" t="s">
        <v>271</v>
      </c>
      <c r="C310" s="2">
        <v>4.8899999999999997</v>
      </c>
      <c r="D310" s="3">
        <v>2.0049000000000001</v>
      </c>
    </row>
    <row r="311" spans="1:4" x14ac:dyDescent="0.3">
      <c r="A311" s="4" t="s">
        <v>272</v>
      </c>
      <c r="B311" s="5" t="s">
        <v>273</v>
      </c>
      <c r="C311" s="5">
        <v>15.135999999999999</v>
      </c>
      <c r="D311" s="6">
        <v>3.5948000000000002</v>
      </c>
    </row>
    <row r="312" spans="1:4" x14ac:dyDescent="0.3">
      <c r="A312" s="1" t="s">
        <v>272</v>
      </c>
      <c r="B312" s="2" t="s">
        <v>273</v>
      </c>
      <c r="C312" s="2">
        <v>466.76799999999997</v>
      </c>
      <c r="D312" s="3">
        <v>52.511400000000002</v>
      </c>
    </row>
    <row r="313" spans="1:4" x14ac:dyDescent="0.3">
      <c r="A313" s="4" t="s">
        <v>272</v>
      </c>
      <c r="B313" s="5" t="s">
        <v>273</v>
      </c>
      <c r="C313" s="5">
        <v>15.231999999999999</v>
      </c>
      <c r="D313" s="6">
        <v>1.7136</v>
      </c>
    </row>
    <row r="314" spans="1:4" x14ac:dyDescent="0.3">
      <c r="A314" s="1" t="s">
        <v>272</v>
      </c>
      <c r="B314" s="2" t="s">
        <v>273</v>
      </c>
      <c r="C314" s="2">
        <v>6.2640000000000002</v>
      </c>
      <c r="D314" s="3">
        <v>2.0358000000000001</v>
      </c>
    </row>
    <row r="315" spans="1:4" x14ac:dyDescent="0.3">
      <c r="A315" s="4" t="s">
        <v>274</v>
      </c>
      <c r="B315" s="5" t="s">
        <v>275</v>
      </c>
      <c r="C315" s="5">
        <v>87.54</v>
      </c>
      <c r="D315" s="6">
        <v>37.642200000000003</v>
      </c>
    </row>
    <row r="316" spans="1:4" x14ac:dyDescent="0.3">
      <c r="A316" s="1" t="s">
        <v>276</v>
      </c>
      <c r="B316" s="2" t="s">
        <v>277</v>
      </c>
      <c r="C316" s="2">
        <v>178.38399999999999</v>
      </c>
      <c r="D316" s="3">
        <v>22.297999999999998</v>
      </c>
    </row>
    <row r="317" spans="1:4" x14ac:dyDescent="0.3">
      <c r="A317" s="4" t="s">
        <v>276</v>
      </c>
      <c r="B317" s="5" t="s">
        <v>277</v>
      </c>
      <c r="C317" s="5">
        <v>15.552</v>
      </c>
      <c r="D317" s="6">
        <v>5.4432</v>
      </c>
    </row>
    <row r="318" spans="1:4" x14ac:dyDescent="0.3">
      <c r="A318" s="1" t="s">
        <v>278</v>
      </c>
      <c r="B318" s="2" t="s">
        <v>279</v>
      </c>
      <c r="C318" s="2">
        <v>99.135999999999996</v>
      </c>
      <c r="D318" s="3">
        <v>8.6744000000000003</v>
      </c>
    </row>
    <row r="319" spans="1:4" x14ac:dyDescent="0.3">
      <c r="A319" s="4" t="s">
        <v>280</v>
      </c>
      <c r="B319" s="5" t="s">
        <v>281</v>
      </c>
      <c r="C319" s="5">
        <v>135.88200000000001</v>
      </c>
      <c r="D319" s="6">
        <v>24.1568</v>
      </c>
    </row>
    <row r="320" spans="1:4" x14ac:dyDescent="0.3">
      <c r="A320" s="1" t="s">
        <v>280</v>
      </c>
      <c r="B320" s="2" t="s">
        <v>281</v>
      </c>
      <c r="C320" s="2">
        <v>3991.98</v>
      </c>
      <c r="D320" s="3">
        <v>1995.99</v>
      </c>
    </row>
    <row r="321" spans="1:4" x14ac:dyDescent="0.3">
      <c r="A321" s="4" t="s">
        <v>280</v>
      </c>
      <c r="B321" s="5" t="s">
        <v>281</v>
      </c>
      <c r="C321" s="5">
        <v>275.94</v>
      </c>
      <c r="D321" s="6">
        <v>80.022599999999997</v>
      </c>
    </row>
    <row r="322" spans="1:4" x14ac:dyDescent="0.3">
      <c r="A322" s="1" t="s">
        <v>280</v>
      </c>
      <c r="B322" s="2" t="s">
        <v>281</v>
      </c>
      <c r="C322" s="2">
        <v>360</v>
      </c>
      <c r="D322" s="3">
        <v>129.6</v>
      </c>
    </row>
    <row r="323" spans="1:4" x14ac:dyDescent="0.3">
      <c r="A323" s="4" t="s">
        <v>280</v>
      </c>
      <c r="B323" s="5" t="s">
        <v>281</v>
      </c>
      <c r="C323" s="5">
        <v>43.57</v>
      </c>
      <c r="D323" s="6">
        <v>13.071</v>
      </c>
    </row>
    <row r="324" spans="1:4" x14ac:dyDescent="0.3">
      <c r="A324" s="1" t="s">
        <v>282</v>
      </c>
      <c r="B324" s="2" t="s">
        <v>283</v>
      </c>
      <c r="C324" s="2">
        <v>7.16</v>
      </c>
      <c r="D324" s="3">
        <v>3.58</v>
      </c>
    </row>
    <row r="325" spans="1:4" x14ac:dyDescent="0.3">
      <c r="A325" s="4" t="s">
        <v>284</v>
      </c>
      <c r="B325" s="5" t="s">
        <v>285</v>
      </c>
      <c r="C325" s="5">
        <v>251.52</v>
      </c>
      <c r="D325" s="6">
        <v>81.744</v>
      </c>
    </row>
    <row r="326" spans="1:4" x14ac:dyDescent="0.3">
      <c r="A326" s="1" t="s">
        <v>284</v>
      </c>
      <c r="B326" s="2" t="s">
        <v>285</v>
      </c>
      <c r="C326" s="2">
        <v>99.99</v>
      </c>
      <c r="D326" s="3">
        <v>34.996499999999997</v>
      </c>
    </row>
    <row r="327" spans="1:4" x14ac:dyDescent="0.3">
      <c r="A327" s="4" t="s">
        <v>286</v>
      </c>
      <c r="B327" s="5" t="s">
        <v>287</v>
      </c>
      <c r="C327" s="5">
        <v>15.992000000000001</v>
      </c>
      <c r="D327" s="6">
        <v>0.99950000000000006</v>
      </c>
    </row>
    <row r="328" spans="1:4" x14ac:dyDescent="0.3">
      <c r="A328" s="1" t="s">
        <v>288</v>
      </c>
      <c r="B328" s="2" t="s">
        <v>289</v>
      </c>
      <c r="C328" s="2">
        <v>290.89800000000002</v>
      </c>
      <c r="D328" s="3">
        <v>-67.876199999999997</v>
      </c>
    </row>
    <row r="329" spans="1:4" x14ac:dyDescent="0.3">
      <c r="A329" s="4" t="s">
        <v>288</v>
      </c>
      <c r="B329" s="5" t="s">
        <v>289</v>
      </c>
      <c r="C329" s="5">
        <v>54.223999999999997</v>
      </c>
      <c r="D329" s="6">
        <v>3.3889999999999998</v>
      </c>
    </row>
    <row r="330" spans="1:4" x14ac:dyDescent="0.3">
      <c r="A330" s="1" t="s">
        <v>288</v>
      </c>
      <c r="B330" s="2" t="s">
        <v>289</v>
      </c>
      <c r="C330" s="2">
        <v>786.74400000000003</v>
      </c>
      <c r="D330" s="3">
        <v>-258.5016</v>
      </c>
    </row>
    <row r="331" spans="1:4" x14ac:dyDescent="0.3">
      <c r="A331" s="4" t="s">
        <v>288</v>
      </c>
      <c r="B331" s="5" t="s">
        <v>289</v>
      </c>
      <c r="C331" s="5">
        <v>100.24</v>
      </c>
      <c r="D331" s="6">
        <v>33.831000000000003</v>
      </c>
    </row>
    <row r="332" spans="1:4" x14ac:dyDescent="0.3">
      <c r="A332" s="1" t="s">
        <v>288</v>
      </c>
      <c r="B332" s="2" t="s">
        <v>289</v>
      </c>
      <c r="C332" s="2">
        <v>37.764000000000003</v>
      </c>
      <c r="D332" s="3">
        <v>-27.6936</v>
      </c>
    </row>
    <row r="333" spans="1:4" x14ac:dyDescent="0.3">
      <c r="A333" s="4" t="s">
        <v>290</v>
      </c>
      <c r="B333" s="5" t="s">
        <v>291</v>
      </c>
      <c r="C333" s="5">
        <v>82.8</v>
      </c>
      <c r="D333" s="6">
        <v>-20.7</v>
      </c>
    </row>
    <row r="334" spans="1:4" x14ac:dyDescent="0.3">
      <c r="A334" s="1" t="s">
        <v>290</v>
      </c>
      <c r="B334" s="2" t="s">
        <v>291</v>
      </c>
      <c r="C334" s="2">
        <v>20.724</v>
      </c>
      <c r="D334" s="3">
        <v>-13.816000000000001</v>
      </c>
    </row>
    <row r="335" spans="1:4" x14ac:dyDescent="0.3">
      <c r="A335" s="4" t="s">
        <v>290</v>
      </c>
      <c r="B335" s="5" t="s">
        <v>291</v>
      </c>
      <c r="C335" s="5">
        <v>4.8959999999999999</v>
      </c>
      <c r="D335" s="6">
        <v>-3.4272</v>
      </c>
    </row>
    <row r="336" spans="1:4" x14ac:dyDescent="0.3">
      <c r="A336" s="1" t="s">
        <v>292</v>
      </c>
      <c r="B336" s="2" t="s">
        <v>293</v>
      </c>
      <c r="C336" s="2">
        <v>4.7519999999999998</v>
      </c>
      <c r="D336" s="3">
        <v>1.6037999999999999</v>
      </c>
    </row>
    <row r="337" spans="1:4" x14ac:dyDescent="0.3">
      <c r="A337" s="4" t="s">
        <v>292</v>
      </c>
      <c r="B337" s="5" t="s">
        <v>293</v>
      </c>
      <c r="C337" s="5">
        <v>959.98400000000004</v>
      </c>
      <c r="D337" s="6">
        <v>335.99439999999998</v>
      </c>
    </row>
    <row r="338" spans="1:4" x14ac:dyDescent="0.3">
      <c r="A338" s="1" t="s">
        <v>292</v>
      </c>
      <c r="B338" s="2" t="s">
        <v>293</v>
      </c>
      <c r="C338" s="2">
        <v>14.368</v>
      </c>
      <c r="D338" s="3">
        <v>4.49</v>
      </c>
    </row>
    <row r="339" spans="1:4" x14ac:dyDescent="0.3">
      <c r="A339" s="4" t="s">
        <v>294</v>
      </c>
      <c r="B339" s="5" t="s">
        <v>295</v>
      </c>
      <c r="C339" s="5">
        <v>7.7119999999999997</v>
      </c>
      <c r="D339" s="6">
        <v>2.7955999999999999</v>
      </c>
    </row>
    <row r="340" spans="1:4" x14ac:dyDescent="0.3">
      <c r="A340" s="1" t="s">
        <v>294</v>
      </c>
      <c r="B340" s="2" t="s">
        <v>295</v>
      </c>
      <c r="C340" s="2">
        <v>698.35199999999998</v>
      </c>
      <c r="D340" s="3">
        <v>-17.4588</v>
      </c>
    </row>
    <row r="341" spans="1:4" x14ac:dyDescent="0.3">
      <c r="A341" s="4" t="s">
        <v>296</v>
      </c>
      <c r="B341" s="5" t="s">
        <v>220</v>
      </c>
      <c r="C341" s="5">
        <v>4.96</v>
      </c>
      <c r="D341" s="6">
        <v>2.3311999999999999</v>
      </c>
    </row>
    <row r="342" spans="1:4" x14ac:dyDescent="0.3">
      <c r="A342" s="1" t="s">
        <v>297</v>
      </c>
      <c r="B342" s="2" t="s">
        <v>130</v>
      </c>
      <c r="C342" s="2">
        <v>17.856000000000002</v>
      </c>
      <c r="D342" s="3">
        <v>1.1160000000000001</v>
      </c>
    </row>
    <row r="343" spans="1:4" x14ac:dyDescent="0.3">
      <c r="A343" s="4" t="s">
        <v>297</v>
      </c>
      <c r="B343" s="5" t="s">
        <v>130</v>
      </c>
      <c r="C343" s="5">
        <v>509.97</v>
      </c>
      <c r="D343" s="6">
        <v>-407.976</v>
      </c>
    </row>
    <row r="344" spans="1:4" x14ac:dyDescent="0.3">
      <c r="A344" s="1" t="s">
        <v>297</v>
      </c>
      <c r="B344" s="2" t="s">
        <v>130</v>
      </c>
      <c r="C344" s="2">
        <v>30.992000000000001</v>
      </c>
      <c r="D344" s="3">
        <v>10.0724</v>
      </c>
    </row>
    <row r="345" spans="1:4" x14ac:dyDescent="0.3">
      <c r="A345" s="4" t="s">
        <v>297</v>
      </c>
      <c r="B345" s="5" t="s">
        <v>130</v>
      </c>
      <c r="C345" s="5">
        <v>71.927999999999997</v>
      </c>
      <c r="D345" s="6">
        <v>8.3916000000000004</v>
      </c>
    </row>
    <row r="346" spans="1:4" x14ac:dyDescent="0.3">
      <c r="A346" s="1" t="s">
        <v>298</v>
      </c>
      <c r="B346" s="2" t="s">
        <v>162</v>
      </c>
      <c r="C346" s="2">
        <v>88.8</v>
      </c>
      <c r="D346" s="3">
        <v>-2.2200000000000002</v>
      </c>
    </row>
    <row r="347" spans="1:4" x14ac:dyDescent="0.3">
      <c r="A347" s="4" t="s">
        <v>299</v>
      </c>
      <c r="B347" s="5" t="s">
        <v>300</v>
      </c>
      <c r="C347" s="5">
        <v>47.975999999999999</v>
      </c>
      <c r="D347" s="6">
        <v>4.7976000000000001</v>
      </c>
    </row>
    <row r="348" spans="1:4" x14ac:dyDescent="0.3">
      <c r="A348" s="1" t="s">
        <v>301</v>
      </c>
      <c r="B348" s="2" t="s">
        <v>302</v>
      </c>
      <c r="C348" s="2">
        <v>7.56</v>
      </c>
      <c r="D348" s="3">
        <v>3.0996000000000001</v>
      </c>
    </row>
    <row r="349" spans="1:4" x14ac:dyDescent="0.3">
      <c r="A349" s="4" t="s">
        <v>301</v>
      </c>
      <c r="B349" s="5" t="s">
        <v>302</v>
      </c>
      <c r="C349" s="5">
        <v>24.56</v>
      </c>
      <c r="D349" s="6">
        <v>11.543200000000001</v>
      </c>
    </row>
    <row r="350" spans="1:4" x14ac:dyDescent="0.3">
      <c r="A350" s="1" t="s">
        <v>301</v>
      </c>
      <c r="B350" s="2" t="s">
        <v>302</v>
      </c>
      <c r="C350" s="2">
        <v>12.96</v>
      </c>
      <c r="D350" s="3">
        <v>4.1471999999999998</v>
      </c>
    </row>
    <row r="351" spans="1:4" x14ac:dyDescent="0.3">
      <c r="A351" s="4" t="s">
        <v>303</v>
      </c>
      <c r="B351" s="5" t="s">
        <v>304</v>
      </c>
      <c r="C351" s="5">
        <v>6.79</v>
      </c>
      <c r="D351" s="6">
        <v>2.3086000000000002</v>
      </c>
    </row>
    <row r="352" spans="1:4" x14ac:dyDescent="0.3">
      <c r="A352" s="1" t="s">
        <v>303</v>
      </c>
      <c r="B352" s="2" t="s">
        <v>304</v>
      </c>
      <c r="C352" s="2">
        <v>24.56</v>
      </c>
      <c r="D352" s="3">
        <v>11.543200000000001</v>
      </c>
    </row>
    <row r="353" spans="1:4" x14ac:dyDescent="0.3">
      <c r="A353" s="4" t="s">
        <v>303</v>
      </c>
      <c r="B353" s="5" t="s">
        <v>304</v>
      </c>
      <c r="C353" s="5">
        <v>3.048</v>
      </c>
      <c r="D353" s="6">
        <v>1.0668</v>
      </c>
    </row>
    <row r="354" spans="1:4" x14ac:dyDescent="0.3">
      <c r="A354" s="1" t="s">
        <v>303</v>
      </c>
      <c r="B354" s="2" t="s">
        <v>304</v>
      </c>
      <c r="C354" s="2">
        <v>49.12</v>
      </c>
      <c r="D354" s="3">
        <v>23.086400000000001</v>
      </c>
    </row>
    <row r="355" spans="1:4" x14ac:dyDescent="0.3">
      <c r="A355" s="4" t="s">
        <v>303</v>
      </c>
      <c r="B355" s="5" t="s">
        <v>304</v>
      </c>
      <c r="C355" s="5">
        <v>4355.1679999999997</v>
      </c>
      <c r="D355" s="6">
        <v>1415.4295999999999</v>
      </c>
    </row>
    <row r="356" spans="1:4" x14ac:dyDescent="0.3">
      <c r="A356" s="1" t="s">
        <v>305</v>
      </c>
      <c r="B356" s="2" t="s">
        <v>306</v>
      </c>
      <c r="C356" s="2">
        <v>388.70400000000001</v>
      </c>
      <c r="D356" s="3">
        <v>-4.8587999999999996</v>
      </c>
    </row>
    <row r="357" spans="1:4" x14ac:dyDescent="0.3">
      <c r="A357" s="4" t="s">
        <v>305</v>
      </c>
      <c r="B357" s="5" t="s">
        <v>306</v>
      </c>
      <c r="C357" s="5">
        <v>8.26</v>
      </c>
      <c r="D357" s="6">
        <v>3.7995999999999999</v>
      </c>
    </row>
    <row r="358" spans="1:4" x14ac:dyDescent="0.3">
      <c r="A358" s="1" t="s">
        <v>305</v>
      </c>
      <c r="B358" s="2" t="s">
        <v>306</v>
      </c>
      <c r="C358" s="2">
        <v>17.04</v>
      </c>
      <c r="D358" s="3">
        <v>6.9863999999999997</v>
      </c>
    </row>
    <row r="359" spans="1:4" x14ac:dyDescent="0.3">
      <c r="A359" s="4" t="s">
        <v>305</v>
      </c>
      <c r="B359" s="5" t="s">
        <v>306</v>
      </c>
      <c r="C359" s="5">
        <v>34.4</v>
      </c>
      <c r="D359" s="6">
        <v>15.824</v>
      </c>
    </row>
    <row r="360" spans="1:4" x14ac:dyDescent="0.3">
      <c r="A360" s="1" t="s">
        <v>307</v>
      </c>
      <c r="B360" s="2" t="s">
        <v>197</v>
      </c>
      <c r="C360" s="2">
        <v>36.24</v>
      </c>
      <c r="D360" s="3">
        <v>11.324999999999999</v>
      </c>
    </row>
    <row r="361" spans="1:4" x14ac:dyDescent="0.3">
      <c r="A361" s="4" t="s">
        <v>308</v>
      </c>
      <c r="B361" s="5" t="s">
        <v>309</v>
      </c>
      <c r="C361" s="5">
        <v>647.84</v>
      </c>
      <c r="D361" s="6">
        <v>168.4384</v>
      </c>
    </row>
    <row r="362" spans="1:4" x14ac:dyDescent="0.3">
      <c r="A362" s="1" t="s">
        <v>308</v>
      </c>
      <c r="B362" s="2" t="s">
        <v>309</v>
      </c>
      <c r="C362" s="2">
        <v>20.7</v>
      </c>
      <c r="D362" s="3">
        <v>9.9359999999999999</v>
      </c>
    </row>
    <row r="363" spans="1:4" x14ac:dyDescent="0.3">
      <c r="A363" s="4" t="s">
        <v>310</v>
      </c>
      <c r="B363" s="5" t="s">
        <v>311</v>
      </c>
      <c r="C363" s="5">
        <v>20.7</v>
      </c>
      <c r="D363" s="6">
        <v>9.9359999999999999</v>
      </c>
    </row>
    <row r="364" spans="1:4" x14ac:dyDescent="0.3">
      <c r="A364" s="1" t="s">
        <v>310</v>
      </c>
      <c r="B364" s="2" t="s">
        <v>311</v>
      </c>
      <c r="C364" s="2">
        <v>488.64600000000002</v>
      </c>
      <c r="D364" s="3">
        <v>86.870400000000004</v>
      </c>
    </row>
    <row r="365" spans="1:4" x14ac:dyDescent="0.3">
      <c r="A365" s="4" t="s">
        <v>310</v>
      </c>
      <c r="B365" s="5" t="s">
        <v>311</v>
      </c>
      <c r="C365" s="5">
        <v>5.56</v>
      </c>
      <c r="D365" s="6">
        <v>1.4456</v>
      </c>
    </row>
    <row r="366" spans="1:4" x14ac:dyDescent="0.3">
      <c r="A366" s="1" t="s">
        <v>310</v>
      </c>
      <c r="B366" s="2" t="s">
        <v>311</v>
      </c>
      <c r="C366" s="2">
        <v>47.12</v>
      </c>
      <c r="D366" s="3">
        <v>20.732800000000001</v>
      </c>
    </row>
    <row r="367" spans="1:4" x14ac:dyDescent="0.3">
      <c r="A367" s="4" t="s">
        <v>312</v>
      </c>
      <c r="B367" s="5" t="s">
        <v>313</v>
      </c>
      <c r="C367" s="5">
        <v>211.96</v>
      </c>
      <c r="D367" s="6">
        <v>8.4784000000000006</v>
      </c>
    </row>
    <row r="368" spans="1:4" x14ac:dyDescent="0.3">
      <c r="A368" s="1" t="s">
        <v>314</v>
      </c>
      <c r="B368" s="2" t="s">
        <v>315</v>
      </c>
      <c r="C368" s="2">
        <v>23.2</v>
      </c>
      <c r="D368" s="3">
        <v>10.44</v>
      </c>
    </row>
    <row r="369" spans="1:4" x14ac:dyDescent="0.3">
      <c r="A369" s="4" t="s">
        <v>314</v>
      </c>
      <c r="B369" s="5" t="s">
        <v>315</v>
      </c>
      <c r="C369" s="5">
        <v>7.36</v>
      </c>
      <c r="D369" s="6">
        <v>0.1472</v>
      </c>
    </row>
    <row r="370" spans="1:4" x14ac:dyDescent="0.3">
      <c r="A370" s="1" t="s">
        <v>314</v>
      </c>
      <c r="B370" s="2" t="s">
        <v>315</v>
      </c>
      <c r="C370" s="2">
        <v>104.79</v>
      </c>
      <c r="D370" s="3">
        <v>29.341200000000001</v>
      </c>
    </row>
    <row r="371" spans="1:4" x14ac:dyDescent="0.3">
      <c r="A371" s="4" t="s">
        <v>314</v>
      </c>
      <c r="B371" s="5" t="s">
        <v>315</v>
      </c>
      <c r="C371" s="5">
        <v>1043.92</v>
      </c>
      <c r="D371" s="6">
        <v>271.41919999999999</v>
      </c>
    </row>
    <row r="372" spans="1:4" x14ac:dyDescent="0.3">
      <c r="A372" s="1" t="s">
        <v>316</v>
      </c>
      <c r="B372" s="2" t="s">
        <v>317</v>
      </c>
      <c r="C372" s="2">
        <v>25.92</v>
      </c>
      <c r="D372" s="3">
        <v>9.3960000000000008</v>
      </c>
    </row>
    <row r="373" spans="1:4" x14ac:dyDescent="0.3">
      <c r="A373" s="4" t="s">
        <v>316</v>
      </c>
      <c r="B373" s="5" t="s">
        <v>317</v>
      </c>
      <c r="C373" s="5">
        <v>53.423999999999999</v>
      </c>
      <c r="D373" s="6">
        <v>4.6745999999999999</v>
      </c>
    </row>
    <row r="374" spans="1:4" x14ac:dyDescent="0.3">
      <c r="A374" s="1" t="s">
        <v>318</v>
      </c>
      <c r="B374" s="2" t="s">
        <v>319</v>
      </c>
      <c r="C374" s="2">
        <v>8.16</v>
      </c>
      <c r="D374" s="3">
        <v>-5.7119999999999997</v>
      </c>
    </row>
    <row r="375" spans="1:4" x14ac:dyDescent="0.3">
      <c r="A375" s="4" t="s">
        <v>318</v>
      </c>
      <c r="B375" s="5" t="s">
        <v>319</v>
      </c>
      <c r="C375" s="5">
        <v>1023.936</v>
      </c>
      <c r="D375" s="6">
        <v>179.18879999999999</v>
      </c>
    </row>
    <row r="376" spans="1:4" x14ac:dyDescent="0.3">
      <c r="A376" s="1" t="s">
        <v>318</v>
      </c>
      <c r="B376" s="2" t="s">
        <v>319</v>
      </c>
      <c r="C376" s="2">
        <v>9.24</v>
      </c>
      <c r="D376" s="3">
        <v>0.92400000000000004</v>
      </c>
    </row>
    <row r="377" spans="1:4" x14ac:dyDescent="0.3">
      <c r="A377" s="4" t="s">
        <v>318</v>
      </c>
      <c r="B377" s="5" t="s">
        <v>319</v>
      </c>
      <c r="C377" s="5">
        <v>479.04</v>
      </c>
      <c r="D377" s="6">
        <v>-29.94</v>
      </c>
    </row>
    <row r="378" spans="1:4" x14ac:dyDescent="0.3">
      <c r="A378" s="1" t="s">
        <v>320</v>
      </c>
      <c r="B378" s="2" t="s">
        <v>321</v>
      </c>
      <c r="C378" s="2">
        <v>99.135999999999996</v>
      </c>
      <c r="D378" s="3">
        <v>30.98</v>
      </c>
    </row>
    <row r="379" spans="1:4" x14ac:dyDescent="0.3">
      <c r="A379" s="4" t="s">
        <v>322</v>
      </c>
      <c r="B379" s="5" t="s">
        <v>323</v>
      </c>
      <c r="C379" s="5">
        <v>1488.424</v>
      </c>
      <c r="D379" s="6">
        <v>-297.6848</v>
      </c>
    </row>
    <row r="380" spans="1:4" x14ac:dyDescent="0.3">
      <c r="A380" s="1" t="s">
        <v>324</v>
      </c>
      <c r="B380" s="2" t="s">
        <v>325</v>
      </c>
      <c r="C380" s="2">
        <v>8.6519999999999992</v>
      </c>
      <c r="D380" s="3">
        <v>-20.3322</v>
      </c>
    </row>
    <row r="381" spans="1:4" x14ac:dyDescent="0.3">
      <c r="A381" s="4" t="s">
        <v>324</v>
      </c>
      <c r="B381" s="5" t="s">
        <v>325</v>
      </c>
      <c r="C381" s="5">
        <v>23.832000000000001</v>
      </c>
      <c r="D381" s="6">
        <v>2.6810999999999998</v>
      </c>
    </row>
    <row r="382" spans="1:4" x14ac:dyDescent="0.3">
      <c r="A382" s="1" t="s">
        <v>324</v>
      </c>
      <c r="B382" s="2" t="s">
        <v>325</v>
      </c>
      <c r="C382" s="2">
        <v>12.176</v>
      </c>
      <c r="D382" s="3">
        <v>-18.872800000000002</v>
      </c>
    </row>
    <row r="383" spans="1:4" x14ac:dyDescent="0.3">
      <c r="A383" s="4" t="s">
        <v>326</v>
      </c>
      <c r="B383" s="5" t="s">
        <v>327</v>
      </c>
      <c r="C383" s="5">
        <v>50.96</v>
      </c>
      <c r="D383" s="6">
        <v>25.48</v>
      </c>
    </row>
    <row r="384" spans="1:4" x14ac:dyDescent="0.3">
      <c r="A384" s="1" t="s">
        <v>326</v>
      </c>
      <c r="B384" s="2" t="s">
        <v>327</v>
      </c>
      <c r="C384" s="2">
        <v>49.536000000000001</v>
      </c>
      <c r="D384" s="3">
        <v>17.337599999999998</v>
      </c>
    </row>
    <row r="385" spans="1:4" x14ac:dyDescent="0.3">
      <c r="A385" s="4" t="s">
        <v>328</v>
      </c>
      <c r="B385" s="5" t="s">
        <v>329</v>
      </c>
      <c r="C385" s="5">
        <v>41.9</v>
      </c>
      <c r="D385" s="6">
        <v>8.7989999999999995</v>
      </c>
    </row>
    <row r="386" spans="1:4" x14ac:dyDescent="0.3">
      <c r="A386" s="1" t="s">
        <v>330</v>
      </c>
      <c r="B386" s="2" t="s">
        <v>331</v>
      </c>
      <c r="C386" s="2">
        <v>375.45749999999998</v>
      </c>
      <c r="D386" s="3">
        <v>-157.0095</v>
      </c>
    </row>
    <row r="387" spans="1:4" x14ac:dyDescent="0.3">
      <c r="A387" s="4" t="s">
        <v>330</v>
      </c>
      <c r="B387" s="5" t="s">
        <v>331</v>
      </c>
      <c r="C387" s="5">
        <v>83.975999999999999</v>
      </c>
      <c r="D387" s="6">
        <v>-1.0497000000000001</v>
      </c>
    </row>
    <row r="388" spans="1:4" x14ac:dyDescent="0.3">
      <c r="A388" s="1" t="s">
        <v>332</v>
      </c>
      <c r="B388" s="2" t="s">
        <v>333</v>
      </c>
      <c r="C388" s="2">
        <v>482.34</v>
      </c>
      <c r="D388" s="3">
        <v>-337.63799999999998</v>
      </c>
    </row>
    <row r="389" spans="1:4" x14ac:dyDescent="0.3">
      <c r="A389" s="4" t="s">
        <v>332</v>
      </c>
      <c r="B389" s="5" t="s">
        <v>333</v>
      </c>
      <c r="C389" s="5">
        <v>2.96</v>
      </c>
      <c r="D389" s="6">
        <v>0.77700000000000002</v>
      </c>
    </row>
    <row r="390" spans="1:4" x14ac:dyDescent="0.3">
      <c r="A390" s="1" t="s">
        <v>334</v>
      </c>
      <c r="B390" s="2" t="s">
        <v>335</v>
      </c>
      <c r="C390" s="2">
        <v>2.6240000000000001</v>
      </c>
      <c r="D390" s="3">
        <v>0.4264</v>
      </c>
    </row>
    <row r="391" spans="1:4" x14ac:dyDescent="0.3">
      <c r="A391" s="4" t="s">
        <v>336</v>
      </c>
      <c r="B391" s="5" t="s">
        <v>337</v>
      </c>
      <c r="C391" s="5">
        <v>23.36</v>
      </c>
      <c r="D391" s="6">
        <v>7.8840000000000003</v>
      </c>
    </row>
    <row r="392" spans="1:4" x14ac:dyDescent="0.3">
      <c r="A392" s="1" t="s">
        <v>336</v>
      </c>
      <c r="B392" s="2" t="s">
        <v>337</v>
      </c>
      <c r="C392" s="2">
        <v>39.979999999999997</v>
      </c>
      <c r="D392" s="3">
        <v>13.5932</v>
      </c>
    </row>
    <row r="393" spans="1:4" x14ac:dyDescent="0.3">
      <c r="A393" s="4" t="s">
        <v>338</v>
      </c>
      <c r="B393" s="5" t="s">
        <v>339</v>
      </c>
      <c r="C393" s="5">
        <v>246.38399999999999</v>
      </c>
      <c r="D393" s="6">
        <v>27.7182</v>
      </c>
    </row>
    <row r="394" spans="1:4" x14ac:dyDescent="0.3">
      <c r="A394" s="1" t="s">
        <v>338</v>
      </c>
      <c r="B394" s="2" t="s">
        <v>339</v>
      </c>
      <c r="C394" s="2">
        <v>1799.97</v>
      </c>
      <c r="D394" s="3">
        <v>701.98829999999998</v>
      </c>
    </row>
    <row r="395" spans="1:4" x14ac:dyDescent="0.3">
      <c r="A395" s="4" t="s">
        <v>340</v>
      </c>
      <c r="B395" s="5" t="s">
        <v>341</v>
      </c>
      <c r="C395" s="5">
        <v>12.462</v>
      </c>
      <c r="D395" s="6">
        <v>-20.5623</v>
      </c>
    </row>
    <row r="396" spans="1:4" x14ac:dyDescent="0.3">
      <c r="A396" s="1" t="s">
        <v>342</v>
      </c>
      <c r="B396" s="2" t="s">
        <v>343</v>
      </c>
      <c r="C396" s="2">
        <v>75.792000000000002</v>
      </c>
      <c r="D396" s="3">
        <v>25.579799999999999</v>
      </c>
    </row>
    <row r="397" spans="1:4" x14ac:dyDescent="0.3">
      <c r="A397" s="4" t="s">
        <v>344</v>
      </c>
      <c r="B397" s="5" t="s">
        <v>345</v>
      </c>
      <c r="C397" s="5">
        <v>49.96</v>
      </c>
      <c r="D397" s="6">
        <v>9.4923999999999999</v>
      </c>
    </row>
    <row r="398" spans="1:4" x14ac:dyDescent="0.3">
      <c r="A398" s="1" t="s">
        <v>344</v>
      </c>
      <c r="B398" s="2" t="s">
        <v>345</v>
      </c>
      <c r="C398" s="2">
        <v>12.96</v>
      </c>
      <c r="D398" s="3">
        <v>6.2207999999999997</v>
      </c>
    </row>
    <row r="399" spans="1:4" x14ac:dyDescent="0.3">
      <c r="A399" s="4" t="s">
        <v>346</v>
      </c>
      <c r="B399" s="5" t="s">
        <v>13</v>
      </c>
      <c r="C399" s="5">
        <v>70.12</v>
      </c>
      <c r="D399" s="6">
        <v>21.036000000000001</v>
      </c>
    </row>
    <row r="400" spans="1:4" x14ac:dyDescent="0.3">
      <c r="A400" s="1" t="s">
        <v>347</v>
      </c>
      <c r="B400" s="2" t="s">
        <v>348</v>
      </c>
      <c r="C400" s="2">
        <v>35.951999999999998</v>
      </c>
      <c r="D400" s="3">
        <v>3.5952000000000002</v>
      </c>
    </row>
    <row r="401" spans="1:4" x14ac:dyDescent="0.3">
      <c r="A401" s="4" t="s">
        <v>347</v>
      </c>
      <c r="B401" s="5" t="s">
        <v>348</v>
      </c>
      <c r="C401" s="5">
        <v>2396.2656000000002</v>
      </c>
      <c r="D401" s="6">
        <v>-317.15280000000001</v>
      </c>
    </row>
    <row r="402" spans="1:4" x14ac:dyDescent="0.3">
      <c r="A402" s="1" t="s">
        <v>347</v>
      </c>
      <c r="B402" s="2" t="s">
        <v>348</v>
      </c>
      <c r="C402" s="2">
        <v>131.136</v>
      </c>
      <c r="D402" s="3">
        <v>-32.783999999999999</v>
      </c>
    </row>
    <row r="403" spans="1:4" x14ac:dyDescent="0.3">
      <c r="A403" s="4" t="s">
        <v>347</v>
      </c>
      <c r="B403" s="5" t="s">
        <v>348</v>
      </c>
      <c r="C403" s="5">
        <v>57.584000000000003</v>
      </c>
      <c r="D403" s="6">
        <v>0.7198</v>
      </c>
    </row>
    <row r="404" spans="1:4" x14ac:dyDescent="0.3">
      <c r="A404" s="1" t="s">
        <v>349</v>
      </c>
      <c r="B404" s="2" t="s">
        <v>350</v>
      </c>
      <c r="C404" s="2">
        <v>9.5679999999999996</v>
      </c>
      <c r="D404" s="3">
        <v>3.4683999999999999</v>
      </c>
    </row>
    <row r="405" spans="1:4" x14ac:dyDescent="0.3">
      <c r="A405" s="4" t="s">
        <v>351</v>
      </c>
      <c r="B405" s="5" t="s">
        <v>144</v>
      </c>
      <c r="C405" s="5">
        <v>39.072000000000003</v>
      </c>
      <c r="D405" s="6">
        <v>9.7680000000000007</v>
      </c>
    </row>
    <row r="406" spans="1:4" x14ac:dyDescent="0.3">
      <c r="A406" s="1" t="s">
        <v>352</v>
      </c>
      <c r="B406" s="2" t="s">
        <v>353</v>
      </c>
      <c r="C406" s="2">
        <v>35.909999999999997</v>
      </c>
      <c r="D406" s="3">
        <v>9.6957000000000004</v>
      </c>
    </row>
    <row r="407" spans="1:4" x14ac:dyDescent="0.3">
      <c r="A407" s="4" t="s">
        <v>354</v>
      </c>
      <c r="B407" s="5" t="s">
        <v>355</v>
      </c>
      <c r="C407" s="5">
        <v>179.95</v>
      </c>
      <c r="D407" s="6">
        <v>37.789499999999997</v>
      </c>
    </row>
    <row r="408" spans="1:4" x14ac:dyDescent="0.3">
      <c r="A408" s="1" t="s">
        <v>354</v>
      </c>
      <c r="B408" s="2" t="s">
        <v>355</v>
      </c>
      <c r="C408" s="2">
        <v>1199.9760000000001</v>
      </c>
      <c r="D408" s="3">
        <v>434.99130000000002</v>
      </c>
    </row>
    <row r="409" spans="1:4" x14ac:dyDescent="0.3">
      <c r="A409" s="4" t="s">
        <v>354</v>
      </c>
      <c r="B409" s="5" t="s">
        <v>355</v>
      </c>
      <c r="C409" s="5">
        <v>27.15</v>
      </c>
      <c r="D409" s="6">
        <v>13.3035</v>
      </c>
    </row>
    <row r="410" spans="1:4" x14ac:dyDescent="0.3">
      <c r="A410" s="1" t="s">
        <v>354</v>
      </c>
      <c r="B410" s="2" t="s">
        <v>355</v>
      </c>
      <c r="C410" s="2">
        <v>1004.024</v>
      </c>
      <c r="D410" s="3">
        <v>-112.95269999999999</v>
      </c>
    </row>
    <row r="411" spans="1:4" x14ac:dyDescent="0.3">
      <c r="A411" s="4" t="s">
        <v>354</v>
      </c>
      <c r="B411" s="5" t="s">
        <v>355</v>
      </c>
      <c r="C411" s="5">
        <v>9.68</v>
      </c>
      <c r="D411" s="6">
        <v>4.6463999999999999</v>
      </c>
    </row>
    <row r="412" spans="1:4" x14ac:dyDescent="0.3">
      <c r="A412" s="1" t="s">
        <v>354</v>
      </c>
      <c r="B412" s="2" t="s">
        <v>355</v>
      </c>
      <c r="C412" s="2">
        <v>28.35</v>
      </c>
      <c r="D412" s="3">
        <v>13.608000000000001</v>
      </c>
    </row>
    <row r="413" spans="1:4" x14ac:dyDescent="0.3">
      <c r="A413" s="4" t="s">
        <v>354</v>
      </c>
      <c r="B413" s="5" t="s">
        <v>355</v>
      </c>
      <c r="C413" s="5">
        <v>55.98</v>
      </c>
      <c r="D413" s="6">
        <v>27.430199999999999</v>
      </c>
    </row>
    <row r="414" spans="1:4" x14ac:dyDescent="0.3">
      <c r="A414" s="1" t="s">
        <v>354</v>
      </c>
      <c r="B414" s="2" t="s">
        <v>355</v>
      </c>
      <c r="C414" s="2">
        <v>1336.829</v>
      </c>
      <c r="D414" s="3">
        <v>31.454799999999999</v>
      </c>
    </row>
    <row r="415" spans="1:4" x14ac:dyDescent="0.3">
      <c r="A415" s="4" t="s">
        <v>354</v>
      </c>
      <c r="B415" s="5" t="s">
        <v>355</v>
      </c>
      <c r="C415" s="5">
        <v>113.568</v>
      </c>
      <c r="D415" s="6">
        <v>-18.454799999999999</v>
      </c>
    </row>
    <row r="416" spans="1:4" x14ac:dyDescent="0.3">
      <c r="A416" s="1" t="s">
        <v>356</v>
      </c>
      <c r="B416" s="2" t="s">
        <v>357</v>
      </c>
      <c r="C416" s="2">
        <v>139.86000000000001</v>
      </c>
      <c r="D416" s="3">
        <v>65.734200000000001</v>
      </c>
    </row>
    <row r="417" spans="1:4" x14ac:dyDescent="0.3">
      <c r="A417" s="4" t="s">
        <v>356</v>
      </c>
      <c r="B417" s="5" t="s">
        <v>357</v>
      </c>
      <c r="C417" s="5">
        <v>307.13600000000002</v>
      </c>
      <c r="D417" s="6">
        <v>26.874400000000001</v>
      </c>
    </row>
    <row r="418" spans="1:4" x14ac:dyDescent="0.3">
      <c r="A418" s="1" t="s">
        <v>358</v>
      </c>
      <c r="B418" s="2" t="s">
        <v>359</v>
      </c>
      <c r="C418" s="2">
        <v>95.92</v>
      </c>
      <c r="D418" s="3">
        <v>25.898399999999999</v>
      </c>
    </row>
    <row r="419" spans="1:4" x14ac:dyDescent="0.3">
      <c r="A419" s="4" t="s">
        <v>360</v>
      </c>
      <c r="B419" s="5" t="s">
        <v>361</v>
      </c>
      <c r="C419" s="5">
        <v>383.8</v>
      </c>
      <c r="D419" s="6">
        <v>38.380000000000003</v>
      </c>
    </row>
    <row r="420" spans="1:4" x14ac:dyDescent="0.3">
      <c r="A420" s="1" t="s">
        <v>362</v>
      </c>
      <c r="B420" s="2" t="s">
        <v>309</v>
      </c>
      <c r="C420" s="2">
        <v>5.78</v>
      </c>
      <c r="D420" s="3">
        <v>2.8321999999999998</v>
      </c>
    </row>
    <row r="421" spans="1:4" x14ac:dyDescent="0.3">
      <c r="A421" s="4" t="s">
        <v>363</v>
      </c>
      <c r="B421" s="5" t="s">
        <v>279</v>
      </c>
      <c r="C421" s="5">
        <v>9.32</v>
      </c>
      <c r="D421" s="6">
        <v>2.7027999999999999</v>
      </c>
    </row>
    <row r="422" spans="1:4" x14ac:dyDescent="0.3">
      <c r="A422" s="1" t="s">
        <v>363</v>
      </c>
      <c r="B422" s="2" t="s">
        <v>279</v>
      </c>
      <c r="C422" s="2">
        <v>15.25</v>
      </c>
      <c r="D422" s="3">
        <v>7.0149999999999997</v>
      </c>
    </row>
    <row r="423" spans="1:4" x14ac:dyDescent="0.3">
      <c r="A423" s="4" t="s">
        <v>364</v>
      </c>
      <c r="B423" s="5" t="s">
        <v>66</v>
      </c>
      <c r="C423" s="5">
        <v>196.75200000000001</v>
      </c>
      <c r="D423" s="6">
        <v>56.566200000000002</v>
      </c>
    </row>
    <row r="424" spans="1:4" x14ac:dyDescent="0.3">
      <c r="A424" s="1" t="s">
        <v>365</v>
      </c>
      <c r="B424" s="2" t="s">
        <v>366</v>
      </c>
      <c r="C424" s="2">
        <v>56.56</v>
      </c>
      <c r="D424" s="3">
        <v>14.7056</v>
      </c>
    </row>
    <row r="425" spans="1:4" x14ac:dyDescent="0.3">
      <c r="A425" s="4" t="s">
        <v>365</v>
      </c>
      <c r="B425" s="5" t="s">
        <v>366</v>
      </c>
      <c r="C425" s="5">
        <v>32.700000000000003</v>
      </c>
      <c r="D425" s="6">
        <v>8.5020000000000007</v>
      </c>
    </row>
    <row r="426" spans="1:4" x14ac:dyDescent="0.3">
      <c r="A426" s="1" t="s">
        <v>367</v>
      </c>
      <c r="B426" s="2" t="s">
        <v>368</v>
      </c>
      <c r="C426" s="2">
        <v>866.4</v>
      </c>
      <c r="D426" s="3">
        <v>225.26400000000001</v>
      </c>
    </row>
    <row r="427" spans="1:4" x14ac:dyDescent="0.3">
      <c r="A427" s="4" t="s">
        <v>369</v>
      </c>
      <c r="B427" s="5" t="s">
        <v>51</v>
      </c>
      <c r="C427" s="5">
        <v>28.4</v>
      </c>
      <c r="D427" s="6">
        <v>11.076000000000001</v>
      </c>
    </row>
    <row r="428" spans="1:4" x14ac:dyDescent="0.3">
      <c r="A428" s="1" t="s">
        <v>369</v>
      </c>
      <c r="B428" s="2" t="s">
        <v>51</v>
      </c>
      <c r="C428" s="2">
        <v>287.92</v>
      </c>
      <c r="D428" s="3">
        <v>138.20160000000001</v>
      </c>
    </row>
    <row r="429" spans="1:4" x14ac:dyDescent="0.3">
      <c r="A429" s="4" t="s">
        <v>370</v>
      </c>
      <c r="B429" s="5" t="s">
        <v>371</v>
      </c>
      <c r="C429" s="5">
        <v>69.989999999999995</v>
      </c>
      <c r="D429" s="6">
        <v>30.095700000000001</v>
      </c>
    </row>
    <row r="430" spans="1:4" x14ac:dyDescent="0.3">
      <c r="A430" s="1" t="s">
        <v>372</v>
      </c>
      <c r="B430" s="2" t="s">
        <v>373</v>
      </c>
      <c r="C430" s="2">
        <v>6.6719999999999997</v>
      </c>
      <c r="D430" s="3">
        <v>0.50039999999999996</v>
      </c>
    </row>
    <row r="431" spans="1:4" x14ac:dyDescent="0.3">
      <c r="A431" s="4" t="s">
        <v>374</v>
      </c>
      <c r="B431" s="5" t="s">
        <v>375</v>
      </c>
      <c r="C431" s="5">
        <v>189.58799999999999</v>
      </c>
      <c r="D431" s="6">
        <v>-145.35079999999999</v>
      </c>
    </row>
    <row r="432" spans="1:4" x14ac:dyDescent="0.3">
      <c r="A432" s="1" t="s">
        <v>374</v>
      </c>
      <c r="B432" s="2" t="s">
        <v>375</v>
      </c>
      <c r="C432" s="2">
        <v>408.74400000000003</v>
      </c>
      <c r="D432" s="3">
        <v>76.639499999999998</v>
      </c>
    </row>
    <row r="433" spans="1:4" x14ac:dyDescent="0.3">
      <c r="A433" s="4" t="s">
        <v>374</v>
      </c>
      <c r="B433" s="5" t="s">
        <v>375</v>
      </c>
      <c r="C433" s="5">
        <v>291.95999999999998</v>
      </c>
      <c r="D433" s="6">
        <v>54.7425</v>
      </c>
    </row>
    <row r="434" spans="1:4" x14ac:dyDescent="0.3">
      <c r="A434" s="1" t="s">
        <v>374</v>
      </c>
      <c r="B434" s="2" t="s">
        <v>375</v>
      </c>
      <c r="C434" s="2">
        <v>4.7679999999999998</v>
      </c>
      <c r="D434" s="3">
        <v>-0.77480000000000004</v>
      </c>
    </row>
    <row r="435" spans="1:4" x14ac:dyDescent="0.3">
      <c r="A435" s="4" t="s">
        <v>376</v>
      </c>
      <c r="B435" s="5" t="s">
        <v>148</v>
      </c>
      <c r="C435" s="5">
        <v>714.3</v>
      </c>
      <c r="D435" s="6">
        <v>207.14699999999999</v>
      </c>
    </row>
    <row r="436" spans="1:4" x14ac:dyDescent="0.3">
      <c r="A436" s="1" t="s">
        <v>377</v>
      </c>
      <c r="B436" s="2" t="s">
        <v>378</v>
      </c>
      <c r="C436" s="2">
        <v>4.8120000000000003</v>
      </c>
      <c r="D436" s="3">
        <v>-3.6892</v>
      </c>
    </row>
    <row r="437" spans="1:4" x14ac:dyDescent="0.3">
      <c r="A437" s="4" t="s">
        <v>377</v>
      </c>
      <c r="B437" s="5" t="s">
        <v>378</v>
      </c>
      <c r="C437" s="5">
        <v>247.8</v>
      </c>
      <c r="D437" s="6">
        <v>-18.585000000000001</v>
      </c>
    </row>
    <row r="438" spans="1:4" x14ac:dyDescent="0.3">
      <c r="A438" s="1" t="s">
        <v>379</v>
      </c>
      <c r="B438" s="2" t="s">
        <v>380</v>
      </c>
      <c r="C438" s="2">
        <v>1007.979</v>
      </c>
      <c r="D438" s="3">
        <v>43.199100000000001</v>
      </c>
    </row>
    <row r="439" spans="1:4" x14ac:dyDescent="0.3">
      <c r="A439" s="4" t="s">
        <v>379</v>
      </c>
      <c r="B439" s="5" t="s">
        <v>380</v>
      </c>
      <c r="C439" s="5">
        <v>313.488</v>
      </c>
      <c r="D439" s="6">
        <v>113.63939999999999</v>
      </c>
    </row>
    <row r="440" spans="1:4" x14ac:dyDescent="0.3">
      <c r="A440" s="1" t="s">
        <v>381</v>
      </c>
      <c r="B440" s="2" t="s">
        <v>382</v>
      </c>
      <c r="C440" s="2">
        <v>31.872</v>
      </c>
      <c r="D440" s="3">
        <v>11.553599999999999</v>
      </c>
    </row>
    <row r="441" spans="1:4" x14ac:dyDescent="0.3">
      <c r="A441" s="4" t="s">
        <v>383</v>
      </c>
      <c r="B441" s="5" t="s">
        <v>106</v>
      </c>
      <c r="C441" s="5">
        <v>207.846</v>
      </c>
      <c r="D441" s="6">
        <v>2.3094000000000001</v>
      </c>
    </row>
    <row r="442" spans="1:4" x14ac:dyDescent="0.3">
      <c r="A442" s="1" t="s">
        <v>384</v>
      </c>
      <c r="B442" s="2" t="s">
        <v>15</v>
      </c>
      <c r="C442" s="2">
        <v>12.22</v>
      </c>
      <c r="D442" s="3">
        <v>3.6659999999999999</v>
      </c>
    </row>
    <row r="443" spans="1:4" x14ac:dyDescent="0.3">
      <c r="A443" s="4" t="s">
        <v>384</v>
      </c>
      <c r="B443" s="5" t="s">
        <v>15</v>
      </c>
      <c r="C443" s="5">
        <v>194.94</v>
      </c>
      <c r="D443" s="6">
        <v>23.392800000000001</v>
      </c>
    </row>
    <row r="444" spans="1:4" x14ac:dyDescent="0.3">
      <c r="A444" s="1" t="s">
        <v>384</v>
      </c>
      <c r="B444" s="2" t="s">
        <v>15</v>
      </c>
      <c r="C444" s="2">
        <v>70.95</v>
      </c>
      <c r="D444" s="3">
        <v>20.575500000000002</v>
      </c>
    </row>
    <row r="445" spans="1:4" x14ac:dyDescent="0.3">
      <c r="A445" s="4" t="s">
        <v>384</v>
      </c>
      <c r="B445" s="5" t="s">
        <v>15</v>
      </c>
      <c r="C445" s="5">
        <v>91.36</v>
      </c>
      <c r="D445" s="6">
        <v>42.025599999999997</v>
      </c>
    </row>
    <row r="446" spans="1:4" x14ac:dyDescent="0.3">
      <c r="A446" s="1" t="s">
        <v>384</v>
      </c>
      <c r="B446" s="2" t="s">
        <v>15</v>
      </c>
      <c r="C446" s="2">
        <v>242.94</v>
      </c>
      <c r="D446" s="3">
        <v>29.152799999999999</v>
      </c>
    </row>
    <row r="447" spans="1:4" x14ac:dyDescent="0.3">
      <c r="A447" s="4" t="s">
        <v>384</v>
      </c>
      <c r="B447" s="5" t="s">
        <v>15</v>
      </c>
      <c r="C447" s="5">
        <v>22.05</v>
      </c>
      <c r="D447" s="6">
        <v>10.584</v>
      </c>
    </row>
    <row r="448" spans="1:4" x14ac:dyDescent="0.3">
      <c r="A448" s="1" t="s">
        <v>385</v>
      </c>
      <c r="B448" s="2" t="s">
        <v>386</v>
      </c>
      <c r="C448" s="2">
        <v>2.91</v>
      </c>
      <c r="D448" s="3">
        <v>1.3676999999999999</v>
      </c>
    </row>
    <row r="449" spans="1:4" x14ac:dyDescent="0.3">
      <c r="A449" s="4" t="s">
        <v>387</v>
      </c>
      <c r="B449" s="5" t="s">
        <v>388</v>
      </c>
      <c r="C449" s="5">
        <v>59.52</v>
      </c>
      <c r="D449" s="6">
        <v>15.475199999999999</v>
      </c>
    </row>
    <row r="450" spans="1:4" x14ac:dyDescent="0.3">
      <c r="A450" s="1" t="s">
        <v>387</v>
      </c>
      <c r="B450" s="2" t="s">
        <v>388</v>
      </c>
      <c r="C450" s="2">
        <v>161.94</v>
      </c>
      <c r="D450" s="3">
        <v>9.7164000000000001</v>
      </c>
    </row>
    <row r="451" spans="1:4" x14ac:dyDescent="0.3">
      <c r="A451" s="4" t="s">
        <v>387</v>
      </c>
      <c r="B451" s="5" t="s">
        <v>388</v>
      </c>
      <c r="C451" s="5">
        <v>263.88</v>
      </c>
      <c r="D451" s="6">
        <v>71.247600000000006</v>
      </c>
    </row>
    <row r="452" spans="1:4" x14ac:dyDescent="0.3">
      <c r="A452" s="1" t="s">
        <v>387</v>
      </c>
      <c r="B452" s="2" t="s">
        <v>388</v>
      </c>
      <c r="C452" s="2">
        <v>30.48</v>
      </c>
      <c r="D452" s="3">
        <v>7.9248000000000003</v>
      </c>
    </row>
    <row r="453" spans="1:4" x14ac:dyDescent="0.3">
      <c r="A453" s="4" t="s">
        <v>387</v>
      </c>
      <c r="B453" s="5" t="s">
        <v>388</v>
      </c>
      <c r="C453" s="5">
        <v>9.84</v>
      </c>
      <c r="D453" s="6">
        <v>2.8536000000000001</v>
      </c>
    </row>
    <row r="454" spans="1:4" x14ac:dyDescent="0.3">
      <c r="A454" s="1" t="s">
        <v>387</v>
      </c>
      <c r="B454" s="2" t="s">
        <v>388</v>
      </c>
      <c r="C454" s="2">
        <v>35.119999999999997</v>
      </c>
      <c r="D454" s="3">
        <v>9.1311999999999998</v>
      </c>
    </row>
    <row r="455" spans="1:4" x14ac:dyDescent="0.3">
      <c r="A455" s="4" t="s">
        <v>389</v>
      </c>
      <c r="B455" s="5" t="s">
        <v>390</v>
      </c>
      <c r="C455" s="5">
        <v>284.36399999999998</v>
      </c>
      <c r="D455" s="6">
        <v>-75.830399999999997</v>
      </c>
    </row>
    <row r="456" spans="1:4" x14ac:dyDescent="0.3">
      <c r="A456" s="1" t="s">
        <v>389</v>
      </c>
      <c r="B456" s="2" t="s">
        <v>390</v>
      </c>
      <c r="C456" s="2">
        <v>665.40800000000002</v>
      </c>
      <c r="D456" s="3">
        <v>66.540800000000004</v>
      </c>
    </row>
    <row r="457" spans="1:4" x14ac:dyDescent="0.3">
      <c r="A457" s="4" t="s">
        <v>391</v>
      </c>
      <c r="B457" s="5" t="s">
        <v>373</v>
      </c>
      <c r="C457" s="5">
        <v>63.88</v>
      </c>
      <c r="D457" s="6">
        <v>24.9132</v>
      </c>
    </row>
    <row r="458" spans="1:4" x14ac:dyDescent="0.3">
      <c r="A458" s="1" t="s">
        <v>392</v>
      </c>
      <c r="B458" s="2" t="s">
        <v>393</v>
      </c>
      <c r="C458" s="2">
        <v>129.56800000000001</v>
      </c>
      <c r="D458" s="3">
        <v>-24.294</v>
      </c>
    </row>
    <row r="459" spans="1:4" x14ac:dyDescent="0.3">
      <c r="A459" s="4" t="s">
        <v>394</v>
      </c>
      <c r="B459" s="5" t="s">
        <v>368</v>
      </c>
      <c r="C459" s="5">
        <v>747.55799999999999</v>
      </c>
      <c r="D459" s="6">
        <v>-96.114599999999996</v>
      </c>
    </row>
    <row r="460" spans="1:4" x14ac:dyDescent="0.3">
      <c r="A460" s="1" t="s">
        <v>394</v>
      </c>
      <c r="B460" s="2" t="s">
        <v>368</v>
      </c>
      <c r="C460" s="2">
        <v>8.9280000000000008</v>
      </c>
      <c r="D460" s="3">
        <v>3.3479999999999999</v>
      </c>
    </row>
    <row r="461" spans="1:4" x14ac:dyDescent="0.3">
      <c r="A461" s="4" t="s">
        <v>395</v>
      </c>
      <c r="B461" s="5" t="s">
        <v>201</v>
      </c>
      <c r="C461" s="5">
        <v>103.92</v>
      </c>
      <c r="D461" s="6">
        <v>36.372</v>
      </c>
    </row>
    <row r="462" spans="1:4" x14ac:dyDescent="0.3">
      <c r="A462" s="1" t="s">
        <v>395</v>
      </c>
      <c r="B462" s="2" t="s">
        <v>201</v>
      </c>
      <c r="C462" s="2">
        <v>899.91</v>
      </c>
      <c r="D462" s="3">
        <v>377.9622</v>
      </c>
    </row>
    <row r="463" spans="1:4" x14ac:dyDescent="0.3">
      <c r="A463" s="4" t="s">
        <v>395</v>
      </c>
      <c r="B463" s="5" t="s">
        <v>201</v>
      </c>
      <c r="C463" s="5">
        <v>51.311999999999998</v>
      </c>
      <c r="D463" s="6">
        <v>18.6006</v>
      </c>
    </row>
    <row r="464" spans="1:4" x14ac:dyDescent="0.3">
      <c r="A464" s="1" t="s">
        <v>396</v>
      </c>
      <c r="B464" s="2" t="s">
        <v>397</v>
      </c>
      <c r="C464" s="2">
        <v>23.56</v>
      </c>
      <c r="D464" s="3">
        <v>7.0679999999999996</v>
      </c>
    </row>
    <row r="465" spans="1:4" x14ac:dyDescent="0.3">
      <c r="A465" s="4" t="s">
        <v>396</v>
      </c>
      <c r="B465" s="5" t="s">
        <v>397</v>
      </c>
      <c r="C465" s="5">
        <v>1272.6300000000001</v>
      </c>
      <c r="D465" s="6">
        <v>-814.48320000000001</v>
      </c>
    </row>
    <row r="466" spans="1:4" x14ac:dyDescent="0.3">
      <c r="A466" s="1" t="s">
        <v>396</v>
      </c>
      <c r="B466" s="2" t="s">
        <v>397</v>
      </c>
      <c r="C466" s="2">
        <v>28.484999999999999</v>
      </c>
      <c r="D466" s="3">
        <v>-20.888999999999999</v>
      </c>
    </row>
    <row r="467" spans="1:4" x14ac:dyDescent="0.3">
      <c r="A467" s="4" t="s">
        <v>396</v>
      </c>
      <c r="B467" s="5" t="s">
        <v>397</v>
      </c>
      <c r="C467" s="5">
        <v>185.376</v>
      </c>
      <c r="D467" s="6">
        <v>-34.758000000000003</v>
      </c>
    </row>
    <row r="468" spans="1:4" x14ac:dyDescent="0.3">
      <c r="A468" s="1" t="s">
        <v>396</v>
      </c>
      <c r="B468" s="2" t="s">
        <v>397</v>
      </c>
      <c r="C468" s="2">
        <v>78.272000000000006</v>
      </c>
      <c r="D468" s="3">
        <v>5.8704000000000001</v>
      </c>
    </row>
    <row r="469" spans="1:4" x14ac:dyDescent="0.3">
      <c r="A469" s="4" t="s">
        <v>398</v>
      </c>
      <c r="B469" s="5" t="s">
        <v>399</v>
      </c>
      <c r="C469" s="5">
        <v>254.744</v>
      </c>
      <c r="D469" s="6">
        <v>-312.06139999999999</v>
      </c>
    </row>
    <row r="470" spans="1:4" x14ac:dyDescent="0.3">
      <c r="A470" s="1" t="s">
        <v>400</v>
      </c>
      <c r="B470" s="2" t="s">
        <v>211</v>
      </c>
      <c r="C470" s="2">
        <v>205.33279999999999</v>
      </c>
      <c r="D470" s="3">
        <v>-36.235199999999999</v>
      </c>
    </row>
    <row r="471" spans="1:4" x14ac:dyDescent="0.3">
      <c r="A471" s="4" t="s">
        <v>401</v>
      </c>
      <c r="B471" s="5" t="s">
        <v>232</v>
      </c>
      <c r="C471" s="5">
        <v>4.7880000000000003</v>
      </c>
      <c r="D471" s="6">
        <v>-7.9001999999999999</v>
      </c>
    </row>
    <row r="472" spans="1:4" x14ac:dyDescent="0.3">
      <c r="A472" s="1" t="s">
        <v>402</v>
      </c>
      <c r="B472" s="2" t="s">
        <v>403</v>
      </c>
      <c r="C472" s="2">
        <v>55.48</v>
      </c>
      <c r="D472" s="3">
        <v>26.630400000000002</v>
      </c>
    </row>
    <row r="473" spans="1:4" x14ac:dyDescent="0.3">
      <c r="A473" s="4" t="s">
        <v>404</v>
      </c>
      <c r="B473" s="5" t="s">
        <v>405</v>
      </c>
      <c r="C473" s="5">
        <v>340.92</v>
      </c>
      <c r="D473" s="6">
        <v>3.4091999999999998</v>
      </c>
    </row>
    <row r="474" spans="1:4" x14ac:dyDescent="0.3">
      <c r="A474" s="1" t="s">
        <v>404</v>
      </c>
      <c r="B474" s="2" t="s">
        <v>405</v>
      </c>
      <c r="C474" s="2">
        <v>222.666</v>
      </c>
      <c r="D474" s="3">
        <v>10.478400000000001</v>
      </c>
    </row>
    <row r="475" spans="1:4" x14ac:dyDescent="0.3">
      <c r="A475" s="4" t="s">
        <v>404</v>
      </c>
      <c r="B475" s="5" t="s">
        <v>405</v>
      </c>
      <c r="C475" s="5">
        <v>703.96799999999996</v>
      </c>
      <c r="D475" s="6">
        <v>87.995999999999995</v>
      </c>
    </row>
    <row r="476" spans="1:4" x14ac:dyDescent="0.3">
      <c r="A476" s="1" t="s">
        <v>404</v>
      </c>
      <c r="B476" s="2" t="s">
        <v>405</v>
      </c>
      <c r="C476" s="2">
        <v>92.52</v>
      </c>
      <c r="D476" s="3">
        <v>24.980399999999999</v>
      </c>
    </row>
    <row r="477" spans="1:4" x14ac:dyDescent="0.3">
      <c r="A477" s="4" t="s">
        <v>404</v>
      </c>
      <c r="B477" s="5" t="s">
        <v>405</v>
      </c>
      <c r="C477" s="5">
        <v>62.65</v>
      </c>
      <c r="D477" s="6">
        <v>28.818999999999999</v>
      </c>
    </row>
    <row r="478" spans="1:4" x14ac:dyDescent="0.3">
      <c r="A478" s="1" t="s">
        <v>404</v>
      </c>
      <c r="B478" s="2" t="s">
        <v>405</v>
      </c>
      <c r="C478" s="2">
        <v>94.85</v>
      </c>
      <c r="D478" s="3">
        <v>45.527999999999999</v>
      </c>
    </row>
    <row r="479" spans="1:4" x14ac:dyDescent="0.3">
      <c r="A479" s="4" t="s">
        <v>406</v>
      </c>
      <c r="B479" s="5" t="s">
        <v>247</v>
      </c>
      <c r="C479" s="5">
        <v>95.76</v>
      </c>
      <c r="D479" s="6">
        <v>7.1820000000000004</v>
      </c>
    </row>
    <row r="480" spans="1:4" x14ac:dyDescent="0.3">
      <c r="A480" s="1" t="s">
        <v>407</v>
      </c>
      <c r="B480" s="2" t="s">
        <v>408</v>
      </c>
      <c r="C480" s="2">
        <v>40.200000000000003</v>
      </c>
      <c r="D480" s="3">
        <v>19.295999999999999</v>
      </c>
    </row>
    <row r="481" spans="1:4" x14ac:dyDescent="0.3">
      <c r="A481" s="4" t="s">
        <v>409</v>
      </c>
      <c r="B481" s="5" t="s">
        <v>410</v>
      </c>
      <c r="C481" s="5">
        <v>14.7</v>
      </c>
      <c r="D481" s="6">
        <v>6.6150000000000002</v>
      </c>
    </row>
    <row r="482" spans="1:4" x14ac:dyDescent="0.3">
      <c r="A482" s="1" t="s">
        <v>409</v>
      </c>
      <c r="B482" s="2" t="s">
        <v>410</v>
      </c>
      <c r="C482" s="2">
        <v>704.25</v>
      </c>
      <c r="D482" s="3">
        <v>84.51</v>
      </c>
    </row>
    <row r="483" spans="1:4" x14ac:dyDescent="0.3">
      <c r="A483" s="4" t="s">
        <v>411</v>
      </c>
      <c r="B483" s="5" t="s">
        <v>412</v>
      </c>
      <c r="C483" s="5">
        <v>9.09</v>
      </c>
      <c r="D483" s="6">
        <v>1.9089</v>
      </c>
    </row>
    <row r="484" spans="1:4" x14ac:dyDescent="0.3">
      <c r="A484" s="1" t="s">
        <v>413</v>
      </c>
      <c r="B484" s="2" t="s">
        <v>414</v>
      </c>
      <c r="C484" s="2">
        <v>5.96</v>
      </c>
      <c r="D484" s="3">
        <v>1.6688000000000001</v>
      </c>
    </row>
    <row r="485" spans="1:4" x14ac:dyDescent="0.3">
      <c r="A485" s="4" t="s">
        <v>413</v>
      </c>
      <c r="B485" s="5" t="s">
        <v>414</v>
      </c>
      <c r="C485" s="5">
        <v>159.97999999999999</v>
      </c>
      <c r="D485" s="6">
        <v>57.592799999999997</v>
      </c>
    </row>
    <row r="486" spans="1:4" x14ac:dyDescent="0.3">
      <c r="A486" s="1" t="s">
        <v>415</v>
      </c>
      <c r="B486" s="2" t="s">
        <v>416</v>
      </c>
      <c r="C486" s="2">
        <v>29.6</v>
      </c>
      <c r="D486" s="3">
        <v>14.8</v>
      </c>
    </row>
    <row r="487" spans="1:4" x14ac:dyDescent="0.3">
      <c r="A487" s="4" t="s">
        <v>415</v>
      </c>
      <c r="B487" s="5" t="s">
        <v>416</v>
      </c>
      <c r="C487" s="5">
        <v>514.16499999999996</v>
      </c>
      <c r="D487" s="6">
        <v>-30.245000000000001</v>
      </c>
    </row>
    <row r="488" spans="1:4" x14ac:dyDescent="0.3">
      <c r="A488" s="1" t="s">
        <v>415</v>
      </c>
      <c r="B488" s="2" t="s">
        <v>416</v>
      </c>
      <c r="C488" s="2">
        <v>279.95999999999998</v>
      </c>
      <c r="D488" s="3">
        <v>17.497499999999999</v>
      </c>
    </row>
    <row r="489" spans="1:4" x14ac:dyDescent="0.3">
      <c r="A489" s="4" t="s">
        <v>417</v>
      </c>
      <c r="B489" s="5" t="s">
        <v>418</v>
      </c>
      <c r="C489" s="5">
        <v>2735.9520000000002</v>
      </c>
      <c r="D489" s="6">
        <v>341.99400000000003</v>
      </c>
    </row>
    <row r="490" spans="1:4" x14ac:dyDescent="0.3">
      <c r="A490" s="1" t="s">
        <v>419</v>
      </c>
      <c r="B490" s="2" t="s">
        <v>420</v>
      </c>
      <c r="C490" s="2">
        <v>7.992</v>
      </c>
      <c r="D490" s="3">
        <v>0.59940000000000004</v>
      </c>
    </row>
    <row r="491" spans="1:4" x14ac:dyDescent="0.3">
      <c r="A491" s="4" t="s">
        <v>419</v>
      </c>
      <c r="B491" s="5" t="s">
        <v>420</v>
      </c>
      <c r="C491" s="5">
        <v>63.984000000000002</v>
      </c>
      <c r="D491" s="6">
        <v>10.397399999999999</v>
      </c>
    </row>
    <row r="492" spans="1:4" x14ac:dyDescent="0.3">
      <c r="A492" s="1" t="s">
        <v>419</v>
      </c>
      <c r="B492" s="2" t="s">
        <v>420</v>
      </c>
      <c r="C492" s="2">
        <v>70.367999999999995</v>
      </c>
      <c r="D492" s="3">
        <v>6.1571999999999996</v>
      </c>
    </row>
    <row r="493" spans="1:4" x14ac:dyDescent="0.3">
      <c r="A493" s="4" t="s">
        <v>421</v>
      </c>
      <c r="B493" s="5" t="s">
        <v>422</v>
      </c>
      <c r="C493" s="5">
        <v>449.15</v>
      </c>
      <c r="D493" s="6">
        <v>8.9830000000000005</v>
      </c>
    </row>
    <row r="494" spans="1:4" x14ac:dyDescent="0.3">
      <c r="A494" s="1" t="s">
        <v>421</v>
      </c>
      <c r="B494" s="2" t="s">
        <v>422</v>
      </c>
      <c r="C494" s="2">
        <v>11.07</v>
      </c>
      <c r="D494" s="3">
        <v>5.0922000000000001</v>
      </c>
    </row>
    <row r="495" spans="1:4" x14ac:dyDescent="0.3">
      <c r="A495" s="4" t="s">
        <v>423</v>
      </c>
      <c r="B495" s="5" t="s">
        <v>424</v>
      </c>
      <c r="C495" s="5">
        <v>93.98</v>
      </c>
      <c r="D495" s="6">
        <v>13.1572</v>
      </c>
    </row>
    <row r="496" spans="1:4" x14ac:dyDescent="0.3">
      <c r="A496" s="1" t="s">
        <v>425</v>
      </c>
      <c r="B496" s="2" t="s">
        <v>426</v>
      </c>
      <c r="C496" s="2">
        <v>189.88200000000001</v>
      </c>
      <c r="D496" s="3">
        <v>-94.941000000000003</v>
      </c>
    </row>
    <row r="497" spans="1:4" x14ac:dyDescent="0.3">
      <c r="A497" s="4" t="s">
        <v>427</v>
      </c>
      <c r="B497" s="5" t="s">
        <v>428</v>
      </c>
      <c r="C497" s="5">
        <v>105.42</v>
      </c>
      <c r="D497" s="6">
        <v>51.655799999999999</v>
      </c>
    </row>
    <row r="498" spans="1:4" x14ac:dyDescent="0.3">
      <c r="A498" s="1" t="s">
        <v>429</v>
      </c>
      <c r="B498" s="2" t="s">
        <v>393</v>
      </c>
      <c r="C498" s="2">
        <v>119.616</v>
      </c>
      <c r="D498" s="3">
        <v>40.370399999999997</v>
      </c>
    </row>
    <row r="499" spans="1:4" x14ac:dyDescent="0.3">
      <c r="A499" s="4" t="s">
        <v>429</v>
      </c>
      <c r="B499" s="5" t="s">
        <v>393</v>
      </c>
      <c r="C499" s="5">
        <v>255.76</v>
      </c>
      <c r="D499" s="6">
        <v>81.843199999999996</v>
      </c>
    </row>
    <row r="500" spans="1:4" x14ac:dyDescent="0.3">
      <c r="A500" s="1" t="s">
        <v>429</v>
      </c>
      <c r="B500" s="2" t="s">
        <v>393</v>
      </c>
      <c r="C500" s="2">
        <v>241.56800000000001</v>
      </c>
      <c r="D500" s="3">
        <v>18.117599999999999</v>
      </c>
    </row>
    <row r="501" spans="1:4" x14ac:dyDescent="0.3">
      <c r="A501" s="4" t="s">
        <v>429</v>
      </c>
      <c r="B501" s="5" t="s">
        <v>393</v>
      </c>
      <c r="C501" s="5">
        <v>69.3</v>
      </c>
      <c r="D501" s="6">
        <v>22.869</v>
      </c>
    </row>
    <row r="502" spans="1:4" x14ac:dyDescent="0.3">
      <c r="A502" s="1" t="s">
        <v>430</v>
      </c>
      <c r="B502" s="2" t="s">
        <v>431</v>
      </c>
      <c r="C502" s="2">
        <v>22.62</v>
      </c>
      <c r="D502" s="3">
        <v>-15.08</v>
      </c>
    </row>
    <row r="503" spans="1:4" x14ac:dyDescent="0.3">
      <c r="A503" s="4" t="s">
        <v>430</v>
      </c>
      <c r="B503" s="5" t="s">
        <v>431</v>
      </c>
      <c r="C503" s="5">
        <v>14.952</v>
      </c>
      <c r="D503" s="6">
        <v>-11.961600000000001</v>
      </c>
    </row>
    <row r="504" spans="1:4" x14ac:dyDescent="0.3">
      <c r="A504" s="1" t="s">
        <v>430</v>
      </c>
      <c r="B504" s="2" t="s">
        <v>431</v>
      </c>
      <c r="C504" s="2">
        <v>801.56799999999998</v>
      </c>
      <c r="D504" s="3">
        <v>50.097999999999999</v>
      </c>
    </row>
    <row r="505" spans="1:4" x14ac:dyDescent="0.3">
      <c r="A505" s="4" t="s">
        <v>430</v>
      </c>
      <c r="B505" s="5" t="s">
        <v>431</v>
      </c>
      <c r="C505" s="5">
        <v>2.3759999999999999</v>
      </c>
      <c r="D505" s="6">
        <v>-1.9008</v>
      </c>
    </row>
    <row r="506" spans="1:4" x14ac:dyDescent="0.3">
      <c r="A506" s="1" t="s">
        <v>430</v>
      </c>
      <c r="B506" s="2" t="s">
        <v>431</v>
      </c>
      <c r="C506" s="2">
        <v>32.792000000000002</v>
      </c>
      <c r="D506" s="3">
        <v>11.8871</v>
      </c>
    </row>
    <row r="507" spans="1:4" x14ac:dyDescent="0.3">
      <c r="A507" s="4" t="s">
        <v>432</v>
      </c>
      <c r="B507" s="5" t="s">
        <v>390</v>
      </c>
      <c r="C507" s="5">
        <v>15.92</v>
      </c>
      <c r="D507" s="6">
        <v>5.3730000000000002</v>
      </c>
    </row>
    <row r="508" spans="1:4" x14ac:dyDescent="0.3">
      <c r="A508" s="1" t="s">
        <v>433</v>
      </c>
      <c r="B508" s="2" t="s">
        <v>434</v>
      </c>
      <c r="C508" s="2">
        <v>2.74</v>
      </c>
      <c r="D508" s="3">
        <v>0.73980000000000001</v>
      </c>
    </row>
    <row r="509" spans="1:4" x14ac:dyDescent="0.3">
      <c r="A509" s="4" t="s">
        <v>433</v>
      </c>
      <c r="B509" s="5" t="s">
        <v>434</v>
      </c>
      <c r="C509" s="5">
        <v>8.34</v>
      </c>
      <c r="D509" s="6">
        <v>2.1684000000000001</v>
      </c>
    </row>
    <row r="510" spans="1:4" x14ac:dyDescent="0.3">
      <c r="A510" s="1" t="s">
        <v>433</v>
      </c>
      <c r="B510" s="2" t="s">
        <v>434</v>
      </c>
      <c r="C510" s="2">
        <v>46.74</v>
      </c>
      <c r="D510" s="3">
        <v>11.685</v>
      </c>
    </row>
    <row r="511" spans="1:4" x14ac:dyDescent="0.3">
      <c r="A511" s="4" t="s">
        <v>433</v>
      </c>
      <c r="B511" s="5" t="s">
        <v>434</v>
      </c>
      <c r="C511" s="5">
        <v>6354.95</v>
      </c>
      <c r="D511" s="6">
        <v>3177.4749999999999</v>
      </c>
    </row>
    <row r="512" spans="1:4" x14ac:dyDescent="0.3">
      <c r="A512" s="1" t="s">
        <v>435</v>
      </c>
      <c r="B512" s="2" t="s">
        <v>436</v>
      </c>
      <c r="C512" s="2">
        <v>126.3</v>
      </c>
      <c r="D512" s="3">
        <v>40.415999999999997</v>
      </c>
    </row>
    <row r="513" spans="1:7" x14ac:dyDescent="0.3">
      <c r="A513" s="4" t="s">
        <v>435</v>
      </c>
      <c r="B513" s="5" t="s">
        <v>436</v>
      </c>
      <c r="C513" s="5">
        <v>38.04</v>
      </c>
      <c r="D513" s="6">
        <v>12.172800000000001</v>
      </c>
    </row>
    <row r="514" spans="1:7" x14ac:dyDescent="0.3">
      <c r="A514" s="1" t="s">
        <v>437</v>
      </c>
      <c r="B514" s="2" t="s">
        <v>350</v>
      </c>
      <c r="C514" s="2">
        <v>7.1520000000000001</v>
      </c>
      <c r="D514" s="3">
        <v>0.71519999999999995</v>
      </c>
    </row>
    <row r="515" spans="1:7" x14ac:dyDescent="0.3">
      <c r="A515" s="4" t="s">
        <v>438</v>
      </c>
      <c r="B515" s="5" t="s">
        <v>439</v>
      </c>
      <c r="C515" s="5">
        <v>6.63</v>
      </c>
      <c r="D515" s="6">
        <v>1.7901</v>
      </c>
    </row>
    <row r="516" spans="1:7" x14ac:dyDescent="0.3">
      <c r="A516" s="1" t="s">
        <v>438</v>
      </c>
      <c r="B516" s="2" t="s">
        <v>439</v>
      </c>
      <c r="C516" s="2">
        <v>5.88</v>
      </c>
      <c r="D516" s="3">
        <v>1.7052</v>
      </c>
    </row>
    <row r="517" spans="1:7" x14ac:dyDescent="0.3">
      <c r="A517" s="4" t="s">
        <v>440</v>
      </c>
      <c r="B517" s="5" t="s">
        <v>118</v>
      </c>
      <c r="C517" s="5">
        <v>2999.95</v>
      </c>
      <c r="D517" s="6">
        <v>1379.9770000000001</v>
      </c>
      <c r="G517" t="str">
        <f>LOOKUP(A516,A514:A536,B514:B536)</f>
        <v>Matt Connell</v>
      </c>
    </row>
    <row r="518" spans="1:7" x14ac:dyDescent="0.3">
      <c r="A518" s="1" t="s">
        <v>440</v>
      </c>
      <c r="B518" s="2" t="s">
        <v>118</v>
      </c>
      <c r="C518" s="2">
        <v>51.45</v>
      </c>
      <c r="D518" s="3">
        <v>13.891500000000001</v>
      </c>
    </row>
    <row r="519" spans="1:7" x14ac:dyDescent="0.3">
      <c r="A519" s="4" t="s">
        <v>440</v>
      </c>
      <c r="B519" s="5" t="s">
        <v>118</v>
      </c>
      <c r="C519" s="5">
        <v>11.96</v>
      </c>
      <c r="D519" s="6">
        <v>5.3819999999999997</v>
      </c>
    </row>
    <row r="520" spans="1:7" x14ac:dyDescent="0.3">
      <c r="A520" s="1" t="s">
        <v>440</v>
      </c>
      <c r="B520" s="2" t="s">
        <v>118</v>
      </c>
      <c r="C520" s="2">
        <v>1126.02</v>
      </c>
      <c r="D520" s="3">
        <v>56.301000000000002</v>
      </c>
    </row>
    <row r="521" spans="1:7" x14ac:dyDescent="0.3">
      <c r="A521" s="4" t="s">
        <v>441</v>
      </c>
      <c r="B521" s="5" t="s">
        <v>442</v>
      </c>
      <c r="C521" s="5">
        <v>18.391999999999999</v>
      </c>
      <c r="D521" s="6">
        <v>5.2877000000000001</v>
      </c>
    </row>
    <row r="522" spans="1:7" x14ac:dyDescent="0.3">
      <c r="A522" s="1" t="s">
        <v>441</v>
      </c>
      <c r="B522" s="2" t="s">
        <v>442</v>
      </c>
      <c r="C522" s="2">
        <v>129.56800000000001</v>
      </c>
      <c r="D522" s="3">
        <v>-25.913599999999999</v>
      </c>
    </row>
    <row r="523" spans="1:7" x14ac:dyDescent="0.3">
      <c r="A523" s="4" t="s">
        <v>441</v>
      </c>
      <c r="B523" s="5" t="s">
        <v>442</v>
      </c>
      <c r="C523" s="5">
        <v>14.112</v>
      </c>
      <c r="D523" s="6">
        <v>-21.167999999999999</v>
      </c>
    </row>
    <row r="524" spans="1:7" x14ac:dyDescent="0.3">
      <c r="A524" s="1" t="s">
        <v>443</v>
      </c>
      <c r="B524" s="2" t="s">
        <v>444</v>
      </c>
      <c r="C524" s="2">
        <v>210.98</v>
      </c>
      <c r="D524" s="3">
        <v>21.097999999999999</v>
      </c>
    </row>
    <row r="525" spans="1:7" x14ac:dyDescent="0.3">
      <c r="A525" s="4" t="s">
        <v>445</v>
      </c>
      <c r="B525" s="5" t="s">
        <v>224</v>
      </c>
      <c r="C525" s="5">
        <v>55.176000000000002</v>
      </c>
      <c r="D525" s="6">
        <v>-12.4146</v>
      </c>
    </row>
    <row r="526" spans="1:7" x14ac:dyDescent="0.3">
      <c r="A526" s="1" t="s">
        <v>445</v>
      </c>
      <c r="B526" s="2" t="s">
        <v>224</v>
      </c>
      <c r="C526" s="2">
        <v>66.260000000000005</v>
      </c>
      <c r="D526" s="3">
        <v>27.166599999999999</v>
      </c>
    </row>
    <row r="527" spans="1:7" x14ac:dyDescent="0.3">
      <c r="A527" s="4" t="s">
        <v>446</v>
      </c>
      <c r="B527" s="5" t="s">
        <v>447</v>
      </c>
      <c r="C527" s="5">
        <v>22.2</v>
      </c>
      <c r="D527" s="6">
        <v>10.433999999999999</v>
      </c>
    </row>
    <row r="528" spans="1:7" x14ac:dyDescent="0.3">
      <c r="A528" s="1" t="s">
        <v>448</v>
      </c>
      <c r="B528" s="2" t="s">
        <v>449</v>
      </c>
      <c r="C528" s="2">
        <v>683.952</v>
      </c>
      <c r="D528" s="3">
        <v>42.747</v>
      </c>
    </row>
    <row r="529" spans="1:4" x14ac:dyDescent="0.3">
      <c r="A529" s="4" t="s">
        <v>448</v>
      </c>
      <c r="B529" s="5" t="s">
        <v>449</v>
      </c>
      <c r="C529" s="5">
        <v>45.695999999999998</v>
      </c>
      <c r="D529" s="6">
        <v>5.1407999999999996</v>
      </c>
    </row>
    <row r="530" spans="1:4" x14ac:dyDescent="0.3">
      <c r="A530" s="1" t="s">
        <v>450</v>
      </c>
      <c r="B530" s="2" t="s">
        <v>451</v>
      </c>
      <c r="C530" s="2">
        <v>36.335999999999999</v>
      </c>
      <c r="D530" s="3">
        <v>-7.2671999999999999</v>
      </c>
    </row>
    <row r="531" spans="1:4" x14ac:dyDescent="0.3">
      <c r="A531" s="4" t="s">
        <v>450</v>
      </c>
      <c r="B531" s="5" t="s">
        <v>451</v>
      </c>
      <c r="C531" s="5">
        <v>666.24800000000005</v>
      </c>
      <c r="D531" s="6">
        <v>-149.9058</v>
      </c>
    </row>
    <row r="532" spans="1:4" x14ac:dyDescent="0.3">
      <c r="A532" s="1" t="s">
        <v>450</v>
      </c>
      <c r="B532" s="2" t="s">
        <v>451</v>
      </c>
      <c r="C532" s="2">
        <v>52.512</v>
      </c>
      <c r="D532" s="3">
        <v>19.692</v>
      </c>
    </row>
    <row r="533" spans="1:4" x14ac:dyDescent="0.3">
      <c r="A533" s="4" t="s">
        <v>452</v>
      </c>
      <c r="B533" s="5" t="s">
        <v>453</v>
      </c>
      <c r="C533" s="5">
        <v>190.72</v>
      </c>
      <c r="D533" s="6">
        <v>11.92</v>
      </c>
    </row>
    <row r="534" spans="1:4" x14ac:dyDescent="0.3">
      <c r="A534" s="1" t="s">
        <v>454</v>
      </c>
      <c r="B534" s="2" t="s">
        <v>455</v>
      </c>
      <c r="C534" s="2">
        <v>47.94</v>
      </c>
      <c r="D534" s="3">
        <v>2.3969999999999998</v>
      </c>
    </row>
    <row r="535" spans="1:4" x14ac:dyDescent="0.3">
      <c r="A535" s="4" t="s">
        <v>456</v>
      </c>
      <c r="B535" s="5" t="s">
        <v>457</v>
      </c>
      <c r="C535" s="5">
        <v>979.95</v>
      </c>
      <c r="D535" s="6">
        <v>274.38600000000002</v>
      </c>
    </row>
    <row r="536" spans="1:4" x14ac:dyDescent="0.3">
      <c r="A536" s="7" t="s">
        <v>456</v>
      </c>
      <c r="B536" s="8" t="s">
        <v>457</v>
      </c>
      <c r="C536" s="8">
        <v>22.75</v>
      </c>
      <c r="D536" s="9">
        <v>11.375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B828-DABB-4028-A19F-717D9050FD74}">
  <dimension ref="C1:E16"/>
  <sheetViews>
    <sheetView zoomScale="143" zoomScaleNormal="143" workbookViewId="0">
      <selection activeCell="E7" sqref="E7"/>
    </sheetView>
  </sheetViews>
  <sheetFormatPr defaultRowHeight="14.4" x14ac:dyDescent="0.3"/>
  <cols>
    <col min="3" max="5" width="20.77734375" customWidth="1"/>
  </cols>
  <sheetData>
    <row r="1" spans="3:5" ht="18" x14ac:dyDescent="0.35">
      <c r="C1" s="38" t="s">
        <v>463</v>
      </c>
      <c r="D1" s="38"/>
      <c r="E1" s="38"/>
    </row>
    <row r="6" spans="3:5" x14ac:dyDescent="0.3">
      <c r="C6" s="13" t="s">
        <v>462</v>
      </c>
      <c r="D6" s="13" t="s">
        <v>459</v>
      </c>
      <c r="E6" s="13" t="s">
        <v>461</v>
      </c>
    </row>
    <row r="7" spans="3:5" x14ac:dyDescent="0.3">
      <c r="C7" t="s">
        <v>377</v>
      </c>
      <c r="E7">
        <f>VLOOKUP(C7,data_day6!A2:D536,MATCH(data_day6!D1,data_day6!A1:D1,0))</f>
        <v>22.869</v>
      </c>
    </row>
    <row r="8" spans="3:5" x14ac:dyDescent="0.3">
      <c r="C8" t="s">
        <v>127</v>
      </c>
    </row>
    <row r="9" spans="3:5" x14ac:dyDescent="0.3">
      <c r="C9" t="s">
        <v>441</v>
      </c>
    </row>
    <row r="10" spans="3:5" x14ac:dyDescent="0.3">
      <c r="C10" t="s">
        <v>125</v>
      </c>
    </row>
    <row r="11" spans="3:5" x14ac:dyDescent="0.3">
      <c r="C11" t="s">
        <v>14</v>
      </c>
    </row>
    <row r="12" spans="3:5" x14ac:dyDescent="0.3">
      <c r="C12" t="s">
        <v>200</v>
      </c>
    </row>
    <row r="13" spans="3:5" x14ac:dyDescent="0.3">
      <c r="C13" t="s">
        <v>383</v>
      </c>
    </row>
    <row r="14" spans="3:5" x14ac:dyDescent="0.3">
      <c r="C14" t="s">
        <v>200</v>
      </c>
    </row>
    <row r="15" spans="3:5" x14ac:dyDescent="0.3">
      <c r="C15" t="s">
        <v>81</v>
      </c>
    </row>
    <row r="16" spans="3:5" x14ac:dyDescent="0.3">
      <c r="C16" t="s">
        <v>153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88C7-D328-4EC1-97E9-D8E06B9889CF}">
  <dimension ref="B1:L18"/>
  <sheetViews>
    <sheetView workbookViewId="0">
      <selection activeCell="I1" sqref="I1:L4"/>
    </sheetView>
  </sheetViews>
  <sheetFormatPr defaultRowHeight="14.4" x14ac:dyDescent="0.3"/>
  <cols>
    <col min="2" max="2" width="15.5546875" bestFit="1" customWidth="1"/>
    <col min="3" max="6" width="10.109375" bestFit="1" customWidth="1"/>
    <col min="10" max="12" width="15.77734375" customWidth="1"/>
  </cols>
  <sheetData>
    <row r="1" spans="2:12" ht="18" x14ac:dyDescent="0.35">
      <c r="B1" s="18"/>
      <c r="C1" s="18"/>
      <c r="D1" s="18"/>
      <c r="E1" s="18"/>
      <c r="F1" s="18"/>
      <c r="G1" s="18"/>
      <c r="H1" s="18"/>
      <c r="I1" s="39" t="s">
        <v>484</v>
      </c>
      <c r="J1" s="39"/>
      <c r="K1" s="39"/>
      <c r="L1" s="39"/>
    </row>
    <row r="2" spans="2:12" ht="18" x14ac:dyDescent="0.35">
      <c r="B2" s="18"/>
      <c r="C2" s="18"/>
      <c r="D2" s="18"/>
      <c r="E2" s="18"/>
      <c r="F2" s="18"/>
      <c r="G2" s="18"/>
      <c r="H2" s="18"/>
      <c r="I2" s="39"/>
      <c r="J2" s="39"/>
      <c r="K2" s="39"/>
      <c r="L2" s="39"/>
    </row>
    <row r="3" spans="2:12" ht="18" x14ac:dyDescent="0.35">
      <c r="B3" s="19" t="s">
        <v>477</v>
      </c>
      <c r="C3" s="19" t="s">
        <v>478</v>
      </c>
      <c r="D3" s="19" t="s">
        <v>479</v>
      </c>
      <c r="E3" s="19" t="s">
        <v>480</v>
      </c>
      <c r="F3" s="19" t="s">
        <v>481</v>
      </c>
      <c r="G3" s="18"/>
      <c r="H3" s="18"/>
      <c r="I3" s="18"/>
      <c r="J3" s="19" t="s">
        <v>477</v>
      </c>
      <c r="K3" s="19" t="s">
        <v>482</v>
      </c>
      <c r="L3" s="19" t="s">
        <v>483</v>
      </c>
    </row>
    <row r="4" spans="2:12" ht="18" x14ac:dyDescent="0.35">
      <c r="B4" s="18" t="s">
        <v>464</v>
      </c>
      <c r="C4" s="20">
        <v>3183</v>
      </c>
      <c r="D4" s="20">
        <v>3183</v>
      </c>
      <c r="E4" s="20">
        <v>7679</v>
      </c>
      <c r="F4" s="20">
        <v>7876</v>
      </c>
      <c r="G4" s="18"/>
      <c r="H4" s="18"/>
      <c r="I4" s="18"/>
      <c r="J4" s="21" t="s">
        <v>473</v>
      </c>
      <c r="K4" s="21" t="s">
        <v>480</v>
      </c>
      <c r="L4" s="21">
        <f>VLOOKUP(J4,B4:F16,MATCH(K4,B3:F3,0))</f>
        <v>2842</v>
      </c>
    </row>
    <row r="5" spans="2:12" ht="18" x14ac:dyDescent="0.35">
      <c r="B5" s="18" t="s">
        <v>465</v>
      </c>
      <c r="C5" s="20">
        <v>5998</v>
      </c>
      <c r="D5" s="20">
        <v>5998</v>
      </c>
      <c r="E5" s="20">
        <v>3611</v>
      </c>
      <c r="F5" s="20">
        <v>1584</v>
      </c>
      <c r="G5" s="18"/>
      <c r="H5" s="18"/>
      <c r="I5" s="18"/>
      <c r="J5" s="18"/>
      <c r="K5" s="18"/>
      <c r="L5" s="18"/>
    </row>
    <row r="6" spans="2:12" ht="18" x14ac:dyDescent="0.35">
      <c r="B6" s="18" t="s">
        <v>466</v>
      </c>
      <c r="C6" s="20">
        <v>6663</v>
      </c>
      <c r="D6" s="20">
        <v>6663</v>
      </c>
      <c r="E6" s="20">
        <v>4902</v>
      </c>
      <c r="F6" s="20">
        <v>8881</v>
      </c>
      <c r="G6" s="18"/>
      <c r="H6" s="18"/>
      <c r="I6" s="18"/>
      <c r="J6" s="18"/>
      <c r="K6" s="18"/>
      <c r="L6" s="18"/>
    </row>
    <row r="7" spans="2:12" ht="18" x14ac:dyDescent="0.35">
      <c r="B7" s="18" t="s">
        <v>467</v>
      </c>
      <c r="C7" s="20">
        <v>3780</v>
      </c>
      <c r="D7" s="20">
        <v>3780</v>
      </c>
      <c r="E7" s="20">
        <v>2893</v>
      </c>
      <c r="F7" s="20">
        <v>1380</v>
      </c>
      <c r="G7" s="18"/>
      <c r="H7" s="18"/>
      <c r="I7" s="18"/>
      <c r="J7" s="18"/>
      <c r="K7" s="18"/>
      <c r="L7" s="18"/>
    </row>
    <row r="8" spans="2:12" ht="18" x14ac:dyDescent="0.35">
      <c r="B8" s="18" t="s">
        <v>468</v>
      </c>
      <c r="C8" s="20">
        <v>1404</v>
      </c>
      <c r="D8" s="20">
        <v>1404</v>
      </c>
      <c r="E8" s="20">
        <v>5179</v>
      </c>
      <c r="F8" s="20">
        <v>7427</v>
      </c>
      <c r="G8" s="18"/>
      <c r="H8" s="18"/>
      <c r="I8" s="18"/>
      <c r="J8" s="18"/>
      <c r="K8" s="18"/>
      <c r="L8" s="18"/>
    </row>
    <row r="9" spans="2:12" ht="18" x14ac:dyDescent="0.35">
      <c r="B9" s="18" t="s">
        <v>469</v>
      </c>
      <c r="C9" s="20">
        <v>5051</v>
      </c>
      <c r="D9" s="20">
        <v>5051</v>
      </c>
      <c r="E9" s="20">
        <v>6295</v>
      </c>
      <c r="F9" s="20">
        <v>4675</v>
      </c>
      <c r="G9" s="18"/>
      <c r="H9" s="18"/>
      <c r="I9" s="18"/>
      <c r="J9" s="18"/>
      <c r="K9" s="18"/>
      <c r="L9" s="18"/>
    </row>
    <row r="10" spans="2:12" ht="18" x14ac:dyDescent="0.35">
      <c r="B10" s="18" t="s">
        <v>470</v>
      </c>
      <c r="C10" s="20">
        <v>3360</v>
      </c>
      <c r="D10" s="20">
        <v>3360</v>
      </c>
      <c r="E10" s="20">
        <v>7155</v>
      </c>
      <c r="F10" s="20">
        <v>7608</v>
      </c>
      <c r="G10" s="18"/>
      <c r="H10" s="18"/>
      <c r="I10" s="18"/>
      <c r="J10" s="18"/>
      <c r="K10" s="18"/>
      <c r="L10" s="18"/>
    </row>
    <row r="11" spans="2:12" ht="18" x14ac:dyDescent="0.35">
      <c r="B11" s="18" t="s">
        <v>471</v>
      </c>
      <c r="C11" s="20">
        <v>4343</v>
      </c>
      <c r="D11" s="20">
        <v>4343</v>
      </c>
      <c r="E11" s="20">
        <v>1845</v>
      </c>
      <c r="F11" s="20">
        <v>8550</v>
      </c>
      <c r="G11" s="18"/>
      <c r="H11" s="18"/>
      <c r="I11" s="18"/>
      <c r="J11" s="18"/>
      <c r="K11" s="18"/>
      <c r="L11" s="18"/>
    </row>
    <row r="12" spans="2:12" ht="18" x14ac:dyDescent="0.35">
      <c r="B12" s="18" t="s">
        <v>472</v>
      </c>
      <c r="C12" s="20">
        <v>7840</v>
      </c>
      <c r="D12" s="20">
        <v>7840</v>
      </c>
      <c r="E12" s="20">
        <v>5525</v>
      </c>
      <c r="F12" s="20">
        <v>4711</v>
      </c>
      <c r="G12" s="18"/>
      <c r="H12" s="18"/>
      <c r="I12" s="18"/>
      <c r="J12" s="18"/>
      <c r="K12" s="18"/>
      <c r="L12" s="18"/>
    </row>
    <row r="13" spans="2:12" ht="18" x14ac:dyDescent="0.35">
      <c r="B13" s="18" t="s">
        <v>473</v>
      </c>
      <c r="C13" s="20">
        <v>6309</v>
      </c>
      <c r="D13" s="20">
        <v>6309</v>
      </c>
      <c r="E13" s="20">
        <v>2842</v>
      </c>
      <c r="F13" s="20">
        <v>5128</v>
      </c>
      <c r="G13" s="18"/>
      <c r="H13" s="18"/>
      <c r="I13" s="18"/>
      <c r="J13" s="18"/>
      <c r="K13" s="18"/>
      <c r="L13" s="18"/>
    </row>
    <row r="14" spans="2:12" ht="18" x14ac:dyDescent="0.35">
      <c r="B14" s="18" t="s">
        <v>474</v>
      </c>
      <c r="C14" s="20">
        <v>8846</v>
      </c>
      <c r="D14" s="20">
        <v>8846</v>
      </c>
      <c r="E14" s="20">
        <v>7381</v>
      </c>
      <c r="F14" s="20">
        <v>6683</v>
      </c>
      <c r="G14" s="18"/>
      <c r="H14" s="18"/>
      <c r="I14" s="18"/>
      <c r="J14" s="18"/>
      <c r="K14" s="18"/>
      <c r="L14" s="18"/>
    </row>
    <row r="15" spans="2:12" ht="18" x14ac:dyDescent="0.35">
      <c r="B15" s="18" t="s">
        <v>475</v>
      </c>
      <c r="C15" s="20">
        <v>6812</v>
      </c>
      <c r="D15" s="20">
        <v>6812</v>
      </c>
      <c r="E15" s="20">
        <v>8661</v>
      </c>
      <c r="F15" s="20">
        <v>6724</v>
      </c>
      <c r="G15" s="18"/>
      <c r="H15" s="18"/>
      <c r="I15" s="18"/>
      <c r="J15" s="18"/>
      <c r="K15" s="18"/>
      <c r="L15" s="18"/>
    </row>
    <row r="16" spans="2:12" ht="18" x14ac:dyDescent="0.35">
      <c r="B16" s="18" t="s">
        <v>476</v>
      </c>
      <c r="C16" s="20">
        <v>6511</v>
      </c>
      <c r="D16" s="20">
        <v>6511</v>
      </c>
      <c r="E16" s="20">
        <v>8076</v>
      </c>
      <c r="F16" s="20">
        <v>5204</v>
      </c>
      <c r="G16" s="18"/>
      <c r="H16" s="18"/>
      <c r="I16" s="18"/>
      <c r="J16" s="18"/>
      <c r="K16" s="18"/>
      <c r="L16" s="18"/>
    </row>
    <row r="17" spans="2:12" ht="18" x14ac:dyDescent="0.3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2:12" ht="18" x14ac:dyDescent="0.3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</sheetData>
  <mergeCells count="1">
    <mergeCell ref="I1:L2"/>
  </mergeCells>
  <dataValidations count="2">
    <dataValidation type="list" allowBlank="1" showInputMessage="1" showErrorMessage="1" sqref="J4" xr:uid="{F580B119-5698-4C47-8A51-D651B62A7D49}">
      <formula1>$B$4:$B$16</formula1>
    </dataValidation>
    <dataValidation type="list" allowBlank="1" showInputMessage="1" showErrorMessage="1" sqref="K4" xr:uid="{A7196FD7-3C34-425C-A9D2-9FFC92A53FE5}">
      <formula1>$C$3:$F$3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7938-D3DB-45BC-BF73-EBE1E7440EE1}">
  <dimension ref="B2:K17"/>
  <sheetViews>
    <sheetView tabSelected="1" zoomScale="86" zoomScaleNormal="86" workbookViewId="0">
      <selection activeCell="H19" sqref="H19"/>
    </sheetView>
  </sheetViews>
  <sheetFormatPr defaultRowHeight="14.4" x14ac:dyDescent="0.3"/>
  <cols>
    <col min="2" max="2" width="22.88671875" bestFit="1" customWidth="1"/>
    <col min="3" max="3" width="19.44140625" bestFit="1" customWidth="1"/>
    <col min="4" max="4" width="19" bestFit="1" customWidth="1"/>
    <col min="5" max="6" width="10.5546875" bestFit="1" customWidth="1"/>
    <col min="7" max="7" width="17.21875" bestFit="1" customWidth="1"/>
    <col min="8" max="8" width="17.109375" bestFit="1" customWidth="1"/>
    <col min="9" max="9" width="23.33203125" bestFit="1" customWidth="1"/>
    <col min="10" max="10" width="19.77734375" bestFit="1" customWidth="1"/>
    <col min="11" max="11" width="30.44140625" bestFit="1" customWidth="1"/>
  </cols>
  <sheetData>
    <row r="2" spans="2:11" ht="23.4" x14ac:dyDescent="0.45">
      <c r="J2" s="50" t="s">
        <v>549</v>
      </c>
      <c r="K2" s="50" t="s">
        <v>550</v>
      </c>
    </row>
    <row r="3" spans="2:11" ht="23.4" x14ac:dyDescent="0.45">
      <c r="G3" s="47" t="s">
        <v>544</v>
      </c>
      <c r="H3" s="47" t="s">
        <v>545</v>
      </c>
      <c r="I3" s="47" t="s">
        <v>546</v>
      </c>
      <c r="J3" s="47" t="s">
        <v>547</v>
      </c>
      <c r="K3" s="47" t="s">
        <v>548</v>
      </c>
    </row>
    <row r="4" spans="2:11" ht="21" x14ac:dyDescent="0.4">
      <c r="B4" s="17" t="s">
        <v>477</v>
      </c>
      <c r="C4" s="41" t="s">
        <v>492</v>
      </c>
      <c r="D4" s="42" t="s">
        <v>485</v>
      </c>
      <c r="E4" s="42" t="s">
        <v>461</v>
      </c>
      <c r="F4" s="42" t="s">
        <v>460</v>
      </c>
      <c r="G4" s="48" t="s">
        <v>477</v>
      </c>
      <c r="H4" s="48" t="str">
        <f>$K$4</f>
        <v>Regular Espresso</v>
      </c>
      <c r="I4" s="48" t="str">
        <f t="shared" ref="I4:J4" si="0">$K$4</f>
        <v>Regular Espresso</v>
      </c>
      <c r="J4" s="48" t="str">
        <f t="shared" si="0"/>
        <v>Regular Espresso</v>
      </c>
      <c r="K4" s="48" t="s">
        <v>476</v>
      </c>
    </row>
    <row r="5" spans="2:11" ht="21" x14ac:dyDescent="0.4">
      <c r="B5" s="15" t="s">
        <v>464</v>
      </c>
      <c r="C5" s="43" t="s">
        <v>487</v>
      </c>
      <c r="D5" s="44" t="s">
        <v>486</v>
      </c>
      <c r="E5" s="44">
        <v>4890</v>
      </c>
      <c r="F5" s="44">
        <v>26269</v>
      </c>
      <c r="G5" s="48" t="s">
        <v>492</v>
      </c>
      <c r="H5" s="49" t="str">
        <f>VLOOKUP($H$4,$B$5:$F$17,2,0)</f>
        <v>Espresso</v>
      </c>
      <c r="I5" s="49" t="str">
        <f>VLOOKUP($I$4,$B$5:$F$17,MATCH(G5,$B$4:$F$4,0))</f>
        <v>Espresso</v>
      </c>
      <c r="J5" s="49" t="str">
        <f>INDEX(C5:C17,MATCH($J$4,$B$5:$B$17,0))</f>
        <v>Espresso</v>
      </c>
      <c r="K5" s="49" t="str">
        <f>INDEX($B$5:$F$17,MATCH($K$4,$B$5:$B$17,0), MATCH(G5,$B$4:$F$4,0))</f>
        <v>Espresso</v>
      </c>
    </row>
    <row r="6" spans="2:11" ht="21" x14ac:dyDescent="0.4">
      <c r="B6" s="15" t="s">
        <v>465</v>
      </c>
      <c r="C6" s="43" t="s">
        <v>490</v>
      </c>
      <c r="D6" s="44" t="s">
        <v>486</v>
      </c>
      <c r="E6" s="44">
        <v>11375</v>
      </c>
      <c r="F6" s="44">
        <v>35899</v>
      </c>
      <c r="G6" s="48" t="s">
        <v>485</v>
      </c>
      <c r="H6" s="49" t="str">
        <f>VLOOKUP($H$4,$B$5:$F$17,3,0)</f>
        <v>Beans</v>
      </c>
      <c r="I6" s="49" t="str">
        <f t="shared" ref="I6:I8" si="1">VLOOKUP($I$4,$B$5:$F$17,MATCH(G6,$B$4:$F$4,0))</f>
        <v>Beans</v>
      </c>
      <c r="J6" s="49" t="str">
        <f>INDEX(D5:D17,MATCH($J$4,$B$5:$B$17,0))</f>
        <v>Beans</v>
      </c>
      <c r="K6" s="49" t="str">
        <f t="shared" ref="K6:K8" si="2">INDEX($B$5:$F$17,MATCH($K$4,$B$5:$B$17,0), MATCH(G6,$B$4:$F$4,0))</f>
        <v>Beans</v>
      </c>
    </row>
    <row r="7" spans="2:11" ht="21" x14ac:dyDescent="0.4">
      <c r="B7" s="15" t="s">
        <v>466</v>
      </c>
      <c r="C7" s="43" t="s">
        <v>490</v>
      </c>
      <c r="D7" s="44" t="s">
        <v>486</v>
      </c>
      <c r="E7" s="44">
        <v>17678</v>
      </c>
      <c r="F7" s="44">
        <v>84904</v>
      </c>
      <c r="G7" s="48" t="s">
        <v>461</v>
      </c>
      <c r="H7" s="49">
        <f>VLOOKUP($H$4,$B$5:$F$17,4,0)</f>
        <v>10065</v>
      </c>
      <c r="I7" s="49">
        <f t="shared" si="1"/>
        <v>10065</v>
      </c>
      <c r="J7" s="49">
        <f>INDEX(E5:E17,MATCH($J$4,$B$5:$B$17,0))</f>
        <v>10065</v>
      </c>
      <c r="K7" s="49">
        <f t="shared" si="2"/>
        <v>10065</v>
      </c>
    </row>
    <row r="8" spans="2:11" ht="21" x14ac:dyDescent="0.4">
      <c r="B8" s="15" t="s">
        <v>467</v>
      </c>
      <c r="C8" s="43" t="s">
        <v>491</v>
      </c>
      <c r="D8" s="44" t="s">
        <v>488</v>
      </c>
      <c r="E8" s="44">
        <v>27231</v>
      </c>
      <c r="F8" s="44">
        <v>75578</v>
      </c>
      <c r="G8" s="48" t="s">
        <v>460</v>
      </c>
      <c r="H8" s="49">
        <f>VLOOKUP($H$4,$B$5:$F$17,5,0)</f>
        <v>24031</v>
      </c>
      <c r="I8" s="49">
        <f t="shared" si="1"/>
        <v>24031</v>
      </c>
      <c r="J8" s="49">
        <f>INDEX(F5:F17,MATCH($J$4,$B$5:$B$17,0))</f>
        <v>24031</v>
      </c>
      <c r="K8" s="49">
        <f t="shared" si="2"/>
        <v>24031</v>
      </c>
    </row>
    <row r="9" spans="2:11" ht="21" x14ac:dyDescent="0.4">
      <c r="B9" s="15" t="s">
        <v>468</v>
      </c>
      <c r="C9" s="43" t="s">
        <v>487</v>
      </c>
      <c r="D9" s="44" t="s">
        <v>486</v>
      </c>
      <c r="E9" s="44">
        <v>55804</v>
      </c>
      <c r="F9" s="44">
        <v>128311</v>
      </c>
    </row>
    <row r="10" spans="2:11" ht="21" x14ac:dyDescent="0.4">
      <c r="B10" s="15" t="s">
        <v>469</v>
      </c>
      <c r="C10" s="43" t="s">
        <v>489</v>
      </c>
      <c r="D10" s="44" t="s">
        <v>488</v>
      </c>
      <c r="E10" s="44">
        <v>29053</v>
      </c>
      <c r="F10" s="44">
        <v>73151</v>
      </c>
    </row>
    <row r="11" spans="2:11" ht="21" x14ac:dyDescent="0.4">
      <c r="B11" s="15" t="s">
        <v>470</v>
      </c>
      <c r="C11" s="43" t="s">
        <v>490</v>
      </c>
      <c r="D11" s="44" t="s">
        <v>486</v>
      </c>
      <c r="E11" s="44">
        <v>29502</v>
      </c>
      <c r="F11" s="44">
        <v>78162</v>
      </c>
    </row>
    <row r="12" spans="2:11" ht="21" x14ac:dyDescent="0.4">
      <c r="B12" s="15" t="s">
        <v>471</v>
      </c>
      <c r="C12" s="43" t="s">
        <v>487</v>
      </c>
      <c r="D12" s="44" t="s">
        <v>486</v>
      </c>
      <c r="E12" s="44">
        <v>13989</v>
      </c>
      <c r="F12" s="44">
        <v>62248</v>
      </c>
    </row>
    <row r="13" spans="2:11" ht="21" x14ac:dyDescent="0.4">
      <c r="B13" s="15" t="s">
        <v>472</v>
      </c>
      <c r="C13" s="43" t="s">
        <v>489</v>
      </c>
      <c r="D13" s="44" t="s">
        <v>488</v>
      </c>
      <c r="E13" s="44">
        <v>24164</v>
      </c>
      <c r="F13" s="44">
        <v>66772</v>
      </c>
    </row>
    <row r="14" spans="2:11" ht="21" x14ac:dyDescent="0.4">
      <c r="B14" s="15" t="s">
        <v>473</v>
      </c>
      <c r="C14" s="43" t="s">
        <v>489</v>
      </c>
      <c r="D14" s="44" t="s">
        <v>488</v>
      </c>
      <c r="E14" s="44">
        <v>-231</v>
      </c>
      <c r="F14" s="44">
        <v>32850</v>
      </c>
    </row>
    <row r="15" spans="2:11" ht="21" x14ac:dyDescent="0.4">
      <c r="B15" s="15" t="s">
        <v>474</v>
      </c>
      <c r="C15" s="43" t="s">
        <v>491</v>
      </c>
      <c r="D15" s="44" t="s">
        <v>488</v>
      </c>
      <c r="E15" s="44">
        <v>29869</v>
      </c>
      <c r="F15" s="44">
        <v>95926</v>
      </c>
    </row>
    <row r="16" spans="2:11" ht="21" x14ac:dyDescent="0.4">
      <c r="B16" s="15" t="s">
        <v>475</v>
      </c>
      <c r="C16" s="43" t="s">
        <v>491</v>
      </c>
      <c r="D16" s="44" t="s">
        <v>488</v>
      </c>
      <c r="E16" s="44">
        <v>6154</v>
      </c>
      <c r="F16" s="44">
        <v>35710</v>
      </c>
    </row>
    <row r="17" spans="2:6" ht="21" x14ac:dyDescent="0.4">
      <c r="B17" s="15" t="s">
        <v>476</v>
      </c>
      <c r="C17" s="45" t="s">
        <v>490</v>
      </c>
      <c r="D17" s="46" t="s">
        <v>486</v>
      </c>
      <c r="E17" s="46">
        <v>10065</v>
      </c>
      <c r="F17" s="46">
        <v>24031</v>
      </c>
    </row>
  </sheetData>
  <dataValidations count="1">
    <dataValidation type="list" allowBlank="1" showInputMessage="1" showErrorMessage="1" sqref="K4" xr:uid="{12EBAF4A-9BE5-458F-BDA6-DB0719AC379D}">
      <formula1>$B$5:$B$17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46B9-022C-4239-A4BF-5140A49D5E9C}">
  <dimension ref="A3:J18"/>
  <sheetViews>
    <sheetView workbookViewId="0">
      <selection activeCell="J6" sqref="J6"/>
    </sheetView>
  </sheetViews>
  <sheetFormatPr defaultRowHeight="14.4" x14ac:dyDescent="0.3"/>
  <cols>
    <col min="1" max="1" width="15.77734375" customWidth="1"/>
    <col min="2" max="2" width="18.77734375" customWidth="1"/>
    <col min="3" max="3" width="18.33203125" customWidth="1"/>
    <col min="4" max="4" width="10" customWidth="1"/>
    <col min="5" max="5" width="10.5546875" bestFit="1" customWidth="1"/>
    <col min="6" max="6" width="22.88671875" bestFit="1" customWidth="1"/>
    <col min="9" max="9" width="23.5546875" customWidth="1"/>
    <col min="10" max="10" width="27" customWidth="1"/>
    <col min="11" max="11" width="8.21875" customWidth="1"/>
    <col min="12" max="12" width="10.109375" customWidth="1"/>
    <col min="13" max="13" width="15.5546875" bestFit="1" customWidth="1"/>
  </cols>
  <sheetData>
    <row r="3" spans="1:10" ht="2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21" x14ac:dyDescent="0.4">
      <c r="A4" s="14"/>
      <c r="B4" s="17" t="s">
        <v>492</v>
      </c>
      <c r="C4" s="17" t="s">
        <v>485</v>
      </c>
      <c r="D4" s="17" t="s">
        <v>461</v>
      </c>
      <c r="E4" s="17" t="s">
        <v>460</v>
      </c>
      <c r="F4" s="17" t="s">
        <v>477</v>
      </c>
      <c r="G4" s="14"/>
      <c r="H4" s="14"/>
      <c r="I4" s="16" t="s">
        <v>477</v>
      </c>
      <c r="J4" s="16" t="s">
        <v>465</v>
      </c>
    </row>
    <row r="5" spans="1:10" ht="21" x14ac:dyDescent="0.4">
      <c r="A5" s="14"/>
      <c r="B5" s="14" t="s">
        <v>487</v>
      </c>
      <c r="C5" s="14" t="s">
        <v>486</v>
      </c>
      <c r="D5" s="14">
        <v>4890</v>
      </c>
      <c r="E5" s="14">
        <v>26269</v>
      </c>
      <c r="F5" s="15" t="s">
        <v>464</v>
      </c>
      <c r="G5" s="14"/>
      <c r="H5" s="14"/>
      <c r="I5" s="16" t="s">
        <v>492</v>
      </c>
      <c r="J5" s="15" t="str">
        <f>INDEX(Table1[Product type],MATCH($J$4,Table1[Product],0))</f>
        <v>Espresso</v>
      </c>
    </row>
    <row r="6" spans="1:10" ht="21" x14ac:dyDescent="0.4">
      <c r="A6" s="14"/>
      <c r="B6" s="14" t="s">
        <v>490</v>
      </c>
      <c r="C6" s="14" t="s">
        <v>486</v>
      </c>
      <c r="D6" s="14">
        <v>11375</v>
      </c>
      <c r="E6" s="14">
        <v>35899</v>
      </c>
      <c r="F6" s="15" t="s">
        <v>465</v>
      </c>
      <c r="G6" s="14"/>
      <c r="H6" s="14"/>
      <c r="I6" s="16" t="s">
        <v>485</v>
      </c>
      <c r="J6" s="15" t="str">
        <f>INDEX(Table1[Product Line],MATCH($J$4,Table1[Product],0))</f>
        <v>Beans</v>
      </c>
    </row>
    <row r="7" spans="1:10" ht="21" x14ac:dyDescent="0.4">
      <c r="A7" s="14"/>
      <c r="B7" s="14" t="s">
        <v>490</v>
      </c>
      <c r="C7" s="14" t="s">
        <v>486</v>
      </c>
      <c r="D7" s="14">
        <v>17678</v>
      </c>
      <c r="E7" s="14">
        <v>84904</v>
      </c>
      <c r="F7" s="15" t="s">
        <v>466</v>
      </c>
      <c r="G7" s="14"/>
      <c r="H7" s="14"/>
      <c r="I7" s="16" t="s">
        <v>461</v>
      </c>
      <c r="J7" s="15">
        <f>INDEX(Table1[Profit],MATCH($J$4,Table1[Product],0))</f>
        <v>11375</v>
      </c>
    </row>
    <row r="8" spans="1:10" ht="21" x14ac:dyDescent="0.4">
      <c r="A8" s="14"/>
      <c r="B8" s="14" t="s">
        <v>491</v>
      </c>
      <c r="C8" s="14" t="s">
        <v>488</v>
      </c>
      <c r="D8" s="14">
        <v>27231</v>
      </c>
      <c r="E8" s="14">
        <v>75578</v>
      </c>
      <c r="F8" s="15" t="s">
        <v>467</v>
      </c>
      <c r="G8" s="14"/>
      <c r="H8" s="14"/>
      <c r="I8" s="16" t="s">
        <v>460</v>
      </c>
      <c r="J8" s="15">
        <f>INDEX(Table1[Sales],MATCH($J$4,Table1[Product],0))</f>
        <v>35899</v>
      </c>
    </row>
    <row r="9" spans="1:10" ht="21" x14ac:dyDescent="0.4">
      <c r="A9" s="14"/>
      <c r="B9" s="14" t="s">
        <v>487</v>
      </c>
      <c r="C9" s="14" t="s">
        <v>486</v>
      </c>
      <c r="D9" s="14">
        <v>55804</v>
      </c>
      <c r="E9" s="14">
        <v>128311</v>
      </c>
      <c r="F9" s="15" t="s">
        <v>468</v>
      </c>
      <c r="G9" s="14"/>
      <c r="H9" s="14"/>
      <c r="I9" s="14"/>
      <c r="J9" s="14"/>
    </row>
    <row r="10" spans="1:10" ht="21" x14ac:dyDescent="0.4">
      <c r="A10" s="14"/>
      <c r="B10" s="14" t="s">
        <v>489</v>
      </c>
      <c r="C10" s="14" t="s">
        <v>488</v>
      </c>
      <c r="D10" s="14">
        <v>29053</v>
      </c>
      <c r="E10" s="14">
        <v>73151</v>
      </c>
      <c r="F10" s="15" t="s">
        <v>469</v>
      </c>
      <c r="G10" s="14"/>
      <c r="H10" s="14"/>
      <c r="I10" s="14"/>
      <c r="J10" s="14"/>
    </row>
    <row r="11" spans="1:10" ht="21" x14ac:dyDescent="0.4">
      <c r="A11" s="14"/>
      <c r="B11" s="14" t="s">
        <v>490</v>
      </c>
      <c r="C11" s="14" t="s">
        <v>486</v>
      </c>
      <c r="D11" s="14">
        <v>29502</v>
      </c>
      <c r="E11" s="14">
        <v>78162</v>
      </c>
      <c r="F11" s="15" t="s">
        <v>470</v>
      </c>
      <c r="G11" s="14"/>
      <c r="H11" s="14"/>
      <c r="I11" s="14"/>
      <c r="J11" s="14"/>
    </row>
    <row r="12" spans="1:10" ht="21" x14ac:dyDescent="0.4">
      <c r="A12" s="14"/>
      <c r="B12" s="14" t="s">
        <v>487</v>
      </c>
      <c r="C12" s="14" t="s">
        <v>486</v>
      </c>
      <c r="D12" s="14">
        <v>13989</v>
      </c>
      <c r="E12" s="14">
        <v>62248</v>
      </c>
      <c r="F12" s="15" t="s">
        <v>471</v>
      </c>
      <c r="G12" s="14"/>
      <c r="H12" s="14"/>
      <c r="I12" s="14"/>
      <c r="J12" s="14"/>
    </row>
    <row r="13" spans="1:10" ht="21" x14ac:dyDescent="0.4">
      <c r="A13" s="14"/>
      <c r="B13" s="14" t="s">
        <v>489</v>
      </c>
      <c r="C13" s="14" t="s">
        <v>488</v>
      </c>
      <c r="D13" s="14">
        <v>24164</v>
      </c>
      <c r="E13" s="14">
        <v>66772</v>
      </c>
      <c r="F13" s="15" t="s">
        <v>472</v>
      </c>
      <c r="G13" s="14"/>
      <c r="H13" s="14"/>
      <c r="I13" s="14"/>
      <c r="J13" s="14"/>
    </row>
    <row r="14" spans="1:10" ht="21" x14ac:dyDescent="0.4">
      <c r="A14" s="14"/>
      <c r="B14" s="14" t="s">
        <v>489</v>
      </c>
      <c r="C14" s="14" t="s">
        <v>488</v>
      </c>
      <c r="D14" s="14">
        <v>-231</v>
      </c>
      <c r="E14" s="14">
        <v>32850</v>
      </c>
      <c r="F14" s="15" t="s">
        <v>473</v>
      </c>
      <c r="G14" s="14"/>
      <c r="H14" s="14"/>
      <c r="I14" s="14"/>
      <c r="J14" s="14"/>
    </row>
    <row r="15" spans="1:10" ht="21" x14ac:dyDescent="0.4">
      <c r="A15" s="14"/>
      <c r="B15" s="14" t="s">
        <v>491</v>
      </c>
      <c r="C15" s="14" t="s">
        <v>488</v>
      </c>
      <c r="D15" s="14">
        <v>29869</v>
      </c>
      <c r="E15" s="14">
        <v>95926</v>
      </c>
      <c r="F15" s="15" t="s">
        <v>474</v>
      </c>
      <c r="G15" s="14"/>
      <c r="H15" s="14"/>
      <c r="I15" s="14"/>
      <c r="J15" s="14"/>
    </row>
    <row r="16" spans="1:10" ht="21" x14ac:dyDescent="0.4">
      <c r="A16" s="14"/>
      <c r="B16" s="14" t="s">
        <v>491</v>
      </c>
      <c r="C16" s="14" t="s">
        <v>488</v>
      </c>
      <c r="D16" s="14">
        <v>6154</v>
      </c>
      <c r="E16" s="14">
        <v>35710</v>
      </c>
      <c r="F16" s="15" t="s">
        <v>475</v>
      </c>
      <c r="G16" s="14"/>
      <c r="H16" s="14"/>
      <c r="I16" s="14"/>
      <c r="J16" s="14"/>
    </row>
    <row r="17" spans="1:10" ht="21" x14ac:dyDescent="0.4">
      <c r="A17" s="14"/>
      <c r="B17" s="14" t="s">
        <v>490</v>
      </c>
      <c r="C17" s="14" t="s">
        <v>486</v>
      </c>
      <c r="D17" s="14">
        <v>10065</v>
      </c>
      <c r="E17" s="14">
        <v>24031</v>
      </c>
      <c r="F17" s="15" t="s">
        <v>476</v>
      </c>
      <c r="G17" s="14"/>
      <c r="H17" s="14"/>
      <c r="I17" s="14"/>
      <c r="J17" s="14"/>
    </row>
    <row r="18" spans="1:10" ht="21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</row>
  </sheetData>
  <dataValidations count="1">
    <dataValidation type="list" allowBlank="1" showInputMessage="1" showErrorMessage="1" sqref="J4" xr:uid="{520ED8C3-C234-4227-BD9D-9508386996B4}">
      <formula1>$F$5:$F$17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5886-2E8F-4059-AF70-E1F1A79F9E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CD3A-5787-434C-B545-089B745F4375}">
  <dimension ref="B3:S20"/>
  <sheetViews>
    <sheetView workbookViewId="0">
      <selection activeCell="J24" sqref="J24"/>
    </sheetView>
  </sheetViews>
  <sheetFormatPr defaultRowHeight="14.4" x14ac:dyDescent="0.3"/>
  <cols>
    <col min="2" max="2" width="19.33203125" bestFit="1" customWidth="1"/>
    <col min="3" max="6" width="9.88671875" bestFit="1" customWidth="1"/>
    <col min="10" max="13" width="15.77734375" customWidth="1"/>
  </cols>
  <sheetData>
    <row r="3" spans="2:19" ht="15.6" x14ac:dyDescent="0.3">
      <c r="B3" s="25" t="s">
        <v>477</v>
      </c>
      <c r="C3" s="25" t="s">
        <v>478</v>
      </c>
      <c r="D3" s="25" t="s">
        <v>479</v>
      </c>
      <c r="E3" s="25" t="s">
        <v>480</v>
      </c>
      <c r="F3" s="25" t="s">
        <v>481</v>
      </c>
      <c r="G3" s="22"/>
      <c r="H3" s="22"/>
      <c r="I3" s="22"/>
      <c r="J3" s="40" t="s">
        <v>493</v>
      </c>
      <c r="K3" s="40"/>
      <c r="L3" s="40"/>
      <c r="M3" s="40"/>
      <c r="N3" s="22"/>
      <c r="O3" s="26"/>
      <c r="P3" s="24"/>
      <c r="Q3" s="22"/>
      <c r="R3" s="22"/>
      <c r="S3" s="22"/>
    </row>
    <row r="4" spans="2:19" ht="15.6" x14ac:dyDescent="0.3">
      <c r="B4" s="22" t="s">
        <v>464</v>
      </c>
      <c r="C4" s="23">
        <v>3183</v>
      </c>
      <c r="D4" s="23">
        <v>3183</v>
      </c>
      <c r="E4" s="23">
        <v>7679</v>
      </c>
      <c r="F4" s="23">
        <v>7876</v>
      </c>
      <c r="G4" s="22"/>
      <c r="H4" s="22"/>
      <c r="I4" s="22"/>
      <c r="J4" s="40"/>
      <c r="K4" s="40"/>
      <c r="L4" s="40"/>
      <c r="M4" s="40"/>
      <c r="N4" s="22"/>
      <c r="O4" s="27"/>
      <c r="P4" s="24"/>
      <c r="Q4" s="22"/>
      <c r="R4" s="22"/>
      <c r="S4" s="22"/>
    </row>
    <row r="5" spans="2:19" ht="15.6" x14ac:dyDescent="0.3">
      <c r="B5" s="22" t="s">
        <v>465</v>
      </c>
      <c r="C5" s="23">
        <v>5998</v>
      </c>
      <c r="D5" s="23">
        <v>5998</v>
      </c>
      <c r="E5" s="23">
        <v>3611</v>
      </c>
      <c r="F5" s="23">
        <v>1584</v>
      </c>
      <c r="G5" s="22"/>
      <c r="H5" s="22"/>
      <c r="I5" s="22"/>
      <c r="J5" s="22"/>
      <c r="K5" s="29" t="s">
        <v>477</v>
      </c>
      <c r="L5" s="30" t="s">
        <v>472</v>
      </c>
      <c r="M5" s="26"/>
      <c r="N5" s="26"/>
      <c r="O5" s="26"/>
      <c r="P5" s="24"/>
      <c r="Q5" s="22"/>
      <c r="R5" s="22"/>
      <c r="S5" s="22"/>
    </row>
    <row r="6" spans="2:19" ht="15.6" x14ac:dyDescent="0.3">
      <c r="B6" s="22" t="s">
        <v>466</v>
      </c>
      <c r="C6" s="23">
        <v>6663</v>
      </c>
      <c r="D6" s="23">
        <v>6663</v>
      </c>
      <c r="E6" s="23">
        <v>4902</v>
      </c>
      <c r="F6" s="23">
        <v>8881</v>
      </c>
      <c r="G6" s="22"/>
      <c r="H6" s="22"/>
      <c r="I6" s="22"/>
      <c r="J6" s="22"/>
      <c r="K6" s="29" t="s">
        <v>482</v>
      </c>
      <c r="L6" s="24" t="s">
        <v>480</v>
      </c>
      <c r="M6" s="28"/>
      <c r="N6" s="26"/>
      <c r="O6" s="26"/>
      <c r="P6" s="24"/>
      <c r="Q6" s="22"/>
      <c r="R6" s="22"/>
      <c r="S6" s="22"/>
    </row>
    <row r="7" spans="2:19" ht="15.6" x14ac:dyDescent="0.3">
      <c r="B7" s="22" t="s">
        <v>467</v>
      </c>
      <c r="C7" s="23">
        <v>3780</v>
      </c>
      <c r="D7" s="23">
        <v>3780</v>
      </c>
      <c r="E7" s="23">
        <v>2893</v>
      </c>
      <c r="F7" s="23">
        <v>1380</v>
      </c>
      <c r="G7" s="22"/>
      <c r="H7" s="22"/>
      <c r="I7" s="22"/>
      <c r="J7" s="22"/>
      <c r="K7" s="29" t="s">
        <v>483</v>
      </c>
      <c r="L7" s="24">
        <f>INDEX(Table2[#All],MATCH(L5,Table2[[#All],[Product]]),MATCH(L6,Table2[#Headers]))</f>
        <v>5525</v>
      </c>
      <c r="M7" s="26"/>
      <c r="N7" s="26"/>
      <c r="O7" s="26"/>
      <c r="P7" s="22"/>
      <c r="Q7" s="22"/>
      <c r="R7" s="22"/>
      <c r="S7" s="22"/>
    </row>
    <row r="8" spans="2:19" ht="15.6" x14ac:dyDescent="0.3">
      <c r="B8" s="22" t="s">
        <v>468</v>
      </c>
      <c r="C8" s="23">
        <v>1404</v>
      </c>
      <c r="D8" s="23">
        <v>1404</v>
      </c>
      <c r="E8" s="23">
        <v>5179</v>
      </c>
      <c r="F8" s="23">
        <v>7427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2:19" ht="15.6" x14ac:dyDescent="0.3">
      <c r="B9" s="22" t="s">
        <v>469</v>
      </c>
      <c r="C9" s="23">
        <v>5051</v>
      </c>
      <c r="D9" s="23">
        <v>5051</v>
      </c>
      <c r="E9" s="23">
        <v>6295</v>
      </c>
      <c r="F9" s="23">
        <v>4675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19" ht="15.6" x14ac:dyDescent="0.3">
      <c r="B10" s="22" t="s">
        <v>470</v>
      </c>
      <c r="C10" s="23">
        <v>3360</v>
      </c>
      <c r="D10" s="23">
        <v>3360</v>
      </c>
      <c r="E10" s="23">
        <v>7155</v>
      </c>
      <c r="F10" s="23">
        <v>7608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2:19" ht="15.6" x14ac:dyDescent="0.3">
      <c r="B11" s="22" t="s">
        <v>471</v>
      </c>
      <c r="C11" s="23">
        <v>4343</v>
      </c>
      <c r="D11" s="23">
        <v>4343</v>
      </c>
      <c r="E11" s="23">
        <v>1845</v>
      </c>
      <c r="F11" s="23">
        <v>8550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15.6" x14ac:dyDescent="0.3">
      <c r="B12" s="22" t="s">
        <v>472</v>
      </c>
      <c r="C12" s="23">
        <v>7840</v>
      </c>
      <c r="D12" s="23">
        <v>7840</v>
      </c>
      <c r="E12" s="23">
        <v>5525</v>
      </c>
      <c r="F12" s="23">
        <v>4711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19" ht="15.6" x14ac:dyDescent="0.3">
      <c r="B13" s="22" t="s">
        <v>473</v>
      </c>
      <c r="C13" s="23">
        <v>6309</v>
      </c>
      <c r="D13" s="23">
        <v>6309</v>
      </c>
      <c r="E13" s="23">
        <v>2842</v>
      </c>
      <c r="F13" s="23">
        <v>5128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19" ht="15.6" x14ac:dyDescent="0.3">
      <c r="B14" s="22" t="s">
        <v>474</v>
      </c>
      <c r="C14" s="23">
        <v>8846</v>
      </c>
      <c r="D14" s="23">
        <v>8846</v>
      </c>
      <c r="E14" s="23">
        <v>7381</v>
      </c>
      <c r="F14" s="23">
        <v>6683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 ht="15.6" x14ac:dyDescent="0.3">
      <c r="B15" s="22" t="s">
        <v>475</v>
      </c>
      <c r="C15" s="23">
        <v>6812</v>
      </c>
      <c r="D15" s="23">
        <v>6812</v>
      </c>
      <c r="E15" s="23">
        <v>8661</v>
      </c>
      <c r="F15" s="23">
        <v>6724</v>
      </c>
      <c r="G15" s="22"/>
      <c r="H15" s="22" t="s">
        <v>494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 ht="15.6" x14ac:dyDescent="0.3">
      <c r="B16" s="22" t="s">
        <v>476</v>
      </c>
      <c r="C16" s="23">
        <v>6511</v>
      </c>
      <c r="D16" s="23">
        <v>6511</v>
      </c>
      <c r="E16" s="23">
        <v>8076</v>
      </c>
      <c r="F16" s="23">
        <v>5204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6" x14ac:dyDescent="0.3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6" x14ac:dyDescent="0.3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2:19" ht="15.6" x14ac:dyDescent="0.3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2:19" ht="15.6" x14ac:dyDescent="0.3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</sheetData>
  <mergeCells count="1">
    <mergeCell ref="J3:M4"/>
  </mergeCells>
  <dataValidations count="2">
    <dataValidation type="list" allowBlank="1" showInputMessage="1" showErrorMessage="1" sqref="L6 P5" xr:uid="{F7871795-D8D3-49B9-AE57-B55748F30D2C}">
      <formula1>$C$3:$F$3</formula1>
    </dataValidation>
    <dataValidation type="list" allowBlank="1" showInputMessage="1" showErrorMessage="1" sqref="P3:P4 L5" xr:uid="{88A12201-56B0-470D-B4F6-5F0676483388}">
      <formula1>$B$4:$B$16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1D3B-1F0E-455F-801B-FCCE12CF87B5}">
  <dimension ref="B2:K23"/>
  <sheetViews>
    <sheetView topLeftCell="A5" workbookViewId="0">
      <selection activeCell="H26" sqref="H26"/>
    </sheetView>
  </sheetViews>
  <sheetFormatPr defaultRowHeight="18" x14ac:dyDescent="0.35"/>
  <cols>
    <col min="1" max="1" width="8.88671875" style="18"/>
    <col min="2" max="4" width="15.77734375" style="34" customWidth="1"/>
    <col min="5" max="5" width="20.5546875" style="32" customWidth="1"/>
    <col min="6" max="6" width="8.88671875" style="18"/>
    <col min="7" max="7" width="28.88671875" style="18" customWidth="1"/>
    <col min="8" max="8" width="16.44140625" style="18" customWidth="1"/>
    <col min="9" max="9" width="16.77734375" style="18" customWidth="1"/>
    <col min="10" max="16384" width="8.88671875" style="18"/>
  </cols>
  <sheetData>
    <row r="2" spans="2:11" x14ac:dyDescent="0.35">
      <c r="G2" s="18" t="s">
        <v>540</v>
      </c>
    </row>
    <row r="3" spans="2:11" x14ac:dyDescent="0.35">
      <c r="B3" s="33" t="s">
        <v>495</v>
      </c>
      <c r="C3" s="33" t="s">
        <v>496</v>
      </c>
      <c r="D3" s="33" t="s">
        <v>497</v>
      </c>
      <c r="E3" s="35" t="s">
        <v>498</v>
      </c>
      <c r="G3" s="31" t="s">
        <v>525</v>
      </c>
      <c r="H3" s="31" t="s">
        <v>538</v>
      </c>
      <c r="I3" s="31" t="s">
        <v>539</v>
      </c>
      <c r="J3" s="37"/>
      <c r="K3" s="37"/>
    </row>
    <row r="4" spans="2:11" x14ac:dyDescent="0.35">
      <c r="B4" s="34" t="s">
        <v>499</v>
      </c>
      <c r="C4" s="34" t="s">
        <v>500</v>
      </c>
      <c r="D4" s="34" t="s">
        <v>501</v>
      </c>
      <c r="E4" s="32">
        <v>45635</v>
      </c>
      <c r="G4" s="18" t="str">
        <f>_xlfn.TEXTJOIN(" ",1,B4,C4)</f>
        <v>Imtiaz Nafi</v>
      </c>
      <c r="H4" s="18" t="s">
        <v>499</v>
      </c>
      <c r="I4" s="18" t="s">
        <v>500</v>
      </c>
    </row>
    <row r="5" spans="2:11" x14ac:dyDescent="0.35">
      <c r="B5" s="34" t="s">
        <v>505</v>
      </c>
      <c r="C5" s="34" t="s">
        <v>506</v>
      </c>
      <c r="D5" s="34" t="s">
        <v>507</v>
      </c>
      <c r="E5" s="32">
        <v>45421</v>
      </c>
      <c r="G5" s="18" t="str">
        <f>_xlfn.TEXTJOIN(" ",1,B5,C5)</f>
        <v>Adul Kashem</v>
      </c>
      <c r="H5" s="18" t="s">
        <v>505</v>
      </c>
      <c r="I5" s="18" t="s">
        <v>506</v>
      </c>
    </row>
    <row r="6" spans="2:11" x14ac:dyDescent="0.35">
      <c r="B6" s="34" t="s">
        <v>502</v>
      </c>
      <c r="C6" s="34" t="s">
        <v>503</v>
      </c>
      <c r="D6" s="34" t="s">
        <v>504</v>
      </c>
      <c r="E6" s="32">
        <v>45300</v>
      </c>
      <c r="G6" s="18" t="str">
        <f t="shared" ref="G6:G13" si="0">_xlfn.TEXTJOIN(" ",1,B6,C6)</f>
        <v>Shofiqul Islam</v>
      </c>
      <c r="H6" s="18" t="s">
        <v>502</v>
      </c>
      <c r="I6" s="18" t="s">
        <v>503</v>
      </c>
    </row>
    <row r="7" spans="2:11" x14ac:dyDescent="0.35">
      <c r="B7" s="34" t="s">
        <v>508</v>
      </c>
      <c r="C7" s="34" t="s">
        <v>509</v>
      </c>
      <c r="D7" s="34" t="s">
        <v>510</v>
      </c>
      <c r="E7" s="32">
        <v>45330</v>
      </c>
      <c r="G7" s="18" t="str">
        <f t="shared" si="0"/>
        <v>Masud Rana</v>
      </c>
      <c r="H7" s="18" t="s">
        <v>508</v>
      </c>
      <c r="I7" s="18" t="s">
        <v>509</v>
      </c>
    </row>
    <row r="8" spans="2:11" x14ac:dyDescent="0.35">
      <c r="B8" s="34" t="s">
        <v>511</v>
      </c>
      <c r="C8" s="34" t="s">
        <v>512</v>
      </c>
      <c r="D8" s="34" t="s">
        <v>513</v>
      </c>
      <c r="E8" s="32">
        <v>45359</v>
      </c>
      <c r="G8" s="18" t="str">
        <f t="shared" si="0"/>
        <v>Anower Hossain</v>
      </c>
      <c r="H8" s="18" t="s">
        <v>511</v>
      </c>
      <c r="I8" s="18" t="s">
        <v>512</v>
      </c>
    </row>
    <row r="9" spans="2:11" x14ac:dyDescent="0.35">
      <c r="B9" s="34" t="s">
        <v>514</v>
      </c>
      <c r="C9" s="34" t="s">
        <v>515</v>
      </c>
      <c r="D9" s="34" t="s">
        <v>516</v>
      </c>
      <c r="E9" s="32">
        <v>45146</v>
      </c>
      <c r="G9" s="18" t="str">
        <f t="shared" si="0"/>
        <v>Karim Khan</v>
      </c>
      <c r="H9" s="18" t="s">
        <v>514</v>
      </c>
      <c r="I9" s="18" t="s">
        <v>515</v>
      </c>
    </row>
    <row r="10" spans="2:11" x14ac:dyDescent="0.35">
      <c r="B10" s="34" t="s">
        <v>523</v>
      </c>
      <c r="C10" s="34" t="s">
        <v>522</v>
      </c>
      <c r="D10" s="34" t="s">
        <v>524</v>
      </c>
      <c r="E10" s="32">
        <v>44660</v>
      </c>
      <c r="G10" s="18" t="str">
        <f t="shared" si="0"/>
        <v>Sobur Ali</v>
      </c>
      <c r="H10" s="18" t="s">
        <v>523</v>
      </c>
      <c r="I10" s="18" t="s">
        <v>522</v>
      </c>
    </row>
    <row r="11" spans="2:11" x14ac:dyDescent="0.35">
      <c r="B11" s="34" t="s">
        <v>521</v>
      </c>
      <c r="C11" s="34" t="s">
        <v>512</v>
      </c>
      <c r="D11" s="34" t="s">
        <v>524</v>
      </c>
      <c r="E11" s="32">
        <v>44754</v>
      </c>
      <c r="G11" s="18" t="str">
        <f t="shared" si="0"/>
        <v>Pavel Hossain</v>
      </c>
      <c r="H11" s="18" t="s">
        <v>521</v>
      </c>
      <c r="I11" s="18" t="s">
        <v>512</v>
      </c>
    </row>
    <row r="12" spans="2:11" x14ac:dyDescent="0.35">
      <c r="B12" s="34" t="s">
        <v>520</v>
      </c>
      <c r="C12" s="34" t="s">
        <v>519</v>
      </c>
      <c r="D12" s="34" t="s">
        <v>507</v>
      </c>
      <c r="E12" s="32">
        <v>45180</v>
      </c>
      <c r="G12" s="18" t="str">
        <f t="shared" si="0"/>
        <v>Mehdi Hassan</v>
      </c>
      <c r="H12" s="18" t="s">
        <v>520</v>
      </c>
      <c r="I12" s="18" t="s">
        <v>519</v>
      </c>
    </row>
    <row r="13" spans="2:11" x14ac:dyDescent="0.35">
      <c r="B13" s="34" t="s">
        <v>517</v>
      </c>
      <c r="C13" s="34" t="s">
        <v>518</v>
      </c>
      <c r="D13" s="34" t="s">
        <v>524</v>
      </c>
      <c r="E13" s="32">
        <v>45512</v>
      </c>
      <c r="G13" s="18" t="str">
        <f t="shared" si="0"/>
        <v>Rahim Iqbal</v>
      </c>
      <c r="H13" s="18" t="s">
        <v>517</v>
      </c>
      <c r="I13" s="18" t="s">
        <v>518</v>
      </c>
    </row>
    <row r="15" spans="2:11" x14ac:dyDescent="0.35">
      <c r="G15" s="36" t="s">
        <v>526</v>
      </c>
    </row>
    <row r="16" spans="2:11" x14ac:dyDescent="0.35">
      <c r="G16" s="18" t="s">
        <v>537</v>
      </c>
      <c r="H16" s="18" t="s">
        <v>536</v>
      </c>
    </row>
    <row r="17" spans="7:8" x14ac:dyDescent="0.35">
      <c r="G17" s="18" t="s">
        <v>527</v>
      </c>
      <c r="H17" s="18" t="s">
        <v>535</v>
      </c>
    </row>
    <row r="18" spans="7:8" x14ac:dyDescent="0.35">
      <c r="G18" s="18" t="s">
        <v>528</v>
      </c>
      <c r="H18" s="18" t="s">
        <v>534</v>
      </c>
    </row>
    <row r="19" spans="7:8" x14ac:dyDescent="0.35">
      <c r="G19" s="18" t="s">
        <v>529</v>
      </c>
      <c r="H19" s="18" t="s">
        <v>533</v>
      </c>
    </row>
    <row r="20" spans="7:8" x14ac:dyDescent="0.35">
      <c r="G20" s="18" t="s">
        <v>530</v>
      </c>
      <c r="H20" s="18" t="s">
        <v>533</v>
      </c>
    </row>
    <row r="21" spans="7:8" x14ac:dyDescent="0.35">
      <c r="G21" s="18" t="s">
        <v>531</v>
      </c>
      <c r="H21" s="18" t="s">
        <v>532</v>
      </c>
    </row>
    <row r="22" spans="7:8" x14ac:dyDescent="0.35">
      <c r="G22" s="18" t="s">
        <v>541</v>
      </c>
      <c r="H22" s="18" t="s">
        <v>543</v>
      </c>
    </row>
    <row r="23" spans="7:8" x14ac:dyDescent="0.35">
      <c r="G23" s="18" t="s">
        <v>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data_day6</vt:lpstr>
      <vt:lpstr>match-lookup</vt:lpstr>
      <vt:lpstr>match-lookup-dataValidation</vt:lpstr>
      <vt:lpstr>Summary if lookup</vt:lpstr>
      <vt:lpstr>index+match(like xlookup)</vt:lpstr>
      <vt:lpstr>Sheet1</vt:lpstr>
      <vt:lpstr>index+Double Match(vlookup+mtc)</vt:lpstr>
      <vt:lpstr>text_handling</vt:lpstr>
      <vt:lpstr>coffee_data</vt:lpstr>
      <vt:lpstr>host</vt:lpstr>
      <vt:lpstr>table_new</vt:lpstr>
      <vt:lpstr>table2d_coffee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2024-09-23T05:35:14Z</dcterms:created>
  <dcterms:modified xsi:type="dcterms:W3CDTF">2024-09-26T16:02:18Z</dcterms:modified>
</cp:coreProperties>
</file>