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/Manuscripts/ABFEP/Submission/SourceData/"/>
    </mc:Choice>
  </mc:AlternateContent>
  <xr:revisionPtr revIDLastSave="0" documentId="13_ncr:1_{1878890A-9A4F-724C-B3C6-7AD82F23065A}" xr6:coauthVersionLast="47" xr6:coauthVersionMax="47" xr10:uidLastSave="{00000000-0000-0000-0000-000000000000}"/>
  <bookViews>
    <workbookView xWindow="3080" yWindow="740" windowWidth="26020" windowHeight="17180" firstSheet="1" activeTab="1" xr2:uid="{6570C64A-D7BC-9F4A-A3C1-1FCEFDABA35D}"/>
  </bookViews>
  <sheets>
    <sheet name="abfep_21-3" sheetId="1" r:id="rId1"/>
    <sheet name="ROC_TopPose_wscore_canon_21-4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4" l="1"/>
  <c r="AC4" i="14"/>
  <c r="AB4" i="14"/>
  <c r="Q3" i="14"/>
  <c r="R3" i="14"/>
  <c r="S3" i="14"/>
  <c r="T3" i="14"/>
  <c r="Q4" i="14"/>
  <c r="R4" i="14"/>
  <c r="S4" i="14"/>
  <c r="T4" i="14"/>
  <c r="Q5" i="14"/>
  <c r="R5" i="14"/>
  <c r="S5" i="14"/>
  <c r="T5" i="14"/>
  <c r="Q6" i="14"/>
  <c r="R6" i="14"/>
  <c r="S6" i="14"/>
  <c r="T6" i="14"/>
  <c r="Q7" i="14"/>
  <c r="R7" i="14"/>
  <c r="S7" i="14"/>
  <c r="T7" i="14"/>
  <c r="Q8" i="14"/>
  <c r="R8" i="14"/>
  <c r="S8" i="14"/>
  <c r="T8" i="14"/>
  <c r="Q9" i="14"/>
  <c r="R9" i="14"/>
  <c r="S9" i="14"/>
  <c r="T9" i="14"/>
  <c r="Q10" i="14"/>
  <c r="R10" i="14"/>
  <c r="S10" i="14"/>
  <c r="T10" i="14"/>
  <c r="Q11" i="14"/>
  <c r="R11" i="14"/>
  <c r="S11" i="14"/>
  <c r="T11" i="14"/>
  <c r="Q12" i="14"/>
  <c r="R12" i="14"/>
  <c r="S12" i="14"/>
  <c r="T12" i="14"/>
  <c r="Q13" i="14"/>
  <c r="R13" i="14"/>
  <c r="S13" i="14"/>
  <c r="T13" i="14"/>
  <c r="Q14" i="14"/>
  <c r="R14" i="14"/>
  <c r="S14" i="14"/>
  <c r="T14" i="14"/>
  <c r="Q15" i="14"/>
  <c r="R15" i="14"/>
  <c r="S15" i="14"/>
  <c r="T15" i="14"/>
  <c r="Q16" i="14"/>
  <c r="R16" i="14"/>
  <c r="S16" i="14"/>
  <c r="T16" i="14"/>
  <c r="Q17" i="14"/>
  <c r="R17" i="14"/>
  <c r="S17" i="14"/>
  <c r="T17" i="14"/>
  <c r="Q18" i="14"/>
  <c r="R18" i="14"/>
  <c r="S18" i="14"/>
  <c r="T18" i="14"/>
  <c r="Q19" i="14"/>
  <c r="R19" i="14"/>
  <c r="S19" i="14"/>
  <c r="T19" i="14"/>
  <c r="Q20" i="14"/>
  <c r="R20" i="14"/>
  <c r="S20" i="14"/>
  <c r="T20" i="14"/>
  <c r="Q21" i="14"/>
  <c r="R21" i="14"/>
  <c r="S21" i="14"/>
  <c r="T21" i="14"/>
  <c r="Q22" i="14"/>
  <c r="R22" i="14"/>
  <c r="S22" i="14"/>
  <c r="T22" i="14"/>
  <c r="Q23" i="14"/>
  <c r="R23" i="14"/>
  <c r="S23" i="14"/>
  <c r="T23" i="14"/>
  <c r="Q24" i="14"/>
  <c r="R24" i="14"/>
  <c r="S24" i="14"/>
  <c r="T24" i="14"/>
  <c r="Q25" i="14"/>
  <c r="R25" i="14"/>
  <c r="S25" i="14"/>
  <c r="T25" i="14"/>
  <c r="Q26" i="14"/>
  <c r="R26" i="14"/>
  <c r="S26" i="14"/>
  <c r="T26" i="14"/>
  <c r="Q27" i="14"/>
  <c r="R27" i="14"/>
  <c r="S27" i="14"/>
  <c r="T27" i="14"/>
  <c r="Q28" i="14"/>
  <c r="R28" i="14"/>
  <c r="S28" i="14"/>
  <c r="T28" i="14"/>
  <c r="Q29" i="14"/>
  <c r="R29" i="14"/>
  <c r="S29" i="14"/>
  <c r="T29" i="14"/>
  <c r="Q30" i="14"/>
  <c r="R30" i="14"/>
  <c r="S30" i="14"/>
  <c r="T30" i="14"/>
  <c r="Q31" i="14"/>
  <c r="R31" i="14"/>
  <c r="S31" i="14"/>
  <c r="T31" i="14"/>
  <c r="Q32" i="14"/>
  <c r="R32" i="14"/>
  <c r="S32" i="14"/>
  <c r="T32" i="14"/>
  <c r="Q33" i="14"/>
  <c r="R33" i="14"/>
  <c r="S33" i="14"/>
  <c r="T33" i="14"/>
  <c r="Q34" i="14"/>
  <c r="R34" i="14"/>
  <c r="S34" i="14"/>
  <c r="T34" i="14"/>
  <c r="Q35" i="14"/>
  <c r="R35" i="14"/>
  <c r="S35" i="14"/>
  <c r="T35" i="14"/>
  <c r="Q36" i="14"/>
  <c r="R36" i="14"/>
  <c r="S36" i="14"/>
  <c r="T36" i="14"/>
  <c r="Q37" i="14"/>
  <c r="R37" i="14"/>
  <c r="S37" i="14"/>
  <c r="T37" i="14"/>
  <c r="Q38" i="14"/>
  <c r="R38" i="14"/>
  <c r="S38" i="14"/>
  <c r="T38" i="14"/>
  <c r="Q39" i="14"/>
  <c r="R39" i="14"/>
  <c r="S39" i="14"/>
  <c r="T39" i="14"/>
  <c r="Q40" i="14"/>
  <c r="R40" i="14"/>
  <c r="S40" i="14"/>
  <c r="T40" i="14"/>
  <c r="Q41" i="14"/>
  <c r="R41" i="14"/>
  <c r="S41" i="14"/>
  <c r="T41" i="14"/>
  <c r="Q42" i="14"/>
  <c r="R42" i="14"/>
  <c r="S42" i="14"/>
  <c r="T42" i="14"/>
  <c r="R2" i="14"/>
  <c r="AT6" i="14" s="1"/>
  <c r="S2" i="14"/>
  <c r="AZ16" i="14" s="1"/>
  <c r="T2" i="14"/>
  <c r="BF18" i="14" s="1"/>
  <c r="BA16" i="14" l="1"/>
  <c r="BB16" i="14"/>
  <c r="BC16" i="14"/>
  <c r="BD16" i="14"/>
  <c r="BG18" i="14"/>
  <c r="BH18" i="14"/>
  <c r="BI18" i="14"/>
  <c r="BJ18" i="14"/>
  <c r="AX6" i="14"/>
  <c r="AV6" i="14"/>
  <c r="AW6" i="14"/>
  <c r="AU6" i="14"/>
  <c r="AT41" i="14"/>
  <c r="AT29" i="14"/>
  <c r="AT17" i="14"/>
  <c r="AT5" i="14"/>
  <c r="AZ30" i="14"/>
  <c r="AZ27" i="14"/>
  <c r="AZ19" i="14"/>
  <c r="BF34" i="14"/>
  <c r="BG34" i="14" s="1"/>
  <c r="BF30" i="14"/>
  <c r="BF17" i="14"/>
  <c r="BG17" i="14" s="1"/>
  <c r="BF9" i="14"/>
  <c r="AT40" i="14"/>
  <c r="AT28" i="14"/>
  <c r="AT16" i="14"/>
  <c r="AZ37" i="14"/>
  <c r="BF42" i="14"/>
  <c r="BF29" i="14"/>
  <c r="BG29" i="14" s="1"/>
  <c r="BF13" i="14"/>
  <c r="AT39" i="14"/>
  <c r="AT27" i="14"/>
  <c r="AT15" i="14"/>
  <c r="AZ44" i="14"/>
  <c r="AZ36" i="14"/>
  <c r="BA36" i="14" s="1"/>
  <c r="AZ33" i="14"/>
  <c r="AZ29" i="14"/>
  <c r="AZ8" i="14"/>
  <c r="BF41" i="14"/>
  <c r="BG41" i="14" s="1"/>
  <c r="BF25" i="14"/>
  <c r="BF16" i="14"/>
  <c r="AT38" i="14"/>
  <c r="AT26" i="14"/>
  <c r="AT14" i="14"/>
  <c r="AZ40" i="14"/>
  <c r="AZ26" i="14"/>
  <c r="AZ22" i="14"/>
  <c r="AZ11" i="14"/>
  <c r="BF37" i="14"/>
  <c r="BF28" i="14"/>
  <c r="BF21" i="14"/>
  <c r="BF12" i="14"/>
  <c r="BF8" i="14"/>
  <c r="AT37" i="14"/>
  <c r="AT25" i="14"/>
  <c r="AT13" i="14"/>
  <c r="AZ43" i="14"/>
  <c r="AZ18" i="14"/>
  <c r="AZ15" i="14"/>
  <c r="AZ7" i="14"/>
  <c r="BF4" i="14"/>
  <c r="BJ4" i="14" s="1"/>
  <c r="BF40" i="14"/>
  <c r="BF33" i="14"/>
  <c r="BF7" i="14"/>
  <c r="BH7" i="14" s="1"/>
  <c r="AT36" i="14"/>
  <c r="AT24" i="14"/>
  <c r="AT12" i="14"/>
  <c r="AZ25" i="14"/>
  <c r="BF24" i="14"/>
  <c r="AT35" i="14"/>
  <c r="AT23" i="14"/>
  <c r="AT11" i="14"/>
  <c r="AZ32" i="14"/>
  <c r="AZ24" i="14"/>
  <c r="BA24" i="14" s="1"/>
  <c r="AZ21" i="14"/>
  <c r="AZ17" i="14"/>
  <c r="BF36" i="14"/>
  <c r="BF20" i="14"/>
  <c r="AT34" i="14"/>
  <c r="AT22" i="14"/>
  <c r="AT10" i="14"/>
  <c r="AZ35" i="14"/>
  <c r="AZ28" i="14"/>
  <c r="AZ14" i="14"/>
  <c r="AZ10" i="14"/>
  <c r="BF32" i="14"/>
  <c r="BF19" i="14"/>
  <c r="BH19" i="14" s="1"/>
  <c r="BF15" i="14"/>
  <c r="AT4" i="14"/>
  <c r="AT33" i="14"/>
  <c r="AT21" i="14"/>
  <c r="AT9" i="14"/>
  <c r="AZ42" i="14"/>
  <c r="AZ39" i="14"/>
  <c r="AZ31" i="14"/>
  <c r="AZ6" i="14"/>
  <c r="BF44" i="14"/>
  <c r="BF31" i="14"/>
  <c r="BH31" i="14" s="1"/>
  <c r="BF27" i="14"/>
  <c r="BF14" i="14"/>
  <c r="BI14" i="14" s="1"/>
  <c r="BF11" i="14"/>
  <c r="BF6" i="14"/>
  <c r="AT44" i="14"/>
  <c r="AT32" i="14"/>
  <c r="AT20" i="14"/>
  <c r="AT8" i="14"/>
  <c r="AZ13" i="14"/>
  <c r="BF43" i="14"/>
  <c r="BH43" i="14" s="1"/>
  <c r="BF39" i="14"/>
  <c r="BF26" i="14"/>
  <c r="BI26" i="14" s="1"/>
  <c r="BF10" i="14"/>
  <c r="BG10" i="14" s="1"/>
  <c r="BF5" i="14"/>
  <c r="BG5" i="14" s="1"/>
  <c r="AT43" i="14"/>
  <c r="AT31" i="14"/>
  <c r="AT19" i="14"/>
  <c r="AT7" i="14"/>
  <c r="AZ4" i="14"/>
  <c r="BB4" i="14" s="1"/>
  <c r="AZ41" i="14"/>
  <c r="AZ20" i="14"/>
  <c r="AZ12" i="14"/>
  <c r="BA12" i="14" s="1"/>
  <c r="AZ9" i="14"/>
  <c r="AZ5" i="14"/>
  <c r="BF38" i="14"/>
  <c r="BI38" i="14" s="1"/>
  <c r="BF23" i="14"/>
  <c r="AT42" i="14"/>
  <c r="AT30" i="14"/>
  <c r="AT18" i="14"/>
  <c r="AZ38" i="14"/>
  <c r="AZ34" i="14"/>
  <c r="AZ23" i="14"/>
  <c r="BF35" i="14"/>
  <c r="BF22" i="14"/>
  <c r="BG22" i="14" s="1"/>
  <c r="BJ40" i="14"/>
  <c r="BH38" i="14"/>
  <c r="BG31" i="14"/>
  <c r="BJ28" i="14"/>
  <c r="BH26" i="14"/>
  <c r="BG19" i="14"/>
  <c r="BJ16" i="14"/>
  <c r="BH14" i="14"/>
  <c r="BI9" i="14"/>
  <c r="BI40" i="14"/>
  <c r="BG38" i="14"/>
  <c r="BI28" i="14"/>
  <c r="BG26" i="14"/>
  <c r="BI16" i="14"/>
  <c r="BG14" i="14"/>
  <c r="BI32" i="14"/>
  <c r="BI20" i="14"/>
  <c r="BI8" i="14"/>
  <c r="BJ34" i="14"/>
  <c r="BJ10" i="14"/>
  <c r="BJ41" i="14"/>
  <c r="BI34" i="14"/>
  <c r="BJ29" i="14"/>
  <c r="BJ17" i="14"/>
  <c r="BI10" i="14"/>
  <c r="BJ5" i="14"/>
  <c r="BI41" i="14"/>
  <c r="BJ36" i="14"/>
  <c r="BH34" i="14"/>
  <c r="BI17" i="14"/>
  <c r="BJ12" i="14"/>
  <c r="BH10" i="14"/>
  <c r="BI5" i="14"/>
  <c r="BJ43" i="14"/>
  <c r="BH41" i="14"/>
  <c r="BJ31" i="14"/>
  <c r="BH29" i="14"/>
  <c r="BJ19" i="14"/>
  <c r="BH17" i="14"/>
  <c r="BI12" i="14"/>
  <c r="BH5" i="14"/>
  <c r="BJ38" i="14"/>
  <c r="BI31" i="14"/>
  <c r="BJ26" i="14"/>
  <c r="BI19" i="14"/>
  <c r="BJ14" i="14"/>
  <c r="BI7" i="14"/>
  <c r="BI4" i="14"/>
  <c r="BG4" i="14"/>
  <c r="BA21" i="14"/>
  <c r="BA9" i="14"/>
  <c r="BC37" i="14"/>
  <c r="BC25" i="14"/>
  <c r="BC13" i="14"/>
  <c r="BB37" i="14"/>
  <c r="BB25" i="14"/>
  <c r="BB13" i="14"/>
  <c r="BC41" i="14"/>
  <c r="BC29" i="14"/>
  <c r="BD24" i="14"/>
  <c r="BC17" i="14"/>
  <c r="BC5" i="14"/>
  <c r="BD43" i="14"/>
  <c r="BB41" i="14"/>
  <c r="BC36" i="14"/>
  <c r="BD31" i="14"/>
  <c r="BB29" i="14"/>
  <c r="BC24" i="14"/>
  <c r="BD19" i="14"/>
  <c r="BB5" i="14"/>
  <c r="BC43" i="14"/>
  <c r="BD38" i="14"/>
  <c r="BB36" i="14"/>
  <c r="BC31" i="14"/>
  <c r="BD26" i="14"/>
  <c r="BB24" i="14"/>
  <c r="BC19" i="14"/>
  <c r="BC4" i="14"/>
  <c r="BE4" i="14" s="1"/>
  <c r="BA6" i="14" l="1"/>
  <c r="BB6" i="14"/>
  <c r="BC6" i="14"/>
  <c r="BD6" i="14"/>
  <c r="BC14" i="14"/>
  <c r="BA14" i="14"/>
  <c r="BB14" i="14"/>
  <c r="BE14" i="14" s="1"/>
  <c r="AX11" i="14"/>
  <c r="AV11" i="14"/>
  <c r="AW11" i="14"/>
  <c r="AU11" i="14"/>
  <c r="BB7" i="14"/>
  <c r="BA7" i="14"/>
  <c r="BD11" i="14"/>
  <c r="BA11" i="14"/>
  <c r="BB11" i="14"/>
  <c r="BC11" i="14"/>
  <c r="BD33" i="14"/>
  <c r="BB33" i="14"/>
  <c r="BC33" i="14"/>
  <c r="AU40" i="14"/>
  <c r="AW40" i="14"/>
  <c r="AX40" i="14"/>
  <c r="AV40" i="14"/>
  <c r="BE24" i="14"/>
  <c r="BG35" i="14"/>
  <c r="BH35" i="14"/>
  <c r="BI35" i="14"/>
  <c r="BJ35" i="14"/>
  <c r="BC20" i="14"/>
  <c r="BA20" i="14"/>
  <c r="BB20" i="14"/>
  <c r="BD20" i="14"/>
  <c r="BA13" i="14"/>
  <c r="BD13" i="14"/>
  <c r="BB31" i="14"/>
  <c r="BA31" i="14"/>
  <c r="BA28" i="14"/>
  <c r="BB28" i="14"/>
  <c r="BC28" i="14"/>
  <c r="BD28" i="14"/>
  <c r="AU23" i="14"/>
  <c r="AX23" i="14"/>
  <c r="AV23" i="14"/>
  <c r="AW23" i="14"/>
  <c r="BA15" i="14"/>
  <c r="BB15" i="14"/>
  <c r="BC15" i="14"/>
  <c r="BD15" i="14"/>
  <c r="BA22" i="14"/>
  <c r="BB22" i="14"/>
  <c r="BC22" i="14"/>
  <c r="BD22" i="14"/>
  <c r="BG9" i="14"/>
  <c r="BH9" i="14"/>
  <c r="BJ9" i="14"/>
  <c r="BE25" i="14"/>
  <c r="BA23" i="14"/>
  <c r="BB23" i="14"/>
  <c r="BC23" i="14"/>
  <c r="BD23" i="14"/>
  <c r="BA41" i="14"/>
  <c r="BD41" i="14"/>
  <c r="AX8" i="14"/>
  <c r="AV8" i="14"/>
  <c r="AU8" i="14"/>
  <c r="AW8" i="14"/>
  <c r="BA39" i="14"/>
  <c r="BB39" i="14"/>
  <c r="BC39" i="14"/>
  <c r="BD39" i="14"/>
  <c r="BA35" i="14"/>
  <c r="BB35" i="14"/>
  <c r="BC35" i="14"/>
  <c r="BD35" i="14"/>
  <c r="AU35" i="14"/>
  <c r="AX35" i="14"/>
  <c r="AV35" i="14"/>
  <c r="AW35" i="14"/>
  <c r="BA18" i="14"/>
  <c r="BB18" i="14"/>
  <c r="BC18" i="14"/>
  <c r="BD18" i="14"/>
  <c r="BC26" i="14"/>
  <c r="BA26" i="14"/>
  <c r="BB26" i="14"/>
  <c r="BC44" i="14"/>
  <c r="BD44" i="14"/>
  <c r="BA44" i="14"/>
  <c r="BB44" i="14"/>
  <c r="AY6" i="14"/>
  <c r="BE37" i="14"/>
  <c r="BA34" i="14"/>
  <c r="BB34" i="14"/>
  <c r="BE34" i="14" s="1"/>
  <c r="BC34" i="14"/>
  <c r="BD34" i="14"/>
  <c r="AU20" i="14"/>
  <c r="AX20" i="14"/>
  <c r="AV20" i="14"/>
  <c r="AW20" i="14"/>
  <c r="BA42" i="14"/>
  <c r="BB42" i="14"/>
  <c r="BE42" i="14" s="1"/>
  <c r="BC42" i="14"/>
  <c r="BD42" i="14"/>
  <c r="AW10" i="14"/>
  <c r="AU10" i="14"/>
  <c r="AX10" i="14"/>
  <c r="AV10" i="14"/>
  <c r="BI24" i="14"/>
  <c r="BG24" i="14"/>
  <c r="BH24" i="14"/>
  <c r="BB43" i="14"/>
  <c r="BE43" i="14" s="1"/>
  <c r="BA43" i="14"/>
  <c r="BD40" i="14"/>
  <c r="BA40" i="14"/>
  <c r="BB40" i="14"/>
  <c r="BC40" i="14"/>
  <c r="AU15" i="14"/>
  <c r="AX15" i="14"/>
  <c r="AV15" i="14"/>
  <c r="AW15" i="14"/>
  <c r="BG30" i="14"/>
  <c r="BH30" i="14"/>
  <c r="BK30" i="14" s="1"/>
  <c r="BI30" i="14"/>
  <c r="BJ30" i="14"/>
  <c r="BC38" i="14"/>
  <c r="BA38" i="14"/>
  <c r="BB38" i="14"/>
  <c r="BE38" i="14" s="1"/>
  <c r="AX7" i="14"/>
  <c r="AV7" i="14"/>
  <c r="AW7" i="14"/>
  <c r="AU7" i="14"/>
  <c r="AX32" i="14"/>
  <c r="AV32" i="14"/>
  <c r="AW32" i="14"/>
  <c r="AU32" i="14"/>
  <c r="AU9" i="14"/>
  <c r="AX9" i="14"/>
  <c r="AV9" i="14"/>
  <c r="AW9" i="14"/>
  <c r="AW22" i="14"/>
  <c r="AU22" i="14"/>
  <c r="AX22" i="14"/>
  <c r="AV22" i="14"/>
  <c r="AY22" i="14" s="1"/>
  <c r="BA25" i="14"/>
  <c r="BD25" i="14"/>
  <c r="AU13" i="14"/>
  <c r="AX13" i="14"/>
  <c r="AV13" i="14"/>
  <c r="AW13" i="14"/>
  <c r="AU14" i="14"/>
  <c r="AX14" i="14"/>
  <c r="AV14" i="14"/>
  <c r="AW14" i="14"/>
  <c r="AU27" i="14"/>
  <c r="AX27" i="14"/>
  <c r="AV27" i="14"/>
  <c r="AY27" i="14" s="1"/>
  <c r="AW27" i="14"/>
  <c r="AU18" i="14"/>
  <c r="AX18" i="14"/>
  <c r="AV18" i="14"/>
  <c r="AW18" i="14"/>
  <c r="AU19" i="14"/>
  <c r="AX19" i="14"/>
  <c r="AV19" i="14"/>
  <c r="AW19" i="14"/>
  <c r="AU44" i="14"/>
  <c r="AX44" i="14"/>
  <c r="AV44" i="14"/>
  <c r="AW44" i="14"/>
  <c r="AU21" i="14"/>
  <c r="AX21" i="14"/>
  <c r="AV21" i="14"/>
  <c r="AW21" i="14"/>
  <c r="AW34" i="14"/>
  <c r="AU34" i="14"/>
  <c r="AX34" i="14"/>
  <c r="AV34" i="14"/>
  <c r="AU12" i="14"/>
  <c r="AX12" i="14"/>
  <c r="AV12" i="14"/>
  <c r="AY12" i="14" s="1"/>
  <c r="AW12" i="14"/>
  <c r="AU25" i="14"/>
  <c r="AX25" i="14"/>
  <c r="AV25" i="14"/>
  <c r="AW25" i="14"/>
  <c r="AU26" i="14"/>
  <c r="AX26" i="14"/>
  <c r="AV26" i="14"/>
  <c r="AW26" i="14"/>
  <c r="AU39" i="14"/>
  <c r="AX39" i="14"/>
  <c r="AV39" i="14"/>
  <c r="AY39" i="14" s="1"/>
  <c r="AW39" i="14"/>
  <c r="BB19" i="14"/>
  <c r="BE19" i="14" s="1"/>
  <c r="BA19" i="14"/>
  <c r="BK10" i="14"/>
  <c r="BI22" i="14"/>
  <c r="AX30" i="14"/>
  <c r="AV30" i="14"/>
  <c r="AW30" i="14"/>
  <c r="AU30" i="14"/>
  <c r="AX31" i="14"/>
  <c r="AV31" i="14"/>
  <c r="AY31" i="14" s="1"/>
  <c r="AW31" i="14"/>
  <c r="AU31" i="14"/>
  <c r="BG6" i="14"/>
  <c r="BH6" i="14"/>
  <c r="BI6" i="14"/>
  <c r="BJ6" i="14"/>
  <c r="AX33" i="14"/>
  <c r="AV33" i="14"/>
  <c r="AU33" i="14"/>
  <c r="AW33" i="14"/>
  <c r="BG20" i="14"/>
  <c r="BH20" i="14"/>
  <c r="BK20" i="14" s="1"/>
  <c r="BJ20" i="14"/>
  <c r="AU24" i="14"/>
  <c r="AX24" i="14"/>
  <c r="AV24" i="14"/>
  <c r="AW24" i="14"/>
  <c r="AU37" i="14"/>
  <c r="AX37" i="14"/>
  <c r="AV37" i="14"/>
  <c r="AY37" i="14" s="1"/>
  <c r="AW37" i="14"/>
  <c r="AU38" i="14"/>
  <c r="AX38" i="14"/>
  <c r="AV38" i="14"/>
  <c r="AY38" i="14" s="1"/>
  <c r="AW38" i="14"/>
  <c r="BH13" i="14"/>
  <c r="BI13" i="14"/>
  <c r="BJ13" i="14"/>
  <c r="BG13" i="14"/>
  <c r="BA27" i="14"/>
  <c r="BB27" i="14"/>
  <c r="BC27" i="14"/>
  <c r="BD27" i="14"/>
  <c r="BK18" i="14"/>
  <c r="BE5" i="14"/>
  <c r="BI43" i="14"/>
  <c r="AU42" i="14"/>
  <c r="AX42" i="14"/>
  <c r="AV42" i="14"/>
  <c r="AW42" i="14"/>
  <c r="AU4" i="14"/>
  <c r="AX4" i="14"/>
  <c r="AW4" i="14"/>
  <c r="AV4" i="14"/>
  <c r="AY4" i="14" s="1"/>
  <c r="BI36" i="14"/>
  <c r="BG36" i="14"/>
  <c r="BH36" i="14"/>
  <c r="BK36" i="14" s="1"/>
  <c r="AU36" i="14"/>
  <c r="AX36" i="14"/>
  <c r="AV36" i="14"/>
  <c r="AW36" i="14"/>
  <c r="BG8" i="14"/>
  <c r="BH8" i="14"/>
  <c r="BK8" i="14" s="1"/>
  <c r="BJ8" i="14"/>
  <c r="BG16" i="14"/>
  <c r="BH16" i="14"/>
  <c r="BA30" i="14"/>
  <c r="BB30" i="14"/>
  <c r="BC30" i="14"/>
  <c r="BD30" i="14"/>
  <c r="BD4" i="14"/>
  <c r="BD7" i="14"/>
  <c r="BG43" i="14"/>
  <c r="BG23" i="14"/>
  <c r="BH23" i="14"/>
  <c r="BK23" i="14" s="1"/>
  <c r="BI23" i="14"/>
  <c r="BJ23" i="14"/>
  <c r="BG15" i="14"/>
  <c r="BH15" i="14"/>
  <c r="BI15" i="14"/>
  <c r="BJ15" i="14"/>
  <c r="BA17" i="14"/>
  <c r="BD17" i="14"/>
  <c r="BG12" i="14"/>
  <c r="BH12" i="14"/>
  <c r="BI25" i="14"/>
  <c r="BJ25" i="14"/>
  <c r="BG25" i="14"/>
  <c r="BH25" i="14"/>
  <c r="BG42" i="14"/>
  <c r="BI42" i="14"/>
  <c r="BJ42" i="14"/>
  <c r="BH42" i="14"/>
  <c r="BK43" i="14" s="1"/>
  <c r="AV5" i="14"/>
  <c r="AW5" i="14"/>
  <c r="AU5" i="14"/>
  <c r="AX5" i="14"/>
  <c r="BA4" i="14"/>
  <c r="BG11" i="14"/>
  <c r="BH11" i="14"/>
  <c r="BK11" i="14" s="1"/>
  <c r="BI11" i="14"/>
  <c r="BJ11" i="14"/>
  <c r="BC7" i="14"/>
  <c r="BC12" i="14"/>
  <c r="BA33" i="14"/>
  <c r="BJ7" i="14"/>
  <c r="BH22" i="14"/>
  <c r="BG27" i="14"/>
  <c r="BH27" i="14"/>
  <c r="BI27" i="14"/>
  <c r="BJ27" i="14"/>
  <c r="BK19" i="14"/>
  <c r="BD21" i="14"/>
  <c r="BB21" i="14"/>
  <c r="BC21" i="14"/>
  <c r="BI33" i="14"/>
  <c r="BK34" i="14" s="1"/>
  <c r="BG33" i="14"/>
  <c r="BH33" i="14"/>
  <c r="BJ33" i="14"/>
  <c r="BI21" i="14"/>
  <c r="BG21" i="14"/>
  <c r="BH21" i="14"/>
  <c r="BK21" i="14" s="1"/>
  <c r="BJ21" i="14"/>
  <c r="BA37" i="14"/>
  <c r="BD37" i="14"/>
  <c r="AX17" i="14"/>
  <c r="AV17" i="14"/>
  <c r="AY17" i="14" s="1"/>
  <c r="AW17" i="14"/>
  <c r="AU17" i="14"/>
  <c r="BD12" i="14"/>
  <c r="AU43" i="14"/>
  <c r="AX43" i="14"/>
  <c r="AV43" i="14"/>
  <c r="AW43" i="14"/>
  <c r="BB12" i="14"/>
  <c r="BE12" i="14" s="1"/>
  <c r="BB17" i="14"/>
  <c r="BE17" i="14" s="1"/>
  <c r="BH4" i="14"/>
  <c r="BK4" i="14" s="1"/>
  <c r="BJ24" i="14"/>
  <c r="BG7" i="14"/>
  <c r="BA5" i="14"/>
  <c r="BD5" i="14"/>
  <c r="BG32" i="14"/>
  <c r="BH32" i="14"/>
  <c r="BK32" i="14" s="1"/>
  <c r="BJ32" i="14"/>
  <c r="BG40" i="14"/>
  <c r="BH40" i="14"/>
  <c r="BG28" i="14"/>
  <c r="BH28" i="14"/>
  <c r="BK28" i="14" s="1"/>
  <c r="BC8" i="14"/>
  <c r="BD8" i="14"/>
  <c r="BA8" i="14"/>
  <c r="BB8" i="14"/>
  <c r="AU16" i="14"/>
  <c r="AW16" i="14"/>
  <c r="AX16" i="14"/>
  <c r="AV16" i="14"/>
  <c r="AY16" i="14" s="1"/>
  <c r="AX29" i="14"/>
  <c r="AV29" i="14"/>
  <c r="AW29" i="14"/>
  <c r="AU29" i="14"/>
  <c r="BE16" i="14"/>
  <c r="BD14" i="14"/>
  <c r="BD36" i="14"/>
  <c r="BI29" i="14"/>
  <c r="BJ22" i="14"/>
  <c r="BD9" i="14"/>
  <c r="BB9" i="14"/>
  <c r="BC9" i="14"/>
  <c r="BG39" i="14"/>
  <c r="BH39" i="14"/>
  <c r="BK39" i="14" s="1"/>
  <c r="BI39" i="14"/>
  <c r="BJ39" i="14"/>
  <c r="BG44" i="14"/>
  <c r="BH44" i="14"/>
  <c r="BK44" i="14" s="1"/>
  <c r="BI44" i="14"/>
  <c r="BJ44" i="14"/>
  <c r="BA10" i="14"/>
  <c r="BB10" i="14"/>
  <c r="BC10" i="14"/>
  <c r="BD10" i="14"/>
  <c r="BC32" i="14"/>
  <c r="BA32" i="14"/>
  <c r="BB32" i="14"/>
  <c r="BE32" i="14" s="1"/>
  <c r="BD32" i="14"/>
  <c r="BJ37" i="14"/>
  <c r="BG37" i="14"/>
  <c r="BH37" i="14"/>
  <c r="BK38" i="14" s="1"/>
  <c r="BI37" i="14"/>
  <c r="BA29" i="14"/>
  <c r="BD29" i="14"/>
  <c r="AU28" i="14"/>
  <c r="AW28" i="14"/>
  <c r="AX28" i="14"/>
  <c r="AV28" i="14"/>
  <c r="AY28" i="14" s="1"/>
  <c r="AX41" i="14"/>
  <c r="AV41" i="14"/>
  <c r="AY41" i="14" s="1"/>
  <c r="AW41" i="14"/>
  <c r="AU41" i="14"/>
  <c r="AY32" i="14" l="1"/>
  <c r="BE44" i="14"/>
  <c r="AY35" i="14"/>
  <c r="AY11" i="14"/>
  <c r="AY44" i="14"/>
  <c r="BK24" i="14"/>
  <c r="AY20" i="14"/>
  <c r="AY8" i="14"/>
  <c r="BE21" i="14"/>
  <c r="BK15" i="14"/>
  <c r="BE30" i="14"/>
  <c r="BE45" i="14" s="1"/>
  <c r="BE33" i="14"/>
  <c r="BK25" i="14"/>
  <c r="BE22" i="14"/>
  <c r="BE28" i="14"/>
  <c r="BK35" i="14"/>
  <c r="BK16" i="14"/>
  <c r="AY33" i="14"/>
  <c r="AY30" i="14"/>
  <c r="AY34" i="14"/>
  <c r="AY7" i="14"/>
  <c r="AY15" i="14"/>
  <c r="AY10" i="14"/>
  <c r="BE26" i="14"/>
  <c r="AY29" i="14"/>
  <c r="BK40" i="14"/>
  <c r="BE27" i="14"/>
  <c r="AY26" i="14"/>
  <c r="AY19" i="14"/>
  <c r="AY14" i="14"/>
  <c r="BE35" i="14"/>
  <c r="BK29" i="14"/>
  <c r="BE11" i="14"/>
  <c r="BE31" i="14"/>
  <c r="BE13" i="14"/>
  <c r="BE9" i="14"/>
  <c r="AY43" i="14"/>
  <c r="BK27" i="14"/>
  <c r="BK12" i="14"/>
  <c r="AY9" i="14"/>
  <c r="BE23" i="14"/>
  <c r="BE15" i="14"/>
  <c r="BE29" i="14"/>
  <c r="BE6" i="14"/>
  <c r="BE10" i="14"/>
  <c r="AY24" i="14"/>
  <c r="BK6" i="14"/>
  <c r="BE40" i="14"/>
  <c r="BK26" i="14"/>
  <c r="BK22" i="14"/>
  <c r="BK7" i="14"/>
  <c r="BK5" i="14"/>
  <c r="BK45" i="14" s="1"/>
  <c r="AY42" i="14"/>
  <c r="AY25" i="14"/>
  <c r="AY21" i="14"/>
  <c r="AY18" i="14"/>
  <c r="AY13" i="14"/>
  <c r="BE41" i="14"/>
  <c r="BK41" i="14"/>
  <c r="BE18" i="14"/>
  <c r="BE39" i="14"/>
  <c r="AY40" i="14"/>
  <c r="BE7" i="14"/>
  <c r="BK31" i="14"/>
  <c r="BK33" i="14"/>
  <c r="AY5" i="14"/>
  <c r="AY45" i="14" s="1"/>
  <c r="AY36" i="14"/>
  <c r="BK13" i="14"/>
  <c r="BE36" i="14"/>
  <c r="AY23" i="14"/>
  <c r="BE20" i="14"/>
  <c r="BK14" i="14"/>
  <c r="BK37" i="14"/>
  <c r="BK17" i="14"/>
  <c r="BE8" i="14"/>
  <c r="BK42" i="14"/>
  <c r="BK9" i="14"/>
  <c r="Q2" i="14" l="1"/>
  <c r="AN10" i="14" s="1"/>
  <c r="AR10" i="14" s="1"/>
  <c r="W4" i="1"/>
  <c r="X4" i="1"/>
  <c r="W6" i="1"/>
  <c r="X6" i="1"/>
  <c r="W7" i="1"/>
  <c r="X7" i="1"/>
  <c r="W8" i="1"/>
  <c r="X8" i="1"/>
  <c r="W9" i="1"/>
  <c r="X9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40" i="1"/>
  <c r="X40" i="1"/>
  <c r="W42" i="1"/>
  <c r="X42" i="1"/>
  <c r="W44" i="1"/>
  <c r="X44" i="1"/>
  <c r="W45" i="1"/>
  <c r="X45" i="1"/>
  <c r="W46" i="1"/>
  <c r="X46" i="1"/>
  <c r="W47" i="1"/>
  <c r="X47" i="1"/>
  <c r="W48" i="1"/>
  <c r="X48" i="1"/>
  <c r="X2" i="1"/>
  <c r="W2" i="1"/>
  <c r="AN4" i="14" l="1"/>
  <c r="AR4" i="14" s="1"/>
  <c r="AN33" i="14"/>
  <c r="AN21" i="14"/>
  <c r="AN9" i="14"/>
  <c r="AR9" i="14" s="1"/>
  <c r="AN44" i="14"/>
  <c r="AR44" i="14" s="1"/>
  <c r="AN32" i="14"/>
  <c r="AR32" i="14" s="1"/>
  <c r="AN20" i="14"/>
  <c r="AR20" i="14" s="1"/>
  <c r="AN8" i="14"/>
  <c r="AR8" i="14" s="1"/>
  <c r="AN43" i="14"/>
  <c r="AN31" i="14"/>
  <c r="AN19" i="14"/>
  <c r="AN7" i="14"/>
  <c r="AR7" i="14" s="1"/>
  <c r="AN42" i="14"/>
  <c r="AR42" i="14" s="1"/>
  <c r="AN30" i="14"/>
  <c r="AR30" i="14" s="1"/>
  <c r="AN18" i="14"/>
  <c r="AR18" i="14" s="1"/>
  <c r="AN6" i="14"/>
  <c r="AR6" i="14" s="1"/>
  <c r="AN41" i="14"/>
  <c r="AN29" i="14"/>
  <c r="AN17" i="14"/>
  <c r="AN5" i="14"/>
  <c r="AR5" i="14" s="1"/>
  <c r="AN40" i="14"/>
  <c r="AR40" i="14" s="1"/>
  <c r="AN28" i="14"/>
  <c r="AR28" i="14" s="1"/>
  <c r="AN16" i="14"/>
  <c r="AR16" i="14" s="1"/>
  <c r="AN39" i="14"/>
  <c r="AQ39" i="14" s="1"/>
  <c r="AN27" i="14"/>
  <c r="AN15" i="14"/>
  <c r="AN38" i="14"/>
  <c r="AR38" i="14" s="1"/>
  <c r="AN26" i="14"/>
  <c r="AR26" i="14" s="1"/>
  <c r="AN14" i="14"/>
  <c r="AR14" i="14" s="1"/>
  <c r="AN37" i="14"/>
  <c r="AN25" i="14"/>
  <c r="AQ25" i="14" s="1"/>
  <c r="AN13" i="14"/>
  <c r="AN36" i="14"/>
  <c r="AR36" i="14" s="1"/>
  <c r="AN24" i="14"/>
  <c r="AR24" i="14" s="1"/>
  <c r="AN12" i="14"/>
  <c r="AR12" i="14" s="1"/>
  <c r="AN35" i="14"/>
  <c r="AR35" i="14" s="1"/>
  <c r="AN23" i="14"/>
  <c r="AN11" i="14"/>
  <c r="AR11" i="14" s="1"/>
  <c r="AN34" i="14"/>
  <c r="AR34" i="14" s="1"/>
  <c r="AN22" i="14"/>
  <c r="AR22" i="14" s="1"/>
  <c r="AO27" i="14"/>
  <c r="AO4" i="14"/>
  <c r="AO10" i="14"/>
  <c r="AO30" i="14"/>
  <c r="AQ10" i="14"/>
  <c r="AQ18" i="14"/>
  <c r="AQ30" i="14"/>
  <c r="Y42" i="14"/>
  <c r="X42" i="14"/>
  <c r="W42" i="14"/>
  <c r="V42" i="14"/>
  <c r="U42" i="14"/>
  <c r="P42" i="14"/>
  <c r="O42" i="14"/>
  <c r="Y41" i="14"/>
  <c r="X41" i="14"/>
  <c r="W41" i="14"/>
  <c r="V41" i="14"/>
  <c r="U41" i="14"/>
  <c r="P41" i="14"/>
  <c r="O41" i="14"/>
  <c r="Y40" i="14"/>
  <c r="X40" i="14"/>
  <c r="W40" i="14"/>
  <c r="V40" i="14"/>
  <c r="U40" i="14"/>
  <c r="P40" i="14"/>
  <c r="O40" i="14"/>
  <c r="Y39" i="14"/>
  <c r="X39" i="14"/>
  <c r="W39" i="14"/>
  <c r="V39" i="14"/>
  <c r="U39" i="14"/>
  <c r="P39" i="14"/>
  <c r="O39" i="14"/>
  <c r="Y38" i="14"/>
  <c r="X38" i="14"/>
  <c r="W38" i="14"/>
  <c r="V38" i="14"/>
  <c r="U38" i="14"/>
  <c r="P38" i="14"/>
  <c r="O38" i="14"/>
  <c r="Y37" i="14"/>
  <c r="X37" i="14"/>
  <c r="W37" i="14"/>
  <c r="V37" i="14"/>
  <c r="U37" i="14"/>
  <c r="P37" i="14"/>
  <c r="O37" i="14"/>
  <c r="Y36" i="14"/>
  <c r="X36" i="14"/>
  <c r="W36" i="14"/>
  <c r="V36" i="14"/>
  <c r="U36" i="14"/>
  <c r="P36" i="14"/>
  <c r="O36" i="14"/>
  <c r="Y35" i="14"/>
  <c r="X35" i="14"/>
  <c r="W35" i="14"/>
  <c r="V35" i="14"/>
  <c r="U35" i="14"/>
  <c r="P35" i="14"/>
  <c r="O35" i="14"/>
  <c r="Y34" i="14"/>
  <c r="X34" i="14"/>
  <c r="W34" i="14"/>
  <c r="V34" i="14"/>
  <c r="U34" i="14"/>
  <c r="P34" i="14"/>
  <c r="O34" i="14"/>
  <c r="Y33" i="14"/>
  <c r="X33" i="14"/>
  <c r="W33" i="14"/>
  <c r="V33" i="14"/>
  <c r="U33" i="14"/>
  <c r="P33" i="14"/>
  <c r="O33" i="14"/>
  <c r="Y32" i="14"/>
  <c r="X32" i="14"/>
  <c r="W32" i="14"/>
  <c r="V32" i="14"/>
  <c r="U32" i="14"/>
  <c r="P32" i="14"/>
  <c r="O32" i="14"/>
  <c r="Y31" i="14"/>
  <c r="X31" i="14"/>
  <c r="W31" i="14"/>
  <c r="V31" i="14"/>
  <c r="U31" i="14"/>
  <c r="P31" i="14"/>
  <c r="O31" i="14"/>
  <c r="Y30" i="14"/>
  <c r="X30" i="14"/>
  <c r="W30" i="14"/>
  <c r="V30" i="14"/>
  <c r="U30" i="14"/>
  <c r="P30" i="14"/>
  <c r="O30" i="14"/>
  <c r="Y29" i="14"/>
  <c r="X29" i="14"/>
  <c r="W29" i="14"/>
  <c r="V29" i="14"/>
  <c r="U29" i="14"/>
  <c r="P29" i="14"/>
  <c r="O29" i="14"/>
  <c r="Y28" i="14"/>
  <c r="X28" i="14"/>
  <c r="W28" i="14"/>
  <c r="V28" i="14"/>
  <c r="U28" i="14"/>
  <c r="P28" i="14"/>
  <c r="O28" i="14"/>
  <c r="Y27" i="14"/>
  <c r="X27" i="14"/>
  <c r="W27" i="14"/>
  <c r="V27" i="14"/>
  <c r="U27" i="14"/>
  <c r="P27" i="14"/>
  <c r="O27" i="14"/>
  <c r="Y26" i="14"/>
  <c r="X26" i="14"/>
  <c r="W26" i="14"/>
  <c r="V26" i="14"/>
  <c r="U26" i="14"/>
  <c r="P26" i="14"/>
  <c r="O26" i="14"/>
  <c r="Y25" i="14"/>
  <c r="X25" i="14"/>
  <c r="W25" i="14"/>
  <c r="V25" i="14"/>
  <c r="U25" i="14"/>
  <c r="P25" i="14"/>
  <c r="O25" i="14"/>
  <c r="Y24" i="14"/>
  <c r="X24" i="14"/>
  <c r="W24" i="14"/>
  <c r="V24" i="14"/>
  <c r="U24" i="14"/>
  <c r="P24" i="14"/>
  <c r="O24" i="14"/>
  <c r="Y23" i="14"/>
  <c r="X23" i="14"/>
  <c r="W23" i="14"/>
  <c r="V23" i="14"/>
  <c r="U23" i="14"/>
  <c r="P23" i="14"/>
  <c r="O23" i="14"/>
  <c r="Y22" i="14"/>
  <c r="X22" i="14"/>
  <c r="W22" i="14"/>
  <c r="V22" i="14"/>
  <c r="U22" i="14"/>
  <c r="P22" i="14"/>
  <c r="O22" i="14"/>
  <c r="Y21" i="14"/>
  <c r="X21" i="14"/>
  <c r="W21" i="14"/>
  <c r="V21" i="14"/>
  <c r="U21" i="14"/>
  <c r="P21" i="14"/>
  <c r="O21" i="14"/>
  <c r="Y20" i="14"/>
  <c r="X20" i="14"/>
  <c r="W20" i="14"/>
  <c r="V20" i="14"/>
  <c r="U20" i="14"/>
  <c r="P20" i="14"/>
  <c r="O20" i="14"/>
  <c r="Y19" i="14"/>
  <c r="X19" i="14"/>
  <c r="W19" i="14"/>
  <c r="V19" i="14"/>
  <c r="U19" i="14"/>
  <c r="P19" i="14"/>
  <c r="O19" i="14"/>
  <c r="Y18" i="14"/>
  <c r="X18" i="14"/>
  <c r="W18" i="14"/>
  <c r="V18" i="14"/>
  <c r="U18" i="14"/>
  <c r="P18" i="14"/>
  <c r="O18" i="14"/>
  <c r="Y17" i="14"/>
  <c r="X17" i="14"/>
  <c r="W17" i="14"/>
  <c r="V17" i="14"/>
  <c r="U17" i="14"/>
  <c r="P17" i="14"/>
  <c r="O17" i="14"/>
  <c r="Y16" i="14"/>
  <c r="X16" i="14"/>
  <c r="W16" i="14"/>
  <c r="V16" i="14"/>
  <c r="U16" i="14"/>
  <c r="P16" i="14"/>
  <c r="O16" i="14"/>
  <c r="Y15" i="14"/>
  <c r="X15" i="14"/>
  <c r="W15" i="14"/>
  <c r="V15" i="14"/>
  <c r="U15" i="14"/>
  <c r="P15" i="14"/>
  <c r="O15" i="14"/>
  <c r="Y14" i="14"/>
  <c r="X14" i="14"/>
  <c r="W14" i="14"/>
  <c r="V14" i="14"/>
  <c r="U14" i="14"/>
  <c r="P14" i="14"/>
  <c r="O14" i="14"/>
  <c r="Y13" i="14"/>
  <c r="X13" i="14"/>
  <c r="W13" i="14"/>
  <c r="V13" i="14"/>
  <c r="U13" i="14"/>
  <c r="P13" i="14"/>
  <c r="O13" i="14"/>
  <c r="Y12" i="14"/>
  <c r="X12" i="14"/>
  <c r="W12" i="14"/>
  <c r="V12" i="14"/>
  <c r="U12" i="14"/>
  <c r="P12" i="14"/>
  <c r="O12" i="14"/>
  <c r="Y11" i="14"/>
  <c r="X11" i="14"/>
  <c r="W11" i="14"/>
  <c r="V11" i="14"/>
  <c r="U11" i="14"/>
  <c r="P11" i="14"/>
  <c r="O11" i="14"/>
  <c r="Y10" i="14"/>
  <c r="X10" i="14"/>
  <c r="W10" i="14"/>
  <c r="V10" i="14"/>
  <c r="U10" i="14"/>
  <c r="P10" i="14"/>
  <c r="O10" i="14"/>
  <c r="Y9" i="14"/>
  <c r="X9" i="14"/>
  <c r="W9" i="14"/>
  <c r="V9" i="14"/>
  <c r="U9" i="14"/>
  <c r="P9" i="14"/>
  <c r="O9" i="14"/>
  <c r="Y8" i="14"/>
  <c r="X8" i="14"/>
  <c r="W8" i="14"/>
  <c r="V8" i="14"/>
  <c r="U8" i="14"/>
  <c r="P8" i="14"/>
  <c r="O8" i="14"/>
  <c r="Y7" i="14"/>
  <c r="X7" i="14"/>
  <c r="W7" i="14"/>
  <c r="V7" i="14"/>
  <c r="U7" i="14"/>
  <c r="P7" i="14"/>
  <c r="O7" i="14"/>
  <c r="Y6" i="14"/>
  <c r="X6" i="14"/>
  <c r="W6" i="14"/>
  <c r="V6" i="14"/>
  <c r="U6" i="14"/>
  <c r="P6" i="14"/>
  <c r="O6" i="14"/>
  <c r="Y5" i="14"/>
  <c r="X5" i="14"/>
  <c r="W5" i="14"/>
  <c r="V5" i="14"/>
  <c r="U5" i="14"/>
  <c r="P5" i="14"/>
  <c r="O5" i="14"/>
  <c r="Y4" i="14"/>
  <c r="X4" i="14"/>
  <c r="W4" i="14"/>
  <c r="V4" i="14"/>
  <c r="U4" i="14"/>
  <c r="P4" i="14"/>
  <c r="O4" i="14"/>
  <c r="Y3" i="14"/>
  <c r="X3" i="14"/>
  <c r="W3" i="14"/>
  <c r="V3" i="14"/>
  <c r="U3" i="14"/>
  <c r="P3" i="14"/>
  <c r="O3" i="14"/>
  <c r="Y2" i="14"/>
  <c r="X2" i="14"/>
  <c r="W2" i="14"/>
  <c r="V2" i="14"/>
  <c r="U2" i="14"/>
  <c r="P2" i="14"/>
  <c r="O2" i="14"/>
  <c r="AF1" i="14"/>
  <c r="AP10" i="14" s="1"/>
  <c r="AQ9" i="14" l="1"/>
  <c r="AQ5" i="14"/>
  <c r="AO11" i="14"/>
  <c r="AO9" i="14"/>
  <c r="AQ26" i="14"/>
  <c r="AQ6" i="14"/>
  <c r="AO44" i="14"/>
  <c r="AQ4" i="14"/>
  <c r="AO42" i="14"/>
  <c r="AO38" i="14"/>
  <c r="AO34" i="14"/>
  <c r="AQ34" i="14"/>
  <c r="AQ32" i="14"/>
  <c r="AO18" i="14"/>
  <c r="AQ42" i="14"/>
  <c r="AO24" i="14"/>
  <c r="AQ22" i="14"/>
  <c r="AO22" i="14"/>
  <c r="AQ12" i="14"/>
  <c r="AO14" i="14"/>
  <c r="AQ7" i="14"/>
  <c r="AQ8" i="14"/>
  <c r="AH4" i="14"/>
  <c r="AJ4" i="14" s="1"/>
  <c r="AO6" i="14"/>
  <c r="AQ36" i="14"/>
  <c r="AO20" i="14"/>
  <c r="AP30" i="14"/>
  <c r="AP6" i="14"/>
  <c r="AR39" i="14"/>
  <c r="AP39" i="14"/>
  <c r="AO39" i="14"/>
  <c r="AP28" i="14"/>
  <c r="AP4" i="14"/>
  <c r="AS4" i="14" s="1"/>
  <c r="AP35" i="14"/>
  <c r="AR19" i="14"/>
  <c r="AQ19" i="14"/>
  <c r="AP19" i="14"/>
  <c r="AO19" i="14"/>
  <c r="AP26" i="14"/>
  <c r="AR31" i="14"/>
  <c r="AQ31" i="14"/>
  <c r="AP31" i="14"/>
  <c r="AO31" i="14"/>
  <c r="CJ13" i="14"/>
  <c r="CK13" i="14" s="1"/>
  <c r="AP24" i="14"/>
  <c r="AP9" i="14"/>
  <c r="AS10" i="14" s="1"/>
  <c r="AR43" i="14"/>
  <c r="AQ43" i="14"/>
  <c r="AP43" i="14"/>
  <c r="AO43" i="14"/>
  <c r="AQ28" i="14"/>
  <c r="AP22" i="14"/>
  <c r="AO40" i="14"/>
  <c r="AO16" i="14"/>
  <c r="AP7" i="14"/>
  <c r="AO35" i="14"/>
  <c r="AQ13" i="14"/>
  <c r="AR13" i="14"/>
  <c r="AP13" i="14"/>
  <c r="AO13" i="14"/>
  <c r="AP44" i="14"/>
  <c r="AP20" i="14"/>
  <c r="AP5" i="14"/>
  <c r="AP25" i="14"/>
  <c r="AR25" i="14"/>
  <c r="AO25" i="14"/>
  <c r="AQ17" i="14"/>
  <c r="AP17" i="14"/>
  <c r="AO17" i="14"/>
  <c r="AR17" i="14"/>
  <c r="AQ24" i="14"/>
  <c r="AP42" i="14"/>
  <c r="AP18" i="14"/>
  <c r="AO36" i="14"/>
  <c r="AO12" i="14"/>
  <c r="AP15" i="14"/>
  <c r="AO37" i="14"/>
  <c r="AR37" i="14"/>
  <c r="AQ37" i="14"/>
  <c r="AR29" i="14"/>
  <c r="AQ29" i="14"/>
  <c r="AP29" i="14"/>
  <c r="AO29" i="14"/>
  <c r="AP40" i="14"/>
  <c r="AP16" i="14"/>
  <c r="AP37" i="14"/>
  <c r="AR41" i="14"/>
  <c r="AQ41" i="14"/>
  <c r="AP41" i="14"/>
  <c r="AO41" i="14"/>
  <c r="AQ44" i="14"/>
  <c r="AQ20" i="14"/>
  <c r="AP38" i="14"/>
  <c r="AP14" i="14"/>
  <c r="AO32" i="14"/>
  <c r="AO8" i="14"/>
  <c r="AO7" i="14"/>
  <c r="AP36" i="14"/>
  <c r="AP12" i="14"/>
  <c r="AO5" i="14"/>
  <c r="AP21" i="14"/>
  <c r="AR21" i="14"/>
  <c r="AQ21" i="14"/>
  <c r="AO21" i="14"/>
  <c r="AQ40" i="14"/>
  <c r="AQ16" i="14"/>
  <c r="AP34" i="14"/>
  <c r="AO28" i="14"/>
  <c r="AP11" i="14"/>
  <c r="AR15" i="14"/>
  <c r="AO15" i="14"/>
  <c r="AQ15" i="14"/>
  <c r="AR33" i="14"/>
  <c r="AQ33" i="14"/>
  <c r="AP33" i="14"/>
  <c r="AO33" i="14"/>
  <c r="AQ38" i="14"/>
  <c r="AQ14" i="14"/>
  <c r="AP32" i="14"/>
  <c r="AP8" i="14"/>
  <c r="AO26" i="14"/>
  <c r="AQ11" i="14"/>
  <c r="AQ35" i="14"/>
  <c r="AP23" i="14"/>
  <c r="AO23" i="14"/>
  <c r="AR23" i="14"/>
  <c r="AQ23" i="14"/>
  <c r="AP27" i="14"/>
  <c r="AR27" i="14"/>
  <c r="AQ27" i="14"/>
  <c r="AH10" i="14"/>
  <c r="AJ10" i="14" s="1"/>
  <c r="AB15" i="14"/>
  <c r="AC15" i="14" s="1"/>
  <c r="AB9" i="14"/>
  <c r="AF9" i="14" s="1"/>
  <c r="CJ9" i="14"/>
  <c r="CN9" i="14" s="1"/>
  <c r="BX9" i="14"/>
  <c r="CA9" i="14" s="1"/>
  <c r="AB27" i="14"/>
  <c r="AE27" i="14" s="1"/>
  <c r="CJ4" i="14"/>
  <c r="CN4" i="14" s="1"/>
  <c r="AH16" i="14"/>
  <c r="AJ16" i="14" s="1"/>
  <c r="BL9" i="14"/>
  <c r="BP9" i="14" s="1"/>
  <c r="BX16" i="14"/>
  <c r="CB16" i="14" s="1"/>
  <c r="CD43" i="14"/>
  <c r="CD36" i="14"/>
  <c r="CD32" i="14"/>
  <c r="CD31" i="14"/>
  <c r="CD44" i="14"/>
  <c r="CD42" i="14"/>
  <c r="CD30" i="14"/>
  <c r="CD41" i="14"/>
  <c r="CD40" i="14"/>
  <c r="CD39" i="14"/>
  <c r="CD38" i="14"/>
  <c r="CD37" i="14"/>
  <c r="CD28" i="14"/>
  <c r="CD22" i="14"/>
  <c r="CD15" i="14"/>
  <c r="CD26" i="14"/>
  <c r="CD14" i="14"/>
  <c r="CD33" i="14"/>
  <c r="CD34" i="14"/>
  <c r="CD35" i="14"/>
  <c r="CD13" i="14"/>
  <c r="CD17" i="14"/>
  <c r="CD19" i="14"/>
  <c r="CD23" i="14"/>
  <c r="CD11" i="14"/>
  <c r="CD10" i="14"/>
  <c r="CD9" i="14"/>
  <c r="CD29" i="14"/>
  <c r="CD24" i="14"/>
  <c r="CD21" i="14"/>
  <c r="CD16" i="14"/>
  <c r="CD8" i="14"/>
  <c r="CD12" i="14"/>
  <c r="CD7" i="14"/>
  <c r="CD27" i="14"/>
  <c r="CD18" i="14"/>
  <c r="CD6" i="14"/>
  <c r="CD5" i="14"/>
  <c r="CD25" i="14"/>
  <c r="CD20" i="14"/>
  <c r="CD4" i="14"/>
  <c r="BL44" i="14"/>
  <c r="BL42" i="14"/>
  <c r="BL41" i="14"/>
  <c r="BL40" i="14"/>
  <c r="BL38" i="14"/>
  <c r="BL26" i="14"/>
  <c r="BL37" i="14"/>
  <c r="BL43" i="14"/>
  <c r="BL36" i="14"/>
  <c r="BL25" i="14"/>
  <c r="BL21" i="14"/>
  <c r="BL39" i="14"/>
  <c r="BL30" i="14"/>
  <c r="BL20" i="14"/>
  <c r="BL34" i="14"/>
  <c r="BL33" i="14"/>
  <c r="BL35" i="14"/>
  <c r="BL28" i="14"/>
  <c r="BL8" i="14"/>
  <c r="BL7" i="14"/>
  <c r="BL15" i="14"/>
  <c r="BL6" i="14"/>
  <c r="BL32" i="14"/>
  <c r="BL17" i="14"/>
  <c r="BL5" i="14"/>
  <c r="BL4" i="14"/>
  <c r="BL13" i="14"/>
  <c r="BL31" i="14"/>
  <c r="BL23" i="14"/>
  <c r="BL22" i="14"/>
  <c r="BL19" i="14"/>
  <c r="BL29" i="14"/>
  <c r="BL24" i="14"/>
  <c r="BL27" i="14"/>
  <c r="BL16" i="14"/>
  <c r="BL14" i="14"/>
  <c r="BL11" i="14"/>
  <c r="BL18" i="14"/>
  <c r="BL10" i="14"/>
  <c r="BL12" i="14"/>
  <c r="BR43" i="14"/>
  <c r="BR36" i="14"/>
  <c r="BR32" i="14"/>
  <c r="BR31" i="14"/>
  <c r="BR44" i="14"/>
  <c r="BR42" i="14"/>
  <c r="BR30" i="14"/>
  <c r="BR41" i="14"/>
  <c r="BR40" i="14"/>
  <c r="BR39" i="14"/>
  <c r="BR38" i="14"/>
  <c r="BR37" i="14"/>
  <c r="BR26" i="14"/>
  <c r="BR15" i="14"/>
  <c r="BR34" i="14"/>
  <c r="BR33" i="14"/>
  <c r="BR23" i="14"/>
  <c r="BR14" i="14"/>
  <c r="BR29" i="14"/>
  <c r="BR35" i="14"/>
  <c r="BR24" i="14"/>
  <c r="BR19" i="14"/>
  <c r="BR27" i="14"/>
  <c r="BR22" i="14"/>
  <c r="BR21" i="14"/>
  <c r="BR11" i="14"/>
  <c r="BR16" i="14"/>
  <c r="BR10" i="14"/>
  <c r="BR25" i="14"/>
  <c r="BR12" i="14"/>
  <c r="BR9" i="14"/>
  <c r="BR18" i="14"/>
  <c r="BR8" i="14"/>
  <c r="BR7" i="14"/>
  <c r="BR20" i="14"/>
  <c r="BR6" i="14"/>
  <c r="BR5" i="14"/>
  <c r="BR28" i="14"/>
  <c r="BR13" i="14"/>
  <c r="BR4" i="14"/>
  <c r="BR17" i="14"/>
  <c r="CJ11" i="14"/>
  <c r="BX14" i="14"/>
  <c r="AH19" i="14"/>
  <c r="AH22" i="14"/>
  <c r="BX24" i="14"/>
  <c r="BX32" i="14"/>
  <c r="AB10" i="14"/>
  <c r="BX10" i="14"/>
  <c r="CJ10" i="14"/>
  <c r="BX11" i="14"/>
  <c r="AB12" i="14"/>
  <c r="CJ30" i="14"/>
  <c r="AB31" i="14"/>
  <c r="BX44" i="14"/>
  <c r="BX42" i="14"/>
  <c r="BX41" i="14"/>
  <c r="BX40" i="14"/>
  <c r="BX39" i="14"/>
  <c r="BX38" i="14"/>
  <c r="BX26" i="14"/>
  <c r="BX37" i="14"/>
  <c r="BX43" i="14"/>
  <c r="BX36" i="14"/>
  <c r="BX31" i="14"/>
  <c r="BX27" i="14"/>
  <c r="BX25" i="14"/>
  <c r="BX21" i="14"/>
  <c r="BX20" i="14"/>
  <c r="BX33" i="14"/>
  <c r="BX34" i="14"/>
  <c r="BX35" i="14"/>
  <c r="AH5" i="14"/>
  <c r="CL9" i="14"/>
  <c r="AB11" i="14"/>
  <c r="AH17" i="14"/>
  <c r="CJ19" i="14"/>
  <c r="BX23" i="14"/>
  <c r="CJ33" i="14"/>
  <c r="AH6" i="14"/>
  <c r="AH13" i="14"/>
  <c r="AB18" i="14"/>
  <c r="BX22" i="14"/>
  <c r="AH24" i="14"/>
  <c r="AH33" i="14"/>
  <c r="CJ44" i="14"/>
  <c r="CJ42" i="14"/>
  <c r="CJ41" i="14"/>
  <c r="CJ40" i="14"/>
  <c r="CJ39" i="14"/>
  <c r="CJ38" i="14"/>
  <c r="CJ26" i="14"/>
  <c r="CJ37" i="14"/>
  <c r="CJ43" i="14"/>
  <c r="CJ36" i="14"/>
  <c r="CJ24" i="14"/>
  <c r="CJ34" i="14"/>
  <c r="CJ32" i="14"/>
  <c r="CJ29" i="14"/>
  <c r="CJ20" i="14"/>
  <c r="CJ35" i="14"/>
  <c r="CJ27" i="14"/>
  <c r="CJ25" i="14"/>
  <c r="AH7" i="14"/>
  <c r="AB14" i="14"/>
  <c r="CJ17" i="14"/>
  <c r="BX19" i="14"/>
  <c r="AH26" i="14"/>
  <c r="AH8" i="14"/>
  <c r="BX13" i="14"/>
  <c r="CJ15" i="14"/>
  <c r="AB16" i="14"/>
  <c r="AH20" i="14"/>
  <c r="BX28" i="14"/>
  <c r="AH9" i="14"/>
  <c r="BX17" i="14"/>
  <c r="BX4" i="14"/>
  <c r="AH12" i="14"/>
  <c r="BX15" i="14"/>
  <c r="AH18" i="14"/>
  <c r="AH28" i="14"/>
  <c r="AB5" i="14"/>
  <c r="AH11" i="14"/>
  <c r="CJ12" i="14"/>
  <c r="AB19" i="14"/>
  <c r="BX30" i="14"/>
  <c r="CJ31" i="14"/>
  <c r="BX5" i="14"/>
  <c r="CL4" i="14"/>
  <c r="AB6" i="14"/>
  <c r="BX6" i="14"/>
  <c r="CJ6" i="14"/>
  <c r="AB13" i="14"/>
  <c r="CJ18" i="14"/>
  <c r="AB22" i="14"/>
  <c r="CK4" i="14"/>
  <c r="CJ5" i="14"/>
  <c r="AB44" i="14"/>
  <c r="AB42" i="14"/>
  <c r="AB41" i="14"/>
  <c r="AB40" i="14"/>
  <c r="AB38" i="14"/>
  <c r="AB26" i="14"/>
  <c r="AB37" i="14"/>
  <c r="AB43" i="14"/>
  <c r="AB36" i="14"/>
  <c r="AB30" i="14"/>
  <c r="AB25" i="14"/>
  <c r="AB34" i="14"/>
  <c r="AB21" i="14"/>
  <c r="AB33" i="14"/>
  <c r="AB28" i="14"/>
  <c r="AB20" i="14"/>
  <c r="AB35" i="14"/>
  <c r="AB32" i="14"/>
  <c r="AB39" i="14"/>
  <c r="CM4" i="14"/>
  <c r="AB7" i="14"/>
  <c r="BX7" i="14"/>
  <c r="CJ7" i="14"/>
  <c r="BX12" i="14"/>
  <c r="CJ14" i="14"/>
  <c r="AB17" i="14"/>
  <c r="AB23" i="14"/>
  <c r="CJ23" i="14"/>
  <c r="AB24" i="14"/>
  <c r="AH43" i="14"/>
  <c r="AH36" i="14"/>
  <c r="AH32" i="14"/>
  <c r="AH31" i="14"/>
  <c r="AH44" i="14"/>
  <c r="AH42" i="14"/>
  <c r="AH41" i="14"/>
  <c r="AH40" i="14"/>
  <c r="AH39" i="14"/>
  <c r="AH37" i="14"/>
  <c r="AH35" i="14"/>
  <c r="AH29" i="14"/>
  <c r="AH23" i="14"/>
  <c r="AH15" i="14"/>
  <c r="AH14" i="14"/>
  <c r="AH27" i="14"/>
  <c r="AH38" i="14"/>
  <c r="AH34" i="14"/>
  <c r="AB8" i="14"/>
  <c r="BX8" i="14"/>
  <c r="CJ8" i="14"/>
  <c r="CJ16" i="14"/>
  <c r="BX18" i="14"/>
  <c r="AH21" i="14"/>
  <c r="CJ21" i="14"/>
  <c r="CJ22" i="14"/>
  <c r="AH25" i="14"/>
  <c r="CJ28" i="14"/>
  <c r="AB29" i="14"/>
  <c r="BX29" i="14"/>
  <c r="AH30" i="14"/>
  <c r="CM13" i="14" l="1"/>
  <c r="CN13" i="14"/>
  <c r="AE15" i="14"/>
  <c r="AF15" i="14"/>
  <c r="CL13" i="14"/>
  <c r="AS23" i="14"/>
  <c r="AS6" i="14"/>
  <c r="AS7" i="14"/>
  <c r="AS5" i="14"/>
  <c r="AS22" i="14"/>
  <c r="AS9" i="14"/>
  <c r="CM9" i="14"/>
  <c r="AS21" i="14"/>
  <c r="AD9" i="14"/>
  <c r="AD15" i="14"/>
  <c r="AS26" i="14"/>
  <c r="AS39" i="14"/>
  <c r="AS27" i="14"/>
  <c r="AS17" i="14"/>
  <c r="AS12" i="14"/>
  <c r="AS16" i="14"/>
  <c r="AS43" i="14"/>
  <c r="AS28" i="14"/>
  <c r="AS33" i="14"/>
  <c r="AI4" i="14"/>
  <c r="BY16" i="14"/>
  <c r="AS32" i="14"/>
  <c r="AK4" i="14"/>
  <c r="AM4" i="14" s="1"/>
  <c r="CB9" i="14"/>
  <c r="AL4" i="14"/>
  <c r="AC9" i="14"/>
  <c r="AS37" i="14"/>
  <c r="AS18" i="14"/>
  <c r="AS44" i="14"/>
  <c r="AS19" i="14"/>
  <c r="AE9" i="14"/>
  <c r="AS8" i="14"/>
  <c r="AS40" i="14"/>
  <c r="AS42" i="14"/>
  <c r="AK10" i="14"/>
  <c r="AS31" i="14"/>
  <c r="AS34" i="14"/>
  <c r="AS25" i="14"/>
  <c r="AS13" i="14"/>
  <c r="AL10" i="14"/>
  <c r="AS14" i="14"/>
  <c r="AS30" i="14"/>
  <c r="AS35" i="14"/>
  <c r="AS38" i="14"/>
  <c r="AS24" i="14"/>
  <c r="AS11" i="14"/>
  <c r="AC27" i="14"/>
  <c r="AS36" i="14"/>
  <c r="AD27" i="14"/>
  <c r="AS15" i="14"/>
  <c r="BY9" i="14"/>
  <c r="BZ9" i="14"/>
  <c r="AS41" i="14"/>
  <c r="AS29" i="14"/>
  <c r="CK9" i="14"/>
  <c r="AS20" i="14"/>
  <c r="AK16" i="14"/>
  <c r="AL16" i="14"/>
  <c r="AI16" i="14"/>
  <c r="BZ16" i="14"/>
  <c r="AI10" i="14"/>
  <c r="AF27" i="14"/>
  <c r="CO4" i="14"/>
  <c r="CA16" i="14"/>
  <c r="BM9" i="14"/>
  <c r="BN9" i="14"/>
  <c r="BO9" i="14"/>
  <c r="AC20" i="14"/>
  <c r="AF20" i="14"/>
  <c r="AE20" i="14"/>
  <c r="AD20" i="14"/>
  <c r="BV11" i="14"/>
  <c r="BU11" i="14"/>
  <c r="BT11" i="14"/>
  <c r="BS11" i="14"/>
  <c r="CB17" i="14"/>
  <c r="CA17" i="14"/>
  <c r="BZ17" i="14"/>
  <c r="BY17" i="14"/>
  <c r="AL7" i="14"/>
  <c r="AK7" i="14"/>
  <c r="AJ7" i="14"/>
  <c r="AI7" i="14"/>
  <c r="CM26" i="14"/>
  <c r="CL26" i="14"/>
  <c r="CK26" i="14"/>
  <c r="CN26" i="14"/>
  <c r="BY20" i="14"/>
  <c r="CB20" i="14"/>
  <c r="CA20" i="14"/>
  <c r="BZ20" i="14"/>
  <c r="BY41" i="14"/>
  <c r="CB41" i="14"/>
  <c r="CA41" i="14"/>
  <c r="BZ41" i="14"/>
  <c r="BZ24" i="14"/>
  <c r="CB24" i="14"/>
  <c r="CA24" i="14"/>
  <c r="BY24" i="14"/>
  <c r="BV5" i="14"/>
  <c r="BU5" i="14"/>
  <c r="BT5" i="14"/>
  <c r="BS5" i="14"/>
  <c r="BU21" i="14"/>
  <c r="BT21" i="14"/>
  <c r="BS21" i="14"/>
  <c r="BV21" i="14"/>
  <c r="BS26" i="14"/>
  <c r="BV26" i="14"/>
  <c r="BU26" i="14"/>
  <c r="BT26" i="14"/>
  <c r="BV43" i="14"/>
  <c r="BU43" i="14"/>
  <c r="BT43" i="14"/>
  <c r="BS43" i="14"/>
  <c r="BP22" i="14"/>
  <c r="BO22" i="14"/>
  <c r="BN22" i="14"/>
  <c r="BM22" i="14"/>
  <c r="BP28" i="14"/>
  <c r="BO28" i="14"/>
  <c r="BN28" i="14"/>
  <c r="BM28" i="14"/>
  <c r="BP26" i="14"/>
  <c r="BO26" i="14"/>
  <c r="BN26" i="14"/>
  <c r="BM26" i="14"/>
  <c r="CH27" i="14"/>
  <c r="CG27" i="14"/>
  <c r="CF27" i="14"/>
  <c r="CE27" i="14"/>
  <c r="CG19" i="14"/>
  <c r="CF19" i="14"/>
  <c r="CE19" i="14"/>
  <c r="CH19" i="14"/>
  <c r="CH38" i="14"/>
  <c r="CG38" i="14"/>
  <c r="CF38" i="14"/>
  <c r="CE38" i="14"/>
  <c r="CM23" i="14"/>
  <c r="CK23" i="14"/>
  <c r="CN23" i="14"/>
  <c r="CL23" i="14"/>
  <c r="BV28" i="14"/>
  <c r="BU28" i="14"/>
  <c r="BT28" i="14"/>
  <c r="BS28" i="14"/>
  <c r="CB8" i="14"/>
  <c r="CA8" i="14"/>
  <c r="BZ8" i="14"/>
  <c r="BY8" i="14"/>
  <c r="AL9" i="14"/>
  <c r="AK9" i="14"/>
  <c r="AI9" i="14"/>
  <c r="AJ9" i="14"/>
  <c r="AL6" i="14"/>
  <c r="AK6" i="14"/>
  <c r="AJ6" i="14"/>
  <c r="AI6" i="14"/>
  <c r="BY21" i="14"/>
  <c r="CB21" i="14"/>
  <c r="CA21" i="14"/>
  <c r="BZ21" i="14"/>
  <c r="CB42" i="14"/>
  <c r="CA42" i="14"/>
  <c r="BZ42" i="14"/>
  <c r="BY42" i="14"/>
  <c r="AL22" i="14"/>
  <c r="AK22" i="14"/>
  <c r="AJ22" i="14"/>
  <c r="AI22" i="14"/>
  <c r="BV6" i="14"/>
  <c r="BU6" i="14"/>
  <c r="BT6" i="14"/>
  <c r="BS6" i="14"/>
  <c r="BT22" i="14"/>
  <c r="BS22" i="14"/>
  <c r="BV22" i="14"/>
  <c r="BU22" i="14"/>
  <c r="BV37" i="14"/>
  <c r="BU37" i="14"/>
  <c r="BT37" i="14"/>
  <c r="BS37" i="14"/>
  <c r="BO23" i="14"/>
  <c r="BP23" i="14"/>
  <c r="BN23" i="14"/>
  <c r="BM23" i="14"/>
  <c r="BO35" i="14"/>
  <c r="BN35" i="14"/>
  <c r="BM35" i="14"/>
  <c r="BP35" i="14"/>
  <c r="BP38" i="14"/>
  <c r="BO38" i="14"/>
  <c r="BN38" i="14"/>
  <c r="BM38" i="14"/>
  <c r="CH7" i="14"/>
  <c r="CG7" i="14"/>
  <c r="CF7" i="14"/>
  <c r="CE7" i="14"/>
  <c r="CE17" i="14"/>
  <c r="CH17" i="14"/>
  <c r="CG17" i="14"/>
  <c r="CF17" i="14"/>
  <c r="CH39" i="14"/>
  <c r="CG39" i="14"/>
  <c r="CF39" i="14"/>
  <c r="CE39" i="14"/>
  <c r="AL37" i="14"/>
  <c r="AK37" i="14"/>
  <c r="AJ37" i="14"/>
  <c r="AI37" i="14"/>
  <c r="BZ40" i="14"/>
  <c r="CB40" i="14"/>
  <c r="CA40" i="14"/>
  <c r="BY40" i="14"/>
  <c r="BM37" i="14"/>
  <c r="BN37" i="14"/>
  <c r="BP37" i="14"/>
  <c r="BO37" i="14"/>
  <c r="CN8" i="14"/>
  <c r="CM8" i="14"/>
  <c r="CL8" i="14"/>
  <c r="CK8" i="14"/>
  <c r="CK14" i="14"/>
  <c r="CN14" i="14"/>
  <c r="CM14" i="14"/>
  <c r="CL14" i="14"/>
  <c r="BY25" i="14"/>
  <c r="CA25" i="14"/>
  <c r="BZ25" i="14"/>
  <c r="CB25" i="14"/>
  <c r="CB44" i="14"/>
  <c r="CA44" i="14"/>
  <c r="BZ44" i="14"/>
  <c r="BY44" i="14"/>
  <c r="AL19" i="14"/>
  <c r="AK19" i="14"/>
  <c r="AJ19" i="14"/>
  <c r="AI19" i="14"/>
  <c r="BV20" i="14"/>
  <c r="BU20" i="14"/>
  <c r="BT20" i="14"/>
  <c r="BS20" i="14"/>
  <c r="BV27" i="14"/>
  <c r="BU27" i="14"/>
  <c r="BT27" i="14"/>
  <c r="BS27" i="14"/>
  <c r="BV38" i="14"/>
  <c r="BU38" i="14"/>
  <c r="BT38" i="14"/>
  <c r="BS38" i="14"/>
  <c r="BP12" i="14"/>
  <c r="BO12" i="14"/>
  <c r="BN12" i="14"/>
  <c r="BM12" i="14"/>
  <c r="BP31" i="14"/>
  <c r="BO31" i="14"/>
  <c r="BN31" i="14"/>
  <c r="BM31" i="14"/>
  <c r="BP33" i="14"/>
  <c r="BO33" i="14"/>
  <c r="BN33" i="14"/>
  <c r="BM33" i="14"/>
  <c r="BN40" i="14"/>
  <c r="BP40" i="14"/>
  <c r="BO40" i="14"/>
  <c r="BM40" i="14"/>
  <c r="CG12" i="14"/>
  <c r="CF12" i="14"/>
  <c r="CH12" i="14"/>
  <c r="CE12" i="14"/>
  <c r="CF13" i="14"/>
  <c r="CE13" i="14"/>
  <c r="CH13" i="14"/>
  <c r="CG13" i="14"/>
  <c r="CH40" i="14"/>
  <c r="CG40" i="14"/>
  <c r="CF40" i="14"/>
  <c r="CE40" i="14"/>
  <c r="CB33" i="14"/>
  <c r="CA33" i="14"/>
  <c r="BZ33" i="14"/>
  <c r="BY33" i="14"/>
  <c r="CH18" i="14"/>
  <c r="CG18" i="14"/>
  <c r="CF18" i="14"/>
  <c r="CE18" i="14"/>
  <c r="AL40" i="14"/>
  <c r="AK40" i="14"/>
  <c r="AJ40" i="14"/>
  <c r="AI40" i="14"/>
  <c r="AL41" i="14"/>
  <c r="AK41" i="14"/>
  <c r="AJ41" i="14"/>
  <c r="AI41" i="14"/>
  <c r="CB29" i="14"/>
  <c r="CA29" i="14"/>
  <c r="BZ29" i="14"/>
  <c r="BY29" i="14"/>
  <c r="CL40" i="14"/>
  <c r="CN40" i="14"/>
  <c r="CM40" i="14"/>
  <c r="CK40" i="14"/>
  <c r="BV7" i="14"/>
  <c r="BU7" i="14"/>
  <c r="BT7" i="14"/>
  <c r="BS7" i="14"/>
  <c r="BS19" i="14"/>
  <c r="BV19" i="14"/>
  <c r="BU19" i="14"/>
  <c r="BT19" i="14"/>
  <c r="BV39" i="14"/>
  <c r="BU39" i="14"/>
  <c r="BT39" i="14"/>
  <c r="BS39" i="14"/>
  <c r="BP10" i="14"/>
  <c r="BO10" i="14"/>
  <c r="BN10" i="14"/>
  <c r="BM10" i="14"/>
  <c r="BP13" i="14"/>
  <c r="BO13" i="14"/>
  <c r="BN13" i="14"/>
  <c r="BM13" i="14"/>
  <c r="BP34" i="14"/>
  <c r="BO34" i="14"/>
  <c r="BN34" i="14"/>
  <c r="BM34" i="14"/>
  <c r="BM41" i="14"/>
  <c r="BP41" i="14"/>
  <c r="BO41" i="14"/>
  <c r="BN41" i="14"/>
  <c r="CH8" i="14"/>
  <c r="CG8" i="14"/>
  <c r="CF8" i="14"/>
  <c r="CE8" i="14"/>
  <c r="CE35" i="14"/>
  <c r="CH35" i="14"/>
  <c r="CG35" i="14"/>
  <c r="CF35" i="14"/>
  <c r="CH41" i="14"/>
  <c r="CG41" i="14"/>
  <c r="CF41" i="14"/>
  <c r="CE41" i="14"/>
  <c r="AJ13" i="14"/>
  <c r="AI13" i="14"/>
  <c r="AL13" i="14"/>
  <c r="AK13" i="14"/>
  <c r="CG23" i="14"/>
  <c r="CF23" i="14"/>
  <c r="CE23" i="14"/>
  <c r="CH23" i="14"/>
  <c r="AF17" i="14"/>
  <c r="AE17" i="14"/>
  <c r="AC17" i="14"/>
  <c r="AD17" i="14"/>
  <c r="AF8" i="14"/>
  <c r="AE8" i="14"/>
  <c r="AD8" i="14"/>
  <c r="AC8" i="14"/>
  <c r="CM39" i="14"/>
  <c r="CN39" i="14"/>
  <c r="CL39" i="14"/>
  <c r="CK39" i="14"/>
  <c r="CM5" i="14"/>
  <c r="CL5" i="14"/>
  <c r="CK5" i="14"/>
  <c r="CN5" i="14"/>
  <c r="AF31" i="14"/>
  <c r="AE31" i="14"/>
  <c r="AD31" i="14"/>
  <c r="AC31" i="14"/>
  <c r="CK7" i="14"/>
  <c r="CN7" i="14"/>
  <c r="CM7" i="14"/>
  <c r="CL7" i="14"/>
  <c r="CK20" i="14"/>
  <c r="CN20" i="14"/>
  <c r="CM20" i="14"/>
  <c r="CL20" i="14"/>
  <c r="CL19" i="14"/>
  <c r="CK19" i="14"/>
  <c r="CN19" i="14"/>
  <c r="CM19" i="14"/>
  <c r="BY31" i="14"/>
  <c r="CB31" i="14"/>
  <c r="CA31" i="14"/>
  <c r="BZ31" i="14"/>
  <c r="CN30" i="14"/>
  <c r="CM30" i="14"/>
  <c r="CL30" i="14"/>
  <c r="CK30" i="14"/>
  <c r="CN11" i="14"/>
  <c r="CM11" i="14"/>
  <c r="CL11" i="14"/>
  <c r="CK11" i="14"/>
  <c r="BV8" i="14"/>
  <c r="BU8" i="14"/>
  <c r="BT8" i="14"/>
  <c r="BS8" i="14"/>
  <c r="BV24" i="14"/>
  <c r="BU24" i="14"/>
  <c r="BT24" i="14"/>
  <c r="BS24" i="14"/>
  <c r="BV40" i="14"/>
  <c r="BU40" i="14"/>
  <c r="BT40" i="14"/>
  <c r="BS40" i="14"/>
  <c r="BO18" i="14"/>
  <c r="BN18" i="14"/>
  <c r="BP18" i="14"/>
  <c r="BM18" i="14"/>
  <c r="BP4" i="14"/>
  <c r="BO4" i="14"/>
  <c r="BM4" i="14"/>
  <c r="BN4" i="14"/>
  <c r="BM20" i="14"/>
  <c r="BN20" i="14"/>
  <c r="BP20" i="14"/>
  <c r="BO20" i="14"/>
  <c r="BP42" i="14"/>
  <c r="BO42" i="14"/>
  <c r="BN42" i="14"/>
  <c r="BM42" i="14"/>
  <c r="CH16" i="14"/>
  <c r="CG16" i="14"/>
  <c r="CF16" i="14"/>
  <c r="CE16" i="14"/>
  <c r="CF34" i="14"/>
  <c r="CH34" i="14"/>
  <c r="CG34" i="14"/>
  <c r="CE34" i="14"/>
  <c r="CF30" i="14"/>
  <c r="CE30" i="14"/>
  <c r="CH30" i="14"/>
  <c r="CG30" i="14"/>
  <c r="AD40" i="14"/>
  <c r="AF40" i="14"/>
  <c r="AE40" i="14"/>
  <c r="AC40" i="14"/>
  <c r="BN19" i="14"/>
  <c r="BM19" i="14"/>
  <c r="BP19" i="14"/>
  <c r="BO19" i="14"/>
  <c r="AE23" i="14"/>
  <c r="AC23" i="14"/>
  <c r="AF23" i="14"/>
  <c r="AD23" i="14"/>
  <c r="CN31" i="14"/>
  <c r="CM31" i="14"/>
  <c r="CL31" i="14"/>
  <c r="CK31" i="14"/>
  <c r="CB30" i="14"/>
  <c r="CA30" i="14"/>
  <c r="BZ30" i="14"/>
  <c r="BY30" i="14"/>
  <c r="AL42" i="14"/>
  <c r="AK42" i="14"/>
  <c r="AJ42" i="14"/>
  <c r="AI42" i="14"/>
  <c r="CM35" i="14"/>
  <c r="CL35" i="14"/>
  <c r="CK35" i="14"/>
  <c r="CN35" i="14"/>
  <c r="AF29" i="14"/>
  <c r="AE29" i="14"/>
  <c r="AD29" i="14"/>
  <c r="AC29" i="14"/>
  <c r="AC25" i="14"/>
  <c r="AF25" i="14"/>
  <c r="AE25" i="14"/>
  <c r="AD25" i="14"/>
  <c r="AF16" i="14"/>
  <c r="AE16" i="14"/>
  <c r="AD16" i="14"/>
  <c r="AG16" i="14" s="1"/>
  <c r="AC16" i="14"/>
  <c r="AL27" i="14"/>
  <c r="AK27" i="14"/>
  <c r="AJ27" i="14"/>
  <c r="AI27" i="14"/>
  <c r="AI31" i="14"/>
  <c r="AL31" i="14"/>
  <c r="AK31" i="14"/>
  <c r="AJ31" i="14"/>
  <c r="BY7" i="14"/>
  <c r="CB7" i="14"/>
  <c r="CA7" i="14"/>
  <c r="BZ7" i="14"/>
  <c r="AF30" i="14"/>
  <c r="AE30" i="14"/>
  <c r="AD30" i="14"/>
  <c r="AC30" i="14"/>
  <c r="AF22" i="14"/>
  <c r="AD22" i="14"/>
  <c r="AC22" i="14"/>
  <c r="AE22" i="14"/>
  <c r="AK11" i="14"/>
  <c r="AJ11" i="14"/>
  <c r="AI11" i="14"/>
  <c r="AL11" i="14"/>
  <c r="CN15" i="14"/>
  <c r="CM15" i="14"/>
  <c r="CL15" i="14"/>
  <c r="CK15" i="14"/>
  <c r="CK29" i="14"/>
  <c r="CN29" i="14"/>
  <c r="CM29" i="14"/>
  <c r="CL29" i="14"/>
  <c r="CN42" i="14"/>
  <c r="CM42" i="14"/>
  <c r="CL42" i="14"/>
  <c r="CK42" i="14"/>
  <c r="AL17" i="14"/>
  <c r="AK17" i="14"/>
  <c r="AJ17" i="14"/>
  <c r="AI17" i="14"/>
  <c r="BZ36" i="14"/>
  <c r="BY36" i="14"/>
  <c r="CB36" i="14"/>
  <c r="CA36" i="14"/>
  <c r="AF12" i="14"/>
  <c r="AE12" i="14"/>
  <c r="AD12" i="14"/>
  <c r="AC12" i="14"/>
  <c r="BV18" i="14"/>
  <c r="BU18" i="14"/>
  <c r="BT18" i="14"/>
  <c r="BS18" i="14"/>
  <c r="BS35" i="14"/>
  <c r="BV35" i="14"/>
  <c r="BU35" i="14"/>
  <c r="BT35" i="14"/>
  <c r="BV41" i="14"/>
  <c r="BU41" i="14"/>
  <c r="BT41" i="14"/>
  <c r="BS41" i="14"/>
  <c r="BP11" i="14"/>
  <c r="BO11" i="14"/>
  <c r="BN11" i="14"/>
  <c r="BM11" i="14"/>
  <c r="BO5" i="14"/>
  <c r="BN5" i="14"/>
  <c r="BM5" i="14"/>
  <c r="BP5" i="14"/>
  <c r="BN30" i="14"/>
  <c r="BM30" i="14"/>
  <c r="BP30" i="14"/>
  <c r="BO30" i="14"/>
  <c r="BP44" i="14"/>
  <c r="BO44" i="14"/>
  <c r="BN44" i="14"/>
  <c r="BM44" i="14"/>
  <c r="CH21" i="14"/>
  <c r="CG21" i="14"/>
  <c r="CF21" i="14"/>
  <c r="CE21" i="14"/>
  <c r="CH33" i="14"/>
  <c r="CG33" i="14"/>
  <c r="CF33" i="14"/>
  <c r="CE33" i="14"/>
  <c r="CH42" i="14"/>
  <c r="CG42" i="14"/>
  <c r="CF42" i="14"/>
  <c r="CE42" i="14"/>
  <c r="CN16" i="14"/>
  <c r="CM16" i="14"/>
  <c r="CL16" i="14"/>
  <c r="CK16" i="14"/>
  <c r="CB32" i="14"/>
  <c r="CA32" i="14"/>
  <c r="BZ32" i="14"/>
  <c r="BY32" i="14"/>
  <c r="CA5" i="14"/>
  <c r="BZ5" i="14"/>
  <c r="BY5" i="14"/>
  <c r="CB5" i="14"/>
  <c r="AJ30" i="14"/>
  <c r="AI30" i="14"/>
  <c r="AL30" i="14"/>
  <c r="AK30" i="14"/>
  <c r="CN33" i="14"/>
  <c r="CM33" i="14"/>
  <c r="CL33" i="14"/>
  <c r="CK33" i="14"/>
  <c r="AL20" i="14"/>
  <c r="AK20" i="14"/>
  <c r="AJ20" i="14"/>
  <c r="AI20" i="14"/>
  <c r="BY27" i="14"/>
  <c r="BZ27" i="14"/>
  <c r="CB27" i="14"/>
  <c r="CA27" i="14"/>
  <c r="AL38" i="14"/>
  <c r="AK38" i="14"/>
  <c r="AJ38" i="14"/>
  <c r="AM38" i="14" s="1"/>
  <c r="AI38" i="14"/>
  <c r="CM12" i="14"/>
  <c r="CL12" i="14"/>
  <c r="CK12" i="14"/>
  <c r="CN12" i="14"/>
  <c r="CN28" i="14"/>
  <c r="CM28" i="14"/>
  <c r="CL28" i="14"/>
  <c r="CK28" i="14"/>
  <c r="AL25" i="14"/>
  <c r="AK25" i="14"/>
  <c r="AJ25" i="14"/>
  <c r="AI25" i="14"/>
  <c r="AI14" i="14"/>
  <c r="AK14" i="14"/>
  <c r="AJ14" i="14"/>
  <c r="AL14" i="14"/>
  <c r="AI32" i="14"/>
  <c r="AL32" i="14"/>
  <c r="AK32" i="14"/>
  <c r="AJ32" i="14"/>
  <c r="AC7" i="14"/>
  <c r="AF7" i="14"/>
  <c r="AE7" i="14"/>
  <c r="AD7" i="14"/>
  <c r="AD36" i="14"/>
  <c r="AC36" i="14"/>
  <c r="AF36" i="14"/>
  <c r="AE36" i="14"/>
  <c r="CM18" i="14"/>
  <c r="CL18" i="14"/>
  <c r="CN18" i="14"/>
  <c r="CK18" i="14"/>
  <c r="AE5" i="14"/>
  <c r="AD5" i="14"/>
  <c r="AC5" i="14"/>
  <c r="AF5" i="14"/>
  <c r="CB13" i="14"/>
  <c r="CA13" i="14"/>
  <c r="BZ13" i="14"/>
  <c r="BY13" i="14"/>
  <c r="CN32" i="14"/>
  <c r="CK32" i="14"/>
  <c r="CM32" i="14"/>
  <c r="CL32" i="14"/>
  <c r="CN44" i="14"/>
  <c r="CM44" i="14"/>
  <c r="CL44" i="14"/>
  <c r="CK44" i="14"/>
  <c r="AF11" i="14"/>
  <c r="AE11" i="14"/>
  <c r="AD11" i="14"/>
  <c r="AC11" i="14"/>
  <c r="CB43" i="14"/>
  <c r="CA43" i="14"/>
  <c r="BZ43" i="14"/>
  <c r="BY43" i="14"/>
  <c r="CB11" i="14"/>
  <c r="CA11" i="14"/>
  <c r="BZ11" i="14"/>
  <c r="BY11" i="14"/>
  <c r="BV9" i="14"/>
  <c r="BS9" i="14"/>
  <c r="BU9" i="14"/>
  <c r="BT9" i="14"/>
  <c r="BU29" i="14"/>
  <c r="BT29" i="14"/>
  <c r="BV29" i="14"/>
  <c r="BS29" i="14"/>
  <c r="BT30" i="14"/>
  <c r="BS30" i="14"/>
  <c r="BV30" i="14"/>
  <c r="BU30" i="14"/>
  <c r="BP14" i="14"/>
  <c r="BO14" i="14"/>
  <c r="BN14" i="14"/>
  <c r="BM14" i="14"/>
  <c r="BP17" i="14"/>
  <c r="BO17" i="14"/>
  <c r="BN17" i="14"/>
  <c r="BM17" i="14"/>
  <c r="BO39" i="14"/>
  <c r="BP39" i="14"/>
  <c r="BN39" i="14"/>
  <c r="BM39" i="14"/>
  <c r="CH4" i="14"/>
  <c r="CG4" i="14"/>
  <c r="CE4" i="14"/>
  <c r="CF4" i="14"/>
  <c r="CH24" i="14"/>
  <c r="CG24" i="14"/>
  <c r="CF24" i="14"/>
  <c r="CE24" i="14"/>
  <c r="CE14" i="14"/>
  <c r="CH14" i="14"/>
  <c r="CG14" i="14"/>
  <c r="CF14" i="14"/>
  <c r="CH44" i="14"/>
  <c r="CG44" i="14"/>
  <c r="CF44" i="14"/>
  <c r="CE44" i="14"/>
  <c r="CB4" i="14"/>
  <c r="CA4" i="14"/>
  <c r="BZ4" i="14"/>
  <c r="BY4" i="14"/>
  <c r="CG37" i="14"/>
  <c r="CF37" i="14"/>
  <c r="CE37" i="14"/>
  <c r="CH37" i="14"/>
  <c r="AF33" i="14"/>
  <c r="AE33" i="14"/>
  <c r="AD33" i="14"/>
  <c r="AC33" i="14"/>
  <c r="AF21" i="14"/>
  <c r="AE21" i="14"/>
  <c r="AD21" i="14"/>
  <c r="AC21" i="14"/>
  <c r="BY12" i="14"/>
  <c r="CB12" i="14"/>
  <c r="CA12" i="14"/>
  <c r="BZ12" i="14"/>
  <c r="CB14" i="14"/>
  <c r="CA14" i="14"/>
  <c r="BZ14" i="14"/>
  <c r="BY14" i="14"/>
  <c r="AL44" i="14"/>
  <c r="AK44" i="14"/>
  <c r="AJ44" i="14"/>
  <c r="AI44" i="14"/>
  <c r="CK41" i="14"/>
  <c r="CN41" i="14"/>
  <c r="CM41" i="14"/>
  <c r="CL41" i="14"/>
  <c r="CN22" i="14"/>
  <c r="CM22" i="14"/>
  <c r="CL22" i="14"/>
  <c r="CK22" i="14"/>
  <c r="AL15" i="14"/>
  <c r="AK15" i="14"/>
  <c r="AJ15" i="14"/>
  <c r="AI15" i="14"/>
  <c r="AK36" i="14"/>
  <c r="AJ36" i="14"/>
  <c r="AI36" i="14"/>
  <c r="AL36" i="14"/>
  <c r="AF43" i="14"/>
  <c r="AE43" i="14"/>
  <c r="AD43" i="14"/>
  <c r="AC43" i="14"/>
  <c r="AD13" i="14"/>
  <c r="AC13" i="14"/>
  <c r="AF13" i="14"/>
  <c r="AE13" i="14"/>
  <c r="AL28" i="14"/>
  <c r="AK28" i="14"/>
  <c r="AJ28" i="14"/>
  <c r="AI28" i="14"/>
  <c r="AL8" i="14"/>
  <c r="AK8" i="14"/>
  <c r="AJ8" i="14"/>
  <c r="AI8" i="14"/>
  <c r="CN34" i="14"/>
  <c r="CM34" i="14"/>
  <c r="CL34" i="14"/>
  <c r="CK34" i="14"/>
  <c r="AL33" i="14"/>
  <c r="AK33" i="14"/>
  <c r="AJ33" i="14"/>
  <c r="AI33" i="14"/>
  <c r="BY37" i="14"/>
  <c r="CB37" i="14"/>
  <c r="CA37" i="14"/>
  <c r="BZ37" i="14"/>
  <c r="CN10" i="14"/>
  <c r="CM10" i="14"/>
  <c r="CL10" i="14"/>
  <c r="CK10" i="14"/>
  <c r="BU12" i="14"/>
  <c r="BT12" i="14"/>
  <c r="BV12" i="14"/>
  <c r="BS12" i="14"/>
  <c r="BS14" i="14"/>
  <c r="BV14" i="14"/>
  <c r="BU14" i="14"/>
  <c r="BT14" i="14"/>
  <c r="BV42" i="14"/>
  <c r="BU42" i="14"/>
  <c r="BT42" i="14"/>
  <c r="BS42" i="14"/>
  <c r="BP16" i="14"/>
  <c r="BO16" i="14"/>
  <c r="BN16" i="14"/>
  <c r="BM16" i="14"/>
  <c r="BP32" i="14"/>
  <c r="BO32" i="14"/>
  <c r="BN32" i="14"/>
  <c r="BM32" i="14"/>
  <c r="BP21" i="14"/>
  <c r="BO21" i="14"/>
  <c r="BN21" i="14"/>
  <c r="BM21" i="14"/>
  <c r="CH20" i="14"/>
  <c r="CG20" i="14"/>
  <c r="CF20" i="14"/>
  <c r="CE20" i="14"/>
  <c r="CG29" i="14"/>
  <c r="CF29" i="14"/>
  <c r="CH29" i="14"/>
  <c r="CE29" i="14"/>
  <c r="CF26" i="14"/>
  <c r="CE26" i="14"/>
  <c r="CH26" i="14"/>
  <c r="CG26" i="14"/>
  <c r="CE31" i="14"/>
  <c r="CH31" i="14"/>
  <c r="CG31" i="14"/>
  <c r="CF31" i="14"/>
  <c r="CK37" i="14"/>
  <c r="CN37" i="14"/>
  <c r="CM37" i="14"/>
  <c r="CL37" i="14"/>
  <c r="BV36" i="14"/>
  <c r="BU36" i="14"/>
  <c r="BT36" i="14"/>
  <c r="BS36" i="14"/>
  <c r="AD28" i="14"/>
  <c r="AC28" i="14"/>
  <c r="AF28" i="14"/>
  <c r="AE28" i="14"/>
  <c r="CN38" i="14"/>
  <c r="CM38" i="14"/>
  <c r="CL38" i="14"/>
  <c r="CK38" i="14"/>
  <c r="CM27" i="14"/>
  <c r="CL27" i="14"/>
  <c r="CK27" i="14"/>
  <c r="CN27" i="14"/>
  <c r="AF34" i="14"/>
  <c r="AE34" i="14"/>
  <c r="AD34" i="14"/>
  <c r="AC34" i="14"/>
  <c r="CL21" i="14"/>
  <c r="CK21" i="14"/>
  <c r="CN21" i="14"/>
  <c r="CM21" i="14"/>
  <c r="AE39" i="14"/>
  <c r="AF39" i="14"/>
  <c r="AD39" i="14"/>
  <c r="AC39" i="14"/>
  <c r="AL18" i="14"/>
  <c r="AK18" i="14"/>
  <c r="AJ18" i="14"/>
  <c r="AI18" i="14"/>
  <c r="AL24" i="14"/>
  <c r="AK24" i="14"/>
  <c r="AJ24" i="14"/>
  <c r="AI24" i="14"/>
  <c r="AL5" i="14"/>
  <c r="AK5" i="14"/>
  <c r="AJ5" i="14"/>
  <c r="AI5" i="14"/>
  <c r="CB26" i="14"/>
  <c r="CA26" i="14"/>
  <c r="BZ26" i="14"/>
  <c r="BY26" i="14"/>
  <c r="CB10" i="14"/>
  <c r="CA10" i="14"/>
  <c r="BZ10" i="14"/>
  <c r="BY10" i="14"/>
  <c r="BV17" i="14"/>
  <c r="BU17" i="14"/>
  <c r="BT17" i="14"/>
  <c r="BS17" i="14"/>
  <c r="BV25" i="14"/>
  <c r="BU25" i="14"/>
  <c r="BT25" i="14"/>
  <c r="BS25" i="14"/>
  <c r="BT23" i="14"/>
  <c r="BS23" i="14"/>
  <c r="BU23" i="14"/>
  <c r="BV23" i="14"/>
  <c r="BV44" i="14"/>
  <c r="BU44" i="14"/>
  <c r="BT44" i="14"/>
  <c r="BS44" i="14"/>
  <c r="BP27" i="14"/>
  <c r="BO27" i="14"/>
  <c r="BN27" i="14"/>
  <c r="BM27" i="14"/>
  <c r="BN6" i="14"/>
  <c r="BM6" i="14"/>
  <c r="BP6" i="14"/>
  <c r="BO6" i="14"/>
  <c r="BM25" i="14"/>
  <c r="BN25" i="14"/>
  <c r="BP25" i="14"/>
  <c r="BO25" i="14"/>
  <c r="CH25" i="14"/>
  <c r="CG25" i="14"/>
  <c r="CF25" i="14"/>
  <c r="CE25" i="14"/>
  <c r="CH9" i="14"/>
  <c r="CG9" i="14"/>
  <c r="CF9" i="14"/>
  <c r="CE9" i="14"/>
  <c r="CH15" i="14"/>
  <c r="CG15" i="14"/>
  <c r="CF15" i="14"/>
  <c r="CE15" i="14"/>
  <c r="CH32" i="14"/>
  <c r="CG32" i="14"/>
  <c r="CF32" i="14"/>
  <c r="CE32" i="14"/>
  <c r="BP8" i="14"/>
  <c r="BO8" i="14"/>
  <c r="BN8" i="14"/>
  <c r="BM8" i="14"/>
  <c r="AL39" i="14"/>
  <c r="AK39" i="14"/>
  <c r="AJ39" i="14"/>
  <c r="AI39" i="14"/>
  <c r="AF42" i="14"/>
  <c r="AE42" i="14"/>
  <c r="AD42" i="14"/>
  <c r="AC42" i="14"/>
  <c r="AF44" i="14"/>
  <c r="AE44" i="14"/>
  <c r="AD44" i="14"/>
  <c r="AC44" i="14"/>
  <c r="AJ34" i="14"/>
  <c r="AL34" i="14"/>
  <c r="AK34" i="14"/>
  <c r="AI34" i="14"/>
  <c r="CA23" i="14"/>
  <c r="CB23" i="14"/>
  <c r="BZ23" i="14"/>
  <c r="BY23" i="14"/>
  <c r="AL43" i="14"/>
  <c r="AK43" i="14"/>
  <c r="AJ43" i="14"/>
  <c r="AI43" i="14"/>
  <c r="CL6" i="14"/>
  <c r="CK6" i="14"/>
  <c r="CN6" i="14"/>
  <c r="CM6" i="14"/>
  <c r="CL24" i="14"/>
  <c r="CN24" i="14"/>
  <c r="CM24" i="14"/>
  <c r="CK24" i="14"/>
  <c r="AK29" i="14"/>
  <c r="AJ29" i="14"/>
  <c r="AI29" i="14"/>
  <c r="AL29" i="14"/>
  <c r="AE4" i="14"/>
  <c r="AD4" i="14"/>
  <c r="AF32" i="14"/>
  <c r="AE32" i="14"/>
  <c r="AD32" i="14"/>
  <c r="AC32" i="14"/>
  <c r="AF26" i="14"/>
  <c r="AE26" i="14"/>
  <c r="AD26" i="14"/>
  <c r="AC26" i="14"/>
  <c r="BZ6" i="14"/>
  <c r="BY6" i="14"/>
  <c r="CB6" i="14"/>
  <c r="CA6" i="14"/>
  <c r="CB15" i="14"/>
  <c r="CA15" i="14"/>
  <c r="BZ15" i="14"/>
  <c r="BY15" i="14"/>
  <c r="BZ19" i="14"/>
  <c r="BY19" i="14"/>
  <c r="CB19" i="14"/>
  <c r="CA19" i="14"/>
  <c r="CL36" i="14"/>
  <c r="CK36" i="14"/>
  <c r="CN36" i="14"/>
  <c r="CM36" i="14"/>
  <c r="CB22" i="14"/>
  <c r="CA22" i="14"/>
  <c r="BZ22" i="14"/>
  <c r="BY22" i="14"/>
  <c r="CA35" i="14"/>
  <c r="BZ35" i="14"/>
  <c r="BY35" i="14"/>
  <c r="CB35" i="14"/>
  <c r="CB38" i="14"/>
  <c r="CA38" i="14"/>
  <c r="BZ38" i="14"/>
  <c r="BY38" i="14"/>
  <c r="AF10" i="14"/>
  <c r="AE10" i="14"/>
  <c r="AD10" i="14"/>
  <c r="AC10" i="14"/>
  <c r="BV4" i="14"/>
  <c r="BU4" i="14"/>
  <c r="BS4" i="14"/>
  <c r="BT4" i="14"/>
  <c r="BV10" i="14"/>
  <c r="BU10" i="14"/>
  <c r="BT10" i="14"/>
  <c r="BS10" i="14"/>
  <c r="BT33" i="14"/>
  <c r="BS33" i="14"/>
  <c r="BV33" i="14"/>
  <c r="BU33" i="14"/>
  <c r="BS31" i="14"/>
  <c r="BV31" i="14"/>
  <c r="BT31" i="14"/>
  <c r="BU31" i="14"/>
  <c r="BN24" i="14"/>
  <c r="BP24" i="14"/>
  <c r="BO24" i="14"/>
  <c r="BM24" i="14"/>
  <c r="BN15" i="14"/>
  <c r="BM15" i="14"/>
  <c r="BP15" i="14"/>
  <c r="BO15" i="14"/>
  <c r="BN36" i="14"/>
  <c r="BM36" i="14"/>
  <c r="BP36" i="14"/>
  <c r="BO36" i="14"/>
  <c r="CH5" i="14"/>
  <c r="CG5" i="14"/>
  <c r="CF5" i="14"/>
  <c r="CE5" i="14"/>
  <c r="CH10" i="14"/>
  <c r="CG10" i="14"/>
  <c r="CF10" i="14"/>
  <c r="CE10" i="14"/>
  <c r="CH22" i="14"/>
  <c r="CG22" i="14"/>
  <c r="CF22" i="14"/>
  <c r="CE22" i="14"/>
  <c r="CH36" i="14"/>
  <c r="CG36" i="14"/>
  <c r="CF36" i="14"/>
  <c r="CE36" i="14"/>
  <c r="AF14" i="14"/>
  <c r="AE14" i="14"/>
  <c r="AD14" i="14"/>
  <c r="AC14" i="14"/>
  <c r="BV15" i="14"/>
  <c r="BU15" i="14"/>
  <c r="BT15" i="14"/>
  <c r="BS15" i="14"/>
  <c r="AC41" i="14"/>
  <c r="AF41" i="14"/>
  <c r="AE41" i="14"/>
  <c r="AD41" i="14"/>
  <c r="CK25" i="14"/>
  <c r="CN25" i="14"/>
  <c r="CM25" i="14"/>
  <c r="CL25" i="14"/>
  <c r="CB28" i="14"/>
  <c r="CA28" i="14"/>
  <c r="BZ28" i="14"/>
  <c r="BY28" i="14"/>
  <c r="AD19" i="14"/>
  <c r="AC19" i="14"/>
  <c r="AF19" i="14"/>
  <c r="AE19" i="14"/>
  <c r="AI23" i="14"/>
  <c r="AL23" i="14"/>
  <c r="AK23" i="14"/>
  <c r="AJ23" i="14"/>
  <c r="AC37" i="14"/>
  <c r="AF37" i="14"/>
  <c r="AE37" i="14"/>
  <c r="AD37" i="14"/>
  <c r="AL26" i="14"/>
  <c r="AK26" i="14"/>
  <c r="AJ26" i="14"/>
  <c r="AI26" i="14"/>
  <c r="AL21" i="14"/>
  <c r="AK21" i="14"/>
  <c r="AJ21" i="14"/>
  <c r="AI21" i="14"/>
  <c r="CA18" i="14"/>
  <c r="BZ18" i="14"/>
  <c r="CB18" i="14"/>
  <c r="BY18" i="14"/>
  <c r="AI35" i="14"/>
  <c r="AL35" i="14"/>
  <c r="AK35" i="14"/>
  <c r="AJ35" i="14"/>
  <c r="AD24" i="14"/>
  <c r="AC24" i="14"/>
  <c r="AF24" i="14"/>
  <c r="AE24" i="14"/>
  <c r="AE35" i="14"/>
  <c r="AD35" i="14"/>
  <c r="AC35" i="14"/>
  <c r="AF35" i="14"/>
  <c r="AF38" i="14"/>
  <c r="AC38" i="14"/>
  <c r="AE38" i="14"/>
  <c r="AD38" i="14"/>
  <c r="AD6" i="14"/>
  <c r="AC6" i="14"/>
  <c r="AF6" i="14"/>
  <c r="AE6" i="14"/>
  <c r="AK12" i="14"/>
  <c r="AL12" i="14"/>
  <c r="AJ12" i="14"/>
  <c r="AI12" i="14"/>
  <c r="CN17" i="14"/>
  <c r="CM17" i="14"/>
  <c r="CL17" i="14"/>
  <c r="CK17" i="14"/>
  <c r="CN43" i="14"/>
  <c r="CM43" i="14"/>
  <c r="CL43" i="14"/>
  <c r="CO43" i="14" s="1"/>
  <c r="CK43" i="14"/>
  <c r="AE18" i="14"/>
  <c r="AD18" i="14"/>
  <c r="AF18" i="14"/>
  <c r="AC18" i="14"/>
  <c r="CB34" i="14"/>
  <c r="CA34" i="14"/>
  <c r="BZ34" i="14"/>
  <c r="BY34" i="14"/>
  <c r="CA39" i="14"/>
  <c r="CB39" i="14"/>
  <c r="BZ39" i="14"/>
  <c r="BY39" i="14"/>
  <c r="BT13" i="14"/>
  <c r="BS13" i="14"/>
  <c r="BV13" i="14"/>
  <c r="BU13" i="14"/>
  <c r="BV16" i="14"/>
  <c r="BU16" i="14"/>
  <c r="BT16" i="14"/>
  <c r="BS16" i="14"/>
  <c r="BT34" i="14"/>
  <c r="BU34" i="14"/>
  <c r="BS34" i="14"/>
  <c r="BV34" i="14"/>
  <c r="BV32" i="14"/>
  <c r="BU32" i="14"/>
  <c r="BT32" i="14"/>
  <c r="BS32" i="14"/>
  <c r="BP29" i="14"/>
  <c r="BO29" i="14"/>
  <c r="BN29" i="14"/>
  <c r="BM29" i="14"/>
  <c r="BM7" i="14"/>
  <c r="BP7" i="14"/>
  <c r="BO7" i="14"/>
  <c r="BN7" i="14"/>
  <c r="BP43" i="14"/>
  <c r="BO43" i="14"/>
  <c r="BN43" i="14"/>
  <c r="BM43" i="14"/>
  <c r="CH6" i="14"/>
  <c r="CG6" i="14"/>
  <c r="CF6" i="14"/>
  <c r="CE6" i="14"/>
  <c r="CH11" i="14"/>
  <c r="CG11" i="14"/>
  <c r="CF11" i="14"/>
  <c r="CI11" i="14" s="1"/>
  <c r="CE11" i="14"/>
  <c r="CH28" i="14"/>
  <c r="CG28" i="14"/>
  <c r="CF28" i="14"/>
  <c r="CE28" i="14"/>
  <c r="CH43" i="14"/>
  <c r="CG43" i="14"/>
  <c r="CF43" i="14"/>
  <c r="CE43" i="14"/>
  <c r="CO9" i="14" l="1"/>
  <c r="AM17" i="14"/>
  <c r="AG30" i="14"/>
  <c r="AS45" i="14"/>
  <c r="CO20" i="14"/>
  <c r="AM33" i="14"/>
  <c r="AM21" i="14"/>
  <c r="AM35" i="14"/>
  <c r="AG41" i="14"/>
  <c r="AG10" i="14"/>
  <c r="AM11" i="14"/>
  <c r="CO5" i="14"/>
  <c r="CI42" i="14"/>
  <c r="CO15" i="14"/>
  <c r="CI8" i="14"/>
  <c r="CI18" i="14"/>
  <c r="CO12" i="14"/>
  <c r="CO11" i="14"/>
  <c r="AM23" i="14"/>
  <c r="CO25" i="14"/>
  <c r="CI31" i="14"/>
  <c r="AG32" i="14"/>
  <c r="AG42" i="14"/>
  <c r="CO41" i="14"/>
  <c r="CC12" i="14"/>
  <c r="CI14" i="14"/>
  <c r="AG17" i="14"/>
  <c r="CO31" i="14"/>
  <c r="CI23" i="14"/>
  <c r="AG13" i="14"/>
  <c r="AG27" i="14"/>
  <c r="CI9" i="14"/>
  <c r="CO14" i="14"/>
  <c r="CI17" i="14"/>
  <c r="AM10" i="14"/>
  <c r="CO38" i="14"/>
  <c r="AG18" i="14"/>
  <c r="AM29" i="14"/>
  <c r="AG22" i="14"/>
  <c r="CO21" i="14"/>
  <c r="AM28" i="14"/>
  <c r="CO33" i="14"/>
  <c r="CI16" i="14"/>
  <c r="CI38" i="14"/>
  <c r="AG38" i="14"/>
  <c r="CI43" i="14"/>
  <c r="CI6" i="14"/>
  <c r="BW16" i="14"/>
  <c r="CC34" i="14"/>
  <c r="AM26" i="14"/>
  <c r="CI36" i="14"/>
  <c r="CI5" i="14"/>
  <c r="AG4" i="14"/>
  <c r="AM5" i="14"/>
  <c r="CI25" i="14"/>
  <c r="AM16" i="14"/>
  <c r="AG21" i="14"/>
  <c r="CC4" i="14"/>
  <c r="CC43" i="14"/>
  <c r="BW39" i="14"/>
  <c r="AM40" i="14"/>
  <c r="CI40" i="14"/>
  <c r="CC25" i="14"/>
  <c r="AM6" i="14"/>
  <c r="BQ34" i="14"/>
  <c r="CC10" i="14"/>
  <c r="CC17" i="14"/>
  <c r="BQ29" i="14"/>
  <c r="BQ39" i="14"/>
  <c r="BQ4" i="14"/>
  <c r="BW12" i="14"/>
  <c r="CC32" i="14"/>
  <c r="BQ10" i="14"/>
  <c r="BQ26" i="14"/>
  <c r="BW43" i="14"/>
  <c r="CC9" i="14"/>
  <c r="BW37" i="14"/>
  <c r="BQ5" i="14"/>
  <c r="BW14" i="14"/>
  <c r="CC37" i="14"/>
  <c r="BQ9" i="14"/>
  <c r="CC35" i="14"/>
  <c r="BQ36" i="14"/>
  <c r="CC19" i="14"/>
  <c r="BQ44" i="14"/>
  <c r="BQ11" i="14"/>
  <c r="BW18" i="14"/>
  <c r="CC30" i="14"/>
  <c r="BW40" i="14"/>
  <c r="BQ13" i="14"/>
  <c r="BW38" i="14"/>
  <c r="CC42" i="14"/>
  <c r="BQ18" i="14"/>
  <c r="CC5" i="14"/>
  <c r="BQ7" i="14"/>
  <c r="CC39" i="14"/>
  <c r="CC22" i="14"/>
  <c r="CC15" i="14"/>
  <c r="CC23" i="14"/>
  <c r="AM24" i="14"/>
  <c r="AG14" i="14"/>
  <c r="CI10" i="14"/>
  <c r="CI29" i="14"/>
  <c r="BQ32" i="14"/>
  <c r="CI4" i="14"/>
  <c r="BW9" i="14"/>
  <c r="CC36" i="14"/>
  <c r="CI30" i="14"/>
  <c r="BQ6" i="14"/>
  <c r="BW23" i="14"/>
  <c r="AM8" i="14"/>
  <c r="AG43" i="14"/>
  <c r="CO22" i="14"/>
  <c r="CC14" i="14"/>
  <c r="AG33" i="14"/>
  <c r="CI44" i="14"/>
  <c r="BQ14" i="14"/>
  <c r="AG11" i="14"/>
  <c r="CC13" i="14"/>
  <c r="AM14" i="14"/>
  <c r="AM20" i="14"/>
  <c r="BQ12" i="14"/>
  <c r="BW20" i="14"/>
  <c r="CI39" i="14"/>
  <c r="BQ38" i="14"/>
  <c r="AG15" i="14"/>
  <c r="BW5" i="14"/>
  <c r="AG24" i="14"/>
  <c r="AM27" i="14"/>
  <c r="AG29" i="14"/>
  <c r="AG31" i="14"/>
  <c r="AG8" i="14"/>
  <c r="BQ37" i="14"/>
  <c r="AM22" i="14"/>
  <c r="BW26" i="14"/>
  <c r="CI32" i="14"/>
  <c r="BQ27" i="14"/>
  <c r="BW25" i="14"/>
  <c r="CC26" i="14"/>
  <c r="AM18" i="14"/>
  <c r="AG34" i="14"/>
  <c r="CI20" i="14"/>
  <c r="AG36" i="14"/>
  <c r="BQ20" i="14"/>
  <c r="CO40" i="14"/>
  <c r="BQ40" i="14"/>
  <c r="BW28" i="14"/>
  <c r="BQ28" i="14"/>
  <c r="AG7" i="14"/>
  <c r="BQ19" i="14"/>
  <c r="CI34" i="14"/>
  <c r="CO19" i="14"/>
  <c r="AM13" i="14"/>
  <c r="BW19" i="14"/>
  <c r="CI19" i="14"/>
  <c r="CO26" i="14"/>
  <c r="BW11" i="14"/>
  <c r="BQ15" i="14"/>
  <c r="CO24" i="14"/>
  <c r="BQ16" i="14"/>
  <c r="CC11" i="14"/>
  <c r="CC7" i="14"/>
  <c r="CO13" i="14"/>
  <c r="CC29" i="14"/>
  <c r="BQ33" i="14"/>
  <c r="AM19" i="14"/>
  <c r="AM9" i="14"/>
  <c r="CC24" i="14"/>
  <c r="BW33" i="14"/>
  <c r="AM25" i="14"/>
  <c r="AG19" i="14"/>
  <c r="BW10" i="14"/>
  <c r="AM39" i="14"/>
  <c r="CI37" i="14"/>
  <c r="CI33" i="14"/>
  <c r="BW41" i="14"/>
  <c r="AG12" i="14"/>
  <c r="CO42" i="14"/>
  <c r="BW24" i="14"/>
  <c r="CO30" i="14"/>
  <c r="CI41" i="14"/>
  <c r="AG9" i="14"/>
  <c r="BQ35" i="14"/>
  <c r="CO23" i="14"/>
  <c r="CC41" i="14"/>
  <c r="CC38" i="14"/>
  <c r="AG37" i="14"/>
  <c r="CI15" i="14"/>
  <c r="BW44" i="14"/>
  <c r="BW17" i="14"/>
  <c r="AG39" i="14"/>
  <c r="BW36" i="14"/>
  <c r="BW30" i="14"/>
  <c r="CO35" i="14"/>
  <c r="CC16" i="14"/>
  <c r="CI13" i="14"/>
  <c r="CC40" i="14"/>
  <c r="CI27" i="14"/>
  <c r="BQ22" i="14"/>
  <c r="AM7" i="14"/>
  <c r="AG20" i="14"/>
  <c r="AM30" i="14"/>
  <c r="BW34" i="14"/>
  <c r="AG28" i="14"/>
  <c r="CO44" i="14"/>
  <c r="AM36" i="14"/>
  <c r="AG5" i="14"/>
  <c r="CI28" i="14"/>
  <c r="BQ43" i="14"/>
  <c r="BW32" i="14"/>
  <c r="AM12" i="14"/>
  <c r="CC28" i="14"/>
  <c r="BW15" i="14"/>
  <c r="CI22" i="14"/>
  <c r="BQ24" i="14"/>
  <c r="CO36" i="14"/>
  <c r="CC6" i="14"/>
  <c r="CO6" i="14"/>
  <c r="AM34" i="14"/>
  <c r="BQ25" i="14"/>
  <c r="CO27" i="14"/>
  <c r="BQ21" i="14"/>
  <c r="BW42" i="14"/>
  <c r="CO10" i="14"/>
  <c r="CO32" i="14"/>
  <c r="AM32" i="14"/>
  <c r="BQ30" i="14"/>
  <c r="AG40" i="14"/>
  <c r="BQ41" i="14"/>
  <c r="BW22" i="14"/>
  <c r="BW21" i="14"/>
  <c r="AG6" i="14"/>
  <c r="CO17" i="14"/>
  <c r="CC18" i="14"/>
  <c r="BW4" i="14"/>
  <c r="CI26" i="14"/>
  <c r="CO34" i="14"/>
  <c r="AM15" i="14"/>
  <c r="AM44" i="14"/>
  <c r="CI24" i="14"/>
  <c r="BQ17" i="14"/>
  <c r="CO28" i="14"/>
  <c r="BW35" i="14"/>
  <c r="CO29" i="14"/>
  <c r="AM31" i="14"/>
  <c r="AG25" i="14"/>
  <c r="AG23" i="14"/>
  <c r="CC31" i="14"/>
  <c r="CO7" i="14"/>
  <c r="CI35" i="14"/>
  <c r="BW7" i="14"/>
  <c r="AM41" i="14"/>
  <c r="CC33" i="14"/>
  <c r="BQ31" i="14"/>
  <c r="BW27" i="14"/>
  <c r="CC44" i="14"/>
  <c r="CO8" i="14"/>
  <c r="AM37" i="14"/>
  <c r="CI7" i="14"/>
  <c r="BQ23" i="14"/>
  <c r="CC21" i="14"/>
  <c r="AG35" i="14"/>
  <c r="BW13" i="14"/>
  <c r="BW31" i="14"/>
  <c r="AG26" i="14"/>
  <c r="AM43" i="14"/>
  <c r="AG44" i="14"/>
  <c r="BQ8" i="14"/>
  <c r="CO37" i="14"/>
  <c r="BW29" i="14"/>
  <c r="CO18" i="14"/>
  <c r="CC27" i="14"/>
  <c r="CO16" i="14"/>
  <c r="CI21" i="14"/>
  <c r="AM42" i="14"/>
  <c r="BQ42" i="14"/>
  <c r="BW8" i="14"/>
  <c r="CO39" i="14"/>
  <c r="CI12" i="14"/>
  <c r="BW6" i="14"/>
  <c r="CC8" i="14"/>
  <c r="CC20" i="14"/>
  <c r="AG45" i="14" l="1"/>
  <c r="CC45" i="14"/>
  <c r="BQ45" i="14"/>
  <c r="BW45" i="14"/>
  <c r="AM45" i="14"/>
  <c r="CI45" i="14"/>
  <c r="CO45" i="14"/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S2" i="1"/>
  <c r="R2" i="1"/>
  <c r="L50" i="1" l="1"/>
  <c r="K50" i="1"/>
  <c r="J50" i="1"/>
  <c r="N48" i="1"/>
  <c r="M48" i="1"/>
  <c r="C48" i="1"/>
  <c r="N47" i="1"/>
  <c r="M47" i="1"/>
  <c r="C47" i="1"/>
  <c r="N46" i="1"/>
  <c r="M46" i="1"/>
  <c r="C46" i="1"/>
  <c r="N45" i="1"/>
  <c r="M45" i="1"/>
  <c r="N44" i="1"/>
  <c r="M44" i="1"/>
  <c r="C44" i="1"/>
  <c r="N43" i="1"/>
  <c r="M43" i="1"/>
  <c r="C43" i="1"/>
  <c r="N42" i="1"/>
  <c r="M42" i="1"/>
  <c r="C42" i="1"/>
  <c r="N41" i="1"/>
  <c r="M41" i="1"/>
  <c r="C41" i="1"/>
  <c r="N40" i="1"/>
  <c r="M40" i="1"/>
  <c r="C40" i="1"/>
  <c r="N39" i="1"/>
  <c r="M39" i="1"/>
  <c r="C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C11" i="1"/>
  <c r="N10" i="1"/>
  <c r="M10" i="1"/>
  <c r="C10" i="1"/>
  <c r="N9" i="1"/>
  <c r="M9" i="1"/>
  <c r="C9" i="1"/>
  <c r="N8" i="1"/>
  <c r="M8" i="1"/>
  <c r="C8" i="1"/>
  <c r="N7" i="1"/>
  <c r="M7" i="1"/>
  <c r="C7" i="1"/>
  <c r="N6" i="1"/>
  <c r="M6" i="1"/>
  <c r="N5" i="1"/>
  <c r="M5" i="1"/>
  <c r="N4" i="1"/>
  <c r="M4" i="1"/>
  <c r="C4" i="1"/>
  <c r="N3" i="1"/>
  <c r="M3" i="1"/>
  <c r="C3" i="1"/>
  <c r="N2" i="1"/>
  <c r="M2" i="1"/>
  <c r="C2" i="1"/>
  <c r="N51" i="1" l="1"/>
  <c r="M50" i="1"/>
  <c r="N50" i="1"/>
</calcChain>
</file>

<file path=xl/sharedStrings.xml><?xml version="1.0" encoding="utf-8"?>
<sst xmlns="http://schemas.openxmlformats.org/spreadsheetml/2006/main" count="309" uniqueCount="130">
  <si>
    <t>Lig</t>
  </si>
  <si>
    <t>Kd (uM)</t>
  </si>
  <si>
    <t>dG exp (kcal/mol)</t>
  </si>
  <si>
    <t>Binder</t>
  </si>
  <si>
    <t>Glide SP score</t>
  </si>
  <si>
    <t>Glide XP score</t>
  </si>
  <si>
    <t>MetaDyn
Peak height</t>
  </si>
  <si>
    <t>MetaDyn
Max PMF</t>
  </si>
  <si>
    <t>dG_ABFEP_run1</t>
  </si>
  <si>
    <t>dG_ABFEP_run2</t>
  </si>
  <si>
    <t>dG_ABFEP_run3</t>
  </si>
  <si>
    <t>dG_ave</t>
  </si>
  <si>
    <t>dG_stdev</t>
  </si>
  <si>
    <t>BI-D1870(R)(5UT1)</t>
  </si>
  <si>
    <t>-3.578 (no CSpose)</t>
  </si>
  <si>
    <t>BI-D1870(S)(5UT1)-CSPose</t>
  </si>
  <si>
    <t>BI-D1870(S)(5UT1)-TopPose</t>
  </si>
  <si>
    <t>Filgotinib/GLPG0634(5UT5)-CSPose</t>
  </si>
  <si>
    <t>NA(9%@50mM*)</t>
  </si>
  <si>
    <t>low</t>
  </si>
  <si>
    <t>Filgotinib/GLPG0634(5UT5)-TopPose</t>
  </si>
  <si>
    <t>JAK118</t>
  </si>
  <si>
    <t>JAK170</t>
  </si>
  <si>
    <t>JAK179</t>
  </si>
  <si>
    <t>JAK190-CS,GlideXPPose</t>
  </si>
  <si>
    <t>JAK190-GlideSPPose</t>
  </si>
  <si>
    <t>JAK198/ZINC000072129569</t>
  </si>
  <si>
    <t>4%@50mM</t>
  </si>
  <si>
    <t>JAK199/ZINC000095529177</t>
  </si>
  <si>
    <t>3%@50mM</t>
  </si>
  <si>
    <t>JAK200/ZINC000072145409</t>
  </si>
  <si>
    <t>NA</t>
  </si>
  <si>
    <t>JAK201/ZINC000072144595</t>
  </si>
  <si>
    <t>6%@50mM</t>
  </si>
  <si>
    <t>JAK202/ZINC000072124209</t>
  </si>
  <si>
    <t>JAK203/ZINC000072145607</t>
  </si>
  <si>
    <t>JAK204/ZINC000072158556</t>
  </si>
  <si>
    <t>JAK205/ZINC000299798055</t>
  </si>
  <si>
    <t>2%@50mM</t>
  </si>
  <si>
    <t>JAK206/ZINC000072156422</t>
  </si>
  <si>
    <t>JAK207/ZINC000011716246</t>
  </si>
  <si>
    <t>JAK208/ZINC000095373102</t>
  </si>
  <si>
    <t>JAK209/ZINC000036354532</t>
  </si>
  <si>
    <t>1%@50mM</t>
  </si>
  <si>
    <t>JAK210/ZINC000072135209</t>
  </si>
  <si>
    <t>9%@50mM</t>
  </si>
  <si>
    <t>JAK211/ZINC000072152197</t>
  </si>
  <si>
    <t>JAK213/ZINC000072172579</t>
  </si>
  <si>
    <t>JAK214/ZINC000072148138</t>
  </si>
  <si>
    <t>JAK215/ZINC000952973625</t>
  </si>
  <si>
    <t>0.3%@50mM</t>
  </si>
  <si>
    <t>JAK216/ZINC000072134753</t>
  </si>
  <si>
    <t>JAK218/ZINC000097115260</t>
  </si>
  <si>
    <t>JAK220/ZINC000215401450</t>
  </si>
  <si>
    <t>5%@50mM</t>
  </si>
  <si>
    <t>JAK221/ZINC000426578552</t>
  </si>
  <si>
    <t>JAK222/ZINC000001242869</t>
  </si>
  <si>
    <t>JAK223/ZINC000952963072</t>
  </si>
  <si>
    <t>JAK224/ZINC000216121588</t>
  </si>
  <si>
    <t>JAK225/ZINC000096140363</t>
  </si>
  <si>
    <t>JAK226/ZINC000096166508</t>
  </si>
  <si>
    <t>JAK227/ZINC000215959093</t>
  </si>
  <si>
    <t>JAK67-CSPose</t>
  </si>
  <si>
    <t>JAK67-TopPose</t>
  </si>
  <si>
    <t>JAK82-CSPose</t>
  </si>
  <si>
    <t>JAK82-TopPose</t>
  </si>
  <si>
    <t>JAK96-CSPose</t>
  </si>
  <si>
    <t>JAK96-TopPose</t>
  </si>
  <si>
    <t>NVP-BSK805(5UT4)</t>
  </si>
  <si>
    <t>5%@200mM</t>
  </si>
  <si>
    <t>PRT062607(5UT2)</t>
  </si>
  <si>
    <t>WC1/JNJ7706621(5USZ)</t>
  </si>
  <si>
    <t>WC2/AT9283(5UT0)</t>
  </si>
  <si>
    <t>ave:</t>
  </si>
  <si>
    <t>Glide SP 
score</t>
  </si>
  <si>
    <t>Glide XP 
score</t>
  </si>
  <si>
    <t>Rank_SP</t>
  </si>
  <si>
    <t>Rank_XP</t>
  </si>
  <si>
    <t>Total compds:</t>
  </si>
  <si>
    <t>Binders:</t>
  </si>
  <si>
    <t>Non-binders:</t>
  </si>
  <si>
    <t>Glide SP</t>
  </si>
  <si>
    <t>Glide XP</t>
  </si>
  <si>
    <t># of cmpds</t>
  </si>
  <si>
    <t># of Binder</t>
  </si>
  <si>
    <t># of non-binder</t>
  </si>
  <si>
    <t>FPR</t>
  </si>
  <si>
    <t>TPR</t>
  </si>
  <si>
    <t>Enrichment factor</t>
  </si>
  <si>
    <t>AUC</t>
  </si>
  <si>
    <t>Total AUC:</t>
  </si>
  <si>
    <t>Rank_MetaDyn
Peak height</t>
  </si>
  <si>
    <t>Rank_MetaDyn
Max PMF</t>
  </si>
  <si>
    <t>dG_ABFEP_wscore_run1</t>
  </si>
  <si>
    <t>dG_ABFEP_wscore_run2</t>
  </si>
  <si>
    <t>dG_ABFEP_wscore_run3</t>
  </si>
  <si>
    <t>Note for Wscore</t>
  </si>
  <si>
    <t>Not crystal pose</t>
  </si>
  <si>
    <t>Similar to crystalpose</t>
  </si>
  <si>
    <t>Wscore vs Glide</t>
  </si>
  <si>
    <t>Similar</t>
  </si>
  <si>
    <t>Different</t>
  </si>
  <si>
    <t>dG_ABFEP_wscore_canonical_run1</t>
  </si>
  <si>
    <t>dG_ABFEP_wscore_canonical_run2</t>
  </si>
  <si>
    <t>dG_ABFEP_wscore_canonical_run3</t>
  </si>
  <si>
    <t>Wscore (21-4, canonical, 
Top Pose)</t>
  </si>
  <si>
    <t>ABFEP run1 w/ GlideSP pose</t>
  </si>
  <si>
    <t>ABFEP run2 w/ GlideSP pose</t>
  </si>
  <si>
    <t>ABFEP run3 w/ GlideSP pose</t>
  </si>
  <si>
    <t>WScore 21-4 canonical</t>
  </si>
  <si>
    <t>ABFEP run1 w/ WScore pose</t>
  </si>
  <si>
    <t>ABFEP run2 w/ WScore structure</t>
  </si>
  <si>
    <t>ABFEP run3 w/ WScore structure</t>
  </si>
  <si>
    <t>Rank_abfep_GlideSP_run1</t>
  </si>
  <si>
    <t>Rank_abfep_GlideSP_run2</t>
  </si>
  <si>
    <t>Rank_abfep_GlideSP_run3</t>
  </si>
  <si>
    <t>Rank_abfep_WScore_run1</t>
  </si>
  <si>
    <t>Rank_abfep_WScore_run2</t>
  </si>
  <si>
    <t>Rank_abfep_WScore_run3</t>
  </si>
  <si>
    <t>WScore 21-4 Canonical</t>
  </si>
  <si>
    <t>ABFEP_GlideSP_run1</t>
  </si>
  <si>
    <t>ABFEP_GlideSP_run2</t>
  </si>
  <si>
    <t>ABFEP_GlideSP_run3</t>
  </si>
  <si>
    <t>Rank_WScore_21-4_canon</t>
  </si>
  <si>
    <t>MetaDyn Max PMF</t>
  </si>
  <si>
    <t>ABFEP_WScore_run1</t>
  </si>
  <si>
    <t>ABFEP_WScore_run2</t>
  </si>
  <si>
    <t>ABFEP_WScore_run3</t>
  </si>
  <si>
    <t>MetaDyn Peak Height</t>
  </si>
  <si>
    <t>* The 3rd simulation of NVP-BSK805 w/ the Wscore pose failed because proper crosslink restraints were not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</si>
</sst>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left"/>
    </xf>
    <xf numFmtId="2" fontId="5" fillId="0" borderId="0" xfId="0" quotePrefix="1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1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4" fillId="0" borderId="0" xfId="0" applyFont="1"/>
    <xf numFmtId="0" fontId="8" fillId="0" borderId="0" xfId="0" applyFont="1" applyAlignment="1">
      <alignment horizontal="left" vertical="center" wrapText="1"/>
    </xf>
    <xf numFmtId="0" fontId="2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9925100825812"/>
          <c:y val="3.6201247571326312E-2"/>
          <c:w val="0.82895440752832728"/>
          <c:h val="0.79440822169956027"/>
        </c:manualLayout>
      </c:layout>
      <c:scatterChart>
        <c:scatterStyle val="lineMarker"/>
        <c:varyColors val="0"/>
        <c:ser>
          <c:idx val="2"/>
          <c:order val="0"/>
          <c:tx>
            <c:v>Glide_SP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'ROC_TopPose_wscore_canon_21-4'!$AD$4:$AD$44</c:f>
              <c:numCache>
                <c:formatCode>General</c:formatCode>
                <c:ptCount val="41"/>
                <c:pt idx="0">
                  <c:v>3.7037037037037035E-2</c:v>
                </c:pt>
                <c:pt idx="1">
                  <c:v>7.407407407407407E-2</c:v>
                </c:pt>
                <c:pt idx="2">
                  <c:v>0.1111111111111111</c:v>
                </c:pt>
                <c:pt idx="3">
                  <c:v>0.14814814814814814</c:v>
                </c:pt>
                <c:pt idx="4">
                  <c:v>0.18518518518518517</c:v>
                </c:pt>
                <c:pt idx="5">
                  <c:v>0.22222222222222221</c:v>
                </c:pt>
                <c:pt idx="6">
                  <c:v>0.25925925925925924</c:v>
                </c:pt>
                <c:pt idx="7">
                  <c:v>0.29629629629629628</c:v>
                </c:pt>
                <c:pt idx="8">
                  <c:v>0.33333333333333331</c:v>
                </c:pt>
                <c:pt idx="9">
                  <c:v>0.37037037037037035</c:v>
                </c:pt>
                <c:pt idx="10">
                  <c:v>0.40740740740740738</c:v>
                </c:pt>
                <c:pt idx="11">
                  <c:v>0.44444444444444442</c:v>
                </c:pt>
                <c:pt idx="12">
                  <c:v>0.48148148148148145</c:v>
                </c:pt>
                <c:pt idx="13">
                  <c:v>0.51851851851851849</c:v>
                </c:pt>
                <c:pt idx="14">
                  <c:v>0.55555555555555558</c:v>
                </c:pt>
                <c:pt idx="15">
                  <c:v>0.59259259259259256</c:v>
                </c:pt>
                <c:pt idx="16">
                  <c:v>0.62962962962962965</c:v>
                </c:pt>
                <c:pt idx="17">
                  <c:v>0.62962962962962965</c:v>
                </c:pt>
                <c:pt idx="18">
                  <c:v>0.66666666666666663</c:v>
                </c:pt>
                <c:pt idx="19">
                  <c:v>0.70370370370370372</c:v>
                </c:pt>
                <c:pt idx="20">
                  <c:v>0.7407407407407407</c:v>
                </c:pt>
                <c:pt idx="21">
                  <c:v>0.77777777777777779</c:v>
                </c:pt>
                <c:pt idx="22">
                  <c:v>0.81481481481481477</c:v>
                </c:pt>
                <c:pt idx="23">
                  <c:v>0.85185185185185186</c:v>
                </c:pt>
                <c:pt idx="24">
                  <c:v>0.88888888888888884</c:v>
                </c:pt>
                <c:pt idx="25">
                  <c:v>0.92592592592592593</c:v>
                </c:pt>
                <c:pt idx="26">
                  <c:v>0.92592592592592593</c:v>
                </c:pt>
                <c:pt idx="27">
                  <c:v>0.96296296296296291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'ROC_TopPose_wscore_canon_21-4'!$AE$4:$AE$44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7.1428571428571425E-2</c:v>
                </c:pt>
                <c:pt idx="18">
                  <c:v>7.1428571428571425E-2</c:v>
                </c:pt>
                <c:pt idx="19">
                  <c:v>7.1428571428571425E-2</c:v>
                </c:pt>
                <c:pt idx="20">
                  <c:v>7.1428571428571425E-2</c:v>
                </c:pt>
                <c:pt idx="21">
                  <c:v>7.1428571428571425E-2</c:v>
                </c:pt>
                <c:pt idx="22">
                  <c:v>7.1428571428571425E-2</c:v>
                </c:pt>
                <c:pt idx="23">
                  <c:v>7.1428571428571425E-2</c:v>
                </c:pt>
                <c:pt idx="24">
                  <c:v>7.1428571428571425E-2</c:v>
                </c:pt>
                <c:pt idx="25">
                  <c:v>7.1428571428571425E-2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0.21428571428571427</c:v>
                </c:pt>
                <c:pt idx="30">
                  <c:v>0.2857142857142857</c:v>
                </c:pt>
                <c:pt idx="31">
                  <c:v>0.35714285714285715</c:v>
                </c:pt>
                <c:pt idx="32">
                  <c:v>0.42857142857142855</c:v>
                </c:pt>
                <c:pt idx="33">
                  <c:v>0.5</c:v>
                </c:pt>
                <c:pt idx="34">
                  <c:v>0.5714285714285714</c:v>
                </c:pt>
                <c:pt idx="35">
                  <c:v>0.6428571428571429</c:v>
                </c:pt>
                <c:pt idx="36">
                  <c:v>0.7142857142857143</c:v>
                </c:pt>
                <c:pt idx="37">
                  <c:v>0.7857142857142857</c:v>
                </c:pt>
                <c:pt idx="38">
                  <c:v>0.8571428571428571</c:v>
                </c:pt>
                <c:pt idx="39">
                  <c:v>0.9285714285714286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5-B94D-934E-19E7FBE36AAB}"/>
            </c:ext>
          </c:extLst>
        </c:ser>
        <c:ser>
          <c:idx val="0"/>
          <c:order val="1"/>
          <c:tx>
            <c:v>Glide_XP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'ROC_TopPose_wscore_canon_21-4'!$AJ$4:$AJ$44</c:f>
              <c:numCache>
                <c:formatCode>General</c:formatCode>
                <c:ptCount val="41"/>
                <c:pt idx="0">
                  <c:v>3.7037037037037035E-2</c:v>
                </c:pt>
                <c:pt idx="1">
                  <c:v>7.407407407407407E-2</c:v>
                </c:pt>
                <c:pt idx="2">
                  <c:v>0.1111111111111111</c:v>
                </c:pt>
                <c:pt idx="3">
                  <c:v>0.14814814814814814</c:v>
                </c:pt>
                <c:pt idx="4">
                  <c:v>0.18518518518518517</c:v>
                </c:pt>
                <c:pt idx="5">
                  <c:v>0.22222222222222221</c:v>
                </c:pt>
                <c:pt idx="6">
                  <c:v>0.25925925925925924</c:v>
                </c:pt>
                <c:pt idx="7">
                  <c:v>0.29629629629629628</c:v>
                </c:pt>
                <c:pt idx="8">
                  <c:v>0.33333333333333331</c:v>
                </c:pt>
                <c:pt idx="9">
                  <c:v>0.37037037037037035</c:v>
                </c:pt>
                <c:pt idx="10">
                  <c:v>0.40740740740740738</c:v>
                </c:pt>
                <c:pt idx="11">
                  <c:v>0.44444444444444442</c:v>
                </c:pt>
                <c:pt idx="12">
                  <c:v>0.48148148148148145</c:v>
                </c:pt>
                <c:pt idx="13">
                  <c:v>0.51851851851851849</c:v>
                </c:pt>
                <c:pt idx="14">
                  <c:v>0.51851851851851849</c:v>
                </c:pt>
                <c:pt idx="15">
                  <c:v>0.55555555555555558</c:v>
                </c:pt>
                <c:pt idx="16">
                  <c:v>0.59259259259259256</c:v>
                </c:pt>
                <c:pt idx="17">
                  <c:v>0.62962962962962965</c:v>
                </c:pt>
                <c:pt idx="18">
                  <c:v>0.62962962962962965</c:v>
                </c:pt>
                <c:pt idx="19">
                  <c:v>0.66666666666666663</c:v>
                </c:pt>
                <c:pt idx="20">
                  <c:v>0.70370370370370372</c:v>
                </c:pt>
                <c:pt idx="21">
                  <c:v>0.7407407407407407</c:v>
                </c:pt>
                <c:pt idx="22">
                  <c:v>0.77777777777777779</c:v>
                </c:pt>
                <c:pt idx="23">
                  <c:v>0.81481481481481477</c:v>
                </c:pt>
                <c:pt idx="24">
                  <c:v>0.81481481481481477</c:v>
                </c:pt>
                <c:pt idx="25">
                  <c:v>0.85185185185185186</c:v>
                </c:pt>
                <c:pt idx="26">
                  <c:v>0.85185185185185186</c:v>
                </c:pt>
                <c:pt idx="27">
                  <c:v>0.88888888888888884</c:v>
                </c:pt>
                <c:pt idx="28">
                  <c:v>0.88888888888888884</c:v>
                </c:pt>
                <c:pt idx="29">
                  <c:v>0.88888888888888884</c:v>
                </c:pt>
                <c:pt idx="30">
                  <c:v>0.92592592592592593</c:v>
                </c:pt>
                <c:pt idx="31">
                  <c:v>0.96296296296296291</c:v>
                </c:pt>
                <c:pt idx="32">
                  <c:v>0.96296296296296291</c:v>
                </c:pt>
                <c:pt idx="33">
                  <c:v>0.96296296296296291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'ROC_TopPose_wscore_canon_21-4'!$AK$4:$AK$44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7.1428571428571425E-2</c:v>
                </c:pt>
                <c:pt idx="15">
                  <c:v>7.1428571428571425E-2</c:v>
                </c:pt>
                <c:pt idx="16">
                  <c:v>7.1428571428571425E-2</c:v>
                </c:pt>
                <c:pt idx="17">
                  <c:v>7.1428571428571425E-2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0.21428571428571427</c:v>
                </c:pt>
                <c:pt idx="25">
                  <c:v>0.21428571428571427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0.35714285714285715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0.5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0.6428571428571429</c:v>
                </c:pt>
                <c:pt idx="36">
                  <c:v>0.7142857142857143</c:v>
                </c:pt>
                <c:pt idx="37">
                  <c:v>0.7857142857142857</c:v>
                </c:pt>
                <c:pt idx="38">
                  <c:v>0.8571428571428571</c:v>
                </c:pt>
                <c:pt idx="39">
                  <c:v>0.9285714285714286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5-B94D-934E-19E7FBE36AAB}"/>
            </c:ext>
          </c:extLst>
        </c:ser>
        <c:ser>
          <c:idx val="5"/>
          <c:order val="2"/>
          <c:tx>
            <c:v>WScore_canon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'ROC_TopPose_wscore_canon_21-4'!$AP$4:$AP$44</c:f>
              <c:numCache>
                <c:formatCode>General</c:formatCode>
                <c:ptCount val="41"/>
                <c:pt idx="0">
                  <c:v>3.7037037037037035E-2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0.14814814814814814</c:v>
                </c:pt>
                <c:pt idx="8">
                  <c:v>0.14814814814814814</c:v>
                </c:pt>
                <c:pt idx="9">
                  <c:v>0.14814814814814814</c:v>
                </c:pt>
                <c:pt idx="10">
                  <c:v>0.18518518518518517</c:v>
                </c:pt>
                <c:pt idx="11">
                  <c:v>0.22222222222222221</c:v>
                </c:pt>
                <c:pt idx="12">
                  <c:v>0.22222222222222221</c:v>
                </c:pt>
                <c:pt idx="13">
                  <c:v>0.25925925925925924</c:v>
                </c:pt>
                <c:pt idx="14">
                  <c:v>0.25925925925925924</c:v>
                </c:pt>
                <c:pt idx="15">
                  <c:v>0.29629629629629628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0.37037037037037035</c:v>
                </c:pt>
                <c:pt idx="19">
                  <c:v>0.40740740740740738</c:v>
                </c:pt>
                <c:pt idx="20">
                  <c:v>0.44444444444444442</c:v>
                </c:pt>
                <c:pt idx="21">
                  <c:v>0.48148148148148145</c:v>
                </c:pt>
                <c:pt idx="22">
                  <c:v>0.51851851851851849</c:v>
                </c:pt>
                <c:pt idx="23">
                  <c:v>0.55555555555555558</c:v>
                </c:pt>
                <c:pt idx="24">
                  <c:v>0.59259259259259256</c:v>
                </c:pt>
                <c:pt idx="25">
                  <c:v>0.62962962962962965</c:v>
                </c:pt>
                <c:pt idx="26">
                  <c:v>0.66666666666666663</c:v>
                </c:pt>
                <c:pt idx="27">
                  <c:v>0.70370370370370372</c:v>
                </c:pt>
                <c:pt idx="28">
                  <c:v>0.7407407407407407</c:v>
                </c:pt>
                <c:pt idx="29">
                  <c:v>0.7407407407407407</c:v>
                </c:pt>
                <c:pt idx="30">
                  <c:v>0.77777777777777779</c:v>
                </c:pt>
                <c:pt idx="31">
                  <c:v>0.81481481481481477</c:v>
                </c:pt>
                <c:pt idx="32">
                  <c:v>0.85185185185185186</c:v>
                </c:pt>
                <c:pt idx="33">
                  <c:v>0.88888888888888884</c:v>
                </c:pt>
                <c:pt idx="34">
                  <c:v>0.92592592592592593</c:v>
                </c:pt>
                <c:pt idx="35">
                  <c:v>0.92592592592592593</c:v>
                </c:pt>
                <c:pt idx="36">
                  <c:v>0.96296296296296291</c:v>
                </c:pt>
                <c:pt idx="37">
                  <c:v>0.96296296296296291</c:v>
                </c:pt>
                <c:pt idx="38">
                  <c:v>0.96296296296296291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'ROC_TopPose_wscore_canon_21-4'!$AQ$4:$AQ$44</c:f>
              <c:numCache>
                <c:formatCode>General</c:formatCode>
                <c:ptCount val="41"/>
                <c:pt idx="0">
                  <c:v>0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0.14285714285714285</c:v>
                </c:pt>
                <c:pt idx="5">
                  <c:v>0.21428571428571427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0.35714285714285715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0.5</c:v>
                </c:pt>
                <c:pt idx="13">
                  <c:v>0.5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0.6428571428571429</c:v>
                </c:pt>
                <c:pt idx="18">
                  <c:v>0.6428571428571429</c:v>
                </c:pt>
                <c:pt idx="19">
                  <c:v>0.6428571428571429</c:v>
                </c:pt>
                <c:pt idx="20">
                  <c:v>0.6428571428571429</c:v>
                </c:pt>
                <c:pt idx="21">
                  <c:v>0.6428571428571429</c:v>
                </c:pt>
                <c:pt idx="22">
                  <c:v>0.6428571428571429</c:v>
                </c:pt>
                <c:pt idx="23">
                  <c:v>0.6428571428571429</c:v>
                </c:pt>
                <c:pt idx="24">
                  <c:v>0.6428571428571429</c:v>
                </c:pt>
                <c:pt idx="25">
                  <c:v>0.6428571428571429</c:v>
                </c:pt>
                <c:pt idx="26">
                  <c:v>0.6428571428571429</c:v>
                </c:pt>
                <c:pt idx="27">
                  <c:v>0.6428571428571429</c:v>
                </c:pt>
                <c:pt idx="28">
                  <c:v>0.6428571428571429</c:v>
                </c:pt>
                <c:pt idx="29">
                  <c:v>0.7142857142857143</c:v>
                </c:pt>
                <c:pt idx="30">
                  <c:v>0.7142857142857143</c:v>
                </c:pt>
                <c:pt idx="31">
                  <c:v>0.7142857142857143</c:v>
                </c:pt>
                <c:pt idx="32">
                  <c:v>0.7142857142857143</c:v>
                </c:pt>
                <c:pt idx="33">
                  <c:v>0.7142857142857143</c:v>
                </c:pt>
                <c:pt idx="34">
                  <c:v>0.7142857142857143</c:v>
                </c:pt>
                <c:pt idx="35">
                  <c:v>0.7857142857142857</c:v>
                </c:pt>
                <c:pt idx="36">
                  <c:v>0.7857142857142857</c:v>
                </c:pt>
                <c:pt idx="37">
                  <c:v>0.8571428571428571</c:v>
                </c:pt>
                <c:pt idx="38">
                  <c:v>0.9285714285714286</c:v>
                </c:pt>
                <c:pt idx="39">
                  <c:v>0.9285714285714286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7-8F42-B729-EAFB05C9ADEF}"/>
            </c:ext>
          </c:extLst>
        </c:ser>
        <c:ser>
          <c:idx val="3"/>
          <c:order val="3"/>
          <c:tx>
            <c:v>ABFEP_WScore_run1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'ROC_TopPose_wscore_canon_21-4'!$BN$4:$BN$44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3.7037037037037035E-2</c:v>
                </c:pt>
                <c:pt idx="9">
                  <c:v>7.407407407407407E-2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0.14814814814814814</c:v>
                </c:pt>
                <c:pt idx="14">
                  <c:v>0.18518518518518517</c:v>
                </c:pt>
                <c:pt idx="15">
                  <c:v>0.22222222222222221</c:v>
                </c:pt>
                <c:pt idx="16">
                  <c:v>0.25925925925925924</c:v>
                </c:pt>
                <c:pt idx="17">
                  <c:v>0.29629629629629628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0.37037037037037035</c:v>
                </c:pt>
                <c:pt idx="21">
                  <c:v>0.40740740740740738</c:v>
                </c:pt>
                <c:pt idx="22">
                  <c:v>0.44444444444444442</c:v>
                </c:pt>
                <c:pt idx="23">
                  <c:v>0.44444444444444442</c:v>
                </c:pt>
                <c:pt idx="24">
                  <c:v>0.48148148148148145</c:v>
                </c:pt>
                <c:pt idx="25">
                  <c:v>0.51851851851851849</c:v>
                </c:pt>
                <c:pt idx="26">
                  <c:v>0.55555555555555558</c:v>
                </c:pt>
                <c:pt idx="27">
                  <c:v>0.59259259259259256</c:v>
                </c:pt>
                <c:pt idx="28">
                  <c:v>0.62962962962962965</c:v>
                </c:pt>
                <c:pt idx="29">
                  <c:v>0.66666666666666663</c:v>
                </c:pt>
                <c:pt idx="30">
                  <c:v>0.70370370370370372</c:v>
                </c:pt>
                <c:pt idx="31">
                  <c:v>0.7407407407407407</c:v>
                </c:pt>
                <c:pt idx="32">
                  <c:v>0.77777777777777779</c:v>
                </c:pt>
                <c:pt idx="33">
                  <c:v>0.81481481481481477</c:v>
                </c:pt>
                <c:pt idx="34">
                  <c:v>0.81481481481481477</c:v>
                </c:pt>
                <c:pt idx="35">
                  <c:v>0.85185185185185186</c:v>
                </c:pt>
                <c:pt idx="36">
                  <c:v>0.88888888888888884</c:v>
                </c:pt>
                <c:pt idx="37">
                  <c:v>0.92592592592592593</c:v>
                </c:pt>
                <c:pt idx="38">
                  <c:v>0.92592592592592593</c:v>
                </c:pt>
                <c:pt idx="39">
                  <c:v>0.96296296296296291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'ROC_TopPose_wscore_canon_21-4'!$BO$4:$BO$44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0.6428571428571429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0.7857142857142857</c:v>
                </c:pt>
                <c:pt idx="20">
                  <c:v>0.7857142857142857</c:v>
                </c:pt>
                <c:pt idx="21">
                  <c:v>0.7857142857142857</c:v>
                </c:pt>
                <c:pt idx="22">
                  <c:v>0.7857142857142857</c:v>
                </c:pt>
                <c:pt idx="23">
                  <c:v>0.8571428571428571</c:v>
                </c:pt>
                <c:pt idx="24">
                  <c:v>0.8571428571428571</c:v>
                </c:pt>
                <c:pt idx="25">
                  <c:v>0.8571428571428571</c:v>
                </c:pt>
                <c:pt idx="26">
                  <c:v>0.8571428571428571</c:v>
                </c:pt>
                <c:pt idx="27">
                  <c:v>0.8571428571428571</c:v>
                </c:pt>
                <c:pt idx="28">
                  <c:v>0.8571428571428571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0.9285714285714286</c:v>
                </c:pt>
                <c:pt idx="35">
                  <c:v>0.9285714285714286</c:v>
                </c:pt>
                <c:pt idx="36">
                  <c:v>0.9285714285714286</c:v>
                </c:pt>
                <c:pt idx="37">
                  <c:v>0.9285714285714286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05-B94D-934E-19E7FBE36AAB}"/>
            </c:ext>
          </c:extLst>
        </c:ser>
        <c:ser>
          <c:idx val="4"/>
          <c:order val="4"/>
          <c:tx>
            <c:v>ABFEP_WScore_run2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'ROC_TopPose_wscore_canon_21-4'!$BT$4:$BT$44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3.7037037037037035E-2</c:v>
                </c:pt>
                <c:pt idx="9">
                  <c:v>3.7037037037037035E-2</c:v>
                </c:pt>
                <c:pt idx="10">
                  <c:v>7.407407407407407E-2</c:v>
                </c:pt>
                <c:pt idx="11">
                  <c:v>0.1111111111111111</c:v>
                </c:pt>
                <c:pt idx="12">
                  <c:v>0.14814814814814814</c:v>
                </c:pt>
                <c:pt idx="13">
                  <c:v>0.18518518518518517</c:v>
                </c:pt>
                <c:pt idx="14">
                  <c:v>0.22222222222222221</c:v>
                </c:pt>
                <c:pt idx="15">
                  <c:v>0.25925925925925924</c:v>
                </c:pt>
                <c:pt idx="16">
                  <c:v>0.29629629629629628</c:v>
                </c:pt>
                <c:pt idx="17">
                  <c:v>0.33333333333333331</c:v>
                </c:pt>
                <c:pt idx="18">
                  <c:v>0.37037037037037035</c:v>
                </c:pt>
                <c:pt idx="19">
                  <c:v>0.37037037037037035</c:v>
                </c:pt>
                <c:pt idx="20">
                  <c:v>0.40740740740740738</c:v>
                </c:pt>
                <c:pt idx="21">
                  <c:v>0.40740740740740738</c:v>
                </c:pt>
                <c:pt idx="22">
                  <c:v>0.44444444444444442</c:v>
                </c:pt>
                <c:pt idx="23">
                  <c:v>0.48148148148148145</c:v>
                </c:pt>
                <c:pt idx="24">
                  <c:v>0.51851851851851849</c:v>
                </c:pt>
                <c:pt idx="25">
                  <c:v>0.55555555555555558</c:v>
                </c:pt>
                <c:pt idx="26">
                  <c:v>0.59259259259259256</c:v>
                </c:pt>
                <c:pt idx="27">
                  <c:v>0.62962962962962965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0.70370370370370372</c:v>
                </c:pt>
                <c:pt idx="31">
                  <c:v>0.70370370370370372</c:v>
                </c:pt>
                <c:pt idx="32">
                  <c:v>0.7407407407407407</c:v>
                </c:pt>
                <c:pt idx="33">
                  <c:v>0.77777777777777779</c:v>
                </c:pt>
                <c:pt idx="34">
                  <c:v>0.81481481481481477</c:v>
                </c:pt>
                <c:pt idx="35">
                  <c:v>0.85185185185185186</c:v>
                </c:pt>
                <c:pt idx="36">
                  <c:v>0.88888888888888884</c:v>
                </c:pt>
                <c:pt idx="37">
                  <c:v>0.88888888888888884</c:v>
                </c:pt>
                <c:pt idx="38">
                  <c:v>0.92592592592592593</c:v>
                </c:pt>
                <c:pt idx="39">
                  <c:v>0.96296296296296291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'ROC_TopPose_wscore_canon_21-4'!$BU$4:$BU$44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0.6428571428571429</c:v>
                </c:pt>
                <c:pt idx="10">
                  <c:v>0.6428571428571429</c:v>
                </c:pt>
                <c:pt idx="11">
                  <c:v>0.6428571428571429</c:v>
                </c:pt>
                <c:pt idx="12">
                  <c:v>0.6428571428571429</c:v>
                </c:pt>
                <c:pt idx="13">
                  <c:v>0.6428571428571429</c:v>
                </c:pt>
                <c:pt idx="14">
                  <c:v>0.6428571428571429</c:v>
                </c:pt>
                <c:pt idx="15">
                  <c:v>0.6428571428571429</c:v>
                </c:pt>
                <c:pt idx="16">
                  <c:v>0.6428571428571429</c:v>
                </c:pt>
                <c:pt idx="17">
                  <c:v>0.6428571428571429</c:v>
                </c:pt>
                <c:pt idx="18">
                  <c:v>0.6428571428571429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0.7857142857142857</c:v>
                </c:pt>
                <c:pt idx="22">
                  <c:v>0.7857142857142857</c:v>
                </c:pt>
                <c:pt idx="23">
                  <c:v>0.7857142857142857</c:v>
                </c:pt>
                <c:pt idx="24">
                  <c:v>0.7857142857142857</c:v>
                </c:pt>
                <c:pt idx="25">
                  <c:v>0.7857142857142857</c:v>
                </c:pt>
                <c:pt idx="26">
                  <c:v>0.7857142857142857</c:v>
                </c:pt>
                <c:pt idx="27">
                  <c:v>0.7857142857142857</c:v>
                </c:pt>
                <c:pt idx="28">
                  <c:v>0.7857142857142857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0.9285714285714286</c:v>
                </c:pt>
                <c:pt idx="32">
                  <c:v>0.9285714285714286</c:v>
                </c:pt>
                <c:pt idx="33">
                  <c:v>0.9285714285714286</c:v>
                </c:pt>
                <c:pt idx="34">
                  <c:v>0.9285714285714286</c:v>
                </c:pt>
                <c:pt idx="35">
                  <c:v>0.9285714285714286</c:v>
                </c:pt>
                <c:pt idx="36">
                  <c:v>0.9285714285714286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05-B94D-934E-19E7FBE36AAB}"/>
            </c:ext>
          </c:extLst>
        </c:ser>
        <c:ser>
          <c:idx val="1"/>
          <c:order val="5"/>
          <c:tx>
            <c:v>ABFEP_WScore_run3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'ROC_TopPose_wscore_canon_21-4'!$BZ$4:$BZ$44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3.7037037037037035E-2</c:v>
                </c:pt>
                <c:pt idx="9">
                  <c:v>3.7037037037037035E-2</c:v>
                </c:pt>
                <c:pt idx="10">
                  <c:v>7.407407407407407E-2</c:v>
                </c:pt>
                <c:pt idx="11">
                  <c:v>0.1111111111111111</c:v>
                </c:pt>
                <c:pt idx="12">
                  <c:v>0.14814814814814814</c:v>
                </c:pt>
                <c:pt idx="13">
                  <c:v>0.18518518518518517</c:v>
                </c:pt>
                <c:pt idx="14">
                  <c:v>0.22222222222222221</c:v>
                </c:pt>
                <c:pt idx="15">
                  <c:v>0.25925925925925924</c:v>
                </c:pt>
                <c:pt idx="16">
                  <c:v>0.29629629629629628</c:v>
                </c:pt>
                <c:pt idx="17">
                  <c:v>0.33333333333333331</c:v>
                </c:pt>
                <c:pt idx="18">
                  <c:v>0.37037037037037035</c:v>
                </c:pt>
                <c:pt idx="19">
                  <c:v>0.40740740740740738</c:v>
                </c:pt>
                <c:pt idx="20">
                  <c:v>0.44444444444444442</c:v>
                </c:pt>
                <c:pt idx="21">
                  <c:v>0.48148148148148145</c:v>
                </c:pt>
                <c:pt idx="22">
                  <c:v>0.48148148148148145</c:v>
                </c:pt>
                <c:pt idx="23">
                  <c:v>0.51851851851851849</c:v>
                </c:pt>
                <c:pt idx="24">
                  <c:v>0.55555555555555558</c:v>
                </c:pt>
                <c:pt idx="25">
                  <c:v>0.59259259259259256</c:v>
                </c:pt>
                <c:pt idx="26">
                  <c:v>0.59259259259259256</c:v>
                </c:pt>
                <c:pt idx="27">
                  <c:v>0.62962962962962965</c:v>
                </c:pt>
                <c:pt idx="28">
                  <c:v>0.66666666666666663</c:v>
                </c:pt>
                <c:pt idx="29">
                  <c:v>0.70370370370370372</c:v>
                </c:pt>
                <c:pt idx="30">
                  <c:v>0.7407407407407407</c:v>
                </c:pt>
                <c:pt idx="31">
                  <c:v>0.7407407407407407</c:v>
                </c:pt>
                <c:pt idx="32">
                  <c:v>0.77777777777777779</c:v>
                </c:pt>
                <c:pt idx="33">
                  <c:v>0.81481481481481477</c:v>
                </c:pt>
                <c:pt idx="34">
                  <c:v>0.81481481481481477</c:v>
                </c:pt>
                <c:pt idx="35">
                  <c:v>0.85185185185185186</c:v>
                </c:pt>
                <c:pt idx="36">
                  <c:v>0.88888888888888884</c:v>
                </c:pt>
                <c:pt idx="37">
                  <c:v>0.92592592592592593</c:v>
                </c:pt>
                <c:pt idx="38">
                  <c:v>0.96296296296296291</c:v>
                </c:pt>
                <c:pt idx="39">
                  <c:v>1</c:v>
                </c:pt>
                <c:pt idx="40">
                  <c:v>1.037037037037037</c:v>
                </c:pt>
              </c:numCache>
            </c:numRef>
          </c:xVal>
          <c:yVal>
            <c:numRef>
              <c:f>'ROC_TopPose_wscore_canon_21-4'!$CA$4:$CA$44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0.6428571428571429</c:v>
                </c:pt>
                <c:pt idx="10">
                  <c:v>0.6428571428571429</c:v>
                </c:pt>
                <c:pt idx="11">
                  <c:v>0.6428571428571429</c:v>
                </c:pt>
                <c:pt idx="12">
                  <c:v>0.6428571428571429</c:v>
                </c:pt>
                <c:pt idx="13">
                  <c:v>0.6428571428571429</c:v>
                </c:pt>
                <c:pt idx="14">
                  <c:v>0.6428571428571429</c:v>
                </c:pt>
                <c:pt idx="15">
                  <c:v>0.6428571428571429</c:v>
                </c:pt>
                <c:pt idx="16">
                  <c:v>0.6428571428571429</c:v>
                </c:pt>
                <c:pt idx="17">
                  <c:v>0.6428571428571429</c:v>
                </c:pt>
                <c:pt idx="18">
                  <c:v>0.6428571428571429</c:v>
                </c:pt>
                <c:pt idx="19">
                  <c:v>0.6428571428571429</c:v>
                </c:pt>
                <c:pt idx="20">
                  <c:v>0.6428571428571429</c:v>
                </c:pt>
                <c:pt idx="21">
                  <c:v>0.6428571428571429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0.7142857142857143</c:v>
                </c:pt>
                <c:pt idx="26">
                  <c:v>0.7857142857142857</c:v>
                </c:pt>
                <c:pt idx="27">
                  <c:v>0.7857142857142857</c:v>
                </c:pt>
                <c:pt idx="28">
                  <c:v>0.7857142857142857</c:v>
                </c:pt>
                <c:pt idx="29">
                  <c:v>0.7857142857142857</c:v>
                </c:pt>
                <c:pt idx="30">
                  <c:v>0.7857142857142857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0.9285714285714286</c:v>
                </c:pt>
                <c:pt idx="35">
                  <c:v>0.9285714285714286</c:v>
                </c:pt>
                <c:pt idx="36">
                  <c:v>0.9285714285714286</c:v>
                </c:pt>
                <c:pt idx="37">
                  <c:v>0.9285714285714286</c:v>
                </c:pt>
                <c:pt idx="38">
                  <c:v>0.9285714285714286</c:v>
                </c:pt>
                <c:pt idx="39">
                  <c:v>0.9285714285714286</c:v>
                </c:pt>
                <c:pt idx="40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05-B94D-934E-19E7FBE36AAB}"/>
            </c:ext>
          </c:extLst>
        </c:ser>
        <c:ser>
          <c:idx val="6"/>
          <c:order val="6"/>
          <c:tx>
            <c:v>MetaDyn_PeakHeight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'ROC_TopPose_wscore_canon_21-4'!$CF$4:$CF$44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7.407407407407407E-2</c:v>
                </c:pt>
                <c:pt idx="8">
                  <c:v>7.407407407407407E-2</c:v>
                </c:pt>
                <c:pt idx="9">
                  <c:v>7.407407407407407E-2</c:v>
                </c:pt>
                <c:pt idx="10">
                  <c:v>0.1111111111111111</c:v>
                </c:pt>
                <c:pt idx="11">
                  <c:v>0.14814814814814814</c:v>
                </c:pt>
                <c:pt idx="12">
                  <c:v>0.14814814814814814</c:v>
                </c:pt>
                <c:pt idx="13">
                  <c:v>0.18518518518518517</c:v>
                </c:pt>
                <c:pt idx="14">
                  <c:v>0.22222222222222221</c:v>
                </c:pt>
                <c:pt idx="15">
                  <c:v>0.25925925925925924</c:v>
                </c:pt>
                <c:pt idx="16">
                  <c:v>0.29629629629629628</c:v>
                </c:pt>
                <c:pt idx="17">
                  <c:v>0.33333333333333331</c:v>
                </c:pt>
                <c:pt idx="18">
                  <c:v>0.37037037037037035</c:v>
                </c:pt>
                <c:pt idx="19">
                  <c:v>0.40740740740740738</c:v>
                </c:pt>
                <c:pt idx="20">
                  <c:v>0.40740740740740738</c:v>
                </c:pt>
                <c:pt idx="21">
                  <c:v>0.44444444444444442</c:v>
                </c:pt>
                <c:pt idx="22">
                  <c:v>0.48148148148148145</c:v>
                </c:pt>
                <c:pt idx="23">
                  <c:v>0.51851851851851849</c:v>
                </c:pt>
                <c:pt idx="24">
                  <c:v>0.55555555555555558</c:v>
                </c:pt>
                <c:pt idx="25">
                  <c:v>0.55555555555555558</c:v>
                </c:pt>
                <c:pt idx="26">
                  <c:v>0.59259259259259256</c:v>
                </c:pt>
                <c:pt idx="27">
                  <c:v>0.62962962962962965</c:v>
                </c:pt>
                <c:pt idx="28">
                  <c:v>0.66666666666666663</c:v>
                </c:pt>
                <c:pt idx="29">
                  <c:v>0.70370370370370372</c:v>
                </c:pt>
                <c:pt idx="30">
                  <c:v>0.7407407407407407</c:v>
                </c:pt>
                <c:pt idx="31">
                  <c:v>0.7407407407407407</c:v>
                </c:pt>
                <c:pt idx="32">
                  <c:v>0.7407407407407407</c:v>
                </c:pt>
                <c:pt idx="33">
                  <c:v>0.77777777777777779</c:v>
                </c:pt>
                <c:pt idx="34">
                  <c:v>0.81481481481481477</c:v>
                </c:pt>
                <c:pt idx="35">
                  <c:v>0.85185185185185186</c:v>
                </c:pt>
                <c:pt idx="36">
                  <c:v>0.88888888888888884</c:v>
                </c:pt>
                <c:pt idx="37">
                  <c:v>0.92592592592592593</c:v>
                </c:pt>
                <c:pt idx="38">
                  <c:v>0.96296296296296291</c:v>
                </c:pt>
                <c:pt idx="39">
                  <c:v>0.96296296296296291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'ROC_TopPose_wscore_canon_21-4'!$CG$4:$CG$44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0.35714285714285715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0.5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0.5714285714285714</c:v>
                </c:pt>
                <c:pt idx="12">
                  <c:v>0.6428571428571429</c:v>
                </c:pt>
                <c:pt idx="13">
                  <c:v>0.6428571428571429</c:v>
                </c:pt>
                <c:pt idx="14">
                  <c:v>0.6428571428571429</c:v>
                </c:pt>
                <c:pt idx="15">
                  <c:v>0.6428571428571429</c:v>
                </c:pt>
                <c:pt idx="16">
                  <c:v>0.6428571428571429</c:v>
                </c:pt>
                <c:pt idx="17">
                  <c:v>0.6428571428571429</c:v>
                </c:pt>
                <c:pt idx="18">
                  <c:v>0.6428571428571429</c:v>
                </c:pt>
                <c:pt idx="19">
                  <c:v>0.6428571428571429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0.7857142857142857</c:v>
                </c:pt>
                <c:pt idx="26">
                  <c:v>0.7857142857142857</c:v>
                </c:pt>
                <c:pt idx="27">
                  <c:v>0.7857142857142857</c:v>
                </c:pt>
                <c:pt idx="28">
                  <c:v>0.7857142857142857</c:v>
                </c:pt>
                <c:pt idx="29">
                  <c:v>0.7857142857142857</c:v>
                </c:pt>
                <c:pt idx="30">
                  <c:v>0.7857142857142857</c:v>
                </c:pt>
                <c:pt idx="31">
                  <c:v>0.8571428571428571</c:v>
                </c:pt>
                <c:pt idx="32">
                  <c:v>0.9285714285714286</c:v>
                </c:pt>
                <c:pt idx="33">
                  <c:v>0.9285714285714286</c:v>
                </c:pt>
                <c:pt idx="34">
                  <c:v>0.9285714285714286</c:v>
                </c:pt>
                <c:pt idx="35">
                  <c:v>0.9285714285714286</c:v>
                </c:pt>
                <c:pt idx="36">
                  <c:v>0.9285714285714286</c:v>
                </c:pt>
                <c:pt idx="37">
                  <c:v>0.9285714285714286</c:v>
                </c:pt>
                <c:pt idx="38">
                  <c:v>0.9285714285714286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2342-9A83-085C5932F4F5}"/>
            </c:ext>
          </c:extLst>
        </c:ser>
        <c:ser>
          <c:idx val="7"/>
          <c:order val="7"/>
          <c:tx>
            <c:v>MetaDyn_MaxPMF</c:v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'ROC_TopPose_wscore_canon_21-4'!$CL$4:$CL$44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3.7037037037037035E-2</c:v>
                </c:pt>
                <c:pt idx="5">
                  <c:v>3.7037037037037035E-2</c:v>
                </c:pt>
                <c:pt idx="6">
                  <c:v>7.407407407407407E-2</c:v>
                </c:pt>
                <c:pt idx="7">
                  <c:v>7.407407407407407E-2</c:v>
                </c:pt>
                <c:pt idx="8">
                  <c:v>7.407407407407407E-2</c:v>
                </c:pt>
                <c:pt idx="9">
                  <c:v>0.1111111111111111</c:v>
                </c:pt>
                <c:pt idx="10">
                  <c:v>0.14814814814814814</c:v>
                </c:pt>
                <c:pt idx="11">
                  <c:v>0.14814814814814814</c:v>
                </c:pt>
                <c:pt idx="12">
                  <c:v>0.18518518518518517</c:v>
                </c:pt>
                <c:pt idx="13">
                  <c:v>0.18518518518518517</c:v>
                </c:pt>
                <c:pt idx="14">
                  <c:v>0.22222222222222221</c:v>
                </c:pt>
                <c:pt idx="15">
                  <c:v>0.25925925925925924</c:v>
                </c:pt>
                <c:pt idx="16">
                  <c:v>0.29629629629629628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0.37037037037037035</c:v>
                </c:pt>
                <c:pt idx="21">
                  <c:v>0.40740740740740738</c:v>
                </c:pt>
                <c:pt idx="22">
                  <c:v>0.44444444444444442</c:v>
                </c:pt>
                <c:pt idx="23">
                  <c:v>0.48148148148148145</c:v>
                </c:pt>
                <c:pt idx="24">
                  <c:v>0.51851851851851849</c:v>
                </c:pt>
                <c:pt idx="25">
                  <c:v>0.55555555555555558</c:v>
                </c:pt>
                <c:pt idx="26">
                  <c:v>0.59259259259259256</c:v>
                </c:pt>
                <c:pt idx="27">
                  <c:v>0.59259259259259256</c:v>
                </c:pt>
                <c:pt idx="28">
                  <c:v>0.59259259259259256</c:v>
                </c:pt>
                <c:pt idx="29">
                  <c:v>0.62962962962962965</c:v>
                </c:pt>
                <c:pt idx="30">
                  <c:v>0.66666666666666663</c:v>
                </c:pt>
                <c:pt idx="31">
                  <c:v>0.70370370370370372</c:v>
                </c:pt>
                <c:pt idx="32">
                  <c:v>0.7407407407407407</c:v>
                </c:pt>
                <c:pt idx="33">
                  <c:v>0.77777777777777779</c:v>
                </c:pt>
                <c:pt idx="34">
                  <c:v>0.81481481481481477</c:v>
                </c:pt>
                <c:pt idx="35">
                  <c:v>0.85185185185185186</c:v>
                </c:pt>
                <c:pt idx="36">
                  <c:v>0.88888888888888884</c:v>
                </c:pt>
                <c:pt idx="37">
                  <c:v>0.92592592592592593</c:v>
                </c:pt>
                <c:pt idx="38">
                  <c:v>0.96296296296296291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'ROC_TopPose_wscore_canon_21-4'!$CM$4:$CM$44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0.35714285714285715</c:v>
                </c:pt>
                <c:pt idx="6">
                  <c:v>0.35714285714285715</c:v>
                </c:pt>
                <c:pt idx="7">
                  <c:v>0.42857142857142855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0.6428571428571429</c:v>
                </c:pt>
                <c:pt idx="14">
                  <c:v>0.6428571428571429</c:v>
                </c:pt>
                <c:pt idx="15">
                  <c:v>0.6428571428571429</c:v>
                </c:pt>
                <c:pt idx="16">
                  <c:v>0.6428571428571429</c:v>
                </c:pt>
                <c:pt idx="17">
                  <c:v>0.6428571428571429</c:v>
                </c:pt>
                <c:pt idx="18">
                  <c:v>0.7142857142857143</c:v>
                </c:pt>
                <c:pt idx="19">
                  <c:v>0.7857142857142857</c:v>
                </c:pt>
                <c:pt idx="20">
                  <c:v>0.7857142857142857</c:v>
                </c:pt>
                <c:pt idx="21">
                  <c:v>0.7857142857142857</c:v>
                </c:pt>
                <c:pt idx="22">
                  <c:v>0.7857142857142857</c:v>
                </c:pt>
                <c:pt idx="23">
                  <c:v>0.7857142857142857</c:v>
                </c:pt>
                <c:pt idx="24">
                  <c:v>0.7857142857142857</c:v>
                </c:pt>
                <c:pt idx="25">
                  <c:v>0.7857142857142857</c:v>
                </c:pt>
                <c:pt idx="26">
                  <c:v>0.7857142857142857</c:v>
                </c:pt>
                <c:pt idx="27">
                  <c:v>0.8571428571428571</c:v>
                </c:pt>
                <c:pt idx="28">
                  <c:v>0.9285714285714286</c:v>
                </c:pt>
                <c:pt idx="29">
                  <c:v>0.9285714285714286</c:v>
                </c:pt>
                <c:pt idx="30">
                  <c:v>0.9285714285714286</c:v>
                </c:pt>
                <c:pt idx="31">
                  <c:v>0.9285714285714286</c:v>
                </c:pt>
                <c:pt idx="32">
                  <c:v>0.9285714285714286</c:v>
                </c:pt>
                <c:pt idx="33">
                  <c:v>0.9285714285714286</c:v>
                </c:pt>
                <c:pt idx="34">
                  <c:v>0.9285714285714286</c:v>
                </c:pt>
                <c:pt idx="35">
                  <c:v>0.9285714285714286</c:v>
                </c:pt>
                <c:pt idx="36">
                  <c:v>0.9285714285714286</c:v>
                </c:pt>
                <c:pt idx="37">
                  <c:v>0.9285714285714286</c:v>
                </c:pt>
                <c:pt idx="38">
                  <c:v>0.9285714285714286</c:v>
                </c:pt>
                <c:pt idx="39">
                  <c:v>0.9285714285714286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7-2342-9A83-085C593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21647"/>
        <c:axId val="1272030159"/>
      </c:scatterChart>
      <c:valAx>
        <c:axId val="128482164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0.35050816208949492"/>
              <c:y val="0.91380877390326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30159"/>
        <c:crosses val="autoZero"/>
        <c:crossBetween val="midCat"/>
      </c:valAx>
      <c:valAx>
        <c:axId val="12720301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True</a:t>
                </a:r>
                <a:r>
                  <a:rPr lang="en-US" sz="18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positive rate</a:t>
                </a:r>
                <a:endParaRPr lang="en-US" sz="18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7.8048780487804878E-3"/>
              <c:y val="0.19435054709070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4821647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9296777415018247"/>
          <c:y val="0.38090357845894263"/>
          <c:w val="0.43263575955444594"/>
          <c:h val="0.30095595472440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9925100825812"/>
          <c:y val="3.6201247571326312E-2"/>
          <c:w val="0.82895440752832728"/>
          <c:h val="0.79440822169956027"/>
        </c:manualLayout>
      </c:layout>
      <c:scatterChart>
        <c:scatterStyle val="lineMarker"/>
        <c:varyColors val="0"/>
        <c:ser>
          <c:idx val="2"/>
          <c:order val="0"/>
          <c:tx>
            <c:v>Glide_SP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'ROC_TopPose_wscore_canon_21-4'!$AD$4:$AD$44</c:f>
              <c:numCache>
                <c:formatCode>General</c:formatCode>
                <c:ptCount val="41"/>
                <c:pt idx="0">
                  <c:v>3.7037037037037035E-2</c:v>
                </c:pt>
                <c:pt idx="1">
                  <c:v>7.407407407407407E-2</c:v>
                </c:pt>
                <c:pt idx="2">
                  <c:v>0.1111111111111111</c:v>
                </c:pt>
                <c:pt idx="3">
                  <c:v>0.14814814814814814</c:v>
                </c:pt>
                <c:pt idx="4">
                  <c:v>0.18518518518518517</c:v>
                </c:pt>
                <c:pt idx="5">
                  <c:v>0.22222222222222221</c:v>
                </c:pt>
                <c:pt idx="6">
                  <c:v>0.25925925925925924</c:v>
                </c:pt>
                <c:pt idx="7">
                  <c:v>0.29629629629629628</c:v>
                </c:pt>
                <c:pt idx="8">
                  <c:v>0.33333333333333331</c:v>
                </c:pt>
                <c:pt idx="9">
                  <c:v>0.37037037037037035</c:v>
                </c:pt>
                <c:pt idx="10">
                  <c:v>0.40740740740740738</c:v>
                </c:pt>
                <c:pt idx="11">
                  <c:v>0.44444444444444442</c:v>
                </c:pt>
                <c:pt idx="12">
                  <c:v>0.48148148148148145</c:v>
                </c:pt>
                <c:pt idx="13">
                  <c:v>0.51851851851851849</c:v>
                </c:pt>
                <c:pt idx="14">
                  <c:v>0.55555555555555558</c:v>
                </c:pt>
                <c:pt idx="15">
                  <c:v>0.59259259259259256</c:v>
                </c:pt>
                <c:pt idx="16">
                  <c:v>0.62962962962962965</c:v>
                </c:pt>
                <c:pt idx="17">
                  <c:v>0.62962962962962965</c:v>
                </c:pt>
                <c:pt idx="18">
                  <c:v>0.66666666666666663</c:v>
                </c:pt>
                <c:pt idx="19">
                  <c:v>0.70370370370370372</c:v>
                </c:pt>
                <c:pt idx="20">
                  <c:v>0.7407407407407407</c:v>
                </c:pt>
                <c:pt idx="21">
                  <c:v>0.77777777777777779</c:v>
                </c:pt>
                <c:pt idx="22">
                  <c:v>0.81481481481481477</c:v>
                </c:pt>
                <c:pt idx="23">
                  <c:v>0.85185185185185186</c:v>
                </c:pt>
                <c:pt idx="24">
                  <c:v>0.88888888888888884</c:v>
                </c:pt>
                <c:pt idx="25">
                  <c:v>0.92592592592592593</c:v>
                </c:pt>
                <c:pt idx="26">
                  <c:v>0.92592592592592593</c:v>
                </c:pt>
                <c:pt idx="27">
                  <c:v>0.96296296296296291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'ROC_TopPose_wscore_canon_21-4'!$AE$4:$AE$44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7.1428571428571425E-2</c:v>
                </c:pt>
                <c:pt idx="18">
                  <c:v>7.1428571428571425E-2</c:v>
                </c:pt>
                <c:pt idx="19">
                  <c:v>7.1428571428571425E-2</c:v>
                </c:pt>
                <c:pt idx="20">
                  <c:v>7.1428571428571425E-2</c:v>
                </c:pt>
                <c:pt idx="21">
                  <c:v>7.1428571428571425E-2</c:v>
                </c:pt>
                <c:pt idx="22">
                  <c:v>7.1428571428571425E-2</c:v>
                </c:pt>
                <c:pt idx="23">
                  <c:v>7.1428571428571425E-2</c:v>
                </c:pt>
                <c:pt idx="24">
                  <c:v>7.1428571428571425E-2</c:v>
                </c:pt>
                <c:pt idx="25">
                  <c:v>7.1428571428571425E-2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0.21428571428571427</c:v>
                </c:pt>
                <c:pt idx="30">
                  <c:v>0.2857142857142857</c:v>
                </c:pt>
                <c:pt idx="31">
                  <c:v>0.35714285714285715</c:v>
                </c:pt>
                <c:pt idx="32">
                  <c:v>0.42857142857142855</c:v>
                </c:pt>
                <c:pt idx="33">
                  <c:v>0.5</c:v>
                </c:pt>
                <c:pt idx="34">
                  <c:v>0.5714285714285714</c:v>
                </c:pt>
                <c:pt idx="35">
                  <c:v>0.6428571428571429</c:v>
                </c:pt>
                <c:pt idx="36">
                  <c:v>0.7142857142857143</c:v>
                </c:pt>
                <c:pt idx="37">
                  <c:v>0.7857142857142857</c:v>
                </c:pt>
                <c:pt idx="38">
                  <c:v>0.8571428571428571</c:v>
                </c:pt>
                <c:pt idx="39">
                  <c:v>0.9285714285714286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1-634E-BA6B-F405D3F90353}"/>
            </c:ext>
          </c:extLst>
        </c:ser>
        <c:ser>
          <c:idx val="0"/>
          <c:order val="1"/>
          <c:tx>
            <c:v>Glide_XP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'ROC_TopPose_wscore_canon_21-4'!$AJ$4:$AJ$44</c:f>
              <c:numCache>
                <c:formatCode>General</c:formatCode>
                <c:ptCount val="41"/>
                <c:pt idx="0">
                  <c:v>3.7037037037037035E-2</c:v>
                </c:pt>
                <c:pt idx="1">
                  <c:v>7.407407407407407E-2</c:v>
                </c:pt>
                <c:pt idx="2">
                  <c:v>0.1111111111111111</c:v>
                </c:pt>
                <c:pt idx="3">
                  <c:v>0.14814814814814814</c:v>
                </c:pt>
                <c:pt idx="4">
                  <c:v>0.18518518518518517</c:v>
                </c:pt>
                <c:pt idx="5">
                  <c:v>0.22222222222222221</c:v>
                </c:pt>
                <c:pt idx="6">
                  <c:v>0.25925925925925924</c:v>
                </c:pt>
                <c:pt idx="7">
                  <c:v>0.29629629629629628</c:v>
                </c:pt>
                <c:pt idx="8">
                  <c:v>0.33333333333333331</c:v>
                </c:pt>
                <c:pt idx="9">
                  <c:v>0.37037037037037035</c:v>
                </c:pt>
                <c:pt idx="10">
                  <c:v>0.40740740740740738</c:v>
                </c:pt>
                <c:pt idx="11">
                  <c:v>0.44444444444444442</c:v>
                </c:pt>
                <c:pt idx="12">
                  <c:v>0.48148148148148145</c:v>
                </c:pt>
                <c:pt idx="13">
                  <c:v>0.51851851851851849</c:v>
                </c:pt>
                <c:pt idx="14">
                  <c:v>0.51851851851851849</c:v>
                </c:pt>
                <c:pt idx="15">
                  <c:v>0.55555555555555558</c:v>
                </c:pt>
                <c:pt idx="16">
                  <c:v>0.59259259259259256</c:v>
                </c:pt>
                <c:pt idx="17">
                  <c:v>0.62962962962962965</c:v>
                </c:pt>
                <c:pt idx="18">
                  <c:v>0.62962962962962965</c:v>
                </c:pt>
                <c:pt idx="19">
                  <c:v>0.66666666666666663</c:v>
                </c:pt>
                <c:pt idx="20">
                  <c:v>0.70370370370370372</c:v>
                </c:pt>
                <c:pt idx="21">
                  <c:v>0.7407407407407407</c:v>
                </c:pt>
                <c:pt idx="22">
                  <c:v>0.77777777777777779</c:v>
                </c:pt>
                <c:pt idx="23">
                  <c:v>0.81481481481481477</c:v>
                </c:pt>
                <c:pt idx="24">
                  <c:v>0.81481481481481477</c:v>
                </c:pt>
                <c:pt idx="25">
                  <c:v>0.85185185185185186</c:v>
                </c:pt>
                <c:pt idx="26">
                  <c:v>0.85185185185185186</c:v>
                </c:pt>
                <c:pt idx="27">
                  <c:v>0.88888888888888884</c:v>
                </c:pt>
                <c:pt idx="28">
                  <c:v>0.88888888888888884</c:v>
                </c:pt>
                <c:pt idx="29">
                  <c:v>0.88888888888888884</c:v>
                </c:pt>
                <c:pt idx="30">
                  <c:v>0.92592592592592593</c:v>
                </c:pt>
                <c:pt idx="31">
                  <c:v>0.96296296296296291</c:v>
                </c:pt>
                <c:pt idx="32">
                  <c:v>0.96296296296296291</c:v>
                </c:pt>
                <c:pt idx="33">
                  <c:v>0.96296296296296291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'ROC_TopPose_wscore_canon_21-4'!$AK$4:$AK$44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7.1428571428571425E-2</c:v>
                </c:pt>
                <c:pt idx="15">
                  <c:v>7.1428571428571425E-2</c:v>
                </c:pt>
                <c:pt idx="16">
                  <c:v>7.1428571428571425E-2</c:v>
                </c:pt>
                <c:pt idx="17">
                  <c:v>7.1428571428571425E-2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0.21428571428571427</c:v>
                </c:pt>
                <c:pt idx="25">
                  <c:v>0.21428571428571427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0.35714285714285715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0.5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0.6428571428571429</c:v>
                </c:pt>
                <c:pt idx="36">
                  <c:v>0.7142857142857143</c:v>
                </c:pt>
                <c:pt idx="37">
                  <c:v>0.7857142857142857</c:v>
                </c:pt>
                <c:pt idx="38">
                  <c:v>0.8571428571428571</c:v>
                </c:pt>
                <c:pt idx="39">
                  <c:v>0.9285714285714286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1-634E-BA6B-F405D3F90353}"/>
            </c:ext>
          </c:extLst>
        </c:ser>
        <c:ser>
          <c:idx val="5"/>
          <c:order val="2"/>
          <c:tx>
            <c:v>WScore_canon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'ROC_TopPose_wscore_canon_21-4'!$AP$4:$AP$44</c:f>
              <c:numCache>
                <c:formatCode>General</c:formatCode>
                <c:ptCount val="41"/>
                <c:pt idx="0">
                  <c:v>3.7037037037037035E-2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0.14814814814814814</c:v>
                </c:pt>
                <c:pt idx="8">
                  <c:v>0.14814814814814814</c:v>
                </c:pt>
                <c:pt idx="9">
                  <c:v>0.14814814814814814</c:v>
                </c:pt>
                <c:pt idx="10">
                  <c:v>0.18518518518518517</c:v>
                </c:pt>
                <c:pt idx="11">
                  <c:v>0.22222222222222221</c:v>
                </c:pt>
                <c:pt idx="12">
                  <c:v>0.22222222222222221</c:v>
                </c:pt>
                <c:pt idx="13">
                  <c:v>0.25925925925925924</c:v>
                </c:pt>
                <c:pt idx="14">
                  <c:v>0.25925925925925924</c:v>
                </c:pt>
                <c:pt idx="15">
                  <c:v>0.29629629629629628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0.37037037037037035</c:v>
                </c:pt>
                <c:pt idx="19">
                  <c:v>0.40740740740740738</c:v>
                </c:pt>
                <c:pt idx="20">
                  <c:v>0.44444444444444442</c:v>
                </c:pt>
                <c:pt idx="21">
                  <c:v>0.48148148148148145</c:v>
                </c:pt>
                <c:pt idx="22">
                  <c:v>0.51851851851851849</c:v>
                </c:pt>
                <c:pt idx="23">
                  <c:v>0.55555555555555558</c:v>
                </c:pt>
                <c:pt idx="24">
                  <c:v>0.59259259259259256</c:v>
                </c:pt>
                <c:pt idx="25">
                  <c:v>0.62962962962962965</c:v>
                </c:pt>
                <c:pt idx="26">
                  <c:v>0.66666666666666663</c:v>
                </c:pt>
                <c:pt idx="27">
                  <c:v>0.70370370370370372</c:v>
                </c:pt>
                <c:pt idx="28">
                  <c:v>0.7407407407407407</c:v>
                </c:pt>
                <c:pt idx="29">
                  <c:v>0.7407407407407407</c:v>
                </c:pt>
                <c:pt idx="30">
                  <c:v>0.77777777777777779</c:v>
                </c:pt>
                <c:pt idx="31">
                  <c:v>0.81481481481481477</c:v>
                </c:pt>
                <c:pt idx="32">
                  <c:v>0.85185185185185186</c:v>
                </c:pt>
                <c:pt idx="33">
                  <c:v>0.88888888888888884</c:v>
                </c:pt>
                <c:pt idx="34">
                  <c:v>0.92592592592592593</c:v>
                </c:pt>
                <c:pt idx="35">
                  <c:v>0.92592592592592593</c:v>
                </c:pt>
                <c:pt idx="36">
                  <c:v>0.96296296296296291</c:v>
                </c:pt>
                <c:pt idx="37">
                  <c:v>0.96296296296296291</c:v>
                </c:pt>
                <c:pt idx="38">
                  <c:v>0.96296296296296291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'ROC_TopPose_wscore_canon_21-4'!$AQ$4:$AQ$44</c:f>
              <c:numCache>
                <c:formatCode>General</c:formatCode>
                <c:ptCount val="41"/>
                <c:pt idx="0">
                  <c:v>0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0.14285714285714285</c:v>
                </c:pt>
                <c:pt idx="5">
                  <c:v>0.21428571428571427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0.35714285714285715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0.5</c:v>
                </c:pt>
                <c:pt idx="13">
                  <c:v>0.5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0.6428571428571429</c:v>
                </c:pt>
                <c:pt idx="18">
                  <c:v>0.6428571428571429</c:v>
                </c:pt>
                <c:pt idx="19">
                  <c:v>0.6428571428571429</c:v>
                </c:pt>
                <c:pt idx="20">
                  <c:v>0.6428571428571429</c:v>
                </c:pt>
                <c:pt idx="21">
                  <c:v>0.6428571428571429</c:v>
                </c:pt>
                <c:pt idx="22">
                  <c:v>0.6428571428571429</c:v>
                </c:pt>
                <c:pt idx="23">
                  <c:v>0.6428571428571429</c:v>
                </c:pt>
                <c:pt idx="24">
                  <c:v>0.6428571428571429</c:v>
                </c:pt>
                <c:pt idx="25">
                  <c:v>0.6428571428571429</c:v>
                </c:pt>
                <c:pt idx="26">
                  <c:v>0.6428571428571429</c:v>
                </c:pt>
                <c:pt idx="27">
                  <c:v>0.6428571428571429</c:v>
                </c:pt>
                <c:pt idx="28">
                  <c:v>0.6428571428571429</c:v>
                </c:pt>
                <c:pt idx="29">
                  <c:v>0.7142857142857143</c:v>
                </c:pt>
                <c:pt idx="30">
                  <c:v>0.7142857142857143</c:v>
                </c:pt>
                <c:pt idx="31">
                  <c:v>0.7142857142857143</c:v>
                </c:pt>
                <c:pt idx="32">
                  <c:v>0.7142857142857143</c:v>
                </c:pt>
                <c:pt idx="33">
                  <c:v>0.7142857142857143</c:v>
                </c:pt>
                <c:pt idx="34">
                  <c:v>0.7142857142857143</c:v>
                </c:pt>
                <c:pt idx="35">
                  <c:v>0.7857142857142857</c:v>
                </c:pt>
                <c:pt idx="36">
                  <c:v>0.7857142857142857</c:v>
                </c:pt>
                <c:pt idx="37">
                  <c:v>0.8571428571428571</c:v>
                </c:pt>
                <c:pt idx="38">
                  <c:v>0.9285714285714286</c:v>
                </c:pt>
                <c:pt idx="39">
                  <c:v>0.9285714285714286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1-634E-BA6B-F405D3F90353}"/>
            </c:ext>
          </c:extLst>
        </c:ser>
        <c:ser>
          <c:idx val="3"/>
          <c:order val="3"/>
          <c:tx>
            <c:v>ABFEP_GlideSP_run1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'ROC_TopPose_wscore_canon_21-4'!$AV$4:$AV$44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3.7037037037037035E-2</c:v>
                </c:pt>
                <c:pt idx="9">
                  <c:v>3.7037037037037035E-2</c:v>
                </c:pt>
                <c:pt idx="10">
                  <c:v>7.407407407407407E-2</c:v>
                </c:pt>
                <c:pt idx="11">
                  <c:v>0.1111111111111111</c:v>
                </c:pt>
                <c:pt idx="12">
                  <c:v>0.14814814814814814</c:v>
                </c:pt>
                <c:pt idx="13">
                  <c:v>0.14814814814814814</c:v>
                </c:pt>
                <c:pt idx="14">
                  <c:v>0.18518518518518517</c:v>
                </c:pt>
                <c:pt idx="15">
                  <c:v>0.22222222222222221</c:v>
                </c:pt>
                <c:pt idx="16">
                  <c:v>0.22222222222222221</c:v>
                </c:pt>
                <c:pt idx="17">
                  <c:v>0.25925925925925924</c:v>
                </c:pt>
                <c:pt idx="18">
                  <c:v>0.29629629629629628</c:v>
                </c:pt>
                <c:pt idx="19">
                  <c:v>0.33333333333333331</c:v>
                </c:pt>
                <c:pt idx="20">
                  <c:v>0.37037037037037035</c:v>
                </c:pt>
                <c:pt idx="21">
                  <c:v>0.40740740740740738</c:v>
                </c:pt>
                <c:pt idx="22">
                  <c:v>0.44444444444444442</c:v>
                </c:pt>
                <c:pt idx="23">
                  <c:v>0.44444444444444442</c:v>
                </c:pt>
                <c:pt idx="24">
                  <c:v>0.48148148148148145</c:v>
                </c:pt>
                <c:pt idx="25">
                  <c:v>0.51851851851851849</c:v>
                </c:pt>
                <c:pt idx="26">
                  <c:v>0.55555555555555558</c:v>
                </c:pt>
                <c:pt idx="27">
                  <c:v>0.59259259259259256</c:v>
                </c:pt>
                <c:pt idx="28">
                  <c:v>0.62962962962962965</c:v>
                </c:pt>
                <c:pt idx="29">
                  <c:v>0.66666666666666663</c:v>
                </c:pt>
                <c:pt idx="30">
                  <c:v>0.70370370370370372</c:v>
                </c:pt>
                <c:pt idx="31">
                  <c:v>0.7407407407407407</c:v>
                </c:pt>
                <c:pt idx="32">
                  <c:v>0.77777777777777779</c:v>
                </c:pt>
                <c:pt idx="33">
                  <c:v>0.81481481481481477</c:v>
                </c:pt>
                <c:pt idx="34">
                  <c:v>0.85185185185185186</c:v>
                </c:pt>
                <c:pt idx="35">
                  <c:v>0.88888888888888884</c:v>
                </c:pt>
                <c:pt idx="36">
                  <c:v>0.88888888888888884</c:v>
                </c:pt>
                <c:pt idx="37">
                  <c:v>0.92592592592592593</c:v>
                </c:pt>
                <c:pt idx="38">
                  <c:v>0.92592592592592593</c:v>
                </c:pt>
                <c:pt idx="39">
                  <c:v>0.96296296296296291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'ROC_TopPose_wscore_canon_21-4'!$AW$4:$AW$44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0.6428571428571429</c:v>
                </c:pt>
                <c:pt idx="10">
                  <c:v>0.6428571428571429</c:v>
                </c:pt>
                <c:pt idx="11">
                  <c:v>0.6428571428571429</c:v>
                </c:pt>
                <c:pt idx="12">
                  <c:v>0.6428571428571429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0.7857142857142857</c:v>
                </c:pt>
                <c:pt idx="17">
                  <c:v>0.7857142857142857</c:v>
                </c:pt>
                <c:pt idx="18">
                  <c:v>0.7857142857142857</c:v>
                </c:pt>
                <c:pt idx="19">
                  <c:v>0.7857142857142857</c:v>
                </c:pt>
                <c:pt idx="20">
                  <c:v>0.7857142857142857</c:v>
                </c:pt>
                <c:pt idx="21">
                  <c:v>0.7857142857142857</c:v>
                </c:pt>
                <c:pt idx="22">
                  <c:v>0.7857142857142857</c:v>
                </c:pt>
                <c:pt idx="23">
                  <c:v>0.8571428571428571</c:v>
                </c:pt>
                <c:pt idx="24">
                  <c:v>0.8571428571428571</c:v>
                </c:pt>
                <c:pt idx="25">
                  <c:v>0.8571428571428571</c:v>
                </c:pt>
                <c:pt idx="26">
                  <c:v>0.8571428571428571</c:v>
                </c:pt>
                <c:pt idx="27">
                  <c:v>0.8571428571428571</c:v>
                </c:pt>
                <c:pt idx="28">
                  <c:v>0.8571428571428571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0.9285714285714286</c:v>
                </c:pt>
                <c:pt idx="37">
                  <c:v>0.9285714285714286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1-634E-BA6B-F405D3F90353}"/>
            </c:ext>
          </c:extLst>
        </c:ser>
        <c:ser>
          <c:idx val="4"/>
          <c:order val="4"/>
          <c:tx>
            <c:v>ABFEP_GlideSP_run2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'ROC_TopPose_wscore_canon_21-4'!$BB$4:$BB$44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3.7037037037037035E-2</c:v>
                </c:pt>
                <c:pt idx="10">
                  <c:v>7.407407407407407E-2</c:v>
                </c:pt>
                <c:pt idx="11">
                  <c:v>7.407407407407407E-2</c:v>
                </c:pt>
                <c:pt idx="12">
                  <c:v>0.1111111111111111</c:v>
                </c:pt>
                <c:pt idx="13">
                  <c:v>0.14814814814814814</c:v>
                </c:pt>
                <c:pt idx="14">
                  <c:v>0.18518518518518517</c:v>
                </c:pt>
                <c:pt idx="15">
                  <c:v>0.22222222222222221</c:v>
                </c:pt>
                <c:pt idx="16">
                  <c:v>0.22222222222222221</c:v>
                </c:pt>
                <c:pt idx="17">
                  <c:v>0.25925925925925924</c:v>
                </c:pt>
                <c:pt idx="18">
                  <c:v>0.29629629629629628</c:v>
                </c:pt>
                <c:pt idx="19">
                  <c:v>0.33333333333333331</c:v>
                </c:pt>
                <c:pt idx="20">
                  <c:v>0.37037037037037035</c:v>
                </c:pt>
                <c:pt idx="21">
                  <c:v>0.40740740740740738</c:v>
                </c:pt>
                <c:pt idx="22">
                  <c:v>0.44444444444444442</c:v>
                </c:pt>
                <c:pt idx="23">
                  <c:v>0.48148148148148145</c:v>
                </c:pt>
                <c:pt idx="24">
                  <c:v>0.51851851851851849</c:v>
                </c:pt>
                <c:pt idx="25">
                  <c:v>0.55555555555555558</c:v>
                </c:pt>
                <c:pt idx="26">
                  <c:v>0.59259259259259256</c:v>
                </c:pt>
                <c:pt idx="27">
                  <c:v>0.62962962962962965</c:v>
                </c:pt>
                <c:pt idx="28">
                  <c:v>0.66666666666666663</c:v>
                </c:pt>
                <c:pt idx="29">
                  <c:v>0.70370370370370372</c:v>
                </c:pt>
                <c:pt idx="30">
                  <c:v>0.70370370370370372</c:v>
                </c:pt>
                <c:pt idx="31">
                  <c:v>0.7407407407407407</c:v>
                </c:pt>
                <c:pt idx="32">
                  <c:v>0.77777777777777779</c:v>
                </c:pt>
                <c:pt idx="33">
                  <c:v>0.81481481481481477</c:v>
                </c:pt>
                <c:pt idx="34">
                  <c:v>0.85185185185185186</c:v>
                </c:pt>
                <c:pt idx="35">
                  <c:v>0.88888888888888884</c:v>
                </c:pt>
                <c:pt idx="36">
                  <c:v>0.92592592592592593</c:v>
                </c:pt>
                <c:pt idx="37">
                  <c:v>0.92592592592592593</c:v>
                </c:pt>
                <c:pt idx="38">
                  <c:v>0.92592592592592593</c:v>
                </c:pt>
                <c:pt idx="39">
                  <c:v>0.96296296296296291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'ROC_TopPose_wscore_canon_21-4'!$BC$4:$BC$44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0.5714285714285714</c:v>
                </c:pt>
                <c:pt idx="8">
                  <c:v>0.6428571428571429</c:v>
                </c:pt>
                <c:pt idx="9">
                  <c:v>0.6428571428571429</c:v>
                </c:pt>
                <c:pt idx="10">
                  <c:v>0.6428571428571429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0.7857142857142857</c:v>
                </c:pt>
                <c:pt idx="17">
                  <c:v>0.7857142857142857</c:v>
                </c:pt>
                <c:pt idx="18">
                  <c:v>0.7857142857142857</c:v>
                </c:pt>
                <c:pt idx="19">
                  <c:v>0.7857142857142857</c:v>
                </c:pt>
                <c:pt idx="20">
                  <c:v>0.7857142857142857</c:v>
                </c:pt>
                <c:pt idx="21">
                  <c:v>0.7857142857142857</c:v>
                </c:pt>
                <c:pt idx="22">
                  <c:v>0.7857142857142857</c:v>
                </c:pt>
                <c:pt idx="23">
                  <c:v>0.7857142857142857</c:v>
                </c:pt>
                <c:pt idx="24">
                  <c:v>0.7857142857142857</c:v>
                </c:pt>
                <c:pt idx="25">
                  <c:v>0.7857142857142857</c:v>
                </c:pt>
                <c:pt idx="26">
                  <c:v>0.7857142857142857</c:v>
                </c:pt>
                <c:pt idx="27">
                  <c:v>0.7857142857142857</c:v>
                </c:pt>
                <c:pt idx="28">
                  <c:v>0.7857142857142857</c:v>
                </c:pt>
                <c:pt idx="29">
                  <c:v>0.7857142857142857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0.8571428571428571</c:v>
                </c:pt>
                <c:pt idx="37">
                  <c:v>0.9285714285714286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1-634E-BA6B-F405D3F90353}"/>
            </c:ext>
          </c:extLst>
        </c:ser>
        <c:ser>
          <c:idx val="1"/>
          <c:order val="5"/>
          <c:tx>
            <c:v>ABFEP_GlideSP_run3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'ROC_TopPose_wscore_canon_21-4'!$BH$4:$BH$44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3.7037037037037035E-2</c:v>
                </c:pt>
                <c:pt idx="10">
                  <c:v>3.7037037037037035E-2</c:v>
                </c:pt>
                <c:pt idx="11">
                  <c:v>7.407407407407407E-2</c:v>
                </c:pt>
                <c:pt idx="12">
                  <c:v>0.1111111111111111</c:v>
                </c:pt>
                <c:pt idx="13">
                  <c:v>0.14814814814814814</c:v>
                </c:pt>
                <c:pt idx="14">
                  <c:v>0.18518518518518517</c:v>
                </c:pt>
                <c:pt idx="15">
                  <c:v>0.22222222222222221</c:v>
                </c:pt>
                <c:pt idx="16">
                  <c:v>0.25925925925925924</c:v>
                </c:pt>
                <c:pt idx="17">
                  <c:v>0.25925925925925924</c:v>
                </c:pt>
                <c:pt idx="18">
                  <c:v>0.29629629629629628</c:v>
                </c:pt>
                <c:pt idx="19">
                  <c:v>0.33333333333333331</c:v>
                </c:pt>
                <c:pt idx="20">
                  <c:v>0.37037037037037035</c:v>
                </c:pt>
                <c:pt idx="21">
                  <c:v>0.40740740740740738</c:v>
                </c:pt>
                <c:pt idx="22">
                  <c:v>0.44444444444444442</c:v>
                </c:pt>
                <c:pt idx="23">
                  <c:v>0.48148148148148145</c:v>
                </c:pt>
                <c:pt idx="24">
                  <c:v>0.51851851851851849</c:v>
                </c:pt>
                <c:pt idx="25">
                  <c:v>0.55555555555555558</c:v>
                </c:pt>
                <c:pt idx="26">
                  <c:v>0.59259259259259256</c:v>
                </c:pt>
                <c:pt idx="27">
                  <c:v>0.62962962962962965</c:v>
                </c:pt>
                <c:pt idx="28">
                  <c:v>0.66666666666666663</c:v>
                </c:pt>
                <c:pt idx="29">
                  <c:v>0.70370370370370372</c:v>
                </c:pt>
                <c:pt idx="30">
                  <c:v>0.7407407407407407</c:v>
                </c:pt>
                <c:pt idx="31">
                  <c:v>0.7407407407407407</c:v>
                </c:pt>
                <c:pt idx="32">
                  <c:v>0.77777777777777779</c:v>
                </c:pt>
                <c:pt idx="33">
                  <c:v>0.81481481481481477</c:v>
                </c:pt>
                <c:pt idx="34">
                  <c:v>0.85185185185185186</c:v>
                </c:pt>
                <c:pt idx="35">
                  <c:v>0.88888888888888884</c:v>
                </c:pt>
                <c:pt idx="36">
                  <c:v>0.88888888888888884</c:v>
                </c:pt>
                <c:pt idx="37">
                  <c:v>0.92592592592592593</c:v>
                </c:pt>
                <c:pt idx="38">
                  <c:v>0.92592592592592593</c:v>
                </c:pt>
                <c:pt idx="39">
                  <c:v>0.96296296296296291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'ROC_TopPose_wscore_canon_21-4'!$BI$4:$BI$44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0.5714285714285714</c:v>
                </c:pt>
                <c:pt idx="8">
                  <c:v>0.6428571428571429</c:v>
                </c:pt>
                <c:pt idx="9">
                  <c:v>0.6428571428571429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0.7857142857142857</c:v>
                </c:pt>
                <c:pt idx="18">
                  <c:v>0.7857142857142857</c:v>
                </c:pt>
                <c:pt idx="19">
                  <c:v>0.7857142857142857</c:v>
                </c:pt>
                <c:pt idx="20">
                  <c:v>0.7857142857142857</c:v>
                </c:pt>
                <c:pt idx="21">
                  <c:v>0.7857142857142857</c:v>
                </c:pt>
                <c:pt idx="22">
                  <c:v>0.7857142857142857</c:v>
                </c:pt>
                <c:pt idx="23">
                  <c:v>0.7857142857142857</c:v>
                </c:pt>
                <c:pt idx="24">
                  <c:v>0.7857142857142857</c:v>
                </c:pt>
                <c:pt idx="25">
                  <c:v>0.7857142857142857</c:v>
                </c:pt>
                <c:pt idx="26">
                  <c:v>0.7857142857142857</c:v>
                </c:pt>
                <c:pt idx="27">
                  <c:v>0.7857142857142857</c:v>
                </c:pt>
                <c:pt idx="28">
                  <c:v>0.7857142857142857</c:v>
                </c:pt>
                <c:pt idx="29">
                  <c:v>0.7857142857142857</c:v>
                </c:pt>
                <c:pt idx="30">
                  <c:v>0.7857142857142857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0.9285714285714286</c:v>
                </c:pt>
                <c:pt idx="37">
                  <c:v>0.9285714285714286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1-634E-BA6B-F405D3F90353}"/>
            </c:ext>
          </c:extLst>
        </c:ser>
        <c:ser>
          <c:idx val="6"/>
          <c:order val="6"/>
          <c:tx>
            <c:v>MetaDyn_PeakHeight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'ROC_TopPose_wscore_canon_21-4'!$CF$4:$CF$44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7.407407407407407E-2</c:v>
                </c:pt>
                <c:pt idx="8">
                  <c:v>7.407407407407407E-2</c:v>
                </c:pt>
                <c:pt idx="9">
                  <c:v>7.407407407407407E-2</c:v>
                </c:pt>
                <c:pt idx="10">
                  <c:v>0.1111111111111111</c:v>
                </c:pt>
                <c:pt idx="11">
                  <c:v>0.14814814814814814</c:v>
                </c:pt>
                <c:pt idx="12">
                  <c:v>0.14814814814814814</c:v>
                </c:pt>
                <c:pt idx="13">
                  <c:v>0.18518518518518517</c:v>
                </c:pt>
                <c:pt idx="14">
                  <c:v>0.22222222222222221</c:v>
                </c:pt>
                <c:pt idx="15">
                  <c:v>0.25925925925925924</c:v>
                </c:pt>
                <c:pt idx="16">
                  <c:v>0.29629629629629628</c:v>
                </c:pt>
                <c:pt idx="17">
                  <c:v>0.33333333333333331</c:v>
                </c:pt>
                <c:pt idx="18">
                  <c:v>0.37037037037037035</c:v>
                </c:pt>
                <c:pt idx="19">
                  <c:v>0.40740740740740738</c:v>
                </c:pt>
                <c:pt idx="20">
                  <c:v>0.40740740740740738</c:v>
                </c:pt>
                <c:pt idx="21">
                  <c:v>0.44444444444444442</c:v>
                </c:pt>
                <c:pt idx="22">
                  <c:v>0.48148148148148145</c:v>
                </c:pt>
                <c:pt idx="23">
                  <c:v>0.51851851851851849</c:v>
                </c:pt>
                <c:pt idx="24">
                  <c:v>0.55555555555555558</c:v>
                </c:pt>
                <c:pt idx="25">
                  <c:v>0.55555555555555558</c:v>
                </c:pt>
                <c:pt idx="26">
                  <c:v>0.59259259259259256</c:v>
                </c:pt>
                <c:pt idx="27">
                  <c:v>0.62962962962962965</c:v>
                </c:pt>
                <c:pt idx="28">
                  <c:v>0.66666666666666663</c:v>
                </c:pt>
                <c:pt idx="29">
                  <c:v>0.70370370370370372</c:v>
                </c:pt>
                <c:pt idx="30">
                  <c:v>0.7407407407407407</c:v>
                </c:pt>
                <c:pt idx="31">
                  <c:v>0.7407407407407407</c:v>
                </c:pt>
                <c:pt idx="32">
                  <c:v>0.7407407407407407</c:v>
                </c:pt>
                <c:pt idx="33">
                  <c:v>0.77777777777777779</c:v>
                </c:pt>
                <c:pt idx="34">
                  <c:v>0.81481481481481477</c:v>
                </c:pt>
                <c:pt idx="35">
                  <c:v>0.85185185185185186</c:v>
                </c:pt>
                <c:pt idx="36">
                  <c:v>0.88888888888888884</c:v>
                </c:pt>
                <c:pt idx="37">
                  <c:v>0.92592592592592593</c:v>
                </c:pt>
                <c:pt idx="38">
                  <c:v>0.96296296296296291</c:v>
                </c:pt>
                <c:pt idx="39">
                  <c:v>0.96296296296296291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'ROC_TopPose_wscore_canon_21-4'!$CG$4:$CG$44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0.35714285714285715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0.5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0.5714285714285714</c:v>
                </c:pt>
                <c:pt idx="12">
                  <c:v>0.6428571428571429</c:v>
                </c:pt>
                <c:pt idx="13">
                  <c:v>0.6428571428571429</c:v>
                </c:pt>
                <c:pt idx="14">
                  <c:v>0.6428571428571429</c:v>
                </c:pt>
                <c:pt idx="15">
                  <c:v>0.6428571428571429</c:v>
                </c:pt>
                <c:pt idx="16">
                  <c:v>0.6428571428571429</c:v>
                </c:pt>
                <c:pt idx="17">
                  <c:v>0.6428571428571429</c:v>
                </c:pt>
                <c:pt idx="18">
                  <c:v>0.6428571428571429</c:v>
                </c:pt>
                <c:pt idx="19">
                  <c:v>0.6428571428571429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0.7857142857142857</c:v>
                </c:pt>
                <c:pt idx="26">
                  <c:v>0.7857142857142857</c:v>
                </c:pt>
                <c:pt idx="27">
                  <c:v>0.7857142857142857</c:v>
                </c:pt>
                <c:pt idx="28">
                  <c:v>0.7857142857142857</c:v>
                </c:pt>
                <c:pt idx="29">
                  <c:v>0.7857142857142857</c:v>
                </c:pt>
                <c:pt idx="30">
                  <c:v>0.7857142857142857</c:v>
                </c:pt>
                <c:pt idx="31">
                  <c:v>0.8571428571428571</c:v>
                </c:pt>
                <c:pt idx="32">
                  <c:v>0.9285714285714286</c:v>
                </c:pt>
                <c:pt idx="33">
                  <c:v>0.9285714285714286</c:v>
                </c:pt>
                <c:pt idx="34">
                  <c:v>0.9285714285714286</c:v>
                </c:pt>
                <c:pt idx="35">
                  <c:v>0.9285714285714286</c:v>
                </c:pt>
                <c:pt idx="36">
                  <c:v>0.9285714285714286</c:v>
                </c:pt>
                <c:pt idx="37">
                  <c:v>0.9285714285714286</c:v>
                </c:pt>
                <c:pt idx="38">
                  <c:v>0.9285714285714286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1-634E-BA6B-F405D3F90353}"/>
            </c:ext>
          </c:extLst>
        </c:ser>
        <c:ser>
          <c:idx val="7"/>
          <c:order val="7"/>
          <c:tx>
            <c:v>MetaDyn_MaxPMF</c:v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'ROC_TopPose_wscore_canon_21-4'!$CL$4:$CL$44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3.7037037037037035E-2</c:v>
                </c:pt>
                <c:pt idx="5">
                  <c:v>3.7037037037037035E-2</c:v>
                </c:pt>
                <c:pt idx="6">
                  <c:v>7.407407407407407E-2</c:v>
                </c:pt>
                <c:pt idx="7">
                  <c:v>7.407407407407407E-2</c:v>
                </c:pt>
                <c:pt idx="8">
                  <c:v>7.407407407407407E-2</c:v>
                </c:pt>
                <c:pt idx="9">
                  <c:v>0.1111111111111111</c:v>
                </c:pt>
                <c:pt idx="10">
                  <c:v>0.14814814814814814</c:v>
                </c:pt>
                <c:pt idx="11">
                  <c:v>0.14814814814814814</c:v>
                </c:pt>
                <c:pt idx="12">
                  <c:v>0.18518518518518517</c:v>
                </c:pt>
                <c:pt idx="13">
                  <c:v>0.18518518518518517</c:v>
                </c:pt>
                <c:pt idx="14">
                  <c:v>0.22222222222222221</c:v>
                </c:pt>
                <c:pt idx="15">
                  <c:v>0.25925925925925924</c:v>
                </c:pt>
                <c:pt idx="16">
                  <c:v>0.29629629629629628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0.37037037037037035</c:v>
                </c:pt>
                <c:pt idx="21">
                  <c:v>0.40740740740740738</c:v>
                </c:pt>
                <c:pt idx="22">
                  <c:v>0.44444444444444442</c:v>
                </c:pt>
                <c:pt idx="23">
                  <c:v>0.48148148148148145</c:v>
                </c:pt>
                <c:pt idx="24">
                  <c:v>0.51851851851851849</c:v>
                </c:pt>
                <c:pt idx="25">
                  <c:v>0.55555555555555558</c:v>
                </c:pt>
                <c:pt idx="26">
                  <c:v>0.59259259259259256</c:v>
                </c:pt>
                <c:pt idx="27">
                  <c:v>0.59259259259259256</c:v>
                </c:pt>
                <c:pt idx="28">
                  <c:v>0.59259259259259256</c:v>
                </c:pt>
                <c:pt idx="29">
                  <c:v>0.62962962962962965</c:v>
                </c:pt>
                <c:pt idx="30">
                  <c:v>0.66666666666666663</c:v>
                </c:pt>
                <c:pt idx="31">
                  <c:v>0.70370370370370372</c:v>
                </c:pt>
                <c:pt idx="32">
                  <c:v>0.7407407407407407</c:v>
                </c:pt>
                <c:pt idx="33">
                  <c:v>0.77777777777777779</c:v>
                </c:pt>
                <c:pt idx="34">
                  <c:v>0.81481481481481477</c:v>
                </c:pt>
                <c:pt idx="35">
                  <c:v>0.85185185185185186</c:v>
                </c:pt>
                <c:pt idx="36">
                  <c:v>0.88888888888888884</c:v>
                </c:pt>
                <c:pt idx="37">
                  <c:v>0.92592592592592593</c:v>
                </c:pt>
                <c:pt idx="38">
                  <c:v>0.96296296296296291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'ROC_TopPose_wscore_canon_21-4'!$CM$4:$CM$44</c:f>
              <c:numCache>
                <c:formatCode>General</c:formatCode>
                <c:ptCount val="41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0.35714285714285715</c:v>
                </c:pt>
                <c:pt idx="6">
                  <c:v>0.35714285714285715</c:v>
                </c:pt>
                <c:pt idx="7">
                  <c:v>0.42857142857142855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0.6428571428571429</c:v>
                </c:pt>
                <c:pt idx="14">
                  <c:v>0.6428571428571429</c:v>
                </c:pt>
                <c:pt idx="15">
                  <c:v>0.6428571428571429</c:v>
                </c:pt>
                <c:pt idx="16">
                  <c:v>0.6428571428571429</c:v>
                </c:pt>
                <c:pt idx="17">
                  <c:v>0.6428571428571429</c:v>
                </c:pt>
                <c:pt idx="18">
                  <c:v>0.7142857142857143</c:v>
                </c:pt>
                <c:pt idx="19">
                  <c:v>0.7857142857142857</c:v>
                </c:pt>
                <c:pt idx="20">
                  <c:v>0.7857142857142857</c:v>
                </c:pt>
                <c:pt idx="21">
                  <c:v>0.7857142857142857</c:v>
                </c:pt>
                <c:pt idx="22">
                  <c:v>0.7857142857142857</c:v>
                </c:pt>
                <c:pt idx="23">
                  <c:v>0.7857142857142857</c:v>
                </c:pt>
                <c:pt idx="24">
                  <c:v>0.7857142857142857</c:v>
                </c:pt>
                <c:pt idx="25">
                  <c:v>0.7857142857142857</c:v>
                </c:pt>
                <c:pt idx="26">
                  <c:v>0.7857142857142857</c:v>
                </c:pt>
                <c:pt idx="27">
                  <c:v>0.8571428571428571</c:v>
                </c:pt>
                <c:pt idx="28">
                  <c:v>0.9285714285714286</c:v>
                </c:pt>
                <c:pt idx="29">
                  <c:v>0.9285714285714286</c:v>
                </c:pt>
                <c:pt idx="30">
                  <c:v>0.9285714285714286</c:v>
                </c:pt>
                <c:pt idx="31">
                  <c:v>0.9285714285714286</c:v>
                </c:pt>
                <c:pt idx="32">
                  <c:v>0.9285714285714286</c:v>
                </c:pt>
                <c:pt idx="33">
                  <c:v>0.9285714285714286</c:v>
                </c:pt>
                <c:pt idx="34">
                  <c:v>0.9285714285714286</c:v>
                </c:pt>
                <c:pt idx="35">
                  <c:v>0.9285714285714286</c:v>
                </c:pt>
                <c:pt idx="36">
                  <c:v>0.9285714285714286</c:v>
                </c:pt>
                <c:pt idx="37">
                  <c:v>0.9285714285714286</c:v>
                </c:pt>
                <c:pt idx="38">
                  <c:v>0.9285714285714286</c:v>
                </c:pt>
                <c:pt idx="39">
                  <c:v>0.9285714285714286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1-634E-BA6B-F405D3F9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21647"/>
        <c:axId val="1272030159"/>
      </c:scatterChart>
      <c:valAx>
        <c:axId val="128482164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0.35050816208949492"/>
              <c:y val="0.91380877390326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30159"/>
        <c:crosses val="autoZero"/>
        <c:crossBetween val="midCat"/>
      </c:valAx>
      <c:valAx>
        <c:axId val="12720301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True</a:t>
                </a:r>
                <a:r>
                  <a:rPr lang="en-US" sz="18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positive rate</a:t>
                </a:r>
                <a:endParaRPr lang="en-US" sz="18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7.8048780487804878E-3"/>
              <c:y val="0.19435054709070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4821647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9296777415018247"/>
          <c:y val="0.38090357845894263"/>
          <c:w val="0.43263575955444594"/>
          <c:h val="0.30095595472440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228600</xdr:colOff>
      <xdr:row>2</xdr:row>
      <xdr:rowOff>88900</xdr:rowOff>
    </xdr:from>
    <xdr:to>
      <xdr:col>115</xdr:col>
      <xdr:colOff>133350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70E7E-1738-9C4A-B137-52EDB1F9B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99</xdr:col>
      <xdr:colOff>0</xdr:colOff>
      <xdr:row>2</xdr:row>
      <xdr:rowOff>0</xdr:rowOff>
    </xdr:from>
    <xdr:to>
      <xdr:col>106</xdr:col>
      <xdr:colOff>730250</xdr:colOff>
      <xdr:row>21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97B918-6BE8-E746-BD34-902E2BC4A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3135-B7F2-F040-B5E1-DA6D2CEBE1E6}">
  <dimension ref="A1:Z52"/>
  <sheetViews>
    <sheetView workbookViewId="0">
      <pane xSplit="1" ySplit="1" topLeftCell="J20" activePane="bottomRight" state="frozen"/>
      <selection activeCell="I50" sqref="I50:M50"/>
      <selection pane="topRight" activeCell="I50" sqref="I50:M50"/>
      <selection pane="bottomLeft" activeCell="I50" sqref="I50:M50"/>
      <selection pane="bottomRight" activeCell="A23" sqref="A23:XFD23"/>
    </sheetView>
  </sheetViews>
  <sheetFormatPr baseColWidth="10" defaultRowHeight="21" x14ac:dyDescent="0.25"/>
  <cols>
    <col min="1" max="1" width="49.33203125" style="6" customWidth="1"/>
    <col min="2" max="2" width="22.83203125" style="6" customWidth="1"/>
    <col min="3" max="3" width="28.6640625" style="6" customWidth="1"/>
    <col min="4" max="4" width="15.1640625" style="6" customWidth="1"/>
    <col min="5" max="5" width="21.5" style="6" customWidth="1"/>
    <col min="6" max="7" width="27" style="6" customWidth="1"/>
    <col min="8" max="8" width="18.33203125" style="6" customWidth="1"/>
    <col min="9" max="9" width="15" style="6" customWidth="1"/>
    <col min="10" max="10" width="13" style="6" customWidth="1"/>
    <col min="11" max="11" width="13.33203125" style="6" customWidth="1"/>
    <col min="12" max="12" width="13.5" style="6" customWidth="1"/>
    <col min="13" max="13" width="11.1640625" style="6" customWidth="1"/>
    <col min="14" max="14" width="13.6640625" style="6" customWidth="1"/>
    <col min="15" max="15" width="18" style="27" customWidth="1"/>
    <col min="16" max="16" width="18.33203125" style="27" customWidth="1"/>
    <col min="17" max="17" width="18" style="27" customWidth="1"/>
    <col min="18" max="18" width="10.83203125" style="27"/>
    <col min="19" max="19" width="13.6640625" style="27" customWidth="1"/>
    <col min="20" max="20" width="18.83203125" style="27" customWidth="1"/>
    <col min="21" max="21" width="18.33203125" style="27" customWidth="1"/>
    <col min="22" max="22" width="19.6640625" style="27" customWidth="1"/>
    <col min="23" max="24" width="13.6640625" style="27" customWidth="1"/>
    <col min="25" max="25" width="26.1640625" style="29" customWidth="1"/>
    <col min="26" max="26" width="19.6640625" style="26" customWidth="1"/>
  </cols>
  <sheetData>
    <row r="1" spans="1:26" s="4" customFormat="1" ht="67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105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3" t="s">
        <v>93</v>
      </c>
      <c r="P1" s="3" t="s">
        <v>94</v>
      </c>
      <c r="Q1" s="3" t="s">
        <v>95</v>
      </c>
      <c r="R1" s="2" t="s">
        <v>11</v>
      </c>
      <c r="S1" s="2" t="s">
        <v>12</v>
      </c>
      <c r="T1" s="3" t="s">
        <v>102</v>
      </c>
      <c r="U1" s="3" t="s">
        <v>103</v>
      </c>
      <c r="V1" s="3" t="s">
        <v>104</v>
      </c>
      <c r="W1" s="2" t="s">
        <v>11</v>
      </c>
      <c r="X1" s="2" t="s">
        <v>12</v>
      </c>
      <c r="Y1" s="28" t="s">
        <v>96</v>
      </c>
      <c r="Z1" s="30" t="s">
        <v>99</v>
      </c>
    </row>
    <row r="2" spans="1:26" x14ac:dyDescent="0.25">
      <c r="A2" s="6" t="s">
        <v>13</v>
      </c>
      <c r="B2" s="7">
        <v>2</v>
      </c>
      <c r="C2" s="8">
        <f>1.987*10^-3*298.15*LN(B2*10^-6)</f>
        <v>-7.7740036576135507</v>
      </c>
      <c r="D2" s="6">
        <v>1</v>
      </c>
      <c r="E2" s="6">
        <v>-6.5110000000000001</v>
      </c>
      <c r="F2" s="9" t="s">
        <v>14</v>
      </c>
      <c r="G2" s="31">
        <v>10.9907809105844</v>
      </c>
      <c r="H2" s="10">
        <v>10.985099999999999</v>
      </c>
      <c r="I2" s="10">
        <v>14.0336</v>
      </c>
      <c r="J2" s="6">
        <v>-10.030900000000001</v>
      </c>
      <c r="K2" s="6">
        <v>-9.6724300000000003</v>
      </c>
      <c r="L2" s="6">
        <v>-9.8476400000000002</v>
      </c>
      <c r="M2" s="6">
        <f t="shared" ref="M2:M48" si="0">AVERAGE(J2:L2)</f>
        <v>-9.8503233333333338</v>
      </c>
      <c r="N2" s="6">
        <f t="shared" ref="N2:N48" si="1">STDEV(J2:L2)</f>
        <v>0.17925006397023524</v>
      </c>
      <c r="O2" s="6">
        <v>-5.1520700000000001</v>
      </c>
      <c r="P2" s="6">
        <v>-6.4504299999999999</v>
      </c>
      <c r="Q2" s="6">
        <v>-5.2522399999999996</v>
      </c>
      <c r="R2" s="6">
        <f>AVERAGE(O2:Q2)</f>
        <v>-5.6182466666666668</v>
      </c>
      <c r="S2" s="6">
        <f>STDEV(O2:Q2)</f>
        <v>0.72243015747775052</v>
      </c>
      <c r="T2" s="6">
        <v>-10.206799999999999</v>
      </c>
      <c r="U2" s="6">
        <v>-10.430199999999999</v>
      </c>
      <c r="V2" s="6">
        <v>-10.7415</v>
      </c>
      <c r="W2" s="6">
        <f>AVERAGE(T2:V2)</f>
        <v>-10.4595</v>
      </c>
      <c r="X2" s="6">
        <f>STDEV(T2:V2)</f>
        <v>0.26855146620340808</v>
      </c>
      <c r="Y2" s="29" t="s">
        <v>97</v>
      </c>
      <c r="Z2" s="26" t="s">
        <v>101</v>
      </c>
    </row>
    <row r="3" spans="1:26" x14ac:dyDescent="0.25">
      <c r="A3" s="6" t="s">
        <v>15</v>
      </c>
      <c r="B3" s="7">
        <v>2</v>
      </c>
      <c r="C3" s="8">
        <f>1.987*10^-3*298.15*LN(B3*10^-6)</f>
        <v>-7.7740036576135507</v>
      </c>
      <c r="D3" s="6">
        <v>1</v>
      </c>
      <c r="E3" s="6">
        <v>-6.0880000000000001</v>
      </c>
      <c r="G3" s="31"/>
      <c r="H3" s="10">
        <v>10.242599999999999</v>
      </c>
      <c r="I3" s="10">
        <v>13.6548</v>
      </c>
      <c r="J3" s="6">
        <v>-10.132999999999999</v>
      </c>
      <c r="K3" s="6">
        <v>-8.6361000000000008</v>
      </c>
      <c r="L3" s="6">
        <v>-10.183999999999999</v>
      </c>
      <c r="M3" s="6">
        <f t="shared" si="0"/>
        <v>-9.6510333333333325</v>
      </c>
      <c r="N3" s="6">
        <f t="shared" si="1"/>
        <v>0.87932787021300063</v>
      </c>
      <c r="O3" s="6">
        <v>-10.515499999999999</v>
      </c>
      <c r="P3" s="6">
        <v>-9.3371499999999994</v>
      </c>
      <c r="Q3" s="6">
        <v>-9.7421500000000005</v>
      </c>
      <c r="R3" s="6">
        <f t="shared" ref="R3:R48" si="2">AVERAGE(O3:Q3)</f>
        <v>-9.8649333333333331</v>
      </c>
      <c r="S3" s="6">
        <f t="shared" ref="S3:S48" si="3">STDEV(O3:Q3)</f>
        <v>0.59869357006179147</v>
      </c>
      <c r="T3" s="6"/>
      <c r="U3" s="6"/>
      <c r="V3" s="6"/>
      <c r="W3" s="6"/>
      <c r="X3" s="6"/>
      <c r="Y3" s="29" t="s">
        <v>98</v>
      </c>
      <c r="Z3" s="26" t="s">
        <v>100</v>
      </c>
    </row>
    <row r="4" spans="1:26" x14ac:dyDescent="0.25">
      <c r="A4" s="6" t="s">
        <v>16</v>
      </c>
      <c r="B4" s="7">
        <v>2</v>
      </c>
      <c r="C4" s="8">
        <f>1.987*10^-3*298.15*LN(B4*10^-6)</f>
        <v>-7.7740036576135507</v>
      </c>
      <c r="D4" s="6">
        <v>1</v>
      </c>
      <c r="E4" s="6">
        <v>-7.0979999999999999</v>
      </c>
      <c r="F4" s="6">
        <v>-6.5940000000000003</v>
      </c>
      <c r="G4" s="31">
        <v>12.0764042986777</v>
      </c>
      <c r="H4" s="11">
        <v>7.0579999999999998</v>
      </c>
      <c r="I4" s="11">
        <v>9.9814000000000007</v>
      </c>
      <c r="J4" s="6">
        <v>-2.9</v>
      </c>
      <c r="K4" s="6">
        <v>-2.73143</v>
      </c>
      <c r="L4" s="6">
        <v>-3.0788099999999998</v>
      </c>
      <c r="M4" s="6">
        <f t="shared" si="0"/>
        <v>-2.903413333333333</v>
      </c>
      <c r="N4" s="6">
        <f t="shared" si="1"/>
        <v>0.1737151525726334</v>
      </c>
      <c r="O4" s="6">
        <v>-6.0622199999999999</v>
      </c>
      <c r="P4" s="6">
        <v>-6.0852500000000003</v>
      </c>
      <c r="Q4" s="6">
        <v>-3.6904300000000001</v>
      </c>
      <c r="R4" s="6">
        <f t="shared" si="2"/>
        <v>-5.2793000000000001</v>
      </c>
      <c r="S4" s="15">
        <f t="shared" si="3"/>
        <v>1.3760499638094514</v>
      </c>
      <c r="T4" s="6">
        <v>-3.8443399999999999</v>
      </c>
      <c r="U4" s="6">
        <v>-4.0798899999999998</v>
      </c>
      <c r="V4" s="6">
        <v>-5.0030200000000002</v>
      </c>
      <c r="W4" s="6">
        <f t="shared" ref="W4:W48" si="4">AVERAGE(T4:V4)</f>
        <v>-4.3090833333333336</v>
      </c>
      <c r="X4" s="6">
        <f t="shared" ref="X4:X48" si="5">STDEV(T4:V4)</f>
        <v>0.61239858232472333</v>
      </c>
      <c r="Y4" s="29" t="s">
        <v>97</v>
      </c>
      <c r="Z4" s="26" t="s">
        <v>101</v>
      </c>
    </row>
    <row r="5" spans="1:26" x14ac:dyDescent="0.25">
      <c r="A5" s="6" t="s">
        <v>17</v>
      </c>
      <c r="B5" s="6" t="s">
        <v>18</v>
      </c>
      <c r="C5" s="12" t="s">
        <v>19</v>
      </c>
      <c r="D5" s="6">
        <v>1</v>
      </c>
      <c r="E5" s="6">
        <v>-6.0359999999999996</v>
      </c>
      <c r="F5" s="6">
        <v>-6.4130000000000003</v>
      </c>
      <c r="G5" s="31"/>
      <c r="H5" s="10">
        <v>6.5796999999999999</v>
      </c>
      <c r="I5" s="10">
        <v>10.9756</v>
      </c>
      <c r="J5" s="6">
        <v>-9.3634799999999991</v>
      </c>
      <c r="K5" s="6">
        <v>-9.5625300000000006</v>
      </c>
      <c r="L5" s="6">
        <v>-9.5598899999999993</v>
      </c>
      <c r="M5" s="6">
        <f t="shared" si="0"/>
        <v>-9.4952999999999985</v>
      </c>
      <c r="N5" s="6">
        <f t="shared" si="1"/>
        <v>0.11416709990185488</v>
      </c>
      <c r="O5" s="6">
        <v>-2.52061</v>
      </c>
      <c r="P5" s="6">
        <v>-3.0460699999999998</v>
      </c>
      <c r="Q5" s="6">
        <v>-1.8885000000000001</v>
      </c>
      <c r="R5" s="6">
        <f t="shared" si="2"/>
        <v>-2.4850600000000003</v>
      </c>
      <c r="S5" s="6">
        <f t="shared" si="3"/>
        <v>0.57960325059474815</v>
      </c>
      <c r="T5" s="6"/>
      <c r="U5" s="6"/>
      <c r="V5" s="6"/>
      <c r="W5" s="6"/>
      <c r="X5" s="6"/>
      <c r="Y5" s="29" t="s">
        <v>97</v>
      </c>
      <c r="Z5" s="26" t="s">
        <v>101</v>
      </c>
    </row>
    <row r="6" spans="1:26" x14ac:dyDescent="0.25">
      <c r="A6" s="6" t="s">
        <v>20</v>
      </c>
      <c r="B6" s="6" t="s">
        <v>18</v>
      </c>
      <c r="C6" s="12" t="s">
        <v>19</v>
      </c>
      <c r="D6" s="6">
        <v>1</v>
      </c>
      <c r="E6" s="6">
        <v>-6.2649999999999997</v>
      </c>
      <c r="F6" s="6">
        <v>-6.4130000000000003</v>
      </c>
      <c r="G6" s="31">
        <v>19.356389234720801</v>
      </c>
      <c r="H6" s="10">
        <v>6.1136999999999997</v>
      </c>
      <c r="I6" s="10">
        <v>8.1418999999999997</v>
      </c>
      <c r="J6" s="6">
        <v>-4.1338100000000004</v>
      </c>
      <c r="K6" s="6">
        <v>-4.0373000000000001</v>
      </c>
      <c r="L6" s="6">
        <v>-3.7581500000000001</v>
      </c>
      <c r="M6" s="6">
        <f t="shared" si="0"/>
        <v>-3.9764200000000005</v>
      </c>
      <c r="N6" s="6">
        <f t="shared" si="1"/>
        <v>0.19508944025753946</v>
      </c>
      <c r="O6" s="6">
        <v>-2.43161</v>
      </c>
      <c r="P6" s="6">
        <v>-1.6489400000000001</v>
      </c>
      <c r="Q6" s="6">
        <v>-2.71895</v>
      </c>
      <c r="R6" s="6">
        <f t="shared" si="2"/>
        <v>-2.2665000000000002</v>
      </c>
      <c r="S6" s="6">
        <f t="shared" si="3"/>
        <v>0.55378365279231534</v>
      </c>
      <c r="T6" s="6">
        <v>-8.4279499999999992</v>
      </c>
      <c r="U6" s="6">
        <v>-6.1779799999999998</v>
      </c>
      <c r="V6" s="6">
        <v>-6.0457000000000001</v>
      </c>
      <c r="W6" s="6">
        <f t="shared" si="4"/>
        <v>-6.8838766666666658</v>
      </c>
      <c r="X6" s="15">
        <f t="shared" si="5"/>
        <v>1.3388414184037427</v>
      </c>
      <c r="Y6" s="29" t="s">
        <v>97</v>
      </c>
      <c r="Z6" s="26" t="s">
        <v>101</v>
      </c>
    </row>
    <row r="7" spans="1:26" x14ac:dyDescent="0.25">
      <c r="A7" s="6" t="s">
        <v>21</v>
      </c>
      <c r="B7" s="7">
        <v>16.7</v>
      </c>
      <c r="C7" s="8">
        <f>1.987*10^-3*298.15*LN(B7*10^-6)</f>
        <v>-6.5167248816012391</v>
      </c>
      <c r="D7" s="6">
        <v>1</v>
      </c>
      <c r="E7" s="6">
        <v>-9.2129999999999992</v>
      </c>
      <c r="F7" s="6">
        <v>-10.638</v>
      </c>
      <c r="G7" s="31">
        <v>-8.9631014100414994</v>
      </c>
      <c r="H7" s="10">
        <v>11.453099999999999</v>
      </c>
      <c r="I7" s="10">
        <v>15.6234</v>
      </c>
      <c r="J7" s="6">
        <v>-9.5623199999999997</v>
      </c>
      <c r="K7" s="6">
        <v>-9.9268900000000002</v>
      </c>
      <c r="L7" s="6">
        <v>-8.9335599999999999</v>
      </c>
      <c r="M7" s="6">
        <f t="shared" si="0"/>
        <v>-9.4742566666666672</v>
      </c>
      <c r="N7" s="6">
        <f t="shared" si="1"/>
        <v>0.50248630352809964</v>
      </c>
      <c r="O7" s="6">
        <v>-9.6279199999999996</v>
      </c>
      <c r="P7" s="6">
        <v>-9.5301600000000004</v>
      </c>
      <c r="Q7" s="6">
        <v>-9.8619500000000002</v>
      </c>
      <c r="R7" s="6">
        <f t="shared" si="2"/>
        <v>-9.6733433333333334</v>
      </c>
      <c r="S7" s="6">
        <f t="shared" si="3"/>
        <v>0.17049519181881151</v>
      </c>
      <c r="T7" s="6">
        <v>-9.9297400000000007</v>
      </c>
      <c r="U7" s="6">
        <v>-10.5608</v>
      </c>
      <c r="V7" s="6">
        <v>-9.7133000000000003</v>
      </c>
      <c r="W7" s="6">
        <f t="shared" si="4"/>
        <v>-10.067946666666668</v>
      </c>
      <c r="X7" s="6">
        <f t="shared" si="5"/>
        <v>0.44032927966844693</v>
      </c>
      <c r="Y7" s="29" t="s">
        <v>98</v>
      </c>
      <c r="Z7" s="26" t="s">
        <v>100</v>
      </c>
    </row>
    <row r="8" spans="1:26" x14ac:dyDescent="0.25">
      <c r="A8" s="6" t="s">
        <v>22</v>
      </c>
      <c r="B8" s="7">
        <v>4.7</v>
      </c>
      <c r="C8" s="8">
        <f>1.987*10^-3*298.15*LN(B8*10^-6)</f>
        <v>-7.2678274685252537</v>
      </c>
      <c r="D8" s="6">
        <v>1</v>
      </c>
      <c r="E8" s="6">
        <v>-9.3710000000000004</v>
      </c>
      <c r="F8" s="6">
        <v>-10.452999999999999</v>
      </c>
      <c r="G8" s="31">
        <v>-8.8666279239171395</v>
      </c>
      <c r="H8" s="10">
        <v>10.6737</v>
      </c>
      <c r="I8" s="10">
        <v>14.414199999999999</v>
      </c>
      <c r="J8" s="6">
        <v>-12.763400000000001</v>
      </c>
      <c r="K8" s="6">
        <v>-12.5474</v>
      </c>
      <c r="L8" s="6">
        <v>-12.361000000000001</v>
      </c>
      <c r="M8" s="6">
        <f t="shared" si="0"/>
        <v>-12.557266666666669</v>
      </c>
      <c r="N8" s="6">
        <f t="shared" si="1"/>
        <v>0.20138136292451037</v>
      </c>
      <c r="O8" s="6">
        <v>-6.0965699999999998</v>
      </c>
      <c r="P8" s="6">
        <v>-6.1546900000000004</v>
      </c>
      <c r="Q8" s="6">
        <v>-6.4102899999999998</v>
      </c>
      <c r="R8" s="6">
        <f t="shared" si="2"/>
        <v>-6.2205166666666658</v>
      </c>
      <c r="S8" s="6">
        <f t="shared" si="3"/>
        <v>0.16689793927227889</v>
      </c>
      <c r="T8" s="6">
        <v>-12.9594</v>
      </c>
      <c r="U8" s="6">
        <v>-12.7898</v>
      </c>
      <c r="V8" s="6">
        <v>-12.248100000000001</v>
      </c>
      <c r="W8" s="6">
        <f t="shared" si="4"/>
        <v>-12.665766666666668</v>
      </c>
      <c r="X8" s="6">
        <f t="shared" si="5"/>
        <v>0.37151732575121321</v>
      </c>
      <c r="Y8" s="29" t="s">
        <v>97</v>
      </c>
      <c r="Z8" s="26" t="s">
        <v>101</v>
      </c>
    </row>
    <row r="9" spans="1:26" x14ac:dyDescent="0.25">
      <c r="A9" s="6" t="s">
        <v>23</v>
      </c>
      <c r="B9" s="7">
        <v>0.57099999999999995</v>
      </c>
      <c r="C9" s="8">
        <f>1.987*10^-3*298.15*LN(B9*10^-6)</f>
        <v>-8.5166150538397201</v>
      </c>
      <c r="D9" s="6">
        <v>1</v>
      </c>
      <c r="E9" s="6">
        <v>-10.57</v>
      </c>
      <c r="F9" s="6">
        <v>-11.528</v>
      </c>
      <c r="G9" s="31">
        <v>-9.9036099796677295</v>
      </c>
      <c r="H9" s="10">
        <v>8.5953999999999997</v>
      </c>
      <c r="I9" s="10">
        <v>14.6823</v>
      </c>
      <c r="J9" s="6">
        <v>-16.565300000000001</v>
      </c>
      <c r="K9" s="6">
        <v>-16.971800000000002</v>
      </c>
      <c r="L9" s="6">
        <v>-15.4655</v>
      </c>
      <c r="M9" s="6">
        <f t="shared" si="0"/>
        <v>-16.334199999999999</v>
      </c>
      <c r="N9" s="6">
        <f t="shared" si="1"/>
        <v>0.77928834843079808</v>
      </c>
      <c r="O9" s="6">
        <v>-16.693899999999999</v>
      </c>
      <c r="P9" s="6">
        <v>-15.6288</v>
      </c>
      <c r="Q9" s="6">
        <v>-15.116</v>
      </c>
      <c r="R9" s="6">
        <f t="shared" si="2"/>
        <v>-15.812899999999999</v>
      </c>
      <c r="S9" s="6">
        <f t="shared" si="3"/>
        <v>0.80489857124981889</v>
      </c>
      <c r="T9" s="6">
        <v>-16.320499999999999</v>
      </c>
      <c r="U9" s="6">
        <v>-16.570699999999999</v>
      </c>
      <c r="V9" s="6">
        <v>-16.463899999999999</v>
      </c>
      <c r="W9" s="6">
        <f t="shared" si="4"/>
        <v>-16.451699999999999</v>
      </c>
      <c r="X9" s="6">
        <f t="shared" si="5"/>
        <v>0.12554537028500867</v>
      </c>
      <c r="Y9" s="29" t="s">
        <v>98</v>
      </c>
      <c r="Z9" s="26" t="s">
        <v>100</v>
      </c>
    </row>
    <row r="10" spans="1:26" x14ac:dyDescent="0.25">
      <c r="A10" s="6" t="s">
        <v>24</v>
      </c>
      <c r="B10" s="7">
        <v>0.34599999999999997</v>
      </c>
      <c r="C10" s="8">
        <f>1.987*10^-3*298.15*LN(B10*10^-6)</f>
        <v>-8.8133901391536966</v>
      </c>
      <c r="D10" s="6">
        <v>1</v>
      </c>
      <c r="F10" s="6">
        <v>-11.239000000000001</v>
      </c>
      <c r="G10" s="31"/>
      <c r="H10" s="10">
        <v>9.8437000000000001</v>
      </c>
      <c r="I10" s="10">
        <v>14.8912</v>
      </c>
      <c r="J10" s="6">
        <v>-17.7423</v>
      </c>
      <c r="K10" s="6">
        <v>-17.3996</v>
      </c>
      <c r="L10" s="6">
        <v>-18.010100000000001</v>
      </c>
      <c r="M10" s="6">
        <f t="shared" si="0"/>
        <v>-17.717333333333332</v>
      </c>
      <c r="N10" s="6">
        <f t="shared" si="1"/>
        <v>0.30601480900984823</v>
      </c>
      <c r="O10" s="6">
        <v>-16.327500000000001</v>
      </c>
      <c r="P10" s="6">
        <v>-17.731400000000001</v>
      </c>
      <c r="Q10" s="6">
        <v>-16.636199999999999</v>
      </c>
      <c r="R10" s="6">
        <f t="shared" si="2"/>
        <v>-16.898366666666664</v>
      </c>
      <c r="S10" s="6">
        <f t="shared" si="3"/>
        <v>0.73775492091434669</v>
      </c>
      <c r="T10" s="6"/>
      <c r="U10" s="6"/>
      <c r="V10" s="6"/>
      <c r="W10" s="6"/>
      <c r="X10" s="6"/>
      <c r="Y10" s="29" t="s">
        <v>98</v>
      </c>
      <c r="Z10" s="26" t="s">
        <v>100</v>
      </c>
    </row>
    <row r="11" spans="1:26" x14ac:dyDescent="0.25">
      <c r="A11" s="6" t="s">
        <v>25</v>
      </c>
      <c r="B11" s="7">
        <v>0.34599999999999997</v>
      </c>
      <c r="C11" s="8">
        <f>1.987*10^-3*298.15*LN(B11*10^-6)</f>
        <v>-8.8133901391536966</v>
      </c>
      <c r="D11" s="6">
        <v>1</v>
      </c>
      <c r="E11" s="6">
        <v>-8.4380000000000006</v>
      </c>
      <c r="F11" s="6">
        <v>-11.239000000000001</v>
      </c>
      <c r="G11" s="31">
        <v>-8.8345019309521504</v>
      </c>
      <c r="H11" s="10">
        <v>10.556699999999999</v>
      </c>
      <c r="I11" s="10">
        <v>13.096</v>
      </c>
      <c r="J11" s="6">
        <v>-14.2441</v>
      </c>
      <c r="K11" s="6">
        <v>-14.5024</v>
      </c>
      <c r="L11" s="6">
        <v>-16.979500000000002</v>
      </c>
      <c r="M11" s="6">
        <f t="shared" si="0"/>
        <v>-15.241999999999999</v>
      </c>
      <c r="N11" s="13">
        <f t="shared" si="1"/>
        <v>1.5102514393305517</v>
      </c>
      <c r="O11" s="6">
        <v>-16.042400000000001</v>
      </c>
      <c r="P11" s="6">
        <v>-16.118500000000001</v>
      </c>
      <c r="Q11" s="6">
        <v>-16.160900000000002</v>
      </c>
      <c r="R11" s="6">
        <f t="shared" si="2"/>
        <v>-16.107266666666664</v>
      </c>
      <c r="S11" s="6">
        <f t="shared" si="3"/>
        <v>6.0043345454208218E-2</v>
      </c>
      <c r="T11" s="6">
        <v>-16.707999999999998</v>
      </c>
      <c r="U11" s="6">
        <v>-17.660799999999998</v>
      </c>
      <c r="V11" s="6">
        <v>-16.885000000000002</v>
      </c>
      <c r="W11" s="6">
        <f t="shared" si="4"/>
        <v>-17.084599999999998</v>
      </c>
      <c r="X11" s="6">
        <f t="shared" si="5"/>
        <v>0.50679096282392344</v>
      </c>
      <c r="Y11" s="29" t="s">
        <v>98</v>
      </c>
      <c r="Z11" s="26" t="s">
        <v>101</v>
      </c>
    </row>
    <row r="12" spans="1:26" x14ac:dyDescent="0.25">
      <c r="A12" s="6" t="s">
        <v>26</v>
      </c>
      <c r="B12" s="7" t="s">
        <v>27</v>
      </c>
      <c r="D12" s="6">
        <v>0</v>
      </c>
      <c r="E12" s="6">
        <v>-11.797000000000001</v>
      </c>
      <c r="F12" s="6">
        <v>-13.417</v>
      </c>
      <c r="G12" s="31">
        <v>-7.92094930548408</v>
      </c>
      <c r="H12" s="10">
        <v>6.7756999999999996</v>
      </c>
      <c r="I12" s="10">
        <v>10.590199999999999</v>
      </c>
      <c r="J12" s="6">
        <v>-9.1406500000000008</v>
      </c>
      <c r="K12" s="6">
        <v>-8.5747300000000006</v>
      </c>
      <c r="L12" s="6">
        <v>-8.7254400000000008</v>
      </c>
      <c r="M12" s="6">
        <f t="shared" si="0"/>
        <v>-8.8136066666666668</v>
      </c>
      <c r="N12" s="6">
        <f t="shared" si="1"/>
        <v>0.29308084624098757</v>
      </c>
      <c r="O12" s="6">
        <v>-8.9122900000000005</v>
      </c>
      <c r="P12" s="6">
        <v>-8.8262699999999992</v>
      </c>
      <c r="Q12" s="6">
        <v>-9.0996600000000001</v>
      </c>
      <c r="R12" s="6">
        <f t="shared" si="2"/>
        <v>-8.9460733333333327</v>
      </c>
      <c r="S12" s="6">
        <f t="shared" si="3"/>
        <v>0.13979094474726692</v>
      </c>
      <c r="T12" s="6">
        <v>-8.6729199999999995</v>
      </c>
      <c r="U12" s="6">
        <v>-9.1193200000000001</v>
      </c>
      <c r="V12" s="6">
        <v>-8.0947200000000006</v>
      </c>
      <c r="W12" s="6">
        <f t="shared" si="4"/>
        <v>-8.6289866666666679</v>
      </c>
      <c r="X12" s="6">
        <f t="shared" si="5"/>
        <v>0.51371090443296319</v>
      </c>
    </row>
    <row r="13" spans="1:26" x14ac:dyDescent="0.25">
      <c r="A13" s="6" t="s">
        <v>28</v>
      </c>
      <c r="B13" s="7" t="s">
        <v>29</v>
      </c>
      <c r="D13" s="6">
        <v>0</v>
      </c>
      <c r="E13" s="6">
        <v>-11.781000000000001</v>
      </c>
      <c r="F13" s="6">
        <v>-13.178000000000001</v>
      </c>
      <c r="G13" s="31">
        <v>-5.2580890468846704</v>
      </c>
      <c r="H13" s="10">
        <v>9.7012999999999998</v>
      </c>
      <c r="I13" s="10">
        <v>14.290900000000001</v>
      </c>
      <c r="J13" s="6">
        <v>-8.5887499999999992</v>
      </c>
      <c r="K13" s="6">
        <v>-8.2666199999999996</v>
      </c>
      <c r="L13" s="6">
        <v>-8.3292400000000004</v>
      </c>
      <c r="M13" s="6">
        <f t="shared" si="0"/>
        <v>-8.3948699999999992</v>
      </c>
      <c r="N13" s="6">
        <f t="shared" si="1"/>
        <v>0.17079931762158732</v>
      </c>
      <c r="O13" s="6">
        <v>-8.9907500000000002</v>
      </c>
      <c r="P13" s="6">
        <v>-8.5254499999999993</v>
      </c>
      <c r="Q13" s="6">
        <v>-7.9907399999999997</v>
      </c>
      <c r="R13" s="6">
        <f t="shared" si="2"/>
        <v>-8.5023133333333316</v>
      </c>
      <c r="S13" s="6">
        <f t="shared" si="3"/>
        <v>0.50040631394231383</v>
      </c>
      <c r="T13" s="6">
        <v>-9.45533</v>
      </c>
      <c r="U13" s="6">
        <v>-8.5424399999999991</v>
      </c>
      <c r="V13" s="6">
        <v>-8.6989699999999992</v>
      </c>
      <c r="W13" s="6">
        <f t="shared" si="4"/>
        <v>-8.8989133333333328</v>
      </c>
      <c r="X13" s="6">
        <f t="shared" si="5"/>
        <v>0.48818545700720523</v>
      </c>
    </row>
    <row r="14" spans="1:26" x14ac:dyDescent="0.25">
      <c r="A14" s="6" t="s">
        <v>30</v>
      </c>
      <c r="B14" s="7" t="s">
        <v>31</v>
      </c>
      <c r="D14" s="6">
        <v>0</v>
      </c>
      <c r="E14" s="6">
        <v>-11.340999999999999</v>
      </c>
      <c r="F14" s="6">
        <v>-12.831</v>
      </c>
      <c r="G14" s="31">
        <v>-7.5094112203695396</v>
      </c>
      <c r="H14" s="10">
        <v>5.6326999999999998</v>
      </c>
      <c r="I14" s="10">
        <v>8.3966999999999992</v>
      </c>
      <c r="J14" s="6">
        <v>-4.49505</v>
      </c>
      <c r="K14" s="6">
        <v>-5.16425</v>
      </c>
      <c r="L14" s="6">
        <v>-4.6725199999999996</v>
      </c>
      <c r="M14" s="6">
        <f t="shared" si="0"/>
        <v>-4.7772733333333335</v>
      </c>
      <c r="N14" s="6">
        <f t="shared" si="1"/>
        <v>0.34668012004343912</v>
      </c>
      <c r="O14" s="6">
        <v>-4.9755200000000004</v>
      </c>
      <c r="P14" s="6">
        <v>-5.0424899999999999</v>
      </c>
      <c r="Q14" s="6">
        <v>-4.8526800000000003</v>
      </c>
      <c r="R14" s="6">
        <f t="shared" si="2"/>
        <v>-4.9568966666666663</v>
      </c>
      <c r="S14" s="6">
        <f t="shared" si="3"/>
        <v>9.6265676299152947E-2</v>
      </c>
      <c r="T14" s="6">
        <v>-5.4666699999999997</v>
      </c>
      <c r="U14" s="6">
        <v>-4.8147700000000002</v>
      </c>
      <c r="V14" s="6">
        <v>-4.9742199999999999</v>
      </c>
      <c r="W14" s="6">
        <f t="shared" si="4"/>
        <v>-5.0852199999999996</v>
      </c>
      <c r="X14" s="6">
        <f t="shared" si="5"/>
        <v>0.33982959332583124</v>
      </c>
    </row>
    <row r="15" spans="1:26" x14ac:dyDescent="0.25">
      <c r="A15" s="6" t="s">
        <v>32</v>
      </c>
      <c r="B15" s="7" t="s">
        <v>33</v>
      </c>
      <c r="D15" s="6">
        <v>0</v>
      </c>
      <c r="E15" s="6">
        <v>-11.226000000000001</v>
      </c>
      <c r="F15" s="6">
        <v>-12.145</v>
      </c>
      <c r="G15" s="31">
        <v>-9.02895606426695</v>
      </c>
      <c r="H15" s="10">
        <v>6.3175999999999997</v>
      </c>
      <c r="I15" s="10">
        <v>8.4398</v>
      </c>
      <c r="J15" s="6">
        <v>-6.1647499999999997</v>
      </c>
      <c r="K15" s="6">
        <v>-6.2959800000000001</v>
      </c>
      <c r="L15" s="6">
        <v>-6.49594</v>
      </c>
      <c r="M15" s="6">
        <f t="shared" si="0"/>
        <v>-6.3188899999999997</v>
      </c>
      <c r="N15" s="6">
        <f t="shared" si="1"/>
        <v>0.16677936053361053</v>
      </c>
      <c r="O15" s="6">
        <v>-6.3510099999999996</v>
      </c>
      <c r="P15" s="6">
        <v>-6.7718100000000003</v>
      </c>
      <c r="Q15" s="6">
        <v>-6.2022700000000004</v>
      </c>
      <c r="R15" s="6">
        <f t="shared" si="2"/>
        <v>-6.441696666666668</v>
      </c>
      <c r="S15" s="6">
        <f t="shared" si="3"/>
        <v>0.29540143285592468</v>
      </c>
      <c r="T15" s="6">
        <v>-6.7631100000000002</v>
      </c>
      <c r="U15" s="6">
        <v>-6.3489399999999998</v>
      </c>
      <c r="V15" s="6">
        <v>-5.7169299999999996</v>
      </c>
      <c r="W15" s="6">
        <f t="shared" si="4"/>
        <v>-6.2763266666666668</v>
      </c>
      <c r="X15" s="6">
        <f t="shared" si="5"/>
        <v>0.52685640380784371</v>
      </c>
    </row>
    <row r="16" spans="1:26" x14ac:dyDescent="0.25">
      <c r="A16" s="6" t="s">
        <v>34</v>
      </c>
      <c r="B16" s="7" t="s">
        <v>33</v>
      </c>
      <c r="D16" s="6">
        <v>0</v>
      </c>
      <c r="E16" s="6">
        <v>-11.222</v>
      </c>
      <c r="F16" s="6">
        <v>-12.586</v>
      </c>
      <c r="G16" s="31">
        <v>-7.3604884180711601</v>
      </c>
      <c r="H16" s="10">
        <v>7.22</v>
      </c>
      <c r="I16" s="10">
        <v>10.307600000000001</v>
      </c>
      <c r="J16" s="6">
        <v>-5.0015200000000002</v>
      </c>
      <c r="K16" s="6">
        <v>-5.4091800000000001</v>
      </c>
      <c r="L16" s="6">
        <v>-5.0822099999999999</v>
      </c>
      <c r="M16" s="6">
        <f t="shared" si="0"/>
        <v>-5.1643033333333337</v>
      </c>
      <c r="N16" s="6">
        <f t="shared" si="1"/>
        <v>0.21587300765341955</v>
      </c>
      <c r="O16" s="6">
        <v>-5.1078700000000001</v>
      </c>
      <c r="P16" s="6">
        <v>-5.1008699999999996</v>
      </c>
      <c r="Q16" s="6">
        <v>-5.2974100000000002</v>
      </c>
      <c r="R16" s="6">
        <f t="shared" si="2"/>
        <v>-5.1687166666666657</v>
      </c>
      <c r="S16" s="6">
        <f t="shared" si="3"/>
        <v>0.11150663896528035</v>
      </c>
      <c r="T16" s="6">
        <v>-5.3678499999999998</v>
      </c>
      <c r="U16" s="6">
        <v>-5.2835299999999998</v>
      </c>
      <c r="V16" s="6">
        <v>-5.9214099999999998</v>
      </c>
      <c r="W16" s="6">
        <f t="shared" si="4"/>
        <v>-5.5242633333333329</v>
      </c>
      <c r="X16" s="6">
        <f t="shared" si="5"/>
        <v>0.3465134510135694</v>
      </c>
    </row>
    <row r="17" spans="1:24" x14ac:dyDescent="0.25">
      <c r="A17" s="6" t="s">
        <v>35</v>
      </c>
      <c r="B17" s="7" t="s">
        <v>31</v>
      </c>
      <c r="D17" s="6">
        <v>0</v>
      </c>
      <c r="E17" s="6">
        <v>-11.182</v>
      </c>
      <c r="F17" s="6">
        <v>-12.323</v>
      </c>
      <c r="G17" s="31">
        <v>-7.4459671104547001</v>
      </c>
      <c r="H17" s="10">
        <v>7.7279</v>
      </c>
      <c r="I17" s="10">
        <v>10.5382</v>
      </c>
      <c r="J17" s="6">
        <v>-7.6959600000000004</v>
      </c>
      <c r="K17" s="6">
        <v>-6.9485400000000004</v>
      </c>
      <c r="L17" s="6">
        <v>-7.9845800000000002</v>
      </c>
      <c r="M17" s="6">
        <f t="shared" si="0"/>
        <v>-7.543026666666667</v>
      </c>
      <c r="N17" s="6">
        <f t="shared" si="1"/>
        <v>0.53468324616854535</v>
      </c>
      <c r="O17" s="6">
        <v>-5.7610000000000001</v>
      </c>
      <c r="P17" s="6">
        <v>-6.5926999999999998</v>
      </c>
      <c r="Q17" s="6">
        <v>-5.9115599999999997</v>
      </c>
      <c r="R17" s="6">
        <f t="shared" si="2"/>
        <v>-6.0884199999999993</v>
      </c>
      <c r="S17" s="6">
        <f t="shared" si="3"/>
        <v>0.44316003565303574</v>
      </c>
      <c r="T17" s="6">
        <v>-7.1376499999999998</v>
      </c>
      <c r="U17" s="6">
        <v>-6.6985599999999996</v>
      </c>
      <c r="V17" s="6">
        <v>-5.0858400000000001</v>
      </c>
      <c r="W17" s="6">
        <f t="shared" si="4"/>
        <v>-6.3073499999999996</v>
      </c>
      <c r="X17" s="15">
        <f t="shared" si="5"/>
        <v>1.0804003966585753</v>
      </c>
    </row>
    <row r="18" spans="1:24" x14ac:dyDescent="0.25">
      <c r="A18" s="6" t="s">
        <v>36</v>
      </c>
      <c r="B18" s="7" t="s">
        <v>29</v>
      </c>
      <c r="D18" s="6">
        <v>0</v>
      </c>
      <c r="E18" s="6">
        <v>-11.084</v>
      </c>
      <c r="F18" s="6">
        <v>-12.896000000000001</v>
      </c>
      <c r="G18" s="31">
        <v>-3.31930638478718</v>
      </c>
      <c r="H18" s="10">
        <v>8.0097000000000005</v>
      </c>
      <c r="I18" s="10">
        <v>11.192299999999999</v>
      </c>
      <c r="J18" s="6">
        <v>-7.5795700000000004</v>
      </c>
      <c r="K18" s="6">
        <v>-7.3847800000000001</v>
      </c>
      <c r="L18" s="6">
        <v>-7.76492</v>
      </c>
      <c r="M18" s="6">
        <f t="shared" si="0"/>
        <v>-7.5764233333333335</v>
      </c>
      <c r="N18" s="6">
        <f t="shared" si="1"/>
        <v>0.19008953425513284</v>
      </c>
      <c r="O18" s="6">
        <v>-6.1735300000000004</v>
      </c>
      <c r="P18" s="6">
        <v>-5.7093800000000003</v>
      </c>
      <c r="Q18" s="6">
        <v>-6.2686999999999999</v>
      </c>
      <c r="R18" s="6">
        <f t="shared" si="2"/>
        <v>-6.0505366666666669</v>
      </c>
      <c r="S18" s="6">
        <f t="shared" si="3"/>
        <v>0.29925780797388268</v>
      </c>
      <c r="T18" s="6">
        <v>-7.95174</v>
      </c>
      <c r="U18" s="6">
        <v>-8.4260000000000002</v>
      </c>
      <c r="V18" s="6">
        <v>-7.8848099999999999</v>
      </c>
      <c r="W18" s="6">
        <f t="shared" si="4"/>
        <v>-8.0875166666666658</v>
      </c>
      <c r="X18" s="6">
        <f t="shared" si="5"/>
        <v>0.29503920321430743</v>
      </c>
    </row>
    <row r="19" spans="1:24" x14ac:dyDescent="0.25">
      <c r="A19" s="6" t="s">
        <v>37</v>
      </c>
      <c r="B19" s="7" t="s">
        <v>38</v>
      </c>
      <c r="D19" s="6">
        <v>0</v>
      </c>
      <c r="E19" s="6">
        <v>-11.041</v>
      </c>
      <c r="F19" s="6">
        <v>-11.045</v>
      </c>
      <c r="G19" s="31">
        <v>4.9425574947814503</v>
      </c>
      <c r="H19" s="10">
        <v>7.1189999999999998</v>
      </c>
      <c r="I19" s="14">
        <v>11.015000000000001</v>
      </c>
      <c r="J19" s="6">
        <v>-7.9129199999999997</v>
      </c>
      <c r="K19" s="6">
        <v>-8.1713000000000005</v>
      </c>
      <c r="L19" s="6">
        <v>-7.7110200000000004</v>
      </c>
      <c r="M19" s="6">
        <f t="shared" si="0"/>
        <v>-7.9317466666666681</v>
      </c>
      <c r="N19" s="6">
        <f t="shared" si="1"/>
        <v>0.23071682238912131</v>
      </c>
      <c r="O19" s="6">
        <v>-8.0069900000000001</v>
      </c>
      <c r="P19" s="6">
        <v>-8.36721</v>
      </c>
      <c r="Q19" s="6">
        <v>-7.4591500000000002</v>
      </c>
      <c r="R19" s="6">
        <f t="shared" si="2"/>
        <v>-7.9444500000000007</v>
      </c>
      <c r="S19" s="6">
        <f t="shared" si="3"/>
        <v>0.45724903455338201</v>
      </c>
      <c r="T19" s="6">
        <v>-7.7386799999999996</v>
      </c>
      <c r="U19" s="6">
        <v>-7.5817199999999998</v>
      </c>
      <c r="V19" s="6">
        <v>-8.0648599999999995</v>
      </c>
      <c r="W19" s="6">
        <f t="shared" si="4"/>
        <v>-7.7950866666666663</v>
      </c>
      <c r="X19" s="6">
        <f t="shared" si="5"/>
        <v>0.2464596294189644</v>
      </c>
    </row>
    <row r="20" spans="1:24" x14ac:dyDescent="0.25">
      <c r="A20" s="6" t="s">
        <v>39</v>
      </c>
      <c r="B20" s="7" t="s">
        <v>31</v>
      </c>
      <c r="D20" s="6">
        <v>0</v>
      </c>
      <c r="E20" s="6">
        <v>-10.885999999999999</v>
      </c>
      <c r="F20" s="6">
        <v>-13.755000000000001</v>
      </c>
      <c r="G20" s="31">
        <v>-6.1054068346918298</v>
      </c>
      <c r="H20" s="10">
        <v>5.5552000000000001</v>
      </c>
      <c r="I20" s="10">
        <v>10.6233</v>
      </c>
      <c r="J20" s="6">
        <v>-5.6273499999999999</v>
      </c>
      <c r="K20" s="6">
        <v>-5.6222300000000001</v>
      </c>
      <c r="L20" s="6">
        <v>-5.8765700000000001</v>
      </c>
      <c r="M20" s="6">
        <f t="shared" si="0"/>
        <v>-5.7087166666666667</v>
      </c>
      <c r="N20" s="6">
        <f t="shared" si="1"/>
        <v>0.14538779086750495</v>
      </c>
      <c r="O20" s="6">
        <v>-5.8196199999999996</v>
      </c>
      <c r="P20" s="6">
        <v>-5.8083499999999999</v>
      </c>
      <c r="Q20" s="6">
        <v>-5.2202099999999998</v>
      </c>
      <c r="R20" s="6">
        <f t="shared" si="2"/>
        <v>-5.6160600000000001</v>
      </c>
      <c r="S20" s="6">
        <f t="shared" si="3"/>
        <v>0.34286246528309278</v>
      </c>
      <c r="T20" s="6">
        <v>-5.5282400000000003</v>
      </c>
      <c r="U20" s="6">
        <v>-5.3986799999999997</v>
      </c>
      <c r="V20" s="6">
        <v>-5.2466900000000001</v>
      </c>
      <c r="W20" s="6">
        <f t="shared" si="4"/>
        <v>-5.3912033333333333</v>
      </c>
      <c r="X20" s="6">
        <f t="shared" si="5"/>
        <v>0.14092383060835861</v>
      </c>
    </row>
    <row r="21" spans="1:24" x14ac:dyDescent="0.25">
      <c r="A21" s="6" t="s">
        <v>40</v>
      </c>
      <c r="B21" s="7" t="s">
        <v>33</v>
      </c>
      <c r="D21" s="6">
        <v>0</v>
      </c>
      <c r="E21" s="6">
        <v>-10.84</v>
      </c>
      <c r="F21" s="6">
        <v>-12.206</v>
      </c>
      <c r="G21" s="31">
        <v>-6.8331763130619896</v>
      </c>
      <c r="H21" s="10">
        <v>6.0545999999999998</v>
      </c>
      <c r="I21" s="10">
        <v>11.5266</v>
      </c>
      <c r="J21" s="6">
        <v>-8.3690700000000007</v>
      </c>
      <c r="K21" s="6">
        <v>-8.2591800000000006</v>
      </c>
      <c r="L21" s="6">
        <v>-7.8830499999999999</v>
      </c>
      <c r="M21" s="6">
        <f t="shared" si="0"/>
        <v>-8.1704333333333334</v>
      </c>
      <c r="N21" s="6">
        <f t="shared" si="1"/>
        <v>0.25487416156474857</v>
      </c>
      <c r="O21" s="6">
        <v>-8.1354900000000008</v>
      </c>
      <c r="P21" s="6">
        <v>-8.8600100000000008</v>
      </c>
      <c r="Q21" s="6">
        <v>-8.5459700000000005</v>
      </c>
      <c r="R21" s="6">
        <f t="shared" si="2"/>
        <v>-8.5138233333333329</v>
      </c>
      <c r="S21" s="6">
        <f t="shared" si="3"/>
        <v>0.36332817635483949</v>
      </c>
      <c r="T21" s="6">
        <v>-8.66052</v>
      </c>
      <c r="U21" s="6">
        <v>-8.5575500000000009</v>
      </c>
      <c r="V21" s="6">
        <v>-8.2336899999999993</v>
      </c>
      <c r="W21" s="6">
        <f t="shared" si="4"/>
        <v>-8.4839199999999995</v>
      </c>
      <c r="X21" s="6">
        <f t="shared" si="5"/>
        <v>0.22273750223076547</v>
      </c>
    </row>
    <row r="22" spans="1:24" x14ac:dyDescent="0.25">
      <c r="A22" s="6" t="s">
        <v>41</v>
      </c>
      <c r="B22" s="7" t="s">
        <v>31</v>
      </c>
      <c r="D22" s="6">
        <v>0</v>
      </c>
      <c r="E22" s="6">
        <v>-10.785</v>
      </c>
      <c r="F22" s="6">
        <v>-11.413</v>
      </c>
      <c r="G22" s="31">
        <v>7.6852145811917598</v>
      </c>
      <c r="H22" s="10">
        <v>7.1075999999999997</v>
      </c>
      <c r="I22" s="10">
        <v>9.8295999999999992</v>
      </c>
      <c r="J22" s="6">
        <v>-1.5828100000000001</v>
      </c>
      <c r="K22" s="6">
        <v>-1.99451</v>
      </c>
      <c r="L22" s="6">
        <v>-2.6357300000000001</v>
      </c>
      <c r="M22" s="6">
        <f t="shared" si="0"/>
        <v>-2.0710166666666669</v>
      </c>
      <c r="N22" s="6">
        <f t="shared" si="1"/>
        <v>0.53061293249725039</v>
      </c>
      <c r="O22" s="6">
        <v>-2.4527800000000002</v>
      </c>
      <c r="P22" s="6">
        <v>-1.80437</v>
      </c>
      <c r="Q22" s="6">
        <v>-1.22827</v>
      </c>
      <c r="R22" s="6">
        <f t="shared" si="2"/>
        <v>-1.8284733333333334</v>
      </c>
      <c r="S22" s="6">
        <f t="shared" si="3"/>
        <v>0.61261073532328347</v>
      </c>
      <c r="T22" s="6">
        <v>-2.3648899999999999</v>
      </c>
      <c r="U22" s="6">
        <v>-2.5560299999999998</v>
      </c>
      <c r="V22" s="6">
        <v>-2.2523499999999999</v>
      </c>
      <c r="W22" s="6">
        <f t="shared" si="4"/>
        <v>-2.3910899999999997</v>
      </c>
      <c r="X22" s="6">
        <f t="shared" si="5"/>
        <v>0.15352594438725981</v>
      </c>
    </row>
    <row r="23" spans="1:24" x14ac:dyDescent="0.25">
      <c r="A23" s="6" t="s">
        <v>42</v>
      </c>
      <c r="B23" s="7" t="s">
        <v>43</v>
      </c>
      <c r="D23" s="6">
        <v>0</v>
      </c>
      <c r="E23" s="6">
        <v>-10.731</v>
      </c>
      <c r="F23" s="6">
        <v>-11.055</v>
      </c>
      <c r="G23" s="31">
        <v>-9.5562915264739203</v>
      </c>
      <c r="H23" s="10">
        <v>6.9318999999999997</v>
      </c>
      <c r="I23" s="10">
        <v>11.8825</v>
      </c>
      <c r="J23" s="6">
        <v>-8.51722</v>
      </c>
      <c r="K23" s="6">
        <v>-8.0424199999999999</v>
      </c>
      <c r="L23" s="6">
        <v>-8.6559899999999992</v>
      </c>
      <c r="M23" s="6">
        <f t="shared" si="0"/>
        <v>-8.4052100000000003</v>
      </c>
      <c r="N23" s="6">
        <f t="shared" si="1"/>
        <v>0.32175567796077797</v>
      </c>
      <c r="O23" s="6">
        <v>-7.0635300000000001</v>
      </c>
      <c r="P23" s="6">
        <v>-8.0831700000000009</v>
      </c>
      <c r="Q23" s="6">
        <v>-6.7030799999999999</v>
      </c>
      <c r="R23" s="6">
        <f t="shared" si="2"/>
        <v>-7.2832600000000012</v>
      </c>
      <c r="S23" s="6">
        <f t="shared" si="3"/>
        <v>0.71580238662636542</v>
      </c>
      <c r="T23" s="6">
        <v>-8.0233100000000004</v>
      </c>
      <c r="U23" s="6">
        <v>-8.5418599999999998</v>
      </c>
      <c r="V23" s="6">
        <v>-8.4392600000000009</v>
      </c>
      <c r="W23" s="6">
        <f t="shared" si="4"/>
        <v>-8.3348100000000009</v>
      </c>
      <c r="X23" s="6">
        <f t="shared" si="5"/>
        <v>0.27460130644263137</v>
      </c>
    </row>
    <row r="24" spans="1:24" x14ac:dyDescent="0.25">
      <c r="A24" s="6" t="s">
        <v>44</v>
      </c>
      <c r="B24" s="7" t="s">
        <v>45</v>
      </c>
      <c r="D24" s="6">
        <v>0</v>
      </c>
      <c r="E24" s="6">
        <v>-10.715</v>
      </c>
      <c r="F24" s="6">
        <v>-11.707000000000001</v>
      </c>
      <c r="G24" s="31">
        <v>-8.2687697625120808</v>
      </c>
      <c r="H24" s="10">
        <v>6.5208000000000004</v>
      </c>
      <c r="I24" s="10">
        <v>9.4913000000000007</v>
      </c>
      <c r="J24" s="6">
        <v>-8.8256099999999993</v>
      </c>
      <c r="K24" s="6">
        <v>-8.6976999999999993</v>
      </c>
      <c r="L24" s="6">
        <v>-8.1161499999999993</v>
      </c>
      <c r="M24" s="6">
        <f t="shared" si="0"/>
        <v>-8.5464866666666666</v>
      </c>
      <c r="N24" s="6">
        <f t="shared" si="1"/>
        <v>0.37813023818961283</v>
      </c>
      <c r="O24" s="6">
        <v>-8.8247400000000003</v>
      </c>
      <c r="P24" s="6">
        <v>-8.79922</v>
      </c>
      <c r="Q24" s="6">
        <v>-7.8929400000000003</v>
      </c>
      <c r="R24" s="6">
        <f t="shared" si="2"/>
        <v>-8.5056333333333338</v>
      </c>
      <c r="S24" s="6">
        <f t="shared" si="3"/>
        <v>0.53076139472773753</v>
      </c>
      <c r="T24" s="6">
        <v>-8.0181100000000001</v>
      </c>
      <c r="U24" s="6">
        <v>-7.6925600000000003</v>
      </c>
      <c r="V24" s="6">
        <v>-7.3832800000000001</v>
      </c>
      <c r="W24" s="6">
        <f t="shared" si="4"/>
        <v>-7.6979833333333332</v>
      </c>
      <c r="X24" s="6">
        <f t="shared" si="5"/>
        <v>0.31744974662666425</v>
      </c>
    </row>
    <row r="25" spans="1:24" x14ac:dyDescent="0.25">
      <c r="A25" s="6" t="s">
        <v>46</v>
      </c>
      <c r="B25" s="7" t="s">
        <v>31</v>
      </c>
      <c r="D25" s="6">
        <v>0</v>
      </c>
      <c r="E25" s="6">
        <v>-10.695</v>
      </c>
      <c r="F25" s="6">
        <v>-12.289</v>
      </c>
      <c r="G25" s="31">
        <v>-3.2836071394530602</v>
      </c>
      <c r="H25" s="10">
        <v>7.6974999999999998</v>
      </c>
      <c r="I25" s="10">
        <v>9.0502000000000002</v>
      </c>
      <c r="J25" s="6">
        <v>-6.6989000000000001</v>
      </c>
      <c r="K25" s="6">
        <v>-7.2301700000000002</v>
      </c>
      <c r="L25" s="6">
        <v>-7.4498800000000003</v>
      </c>
      <c r="M25" s="6">
        <f t="shared" si="0"/>
        <v>-7.1263166666666669</v>
      </c>
      <c r="N25" s="6">
        <f t="shared" si="1"/>
        <v>0.38611122262028774</v>
      </c>
      <c r="O25" s="6">
        <v>-7.1829599999999996</v>
      </c>
      <c r="P25" s="6">
        <v>-7.73543</v>
      </c>
      <c r="Q25" s="6">
        <v>-6.85412</v>
      </c>
      <c r="R25" s="6">
        <f t="shared" si="2"/>
        <v>-7.2575033333333323</v>
      </c>
      <c r="S25" s="6">
        <f t="shared" si="3"/>
        <v>0.44535868738953927</v>
      </c>
      <c r="T25" s="6">
        <v>-5.8650900000000004</v>
      </c>
      <c r="U25" s="6">
        <v>-6.53653</v>
      </c>
      <c r="V25" s="6">
        <v>-6.1462199999999996</v>
      </c>
      <c r="W25" s="6">
        <f t="shared" si="4"/>
        <v>-6.1826133333333333</v>
      </c>
      <c r="X25" s="6">
        <f t="shared" si="5"/>
        <v>0.33719619575750437</v>
      </c>
    </row>
    <row r="26" spans="1:24" x14ac:dyDescent="0.25">
      <c r="A26" s="6" t="s">
        <v>47</v>
      </c>
      <c r="B26" s="7" t="s">
        <v>31</v>
      </c>
      <c r="D26" s="6">
        <v>0</v>
      </c>
      <c r="E26" s="6">
        <v>-10.61</v>
      </c>
      <c r="F26" s="6">
        <v>-12.398999999999999</v>
      </c>
      <c r="G26" s="31">
        <v>-6.0834005866029104</v>
      </c>
      <c r="H26" s="10">
        <v>7.3148999999999997</v>
      </c>
      <c r="I26" s="10">
        <v>9.5831999999999997</v>
      </c>
      <c r="J26" s="6">
        <v>-5.7638800000000003</v>
      </c>
      <c r="K26" s="6">
        <v>-4.2699299999999996</v>
      </c>
      <c r="L26" s="6">
        <v>-3.63442</v>
      </c>
      <c r="M26" s="6">
        <f t="shared" si="0"/>
        <v>-4.5560766666666668</v>
      </c>
      <c r="N26" s="15">
        <f t="shared" si="1"/>
        <v>1.0931879568643885</v>
      </c>
      <c r="O26" s="6">
        <v>-4.5253800000000002</v>
      </c>
      <c r="P26" s="6">
        <v>-4.5001600000000002</v>
      </c>
      <c r="Q26" s="6">
        <v>-4.2764699999999998</v>
      </c>
      <c r="R26" s="6">
        <f t="shared" si="2"/>
        <v>-4.4340033333333331</v>
      </c>
      <c r="S26" s="6">
        <f t="shared" si="3"/>
        <v>0.13700939906930981</v>
      </c>
      <c r="T26" s="6">
        <v>-4.0624399999999996</v>
      </c>
      <c r="U26" s="6">
        <v>-4.8517999999999999</v>
      </c>
      <c r="V26" s="6">
        <v>-3.68187</v>
      </c>
      <c r="W26" s="6">
        <f t="shared" si="4"/>
        <v>-4.1987033333333335</v>
      </c>
      <c r="X26" s="6">
        <f t="shared" si="5"/>
        <v>0.59674938058898075</v>
      </c>
    </row>
    <row r="27" spans="1:24" x14ac:dyDescent="0.25">
      <c r="A27" s="6" t="s">
        <v>48</v>
      </c>
      <c r="B27" s="7" t="s">
        <v>31</v>
      </c>
      <c r="D27" s="6">
        <v>0</v>
      </c>
      <c r="E27" s="6">
        <v>-10.59</v>
      </c>
      <c r="F27" s="6">
        <v>-12.105</v>
      </c>
      <c r="G27" s="31">
        <v>-8.0979024099888601</v>
      </c>
      <c r="H27" s="10">
        <v>6.5735000000000001</v>
      </c>
      <c r="I27" s="10">
        <v>8.4445999999999994</v>
      </c>
      <c r="J27" s="6">
        <v>-6.2485299999999997</v>
      </c>
      <c r="K27" s="6">
        <v>-7.0788399999999996</v>
      </c>
      <c r="L27" s="6">
        <v>-6.3416100000000002</v>
      </c>
      <c r="M27" s="6">
        <f t="shared" si="0"/>
        <v>-6.5563266666666662</v>
      </c>
      <c r="N27" s="6">
        <f t="shared" si="1"/>
        <v>0.45489681163241097</v>
      </c>
      <c r="O27" s="6">
        <v>-6.3158000000000003</v>
      </c>
      <c r="P27" s="6">
        <v>-6.3430099999999996</v>
      </c>
      <c r="Q27" s="6">
        <v>-6.4057199999999996</v>
      </c>
      <c r="R27" s="6">
        <f t="shared" si="2"/>
        <v>-6.3548433333333323</v>
      </c>
      <c r="S27" s="6">
        <f t="shared" si="3"/>
        <v>4.6113148161162319E-2</v>
      </c>
      <c r="T27" s="6">
        <v>-6.6994300000000004</v>
      </c>
      <c r="U27" s="6">
        <v>-6.7158600000000002</v>
      </c>
      <c r="V27" s="6">
        <v>-6.3018799999999997</v>
      </c>
      <c r="W27" s="6">
        <f t="shared" si="4"/>
        <v>-6.5723899999999995</v>
      </c>
      <c r="X27" s="6">
        <f t="shared" si="5"/>
        <v>0.23441252376952937</v>
      </c>
    </row>
    <row r="28" spans="1:24" x14ac:dyDescent="0.25">
      <c r="A28" s="6" t="s">
        <v>49</v>
      </c>
      <c r="B28" s="6" t="s">
        <v>50</v>
      </c>
      <c r="D28" s="6">
        <v>0</v>
      </c>
      <c r="E28" s="6">
        <v>-10.587999999999999</v>
      </c>
      <c r="F28" s="6">
        <v>-11.717000000000001</v>
      </c>
      <c r="G28" s="31">
        <v>7.3501004009690503</v>
      </c>
      <c r="H28" s="10">
        <v>7.3380000000000001</v>
      </c>
      <c r="I28" s="10">
        <v>11.9664</v>
      </c>
      <c r="J28" s="6">
        <v>-6.3379300000000001</v>
      </c>
      <c r="K28" s="6">
        <v>-6.4027099999999999</v>
      </c>
      <c r="L28" s="6">
        <v>-6.42469</v>
      </c>
      <c r="M28" s="6">
        <f t="shared" si="0"/>
        <v>-6.3884433333333321</v>
      </c>
      <c r="N28" s="6">
        <f t="shared" si="1"/>
        <v>4.5105185215597213E-2</v>
      </c>
      <c r="O28" s="6">
        <v>-5.6904500000000002</v>
      </c>
      <c r="P28" s="6">
        <v>-7.4112600000000004</v>
      </c>
      <c r="Q28" s="6">
        <v>-7.1297600000000001</v>
      </c>
      <c r="R28" s="6">
        <f t="shared" si="2"/>
        <v>-6.7438233333333342</v>
      </c>
      <c r="S28" s="6">
        <f t="shared" si="3"/>
        <v>0.92304230511571705</v>
      </c>
      <c r="T28" s="6">
        <v>-4.9575300000000002</v>
      </c>
      <c r="U28" s="6">
        <v>-6.7051100000000003</v>
      </c>
      <c r="V28" s="6">
        <v>-6.4801500000000001</v>
      </c>
      <c r="W28" s="6">
        <f t="shared" si="4"/>
        <v>-6.0475966666666663</v>
      </c>
      <c r="X28" s="6">
        <f t="shared" si="5"/>
        <v>0.9507027683421112</v>
      </c>
    </row>
    <row r="29" spans="1:24" x14ac:dyDescent="0.25">
      <c r="A29" s="6" t="s">
        <v>51</v>
      </c>
      <c r="B29" s="7" t="s">
        <v>31</v>
      </c>
      <c r="D29" s="6">
        <v>0</v>
      </c>
      <c r="E29" s="6">
        <v>-10.433999999999999</v>
      </c>
      <c r="F29" s="6">
        <v>-11.449</v>
      </c>
      <c r="G29" s="31">
        <v>-4.8329281198733103</v>
      </c>
      <c r="H29" s="10">
        <v>4.7687999999999997</v>
      </c>
      <c r="I29" s="10">
        <v>9.0658999999999992</v>
      </c>
      <c r="J29" s="6">
        <v>-7.6707799999999997</v>
      </c>
      <c r="K29" s="6">
        <v>-6.85731</v>
      </c>
      <c r="L29" s="6">
        <v>-7.2251799999999999</v>
      </c>
      <c r="M29" s="6">
        <f t="shared" si="0"/>
        <v>-7.2510900000000005</v>
      </c>
      <c r="N29" s="6">
        <f t="shared" si="1"/>
        <v>0.40735347832073299</v>
      </c>
      <c r="O29" s="6">
        <v>-7.25366</v>
      </c>
      <c r="P29" s="6">
        <v>-7.2459600000000002</v>
      </c>
      <c r="Q29" s="6">
        <v>-7.7094399999999998</v>
      </c>
      <c r="R29" s="6">
        <f t="shared" si="2"/>
        <v>-7.4030200000000006</v>
      </c>
      <c r="S29" s="6">
        <f t="shared" si="3"/>
        <v>0.26539543100814666</v>
      </c>
      <c r="T29" s="6">
        <v>-7.2956799999999999</v>
      </c>
      <c r="U29" s="6">
        <v>-7.7384199999999996</v>
      </c>
      <c r="V29" s="6">
        <v>-7.4508299999999998</v>
      </c>
      <c r="W29" s="6">
        <f t="shared" si="4"/>
        <v>-7.4949766666666662</v>
      </c>
      <c r="X29" s="6">
        <f t="shared" si="5"/>
        <v>0.22464721906432153</v>
      </c>
    </row>
    <row r="30" spans="1:24" x14ac:dyDescent="0.25">
      <c r="A30" s="6" t="s">
        <v>52</v>
      </c>
      <c r="B30" s="7" t="s">
        <v>31</v>
      </c>
      <c r="D30" s="6">
        <v>0</v>
      </c>
      <c r="E30" s="6">
        <v>-10.208</v>
      </c>
      <c r="F30" s="6">
        <v>-10.891999999999999</v>
      </c>
      <c r="G30" s="31">
        <v>-8.6743274334804301</v>
      </c>
      <c r="H30" s="10">
        <v>8.5863999999999994</v>
      </c>
      <c r="I30" s="10">
        <v>13.345499999999999</v>
      </c>
      <c r="J30" s="6">
        <v>-7.2853300000000001</v>
      </c>
      <c r="K30" s="6">
        <v>-6.7120899999999999</v>
      </c>
      <c r="L30" s="6">
        <v>-8.1776800000000005</v>
      </c>
      <c r="M30" s="6">
        <f t="shared" si="0"/>
        <v>-7.3917000000000002</v>
      </c>
      <c r="N30" s="6">
        <f t="shared" si="1"/>
        <v>0.73856241760598706</v>
      </c>
      <c r="O30" s="6">
        <v>-8.1902000000000008</v>
      </c>
      <c r="P30" s="6">
        <v>-8.4885699999999993</v>
      </c>
      <c r="Q30" s="6">
        <v>-8.8417399999999997</v>
      </c>
      <c r="R30" s="6">
        <f t="shared" si="2"/>
        <v>-8.5068366666666666</v>
      </c>
      <c r="S30" s="6">
        <f t="shared" si="3"/>
        <v>0.32615386895349407</v>
      </c>
      <c r="T30" s="6">
        <v>-7.3326599999999997</v>
      </c>
      <c r="U30" s="6">
        <v>-8.7776700000000005</v>
      </c>
      <c r="V30" s="6">
        <v>-8.1159300000000005</v>
      </c>
      <c r="W30" s="6">
        <f t="shared" si="4"/>
        <v>-8.0754200000000012</v>
      </c>
      <c r="X30" s="6">
        <f t="shared" si="5"/>
        <v>0.72335625393024738</v>
      </c>
    </row>
    <row r="31" spans="1:24" x14ac:dyDescent="0.25">
      <c r="A31" s="6" t="s">
        <v>53</v>
      </c>
      <c r="B31" s="6" t="s">
        <v>54</v>
      </c>
      <c r="D31" s="6">
        <v>0</v>
      </c>
      <c r="E31" s="6">
        <v>-9.8819999999999997</v>
      </c>
      <c r="F31" s="6">
        <v>-9.8569999999999993</v>
      </c>
      <c r="G31" s="31">
        <v>6.6560670401122097</v>
      </c>
      <c r="H31" s="10">
        <v>7.8804999999999996</v>
      </c>
      <c r="I31" s="10">
        <v>11.0307</v>
      </c>
      <c r="J31" s="6">
        <v>-5.4071499999999997</v>
      </c>
      <c r="K31" s="6">
        <v>-5.1068100000000003</v>
      </c>
      <c r="L31" s="6">
        <v>-4.8992699999999996</v>
      </c>
      <c r="M31" s="6">
        <f t="shared" si="0"/>
        <v>-5.1377433333333338</v>
      </c>
      <c r="N31" s="6">
        <f t="shared" si="1"/>
        <v>0.25534912753587652</v>
      </c>
      <c r="O31" s="6">
        <v>-5.2698499999999999</v>
      </c>
      <c r="P31" s="6">
        <v>-4.9341999999999997</v>
      </c>
      <c r="Q31" s="6">
        <v>-4.9813400000000003</v>
      </c>
      <c r="R31" s="6">
        <f t="shared" si="2"/>
        <v>-5.0617966666666661</v>
      </c>
      <c r="S31" s="6">
        <f t="shared" si="3"/>
        <v>0.18171457573164934</v>
      </c>
      <c r="T31" s="6">
        <v>-5.27475</v>
      </c>
      <c r="U31" s="6">
        <v>-4.4959899999999999</v>
      </c>
      <c r="V31" s="6">
        <v>-5.8710800000000001</v>
      </c>
      <c r="W31" s="6">
        <f t="shared" si="4"/>
        <v>-5.21394</v>
      </c>
      <c r="X31" s="6">
        <f t="shared" si="5"/>
        <v>0.68955893083912467</v>
      </c>
    </row>
    <row r="32" spans="1:24" x14ac:dyDescent="0.25">
      <c r="A32" s="6" t="s">
        <v>55</v>
      </c>
      <c r="B32" s="7" t="s">
        <v>31</v>
      </c>
      <c r="D32" s="6">
        <v>0</v>
      </c>
      <c r="E32" s="6">
        <v>-10.294</v>
      </c>
      <c r="F32" s="6">
        <v>-10.476000000000001</v>
      </c>
      <c r="G32" s="31">
        <v>-11.0249830088317</v>
      </c>
      <c r="H32" s="10">
        <v>6.9470999999999998</v>
      </c>
      <c r="I32" s="10">
        <v>10.5771</v>
      </c>
      <c r="J32" s="6">
        <v>-6.8889100000000001</v>
      </c>
      <c r="K32" s="6">
        <v>-7.2119200000000001</v>
      </c>
      <c r="L32" s="6">
        <v>-6.9630700000000001</v>
      </c>
      <c r="M32" s="6">
        <f t="shared" si="0"/>
        <v>-7.0213000000000001</v>
      </c>
      <c r="N32" s="6">
        <f t="shared" si="1"/>
        <v>0.16919490151892877</v>
      </c>
      <c r="O32" s="6">
        <v>-7.54725</v>
      </c>
      <c r="P32" s="6">
        <v>-6.8623000000000003</v>
      </c>
      <c r="Q32" s="6">
        <v>-7.1458000000000004</v>
      </c>
      <c r="R32" s="6">
        <f t="shared" si="2"/>
        <v>-7.1851166666666666</v>
      </c>
      <c r="S32" s="6">
        <f t="shared" si="3"/>
        <v>0.34416344348773192</v>
      </c>
      <c r="T32" s="6">
        <v>-6.3391700000000002</v>
      </c>
      <c r="U32" s="6">
        <v>-6.6744599999999998</v>
      </c>
      <c r="V32" s="6">
        <v>-6.1718099999999998</v>
      </c>
      <c r="W32" s="6">
        <f t="shared" si="4"/>
        <v>-6.3951466666666663</v>
      </c>
      <c r="X32" s="6">
        <f t="shared" si="5"/>
        <v>0.25595760592983618</v>
      </c>
    </row>
    <row r="33" spans="1:26" x14ac:dyDescent="0.25">
      <c r="A33" s="6" t="s">
        <v>56</v>
      </c>
      <c r="B33" s="7" t="s">
        <v>31</v>
      </c>
      <c r="D33" s="6">
        <v>0</v>
      </c>
      <c r="E33" s="6">
        <v>-10.276999999999999</v>
      </c>
      <c r="F33" s="6">
        <v>-9.923</v>
      </c>
      <c r="G33" s="31">
        <v>3.3265465518600101</v>
      </c>
      <c r="H33" s="10">
        <v>6.2747999999999999</v>
      </c>
      <c r="I33" s="10">
        <v>10.071300000000001</v>
      </c>
      <c r="J33" s="6">
        <v>-7.4180999999999999</v>
      </c>
      <c r="K33" s="6">
        <v>-7.2126200000000003</v>
      </c>
      <c r="L33" s="6">
        <v>-7.50718</v>
      </c>
      <c r="M33" s="6">
        <f t="shared" si="0"/>
        <v>-7.3793000000000006</v>
      </c>
      <c r="N33" s="6">
        <f t="shared" si="1"/>
        <v>0.15106448424431188</v>
      </c>
      <c r="O33" s="6">
        <v>-7.577</v>
      </c>
      <c r="P33" s="6">
        <v>-7.5302499999999997</v>
      </c>
      <c r="Q33" s="6">
        <v>-7.1365400000000001</v>
      </c>
      <c r="R33" s="6">
        <f t="shared" si="2"/>
        <v>-7.4145966666666672</v>
      </c>
      <c r="S33" s="6">
        <f t="shared" si="3"/>
        <v>0.24193598953717749</v>
      </c>
      <c r="T33" s="6">
        <v>-7.09727</v>
      </c>
      <c r="U33" s="6">
        <v>-7.6268799999999999</v>
      </c>
      <c r="V33" s="6">
        <v>-7.3617100000000004</v>
      </c>
      <c r="W33" s="6">
        <f t="shared" si="4"/>
        <v>-7.3619533333333331</v>
      </c>
      <c r="X33" s="6">
        <f t="shared" si="5"/>
        <v>0.26480508385099649</v>
      </c>
    </row>
    <row r="34" spans="1:26" x14ac:dyDescent="0.25">
      <c r="A34" s="6" t="s">
        <v>57</v>
      </c>
      <c r="B34" s="7" t="s">
        <v>31</v>
      </c>
      <c r="D34" s="6">
        <v>0</v>
      </c>
      <c r="E34" s="6">
        <v>-10.1</v>
      </c>
      <c r="F34" s="6">
        <v>-11.159000000000001</v>
      </c>
      <c r="G34" s="31">
        <v>8.3596938078826408</v>
      </c>
      <c r="H34" s="10">
        <v>5.1657000000000002</v>
      </c>
      <c r="I34" s="10">
        <v>8.8111999999999995</v>
      </c>
      <c r="J34" s="6">
        <v>-3.8626499999999999</v>
      </c>
      <c r="K34" s="6">
        <v>-4.1254400000000002</v>
      </c>
      <c r="L34" s="6">
        <v>-5.07796</v>
      </c>
      <c r="M34" s="6">
        <f t="shared" si="0"/>
        <v>-4.3553500000000005</v>
      </c>
      <c r="N34" s="6">
        <f t="shared" si="1"/>
        <v>0.63944394210907884</v>
      </c>
      <c r="O34" s="6">
        <v>-3.6317200000000001</v>
      </c>
      <c r="P34" s="6">
        <v>-3.5426700000000002</v>
      </c>
      <c r="Q34" s="6">
        <v>-3.6056699999999999</v>
      </c>
      <c r="R34" s="6">
        <f t="shared" si="2"/>
        <v>-3.5933533333333334</v>
      </c>
      <c r="S34" s="6">
        <f t="shared" si="3"/>
        <v>4.5784831913345758E-2</v>
      </c>
      <c r="T34" s="6">
        <v>-3.8866100000000001</v>
      </c>
      <c r="U34" s="6">
        <v>-3.1430699999999998</v>
      </c>
      <c r="V34" s="6">
        <v>-4.4074600000000004</v>
      </c>
      <c r="W34" s="6">
        <f t="shared" si="4"/>
        <v>-3.8123799999999997</v>
      </c>
      <c r="X34" s="6">
        <f t="shared" si="5"/>
        <v>0.63545502413624977</v>
      </c>
    </row>
    <row r="35" spans="1:26" x14ac:dyDescent="0.25">
      <c r="A35" s="6" t="s">
        <v>58</v>
      </c>
      <c r="B35" s="7" t="s">
        <v>31</v>
      </c>
      <c r="D35" s="6">
        <v>0</v>
      </c>
      <c r="E35" s="6">
        <v>-9.8170000000000002</v>
      </c>
      <c r="F35" s="6">
        <v>-11.148</v>
      </c>
      <c r="G35" s="31">
        <v>11.3562732938507</v>
      </c>
      <c r="H35" s="10">
        <v>6.0857999999999999</v>
      </c>
      <c r="I35" s="10">
        <v>8.6348000000000003</v>
      </c>
      <c r="J35" s="6">
        <v>-6.3724999999999996</v>
      </c>
      <c r="K35" s="6">
        <v>-4.8796999999999997</v>
      </c>
      <c r="L35" s="6">
        <v>-7.5062699999999998</v>
      </c>
      <c r="M35" s="6">
        <f t="shared" si="0"/>
        <v>-6.2528233333333327</v>
      </c>
      <c r="N35" s="15">
        <f t="shared" si="1"/>
        <v>1.3173683500195883</v>
      </c>
      <c r="O35" s="6">
        <v>-5.5030700000000001</v>
      </c>
      <c r="P35" s="6">
        <v>-5.6396699999999997</v>
      </c>
      <c r="Q35" s="6">
        <v>-5.5373099999999997</v>
      </c>
      <c r="R35" s="6">
        <f t="shared" si="2"/>
        <v>-5.5600166666666668</v>
      </c>
      <c r="S35" s="6">
        <f t="shared" si="3"/>
        <v>7.1074499880993264E-2</v>
      </c>
      <c r="T35" s="6">
        <v>-5.3269200000000003</v>
      </c>
      <c r="U35" s="6">
        <v>-4.8097300000000001</v>
      </c>
      <c r="V35" s="6">
        <v>-5.9546000000000001</v>
      </c>
      <c r="W35" s="6">
        <f t="shared" si="4"/>
        <v>-5.3637499999999996</v>
      </c>
      <c r="X35" s="6">
        <f t="shared" si="5"/>
        <v>0.57332291590341999</v>
      </c>
    </row>
    <row r="36" spans="1:26" x14ac:dyDescent="0.25">
      <c r="A36" s="6" t="s">
        <v>59</v>
      </c>
      <c r="B36" s="7" t="s">
        <v>31</v>
      </c>
      <c r="D36" s="6">
        <v>0</v>
      </c>
      <c r="E36" s="6">
        <v>-9.8170000000000002</v>
      </c>
      <c r="F36" s="6">
        <v>-11.242000000000001</v>
      </c>
      <c r="G36" s="31">
        <v>-7.50670358457866</v>
      </c>
      <c r="H36" s="10">
        <v>6.8711000000000002</v>
      </c>
      <c r="I36" s="10">
        <v>10.100099999999999</v>
      </c>
      <c r="J36" s="6">
        <v>-7.3952200000000001</v>
      </c>
      <c r="K36" s="6">
        <v>-7.4653600000000004</v>
      </c>
      <c r="L36" s="6">
        <v>-7.0877400000000002</v>
      </c>
      <c r="M36" s="6">
        <f t="shared" si="0"/>
        <v>-7.3161066666666672</v>
      </c>
      <c r="N36" s="6">
        <f t="shared" si="1"/>
        <v>0.20085667958356121</v>
      </c>
      <c r="O36" s="6">
        <v>-7.1154200000000003</v>
      </c>
      <c r="P36" s="6">
        <v>-7.3162500000000001</v>
      </c>
      <c r="Q36" s="6">
        <v>-7.0889300000000004</v>
      </c>
      <c r="R36" s="6">
        <f t="shared" si="2"/>
        <v>-7.1735333333333342</v>
      </c>
      <c r="S36" s="6">
        <f t="shared" si="3"/>
        <v>0.12430392283968074</v>
      </c>
      <c r="T36" s="6">
        <v>-7.0075200000000004</v>
      </c>
      <c r="U36" s="6">
        <v>-6.9331699999999996</v>
      </c>
      <c r="V36" s="6">
        <v>-7.08934</v>
      </c>
      <c r="W36" s="6">
        <f t="shared" si="4"/>
        <v>-7.0100100000000003</v>
      </c>
      <c r="X36" s="6">
        <f t="shared" si="5"/>
        <v>7.8114770050228183E-2</v>
      </c>
    </row>
    <row r="37" spans="1:26" x14ac:dyDescent="0.25">
      <c r="A37" s="6" t="s">
        <v>60</v>
      </c>
      <c r="B37" s="7" t="s">
        <v>31</v>
      </c>
      <c r="D37" s="6">
        <v>0</v>
      </c>
      <c r="E37" s="6">
        <v>-9.8049999999999997</v>
      </c>
      <c r="F37" s="6">
        <v>-10.727</v>
      </c>
      <c r="G37" s="31">
        <v>-6.7524874418574701</v>
      </c>
      <c r="H37" s="10">
        <v>6.9166999999999996</v>
      </c>
      <c r="I37" s="10">
        <v>11.9964</v>
      </c>
      <c r="J37" s="6">
        <v>-6.4507300000000001</v>
      </c>
      <c r="K37" s="6">
        <v>-6.2907700000000002</v>
      </c>
      <c r="L37" s="6">
        <v>-7.4978999999999996</v>
      </c>
      <c r="M37" s="6">
        <f t="shared" si="0"/>
        <v>-6.7464666666666666</v>
      </c>
      <c r="N37" s="6">
        <f t="shared" si="1"/>
        <v>0.65565680140858218</v>
      </c>
      <c r="O37" s="6">
        <v>-6.1747699999999996</v>
      </c>
      <c r="P37" s="6">
        <v>-6.2186000000000003</v>
      </c>
      <c r="Q37" s="6">
        <v>-6.7542999999999997</v>
      </c>
      <c r="R37" s="6">
        <f t="shared" si="2"/>
        <v>-6.3825566666666669</v>
      </c>
      <c r="S37" s="6">
        <f t="shared" si="3"/>
        <v>0.32268420573888223</v>
      </c>
      <c r="T37" s="6">
        <v>-5.3468400000000003</v>
      </c>
      <c r="U37" s="6">
        <v>-6.6189400000000003</v>
      </c>
      <c r="V37" s="6">
        <v>-6.7830399999999997</v>
      </c>
      <c r="W37" s="6">
        <f t="shared" si="4"/>
        <v>-6.2496066666666676</v>
      </c>
      <c r="X37" s="6">
        <f t="shared" si="5"/>
        <v>0.78611255131394564</v>
      </c>
    </row>
    <row r="38" spans="1:26" x14ac:dyDescent="0.25">
      <c r="A38" s="6" t="s">
        <v>61</v>
      </c>
      <c r="B38" s="7" t="s">
        <v>31</v>
      </c>
      <c r="D38" s="6">
        <v>0</v>
      </c>
      <c r="E38" s="6">
        <v>-9.798</v>
      </c>
      <c r="F38" s="6">
        <v>-9.4049999999999994</v>
      </c>
      <c r="G38" s="31">
        <v>13.474334764297099</v>
      </c>
      <c r="H38" s="10">
        <v>5.4555999999999996</v>
      </c>
      <c r="I38" s="10">
        <v>9.3028999999999993</v>
      </c>
      <c r="J38" s="6">
        <v>-1.9352199999999999</v>
      </c>
      <c r="K38" s="6">
        <v>-2.7174299999999998</v>
      </c>
      <c r="L38" s="6">
        <v>-2.8271999999999999</v>
      </c>
      <c r="M38" s="6">
        <f t="shared" si="0"/>
        <v>-2.4932833333333329</v>
      </c>
      <c r="N38" s="6">
        <f t="shared" si="1"/>
        <v>0.48640351174033852</v>
      </c>
      <c r="O38" s="6">
        <v>-2.4094199999999999</v>
      </c>
      <c r="P38" s="6">
        <v>-2.4507099999999999</v>
      </c>
      <c r="Q38" s="6">
        <v>-2.1421199999999998</v>
      </c>
      <c r="R38" s="6">
        <f t="shared" si="2"/>
        <v>-2.3340833333333335</v>
      </c>
      <c r="S38" s="6">
        <f t="shared" si="3"/>
        <v>0.16752210908812412</v>
      </c>
      <c r="T38" s="6">
        <v>-2.7650800000000002</v>
      </c>
      <c r="U38" s="6">
        <v>-1.9952799999999999</v>
      </c>
      <c r="V38" s="6">
        <v>-3.15422</v>
      </c>
      <c r="W38" s="6">
        <f t="shared" si="4"/>
        <v>-2.6381933333333336</v>
      </c>
      <c r="X38" s="6">
        <f t="shared" si="5"/>
        <v>0.58979712658958505</v>
      </c>
    </row>
    <row r="39" spans="1:26" x14ac:dyDescent="0.25">
      <c r="A39" s="6" t="s">
        <v>62</v>
      </c>
      <c r="B39" s="7">
        <v>18.3</v>
      </c>
      <c r="C39" s="8">
        <f t="shared" ref="C39:C44" si="6">1.987*10^-3*298.15*LN(B39*10^-6)</f>
        <v>-6.4625226187428808</v>
      </c>
      <c r="D39" s="6">
        <v>1</v>
      </c>
      <c r="E39" s="6">
        <v>-8.6259999999999994</v>
      </c>
      <c r="G39" s="31"/>
      <c r="H39" s="10">
        <v>5.8792</v>
      </c>
      <c r="I39" s="14">
        <v>11.2956</v>
      </c>
      <c r="J39" s="6">
        <v>-11.2532</v>
      </c>
      <c r="K39" s="6">
        <v>-10.9655</v>
      </c>
      <c r="L39" s="6">
        <v>-10.553599999999999</v>
      </c>
      <c r="M39" s="6">
        <f t="shared" si="0"/>
        <v>-10.924100000000001</v>
      </c>
      <c r="N39" s="6">
        <f t="shared" si="1"/>
        <v>0.3516326350042045</v>
      </c>
      <c r="O39" s="6">
        <v>-9.5104299999999995</v>
      </c>
      <c r="P39" s="6">
        <v>-9.8466699999999996</v>
      </c>
      <c r="Q39" s="6">
        <v>-10.179600000000001</v>
      </c>
      <c r="R39" s="6">
        <f t="shared" si="2"/>
        <v>-9.8455666666666666</v>
      </c>
      <c r="S39" s="6">
        <f t="shared" si="3"/>
        <v>0.33458636438643719</v>
      </c>
      <c r="T39" s="6"/>
      <c r="U39" s="6"/>
      <c r="V39" s="6"/>
      <c r="W39" s="6"/>
      <c r="X39" s="6"/>
      <c r="Y39" s="29" t="s">
        <v>98</v>
      </c>
      <c r="Z39" s="26" t="s">
        <v>100</v>
      </c>
    </row>
    <row r="40" spans="1:26" x14ac:dyDescent="0.25">
      <c r="A40" s="6" t="s">
        <v>63</v>
      </c>
      <c r="B40" s="7">
        <v>18.3</v>
      </c>
      <c r="C40" s="8">
        <f t="shared" si="6"/>
        <v>-6.4625226187428808</v>
      </c>
      <c r="D40" s="6">
        <v>1</v>
      </c>
      <c r="E40" s="6">
        <v>-9.0329999999999995</v>
      </c>
      <c r="F40" s="6">
        <v>-9.6780000000000008</v>
      </c>
      <c r="G40" s="31">
        <v>4.3204956322368204</v>
      </c>
      <c r="H40" s="10">
        <v>8.4192999999999998</v>
      </c>
      <c r="I40" s="10">
        <v>10.069599999999999</v>
      </c>
      <c r="J40" s="6">
        <v>-7.2381200000000003</v>
      </c>
      <c r="K40" s="6">
        <v>-5.5453599999999996</v>
      </c>
      <c r="L40" s="6">
        <v>-5.4292699999999998</v>
      </c>
      <c r="M40" s="6">
        <f t="shared" si="0"/>
        <v>-6.0709166666666663</v>
      </c>
      <c r="N40" s="15">
        <f t="shared" si="1"/>
        <v>1.0124929323374701</v>
      </c>
      <c r="O40" s="6">
        <v>-10.1463</v>
      </c>
      <c r="P40" s="6">
        <v>-10.222200000000001</v>
      </c>
      <c r="Q40" s="6">
        <v>-10.180199999999999</v>
      </c>
      <c r="R40" s="6">
        <f t="shared" si="2"/>
        <v>-10.1829</v>
      </c>
      <c r="S40" s="6">
        <f t="shared" si="3"/>
        <v>3.8021967334687351E-2</v>
      </c>
      <c r="T40" s="6">
        <v>-5.1971699999999998</v>
      </c>
      <c r="U40" s="6">
        <v>-5.3631599999999997</v>
      </c>
      <c r="V40" s="6">
        <v>-5.4071100000000003</v>
      </c>
      <c r="W40" s="6">
        <f t="shared" si="4"/>
        <v>-5.3224799999999997</v>
      </c>
      <c r="X40" s="6">
        <f t="shared" si="5"/>
        <v>0.11072419654258067</v>
      </c>
      <c r="Y40" s="29" t="s">
        <v>98</v>
      </c>
      <c r="Z40" s="26" t="s">
        <v>101</v>
      </c>
    </row>
    <row r="41" spans="1:26" x14ac:dyDescent="0.25">
      <c r="A41" s="6" t="s">
        <v>64</v>
      </c>
      <c r="B41" s="7">
        <v>47.4</v>
      </c>
      <c r="C41" s="8">
        <f t="shared" si="6"/>
        <v>-5.8987001094198641</v>
      </c>
      <c r="D41" s="6">
        <v>1</v>
      </c>
      <c r="E41" s="6">
        <v>-8.7010000000000005</v>
      </c>
      <c r="F41" s="6">
        <v>-10.256</v>
      </c>
      <c r="G41" s="31"/>
      <c r="H41" s="10">
        <v>5.6675000000000004</v>
      </c>
      <c r="I41" s="14">
        <v>9.9280000000000008</v>
      </c>
      <c r="J41" s="6">
        <v>-10.117599999999999</v>
      </c>
      <c r="K41" s="6">
        <v>-10.3475</v>
      </c>
      <c r="L41" s="6">
        <v>-9.4474300000000007</v>
      </c>
      <c r="M41" s="6">
        <f t="shared" si="0"/>
        <v>-9.9708433333333328</v>
      </c>
      <c r="N41" s="6">
        <f t="shared" si="1"/>
        <v>0.46763729602474285</v>
      </c>
      <c r="O41" s="6">
        <v>-9.7955699999999997</v>
      </c>
      <c r="P41" s="6">
        <v>-10.0848</v>
      </c>
      <c r="Q41" s="6">
        <v>-9.9428699999999992</v>
      </c>
      <c r="R41" s="6">
        <f t="shared" si="2"/>
        <v>-9.9410799999999995</v>
      </c>
      <c r="S41" s="6">
        <f t="shared" si="3"/>
        <v>0.14462330828742642</v>
      </c>
      <c r="T41" s="6"/>
      <c r="U41" s="6"/>
      <c r="V41" s="6"/>
      <c r="W41" s="6"/>
      <c r="X41" s="6"/>
      <c r="Y41" s="29" t="s">
        <v>98</v>
      </c>
      <c r="Z41" s="26" t="s">
        <v>100</v>
      </c>
    </row>
    <row r="42" spans="1:26" x14ac:dyDescent="0.25">
      <c r="A42" s="6" t="s">
        <v>65</v>
      </c>
      <c r="B42" s="7">
        <v>47.4</v>
      </c>
      <c r="C42" s="8">
        <f t="shared" si="6"/>
        <v>-5.8987001094198641</v>
      </c>
      <c r="D42" s="6">
        <v>1</v>
      </c>
      <c r="E42" s="6">
        <v>-9.0510000000000002</v>
      </c>
      <c r="F42" s="6">
        <v>-10.256</v>
      </c>
      <c r="G42" s="31">
        <v>-7.4743621091809196</v>
      </c>
      <c r="H42" s="10">
        <v>6.7965</v>
      </c>
      <c r="I42" s="10">
        <v>10.7422</v>
      </c>
      <c r="J42" s="6">
        <v>-8.3996899999999997</v>
      </c>
      <c r="K42" s="6">
        <v>-8.7493300000000005</v>
      </c>
      <c r="L42" s="6">
        <v>-8.7071900000000007</v>
      </c>
      <c r="M42" s="6">
        <f t="shared" si="0"/>
        <v>-8.6187366666666669</v>
      </c>
      <c r="N42" s="6">
        <f t="shared" si="1"/>
        <v>0.19086651496093687</v>
      </c>
      <c r="O42" s="6">
        <v>-10.0932</v>
      </c>
      <c r="P42" s="6">
        <v>-10.079000000000001</v>
      </c>
      <c r="Q42" s="6">
        <v>-9.9019600000000008</v>
      </c>
      <c r="R42" s="6">
        <f t="shared" si="2"/>
        <v>-10.02472</v>
      </c>
      <c r="S42" s="6">
        <f t="shared" si="3"/>
        <v>0.10655009713744942</v>
      </c>
      <c r="T42" s="6">
        <v>-8.6148000000000007</v>
      </c>
      <c r="U42" s="6">
        <v>-8.9112100000000005</v>
      </c>
      <c r="V42" s="6">
        <v>-8.6416500000000003</v>
      </c>
      <c r="W42" s="6">
        <f t="shared" si="4"/>
        <v>-8.722553333333332</v>
      </c>
      <c r="X42" s="6">
        <f t="shared" si="5"/>
        <v>0.16393210189994314</v>
      </c>
      <c r="Y42" s="29" t="s">
        <v>98</v>
      </c>
      <c r="Z42" s="26" t="s">
        <v>101</v>
      </c>
    </row>
    <row r="43" spans="1:26" x14ac:dyDescent="0.25">
      <c r="A43" s="6" t="s">
        <v>66</v>
      </c>
      <c r="B43" s="6">
        <v>10.7</v>
      </c>
      <c r="C43" s="8">
        <f t="shared" si="6"/>
        <v>-6.7804513207594121</v>
      </c>
      <c r="D43" s="6">
        <v>1</v>
      </c>
      <c r="E43" s="6">
        <v>-8.9359999999999999</v>
      </c>
      <c r="F43" s="6">
        <v>-9.7899999999999991</v>
      </c>
      <c r="G43" s="31"/>
      <c r="H43" s="10">
        <v>7.3507999999999996</v>
      </c>
      <c r="I43" s="10">
        <v>12.9983</v>
      </c>
      <c r="J43" s="6">
        <v>-9.76539</v>
      </c>
      <c r="K43" s="6">
        <v>-10.1891</v>
      </c>
      <c r="L43" s="6">
        <v>-9.6278500000000005</v>
      </c>
      <c r="M43" s="6">
        <f t="shared" si="0"/>
        <v>-9.8607800000000001</v>
      </c>
      <c r="N43" s="6">
        <f t="shared" si="1"/>
        <v>0.2925317584468391</v>
      </c>
      <c r="O43" s="6">
        <v>-6.9224100000000002</v>
      </c>
      <c r="P43" s="6">
        <v>-5.8995100000000003</v>
      </c>
      <c r="Q43" s="6">
        <v>-6.3202600000000002</v>
      </c>
      <c r="R43" s="6">
        <f t="shared" si="2"/>
        <v>-6.3807266666666669</v>
      </c>
      <c r="S43" s="6">
        <f t="shared" si="3"/>
        <v>0.51412378454350205</v>
      </c>
      <c r="T43" s="6"/>
      <c r="U43" s="6"/>
      <c r="V43" s="6"/>
      <c r="W43" s="6"/>
      <c r="X43" s="6"/>
      <c r="Y43" s="29" t="s">
        <v>97</v>
      </c>
      <c r="Z43" s="26" t="s">
        <v>101</v>
      </c>
    </row>
    <row r="44" spans="1:26" x14ac:dyDescent="0.25">
      <c r="A44" s="6" t="s">
        <v>67</v>
      </c>
      <c r="B44" s="6">
        <v>10.7</v>
      </c>
      <c r="C44" s="8">
        <f t="shared" si="6"/>
        <v>-6.7804513207594121</v>
      </c>
      <c r="D44" s="6">
        <v>1</v>
      </c>
      <c r="E44" s="6">
        <v>-9.7059999999999995</v>
      </c>
      <c r="F44" s="6">
        <v>-9.7899999999999991</v>
      </c>
      <c r="G44" s="31">
        <v>-8.5689549191818202</v>
      </c>
      <c r="H44" s="10">
        <v>5.1082999999999998</v>
      </c>
      <c r="I44" s="10">
        <v>11.6259</v>
      </c>
      <c r="J44" s="6">
        <v>-9.0727600000000006</v>
      </c>
      <c r="K44" s="6">
        <v>-8.4497999999999998</v>
      </c>
      <c r="L44" s="6">
        <v>-8.8750099999999996</v>
      </c>
      <c r="M44" s="6">
        <f t="shared" si="0"/>
        <v>-8.7991899999999994</v>
      </c>
      <c r="N44" s="6">
        <f t="shared" si="1"/>
        <v>0.31832576819981168</v>
      </c>
      <c r="O44" s="6">
        <v>-9.9419900000000005</v>
      </c>
      <c r="P44" s="6">
        <v>-9.7041500000000003</v>
      </c>
      <c r="Q44" s="6">
        <v>-9.6379599999999996</v>
      </c>
      <c r="R44" s="6">
        <f t="shared" si="2"/>
        <v>-9.7613666666666674</v>
      </c>
      <c r="S44" s="6">
        <f t="shared" si="3"/>
        <v>0.15988705524004582</v>
      </c>
      <c r="T44" s="6">
        <v>-9.7689800000000009</v>
      </c>
      <c r="U44" s="6">
        <v>-10.066800000000001</v>
      </c>
      <c r="V44" s="6">
        <v>-9.5807599999999997</v>
      </c>
      <c r="W44" s="6">
        <f t="shared" si="4"/>
        <v>-9.805513333333332</v>
      </c>
      <c r="X44" s="6">
        <f t="shared" si="5"/>
        <v>0.2450708749185295</v>
      </c>
      <c r="Y44" s="29" t="s">
        <v>98</v>
      </c>
      <c r="Z44" s="26" t="s">
        <v>100</v>
      </c>
    </row>
    <row r="45" spans="1:26" x14ac:dyDescent="0.25">
      <c r="A45" s="6" t="s">
        <v>68</v>
      </c>
      <c r="B45" s="6" t="s">
        <v>69</v>
      </c>
      <c r="C45" s="16" t="s">
        <v>19</v>
      </c>
      <c r="D45" s="6">
        <v>1</v>
      </c>
      <c r="E45" s="6">
        <v>-6.5209999999999999</v>
      </c>
      <c r="F45" s="6">
        <v>-4.694</v>
      </c>
      <c r="G45" s="31">
        <v>11.6164515433376</v>
      </c>
      <c r="H45" s="10">
        <v>6.2099000000000002</v>
      </c>
      <c r="I45" s="10">
        <v>11.9061</v>
      </c>
      <c r="J45" s="6">
        <v>-11.0276</v>
      </c>
      <c r="K45" s="6">
        <v>-11.021000000000001</v>
      </c>
      <c r="L45" s="6">
        <v>-10.110099999999999</v>
      </c>
      <c r="M45" s="6">
        <f t="shared" si="0"/>
        <v>-10.719566666666665</v>
      </c>
      <c r="N45" s="6">
        <f t="shared" si="1"/>
        <v>0.52782393213393985</v>
      </c>
      <c r="O45" s="6">
        <v>-7.4707999999999997</v>
      </c>
      <c r="P45" s="6">
        <v>-8.9390300000000007</v>
      </c>
      <c r="Q45" s="6">
        <v>-7.0148000000000001</v>
      </c>
      <c r="R45" s="6">
        <f t="shared" si="2"/>
        <v>-7.8082099999999999</v>
      </c>
      <c r="S45" s="15">
        <f t="shared" si="3"/>
        <v>1.0055095247186923</v>
      </c>
      <c r="T45" s="6">
        <v>-7.17788</v>
      </c>
      <c r="U45" s="6">
        <v>-7.0815700000000001</v>
      </c>
      <c r="V45" s="6"/>
      <c r="W45" s="6">
        <f t="shared" si="4"/>
        <v>-7.1297250000000005</v>
      </c>
      <c r="X45" s="6">
        <f t="shared" si="5"/>
        <v>6.8101454096076319E-2</v>
      </c>
      <c r="Y45" s="29" t="s">
        <v>97</v>
      </c>
      <c r="Z45" s="26" t="s">
        <v>101</v>
      </c>
    </row>
    <row r="46" spans="1:26" x14ac:dyDescent="0.25">
      <c r="A46" s="6" t="s">
        <v>70</v>
      </c>
      <c r="B46" s="7">
        <v>6.3</v>
      </c>
      <c r="C46" s="8">
        <f>1.987*10^-3*298.15*LN(B46*10^-6)</f>
        <v>-7.0942548495236002</v>
      </c>
      <c r="D46" s="6">
        <v>1</v>
      </c>
      <c r="E46" s="6">
        <v>-7.6890000000000001</v>
      </c>
      <c r="F46" s="6">
        <v>-6.0069999999999997</v>
      </c>
      <c r="G46" s="31">
        <v>-8.0619044637081405</v>
      </c>
      <c r="H46" s="10">
        <v>7.7483000000000004</v>
      </c>
      <c r="I46" s="10">
        <v>10.7088</v>
      </c>
      <c r="J46" s="6">
        <v>-7.8512500000000003</v>
      </c>
      <c r="K46" s="6">
        <v>-7.7043400000000002</v>
      </c>
      <c r="L46" s="6">
        <v>-7.7761699999999996</v>
      </c>
      <c r="M46" s="6">
        <f t="shared" si="0"/>
        <v>-7.7772533333333334</v>
      </c>
      <c r="N46" s="6">
        <f t="shared" si="1"/>
        <v>7.3460991235711912E-2</v>
      </c>
      <c r="O46" s="6">
        <v>-7.33413</v>
      </c>
      <c r="P46" s="6">
        <v>-7.7793200000000002</v>
      </c>
      <c r="Q46" s="6">
        <v>-7.2824600000000004</v>
      </c>
      <c r="R46" s="6">
        <f t="shared" si="2"/>
        <v>-7.4653033333333338</v>
      </c>
      <c r="S46" s="6">
        <f t="shared" si="3"/>
        <v>0.27317082097715589</v>
      </c>
      <c r="T46" s="6">
        <v>-6.7656700000000001</v>
      </c>
      <c r="U46" s="6">
        <v>-6.90876</v>
      </c>
      <c r="V46" s="6">
        <v>-6.4684400000000002</v>
      </c>
      <c r="W46" s="6">
        <f t="shared" si="4"/>
        <v>-6.714290000000001</v>
      </c>
      <c r="X46" s="6">
        <f t="shared" si="5"/>
        <v>0.22461156225804574</v>
      </c>
      <c r="Y46" s="29" t="s">
        <v>98</v>
      </c>
      <c r="Z46" s="26" t="s">
        <v>100</v>
      </c>
    </row>
    <row r="47" spans="1:26" x14ac:dyDescent="0.25">
      <c r="A47" s="6" t="s">
        <v>71</v>
      </c>
      <c r="B47" s="17">
        <v>0.45600000000000002</v>
      </c>
      <c r="C47" s="8">
        <f>1.987*10^-3*298.15*LN(B47*10^-6)</f>
        <v>-8.6498490900420411</v>
      </c>
      <c r="D47" s="6">
        <v>1</v>
      </c>
      <c r="E47" s="6">
        <v>-9.8070000000000004</v>
      </c>
      <c r="F47" s="6">
        <v>-10.853999999999999</v>
      </c>
      <c r="G47" s="31">
        <v>-8.3470843918655699</v>
      </c>
      <c r="H47" s="10">
        <v>10.991</v>
      </c>
      <c r="I47" s="10">
        <v>16.663399999999999</v>
      </c>
      <c r="J47" s="6">
        <v>-14.7896</v>
      </c>
      <c r="K47" s="6">
        <v>-14.2826</v>
      </c>
      <c r="L47" s="6">
        <v>-14.395300000000001</v>
      </c>
      <c r="M47" s="6">
        <f t="shared" si="0"/>
        <v>-14.489166666666668</v>
      </c>
      <c r="N47" s="6">
        <f t="shared" si="1"/>
        <v>0.26621506969616354</v>
      </c>
      <c r="O47" s="6">
        <v>-14.0999</v>
      </c>
      <c r="P47" s="6">
        <v>-15.036199999999999</v>
      </c>
      <c r="Q47" s="6">
        <v>-15.0284</v>
      </c>
      <c r="R47" s="6">
        <f t="shared" si="2"/>
        <v>-14.721499999999999</v>
      </c>
      <c r="S47" s="6">
        <f t="shared" si="3"/>
        <v>0.53833551805542212</v>
      </c>
      <c r="T47" s="6">
        <v>-14.218299999999999</v>
      </c>
      <c r="U47" s="6">
        <v>-14.925000000000001</v>
      </c>
      <c r="V47" s="6">
        <v>-14.258800000000001</v>
      </c>
      <c r="W47" s="6">
        <f t="shared" si="4"/>
        <v>-14.467366666666669</v>
      </c>
      <c r="X47" s="6">
        <f t="shared" si="5"/>
        <v>0.39683908997644585</v>
      </c>
      <c r="Y47" s="29" t="s">
        <v>98</v>
      </c>
      <c r="Z47" s="26" t="s">
        <v>100</v>
      </c>
    </row>
    <row r="48" spans="1:26" x14ac:dyDescent="0.25">
      <c r="A48" s="6" t="s">
        <v>72</v>
      </c>
      <c r="B48" s="18">
        <v>19.5</v>
      </c>
      <c r="C48" s="8">
        <f>1.987*10^-3*298.15*LN(B48*10^-6)</f>
        <v>-6.4248957496955672</v>
      </c>
      <c r="D48" s="6">
        <v>1</v>
      </c>
      <c r="E48" s="6">
        <v>-7.7439999999999998</v>
      </c>
      <c r="F48" s="6">
        <v>-8.3149999999999995</v>
      </c>
      <c r="G48" s="31">
        <v>-7.7585061586935797</v>
      </c>
      <c r="H48" s="10">
        <v>8.1841000000000008</v>
      </c>
      <c r="I48" s="10">
        <v>13.250500000000001</v>
      </c>
      <c r="J48" s="6">
        <v>-12.8194</v>
      </c>
      <c r="K48" s="6">
        <v>-11.9533</v>
      </c>
      <c r="L48" s="6">
        <v>-12.4236</v>
      </c>
      <c r="M48" s="6">
        <f t="shared" si="0"/>
        <v>-12.398766666666667</v>
      </c>
      <c r="N48" s="6">
        <f t="shared" si="1"/>
        <v>0.43358369818678966</v>
      </c>
      <c r="O48" s="6">
        <v>-13.4808</v>
      </c>
      <c r="P48" s="6">
        <v>-12.554</v>
      </c>
      <c r="Q48" s="6">
        <v>-13.415800000000001</v>
      </c>
      <c r="R48" s="6">
        <f t="shared" si="2"/>
        <v>-13.1502</v>
      </c>
      <c r="S48" s="6">
        <f t="shared" si="3"/>
        <v>0.51734618970279478</v>
      </c>
      <c r="T48" s="6">
        <v>-12.03</v>
      </c>
      <c r="U48" s="6">
        <v>-12.8873</v>
      </c>
      <c r="V48" s="6">
        <v>-12.148</v>
      </c>
      <c r="W48" s="6">
        <f t="shared" si="4"/>
        <v>-12.355099999999998</v>
      </c>
      <c r="X48" s="6">
        <f t="shared" si="5"/>
        <v>0.46465969267841617</v>
      </c>
      <c r="Y48" s="29" t="s">
        <v>98</v>
      </c>
      <c r="Z48" s="26" t="s">
        <v>100</v>
      </c>
    </row>
    <row r="49" spans="9:22" x14ac:dyDescent="0.25">
      <c r="V49" s="6"/>
    </row>
    <row r="50" spans="9:22" x14ac:dyDescent="0.25">
      <c r="I50" s="2" t="s">
        <v>73</v>
      </c>
      <c r="J50" s="6">
        <f>AVERAGE(J2:J48)</f>
        <v>-8.1917080851063826</v>
      </c>
      <c r="K50" s="6">
        <f t="shared" ref="K50:M50" si="7">AVERAGE(K2:K48)</f>
        <v>-8.0337921276595754</v>
      </c>
      <c r="L50" s="6">
        <f t="shared" si="7"/>
        <v>-8.171852765957448</v>
      </c>
      <c r="M50" s="6">
        <f t="shared" si="7"/>
        <v>-8.1324509929078008</v>
      </c>
      <c r="N50" s="6">
        <f>MAX(N2:N48)</f>
        <v>1.5102514393305517</v>
      </c>
    </row>
    <row r="51" spans="9:22" x14ac:dyDescent="0.25">
      <c r="M51" s="2"/>
      <c r="N51" s="6">
        <f>AVERAGE(N2:N48)</f>
        <v>0.41607575346321474</v>
      </c>
    </row>
    <row r="52" spans="9:22" x14ac:dyDescent="0.25">
      <c r="M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B5FB-D8C9-0041-BFF3-4FB2937D0F5C}">
  <dimension ref="A1:CO48"/>
  <sheetViews>
    <sheetView tabSelected="1" workbookViewId="0">
      <pane xSplit="3" ySplit="1" topLeftCell="N29" activePane="bottomRight" state="frozen"/>
      <selection pane="topRight" activeCell="D1" sqref="D1"/>
      <selection pane="bottomLeft" activeCell="A2" sqref="A2"/>
      <selection pane="bottomRight" activeCell="L44" sqref="L44"/>
    </sheetView>
  </sheetViews>
  <sheetFormatPr baseColWidth="10" defaultRowHeight="21" x14ac:dyDescent="0.25"/>
  <cols>
    <col min="1" max="1" width="47.83203125" style="6" customWidth="1"/>
    <col min="2" max="2" width="23.6640625" style="6" customWidth="1"/>
    <col min="3" max="5" width="15.1640625" style="6" customWidth="1"/>
    <col min="6" max="10" width="17.33203125" style="6" customWidth="1"/>
    <col min="11" max="11" width="17.1640625" style="6" customWidth="1"/>
    <col min="12" max="14" width="18.33203125" style="6" customWidth="1"/>
    <col min="15" max="16" width="13.83203125" style="6" customWidth="1"/>
    <col min="17" max="17" width="14.1640625" style="6" customWidth="1"/>
    <col min="18" max="20" width="13.83203125" style="6" customWidth="1"/>
    <col min="21" max="23" width="17" style="6" customWidth="1"/>
    <col min="24" max="24" width="22" style="6" customWidth="1"/>
    <col min="25" max="25" width="20.83203125" style="6" customWidth="1"/>
    <col min="26" max="28" width="10.83203125" style="22"/>
    <col min="29" max="29" width="13.6640625" style="22" customWidth="1"/>
    <col min="31" max="31" width="20.1640625" customWidth="1"/>
    <col min="32" max="32" width="17.5" customWidth="1"/>
    <col min="38" max="38" width="16.6640625" customWidth="1"/>
    <col min="44" max="44" width="16.5" customWidth="1"/>
    <col min="50" max="50" width="17.5" customWidth="1"/>
    <col min="56" max="56" width="15.33203125" customWidth="1"/>
  </cols>
  <sheetData>
    <row r="1" spans="1:93" s="4" customFormat="1" ht="85" x14ac:dyDescent="0.25">
      <c r="A1" s="2" t="s">
        <v>0</v>
      </c>
      <c r="B1" s="2" t="s">
        <v>2</v>
      </c>
      <c r="C1" s="2" t="s">
        <v>3</v>
      </c>
      <c r="D1" s="3" t="s">
        <v>74</v>
      </c>
      <c r="E1" s="3" t="s">
        <v>75</v>
      </c>
      <c r="F1" s="3" t="s">
        <v>109</v>
      </c>
      <c r="G1" s="3" t="s">
        <v>106</v>
      </c>
      <c r="H1" s="3" t="s">
        <v>107</v>
      </c>
      <c r="I1" s="3" t="s">
        <v>108</v>
      </c>
      <c r="J1" s="3" t="s">
        <v>110</v>
      </c>
      <c r="K1" s="3" t="s">
        <v>111</v>
      </c>
      <c r="L1" s="3" t="s">
        <v>112</v>
      </c>
      <c r="M1" s="3" t="s">
        <v>6</v>
      </c>
      <c r="N1" s="3" t="s">
        <v>7</v>
      </c>
      <c r="O1" s="3" t="s">
        <v>76</v>
      </c>
      <c r="P1" s="3" t="s">
        <v>77</v>
      </c>
      <c r="Q1" s="3" t="s">
        <v>123</v>
      </c>
      <c r="R1" s="3" t="s">
        <v>113</v>
      </c>
      <c r="S1" s="3" t="s">
        <v>114</v>
      </c>
      <c r="T1" s="19" t="s">
        <v>115</v>
      </c>
      <c r="U1" s="3" t="s">
        <v>116</v>
      </c>
      <c r="V1" s="3" t="s">
        <v>117</v>
      </c>
      <c r="W1" s="19" t="s">
        <v>118</v>
      </c>
      <c r="X1" s="3" t="s">
        <v>91</v>
      </c>
      <c r="Y1" s="3" t="s">
        <v>92</v>
      </c>
      <c r="Z1" s="20"/>
      <c r="AA1" s="21" t="s">
        <v>78</v>
      </c>
      <c r="AB1" s="5">
        <v>41</v>
      </c>
      <c r="AC1" s="1" t="s">
        <v>79</v>
      </c>
      <c r="AD1" s="5">
        <v>14</v>
      </c>
      <c r="AE1" s="1" t="s">
        <v>80</v>
      </c>
      <c r="AF1" s="5">
        <f>AB1-AD1</f>
        <v>27</v>
      </c>
      <c r="AG1" s="5"/>
    </row>
    <row r="2" spans="1:93" x14ac:dyDescent="0.25">
      <c r="A2" s="6" t="s">
        <v>25</v>
      </c>
      <c r="B2" s="8">
        <v>-8.8133901391536966</v>
      </c>
      <c r="C2" s="6">
        <v>1</v>
      </c>
      <c r="D2" s="6">
        <v>-8.4380000000000006</v>
      </c>
      <c r="E2" s="6">
        <v>-11.239000000000001</v>
      </c>
      <c r="F2" s="31">
        <v>-8.8345019309521504</v>
      </c>
      <c r="G2" s="6">
        <v>-14.2441</v>
      </c>
      <c r="H2" s="6">
        <v>-14.5024</v>
      </c>
      <c r="I2" s="6">
        <v>-16.979500000000002</v>
      </c>
      <c r="J2" s="6">
        <v>-16.707999999999998</v>
      </c>
      <c r="K2" s="6">
        <v>-17.660799999999998</v>
      </c>
      <c r="L2" s="6">
        <v>-16.885000000000002</v>
      </c>
      <c r="M2" s="10">
        <v>10.556699999999999</v>
      </c>
      <c r="N2" s="10">
        <v>13.096</v>
      </c>
      <c r="O2" s="6">
        <f>RANK(D2,D$2:D$42,1)</f>
        <v>35</v>
      </c>
      <c r="P2" s="6">
        <f>RANK(E2,E$2:E$42,1)</f>
        <v>19</v>
      </c>
      <c r="Q2" s="6">
        <f>RANK(F2,F$2:F$42,1)</f>
        <v>7</v>
      </c>
      <c r="R2" s="6">
        <f t="shared" ref="R2:T2" si="0">RANK(G2,G$2:G$42,1)</f>
        <v>3</v>
      </c>
      <c r="S2" s="6">
        <f t="shared" si="0"/>
        <v>2</v>
      </c>
      <c r="T2" s="6">
        <f t="shared" si="0"/>
        <v>1</v>
      </c>
      <c r="U2" s="6">
        <f>RANK(J2,J$2:J$42,1)</f>
        <v>1</v>
      </c>
      <c r="V2" s="6">
        <f>RANK(K2,K$2:K$42,1)</f>
        <v>1</v>
      </c>
      <c r="W2" s="6">
        <f>RANK(L2,L$2:L$42,1)</f>
        <v>1</v>
      </c>
      <c r="X2" s="6">
        <f t="shared" ref="X2:X17" si="1">RANK(M2,M$2:M$42,0)</f>
        <v>5</v>
      </c>
      <c r="Y2" s="6">
        <f t="shared" ref="Y2:Y17" si="2">RANK(N2,N$2:N$42,0)</f>
        <v>9</v>
      </c>
      <c r="AA2" s="23"/>
      <c r="AB2" s="32" t="s">
        <v>81</v>
      </c>
      <c r="AC2" s="32"/>
      <c r="AD2" s="32"/>
      <c r="AE2" s="32"/>
      <c r="AF2" s="32"/>
      <c r="AG2" s="32"/>
      <c r="AH2" s="32" t="s">
        <v>82</v>
      </c>
      <c r="AI2" s="32"/>
      <c r="AJ2" s="32"/>
      <c r="AK2" s="32"/>
      <c r="AL2" s="32"/>
      <c r="AM2" s="32"/>
      <c r="AN2" s="32" t="s">
        <v>119</v>
      </c>
      <c r="AO2" s="32"/>
      <c r="AP2" s="32"/>
      <c r="AQ2" s="32"/>
      <c r="AR2" s="32"/>
      <c r="AS2" s="32"/>
      <c r="AT2" s="32" t="s">
        <v>120</v>
      </c>
      <c r="AU2" s="32"/>
      <c r="AV2" s="32"/>
      <c r="AW2" s="32"/>
      <c r="AX2" s="32"/>
      <c r="AY2" s="32"/>
      <c r="AZ2" s="32" t="s">
        <v>121</v>
      </c>
      <c r="BA2" s="32"/>
      <c r="BB2" s="32"/>
      <c r="BC2" s="32"/>
      <c r="BD2" s="32"/>
      <c r="BE2" s="32"/>
      <c r="BF2" s="32" t="s">
        <v>122</v>
      </c>
      <c r="BG2" s="32"/>
      <c r="BH2" s="32"/>
      <c r="BI2" s="32"/>
      <c r="BJ2" s="32"/>
      <c r="BK2" s="32"/>
      <c r="BL2" s="32" t="s">
        <v>125</v>
      </c>
      <c r="BM2" s="32"/>
      <c r="BN2" s="32"/>
      <c r="BO2" s="32"/>
      <c r="BP2" s="32"/>
      <c r="BQ2" s="32"/>
      <c r="BR2" s="32" t="s">
        <v>126</v>
      </c>
      <c r="BS2" s="32"/>
      <c r="BT2" s="32"/>
      <c r="BU2" s="32"/>
      <c r="BV2" s="32"/>
      <c r="BW2" s="32"/>
      <c r="BX2" s="32" t="s">
        <v>127</v>
      </c>
      <c r="BY2" s="32"/>
      <c r="BZ2" s="32"/>
      <c r="CA2" s="32"/>
      <c r="CB2" s="32"/>
      <c r="CC2" s="32"/>
      <c r="CD2" s="33" t="s">
        <v>128</v>
      </c>
      <c r="CE2" s="32"/>
      <c r="CF2" s="32"/>
      <c r="CG2" s="32"/>
      <c r="CH2" s="32"/>
      <c r="CI2" s="32"/>
      <c r="CJ2" s="33" t="s">
        <v>124</v>
      </c>
      <c r="CK2" s="32"/>
      <c r="CL2" s="32"/>
      <c r="CM2" s="32"/>
      <c r="CN2" s="32"/>
      <c r="CO2" s="32"/>
    </row>
    <row r="3" spans="1:93" ht="33" customHeight="1" x14ac:dyDescent="0.25">
      <c r="A3" s="6" t="s">
        <v>71</v>
      </c>
      <c r="B3" s="8">
        <v>-8.6498490900420411</v>
      </c>
      <c r="C3" s="6">
        <v>1</v>
      </c>
      <c r="D3" s="6">
        <v>-9.8070000000000004</v>
      </c>
      <c r="E3" s="6">
        <v>-10.853999999999999</v>
      </c>
      <c r="F3" s="31">
        <v>-8.3470843918655699</v>
      </c>
      <c r="G3" s="6">
        <v>-14.7896</v>
      </c>
      <c r="H3" s="6">
        <v>-14.2826</v>
      </c>
      <c r="I3" s="6">
        <v>-14.395300000000001</v>
      </c>
      <c r="J3" s="6">
        <v>-14.218299999999999</v>
      </c>
      <c r="K3" s="6">
        <v>-14.925000000000001</v>
      </c>
      <c r="L3" s="6">
        <v>-14.258800000000001</v>
      </c>
      <c r="M3" s="10">
        <v>10.991</v>
      </c>
      <c r="N3" s="10">
        <v>16.663399999999999</v>
      </c>
      <c r="O3" s="6">
        <f t="shared" ref="O3:O42" si="3">RANK(D3,D$2:D$42,1)</f>
        <v>27</v>
      </c>
      <c r="P3" s="6">
        <f t="shared" ref="P3:P42" si="4">RANK(E3,E$2:E$42,1)</f>
        <v>25</v>
      </c>
      <c r="Q3" s="6">
        <f t="shared" ref="Q3:Q42" si="5">RANK(F3,F$2:F$42,1)</f>
        <v>10</v>
      </c>
      <c r="R3" s="6">
        <f t="shared" ref="R3:R42" si="6">RANK(G3,G$2:G$42,1)</f>
        <v>2</v>
      </c>
      <c r="S3" s="6">
        <f t="shared" ref="S3:S42" si="7">RANK(H3,H$2:H$42,1)</f>
        <v>3</v>
      </c>
      <c r="T3" s="6">
        <f t="shared" ref="T3:T42" si="8">RANK(I3,I$2:I$42,1)</f>
        <v>3</v>
      </c>
      <c r="U3" s="6">
        <f t="shared" ref="U3:U17" si="9">RANK(J3,J$2:J$42,1)</f>
        <v>3</v>
      </c>
      <c r="V3" s="6">
        <f t="shared" ref="V3:V17" si="10">RANK(K3,K$2:K$42,1)</f>
        <v>3</v>
      </c>
      <c r="W3" s="6">
        <f t="shared" ref="W3:W17" si="11">RANK(L3,L$2:L$42,1)</f>
        <v>3</v>
      </c>
      <c r="X3" s="6">
        <f t="shared" si="1"/>
        <v>2</v>
      </c>
      <c r="Y3" s="6">
        <f t="shared" si="2"/>
        <v>1</v>
      </c>
      <c r="AA3" s="21" t="s">
        <v>83</v>
      </c>
      <c r="AB3" s="24" t="s">
        <v>84</v>
      </c>
      <c r="AC3" s="24" t="s">
        <v>85</v>
      </c>
      <c r="AD3" s="24" t="s">
        <v>86</v>
      </c>
      <c r="AE3" s="24" t="s">
        <v>87</v>
      </c>
      <c r="AF3" s="24" t="s">
        <v>88</v>
      </c>
      <c r="AG3" s="24" t="s">
        <v>89</v>
      </c>
      <c r="AH3" s="24" t="s">
        <v>84</v>
      </c>
      <c r="AI3" s="24" t="s">
        <v>85</v>
      </c>
      <c r="AJ3" s="24" t="s">
        <v>86</v>
      </c>
      <c r="AK3" s="24" t="s">
        <v>87</v>
      </c>
      <c r="AL3" s="24" t="s">
        <v>88</v>
      </c>
      <c r="AM3" s="24" t="s">
        <v>89</v>
      </c>
      <c r="AN3" s="24" t="s">
        <v>84</v>
      </c>
      <c r="AO3" s="24" t="s">
        <v>85</v>
      </c>
      <c r="AP3" s="24" t="s">
        <v>86</v>
      </c>
      <c r="AQ3" s="24" t="s">
        <v>87</v>
      </c>
      <c r="AR3" s="24" t="s">
        <v>88</v>
      </c>
      <c r="AS3" s="24" t="s">
        <v>89</v>
      </c>
      <c r="AT3" s="24" t="s">
        <v>84</v>
      </c>
      <c r="AU3" s="24" t="s">
        <v>85</v>
      </c>
      <c r="AV3" s="24" t="s">
        <v>86</v>
      </c>
      <c r="AW3" s="24" t="s">
        <v>87</v>
      </c>
      <c r="AX3" s="24" t="s">
        <v>88</v>
      </c>
      <c r="AY3" s="24" t="s">
        <v>89</v>
      </c>
      <c r="AZ3" s="24" t="s">
        <v>84</v>
      </c>
      <c r="BA3" s="24" t="s">
        <v>85</v>
      </c>
      <c r="BB3" s="24" t="s">
        <v>86</v>
      </c>
      <c r="BC3" s="24" t="s">
        <v>87</v>
      </c>
      <c r="BD3" s="24" t="s">
        <v>88</v>
      </c>
      <c r="BE3" s="24" t="s">
        <v>89</v>
      </c>
      <c r="BF3" s="24" t="s">
        <v>84</v>
      </c>
      <c r="BG3" s="24" t="s">
        <v>85</v>
      </c>
      <c r="BH3" s="24" t="s">
        <v>86</v>
      </c>
      <c r="BI3" s="24" t="s">
        <v>87</v>
      </c>
      <c r="BJ3" s="24" t="s">
        <v>88</v>
      </c>
      <c r="BK3" s="24" t="s">
        <v>89</v>
      </c>
      <c r="BL3" s="24" t="s">
        <v>84</v>
      </c>
      <c r="BM3" s="24" t="s">
        <v>85</v>
      </c>
      <c r="BN3" s="24" t="s">
        <v>86</v>
      </c>
      <c r="BO3" s="24" t="s">
        <v>87</v>
      </c>
      <c r="BP3" s="24" t="s">
        <v>88</v>
      </c>
      <c r="BQ3" s="24" t="s">
        <v>89</v>
      </c>
      <c r="BR3" s="24" t="s">
        <v>84</v>
      </c>
      <c r="BS3" s="24" t="s">
        <v>85</v>
      </c>
      <c r="BT3" s="24" t="s">
        <v>86</v>
      </c>
      <c r="BU3" s="24" t="s">
        <v>87</v>
      </c>
      <c r="BV3" s="24" t="s">
        <v>88</v>
      </c>
      <c r="BW3" s="24" t="s">
        <v>89</v>
      </c>
      <c r="BX3" s="24" t="s">
        <v>84</v>
      </c>
      <c r="BY3" s="24" t="s">
        <v>85</v>
      </c>
      <c r="BZ3" s="24" t="s">
        <v>86</v>
      </c>
      <c r="CA3" s="24" t="s">
        <v>87</v>
      </c>
      <c r="CB3" s="24" t="s">
        <v>88</v>
      </c>
      <c r="CC3" s="24" t="s">
        <v>89</v>
      </c>
      <c r="CD3" s="24" t="s">
        <v>84</v>
      </c>
      <c r="CE3" s="24" t="s">
        <v>85</v>
      </c>
      <c r="CF3" s="24" t="s">
        <v>86</v>
      </c>
      <c r="CG3" s="24" t="s">
        <v>87</v>
      </c>
      <c r="CH3" s="24" t="s">
        <v>88</v>
      </c>
      <c r="CI3" s="24" t="s">
        <v>89</v>
      </c>
      <c r="CJ3" s="24" t="s">
        <v>84</v>
      </c>
      <c r="CK3" s="24" t="s">
        <v>85</v>
      </c>
      <c r="CL3" s="24" t="s">
        <v>86</v>
      </c>
      <c r="CM3" s="24" t="s">
        <v>87</v>
      </c>
      <c r="CN3" s="24" t="s">
        <v>88</v>
      </c>
      <c r="CO3" s="24" t="s">
        <v>89</v>
      </c>
    </row>
    <row r="4" spans="1:93" x14ac:dyDescent="0.25">
      <c r="A4" s="6" t="s">
        <v>23</v>
      </c>
      <c r="B4" s="8">
        <v>-8.5166150538397201</v>
      </c>
      <c r="C4" s="6">
        <v>1</v>
      </c>
      <c r="D4" s="6">
        <v>-10.57</v>
      </c>
      <c r="E4" s="6">
        <v>-11.528</v>
      </c>
      <c r="F4" s="31">
        <v>-9.9036099796677295</v>
      </c>
      <c r="G4" s="6">
        <v>-16.565300000000001</v>
      </c>
      <c r="H4" s="6">
        <v>-16.971800000000002</v>
      </c>
      <c r="I4" s="6">
        <v>-15.4655</v>
      </c>
      <c r="J4" s="6">
        <v>-16.320499999999999</v>
      </c>
      <c r="K4" s="6">
        <v>-16.570699999999999</v>
      </c>
      <c r="L4" s="6">
        <v>-16.463899999999999</v>
      </c>
      <c r="M4" s="10">
        <v>8.5953999999999997</v>
      </c>
      <c r="N4" s="10">
        <v>14.6823</v>
      </c>
      <c r="O4" s="6">
        <f t="shared" si="3"/>
        <v>18</v>
      </c>
      <c r="P4" s="6">
        <f t="shared" si="4"/>
        <v>15</v>
      </c>
      <c r="Q4" s="6">
        <f t="shared" si="5"/>
        <v>2</v>
      </c>
      <c r="R4" s="6">
        <f t="shared" si="6"/>
        <v>1</v>
      </c>
      <c r="S4" s="6">
        <f t="shared" si="7"/>
        <v>1</v>
      </c>
      <c r="T4" s="6">
        <f t="shared" si="8"/>
        <v>2</v>
      </c>
      <c r="U4" s="6">
        <f t="shared" si="9"/>
        <v>2</v>
      </c>
      <c r="V4" s="6">
        <f t="shared" si="10"/>
        <v>2</v>
      </c>
      <c r="W4" s="6">
        <f t="shared" si="11"/>
        <v>2</v>
      </c>
      <c r="X4" s="6">
        <f t="shared" si="1"/>
        <v>7</v>
      </c>
      <c r="Y4" s="6">
        <f t="shared" si="2"/>
        <v>3</v>
      </c>
      <c r="AA4" s="18">
        <v>1</v>
      </c>
      <c r="AB4" s="5">
        <f>COUNTIF(O$2:O$15, "&lt;="&amp;$AA4)</f>
        <v>0</v>
      </c>
      <c r="AC4" s="5">
        <f>$AB$1-AB4</f>
        <v>41</v>
      </c>
      <c r="AD4" s="5">
        <f>($AA4-AB4)/$AF$1</f>
        <v>3.7037037037037035E-2</v>
      </c>
      <c r="AE4" s="5">
        <f>AB4/$AD$1</f>
        <v>0</v>
      </c>
      <c r="AF4" s="5">
        <f>AB4/($AD$1*($AA4/$AB$1))</f>
        <v>0</v>
      </c>
      <c r="AG4" s="5">
        <f>AD4*AE4</f>
        <v>0</v>
      </c>
      <c r="AH4" s="5">
        <f t="shared" ref="AH4:AH44" si="12">COUNTIF(P$2:P$15, "&lt;="&amp;$AA4)</f>
        <v>0</v>
      </c>
      <c r="AI4" s="5">
        <f>$AB$1-AH4</f>
        <v>41</v>
      </c>
      <c r="AJ4" s="5">
        <f>($AA4-AH4)/$AF$1</f>
        <v>3.7037037037037035E-2</v>
      </c>
      <c r="AK4" s="5">
        <f>AH4/$AD$1</f>
        <v>0</v>
      </c>
      <c r="AL4" s="5">
        <f>AH4/($AD$1*($AA4/$AB$1))</f>
        <v>0</v>
      </c>
      <c r="AM4" s="5">
        <f>AJ4*AK4</f>
        <v>0</v>
      </c>
      <c r="AN4" s="5">
        <f t="shared" ref="AN4:AN44" si="13">COUNTIF(Q$2:Q$15, "&lt;="&amp;$AA4)</f>
        <v>0</v>
      </c>
      <c r="AO4" s="5">
        <f>$AB$1-AN4</f>
        <v>41</v>
      </c>
      <c r="AP4" s="5">
        <f t="shared" ref="AP4:AP44" si="14">($AA4-AN4)/$AF$1</f>
        <v>3.7037037037037035E-2</v>
      </c>
      <c r="AQ4" s="5">
        <f>AN4/$AD$1</f>
        <v>0</v>
      </c>
      <c r="AR4" s="5">
        <f t="shared" ref="AR4:AR44" si="15">AN4/($AD$1*($AA4/$AB$1))</f>
        <v>0</v>
      </c>
      <c r="AS4" s="5">
        <f>AP4*AQ4</f>
        <v>0</v>
      </c>
      <c r="AT4" s="5">
        <f>COUNTIF(R$2:R$15, "&lt;="&amp;$AA4)</f>
        <v>1</v>
      </c>
      <c r="AU4" s="5">
        <f>$AB$1-AT4</f>
        <v>40</v>
      </c>
      <c r="AV4" s="5">
        <f>($AA4-AT4)/$AF$1</f>
        <v>0</v>
      </c>
      <c r="AW4" s="5">
        <f>AT4/$AD$1</f>
        <v>7.1428571428571425E-2</v>
      </c>
      <c r="AX4" s="5">
        <f>AT4/($AD$1*($AA4/$AB$1))</f>
        <v>2.9285714285714284</v>
      </c>
      <c r="AY4" s="5">
        <f>AV4*AW4</f>
        <v>0</v>
      </c>
      <c r="AZ4" s="5">
        <f>COUNTIF(S$2:S$15, "&lt;="&amp;$AA4)</f>
        <v>1</v>
      </c>
      <c r="BA4" s="5">
        <f>$AB$1-AZ4</f>
        <v>40</v>
      </c>
      <c r="BB4" s="5">
        <f>($AA4-AZ4)/$AF$1</f>
        <v>0</v>
      </c>
      <c r="BC4" s="5">
        <f>AZ4/$AD$1</f>
        <v>7.1428571428571425E-2</v>
      </c>
      <c r="BD4" s="5">
        <f>AZ4/($AD$1*($AA4/$AB$1))</f>
        <v>2.9285714285714284</v>
      </c>
      <c r="BE4" s="5">
        <f>BB4*BC4</f>
        <v>0</v>
      </c>
      <c r="BF4" s="5">
        <f>COUNTIF(T$2:T$15, "&lt;="&amp;$AA4)</f>
        <v>1</v>
      </c>
      <c r="BG4" s="5">
        <f>$AB$1-BF4</f>
        <v>40</v>
      </c>
      <c r="BH4" s="5">
        <f>($AA4-BF4)/$AF$1</f>
        <v>0</v>
      </c>
      <c r="BI4" s="5">
        <f>BF4/$AD$1</f>
        <v>7.1428571428571425E-2</v>
      </c>
      <c r="BJ4" s="5">
        <f>BF4/($AD$1*($AA4/$AB$1))</f>
        <v>2.9285714285714284</v>
      </c>
      <c r="BK4" s="5">
        <f>BH4*BI4</f>
        <v>0</v>
      </c>
      <c r="BL4" s="5">
        <f t="shared" ref="BL4:BL44" si="16">COUNTIF(U$2:U$15, "&lt;="&amp;$AA4)</f>
        <v>1</v>
      </c>
      <c r="BM4" s="5">
        <f>$AB$1-BL4</f>
        <v>40</v>
      </c>
      <c r="BN4" s="5">
        <f>($AA4-BL4)/$AF$1</f>
        <v>0</v>
      </c>
      <c r="BO4" s="5">
        <f>BL4/$AD$1</f>
        <v>7.1428571428571425E-2</v>
      </c>
      <c r="BP4" s="5">
        <f>BL4/($AD$1*($AA4/$AB$1))</f>
        <v>2.9285714285714284</v>
      </c>
      <c r="BQ4" s="5">
        <f>BN4*BO4</f>
        <v>0</v>
      </c>
      <c r="BR4" s="5">
        <f t="shared" ref="BR4:BR44" si="17">COUNTIF(V$2:V$15, "&lt;="&amp;$AA4)</f>
        <v>1</v>
      </c>
      <c r="BS4" s="5">
        <f>$AB$1-BR4</f>
        <v>40</v>
      </c>
      <c r="BT4" s="5">
        <f>($AA4-BR4)/$AF$1</f>
        <v>0</v>
      </c>
      <c r="BU4" s="5">
        <f>BR4/$AD$1</f>
        <v>7.1428571428571425E-2</v>
      </c>
      <c r="BV4" s="5">
        <f>BR4/($AD$1*($AA4/$AB$1))</f>
        <v>2.9285714285714284</v>
      </c>
      <c r="BW4" s="5">
        <f>BT4*BU4</f>
        <v>0</v>
      </c>
      <c r="BX4" s="5">
        <f t="shared" ref="BX4:BX44" si="18">COUNTIF(W$2:W$15, "&lt;="&amp;$AA4)</f>
        <v>1</v>
      </c>
      <c r="BY4" s="5">
        <f>$AB$1-BX4</f>
        <v>40</v>
      </c>
      <c r="BZ4" s="5">
        <f>($AA4-BX4)/$AF$1</f>
        <v>0</v>
      </c>
      <c r="CA4" s="5">
        <f>BX4/$AD$1</f>
        <v>7.1428571428571425E-2</v>
      </c>
      <c r="CB4" s="5">
        <f>BX4/($AD$1*($AA4/$AB$1))</f>
        <v>2.9285714285714284</v>
      </c>
      <c r="CC4" s="5">
        <f>BZ4*CA4</f>
        <v>0</v>
      </c>
      <c r="CD4" s="5">
        <f t="shared" ref="CD4:CD44" si="19">COUNTIF(X$2:X$15, "&lt;="&amp;$AA4)</f>
        <v>1</v>
      </c>
      <c r="CE4" s="5">
        <f>$AB$1-CD4</f>
        <v>40</v>
      </c>
      <c r="CF4" s="5">
        <f>($AA4-CD4)/$AF$1</f>
        <v>0</v>
      </c>
      <c r="CG4" s="5">
        <f>CD4/$AD$1</f>
        <v>7.1428571428571425E-2</v>
      </c>
      <c r="CH4" s="5">
        <f>CD4/($AD$1*($AA4/$AB$1))</f>
        <v>2.9285714285714284</v>
      </c>
      <c r="CI4" s="5">
        <f>CF4*CG4</f>
        <v>0</v>
      </c>
      <c r="CJ4" s="5">
        <f t="shared" ref="CJ4:CJ44" si="20">COUNTIF(Y$2:Y$15, "&lt;="&amp;$AA4)</f>
        <v>1</v>
      </c>
      <c r="CK4" s="5">
        <f>$AB$1-CJ4</f>
        <v>40</v>
      </c>
      <c r="CL4" s="5">
        <f>($AA4-CJ4)/$AF$1</f>
        <v>0</v>
      </c>
      <c r="CM4" s="5">
        <f>CJ4/$AD$1</f>
        <v>7.1428571428571425E-2</v>
      </c>
      <c r="CN4" s="5">
        <f>CJ4/($AD$1*($AA4/$AB$1))</f>
        <v>2.9285714285714284</v>
      </c>
      <c r="CO4" s="5">
        <f>CL4*CM4</f>
        <v>0</v>
      </c>
    </row>
    <row r="5" spans="1:93" x14ac:dyDescent="0.25">
      <c r="A5" s="6" t="s">
        <v>13</v>
      </c>
      <c r="B5" s="8">
        <v>-7.7740036576135507</v>
      </c>
      <c r="C5" s="6">
        <v>1</v>
      </c>
      <c r="D5" s="6">
        <v>-6.5110000000000001</v>
      </c>
      <c r="E5" s="9">
        <v>-3.5779999999999998</v>
      </c>
      <c r="F5" s="31">
        <v>10.9907809105844</v>
      </c>
      <c r="G5" s="6">
        <v>-10.030900000000001</v>
      </c>
      <c r="H5" s="6">
        <v>-9.6724300000000003</v>
      </c>
      <c r="I5" s="6">
        <v>-9.8476400000000002</v>
      </c>
      <c r="J5" s="6">
        <v>-10.206799999999999</v>
      </c>
      <c r="K5" s="6">
        <v>-10.430199999999999</v>
      </c>
      <c r="L5" s="6">
        <v>-10.7415</v>
      </c>
      <c r="M5" s="10">
        <v>10.985099999999999</v>
      </c>
      <c r="N5" s="10">
        <v>14.0336</v>
      </c>
      <c r="O5" s="6">
        <f t="shared" si="3"/>
        <v>40</v>
      </c>
      <c r="P5" s="6">
        <f t="shared" si="4"/>
        <v>41</v>
      </c>
      <c r="Q5" s="6">
        <f t="shared" si="5"/>
        <v>36</v>
      </c>
      <c r="R5" s="6">
        <f t="shared" si="6"/>
        <v>7</v>
      </c>
      <c r="S5" s="6">
        <f t="shared" si="7"/>
        <v>8</v>
      </c>
      <c r="T5" s="6">
        <f t="shared" si="8"/>
        <v>7</v>
      </c>
      <c r="U5" s="6">
        <f t="shared" si="9"/>
        <v>6</v>
      </c>
      <c r="V5" s="6">
        <f t="shared" si="10"/>
        <v>7</v>
      </c>
      <c r="W5" s="6">
        <f t="shared" si="11"/>
        <v>6</v>
      </c>
      <c r="X5" s="6">
        <f t="shared" si="1"/>
        <v>3</v>
      </c>
      <c r="Y5" s="6">
        <f t="shared" si="2"/>
        <v>6</v>
      </c>
      <c r="AA5" s="6">
        <v>2</v>
      </c>
      <c r="AB5" s="5">
        <f t="shared" ref="AB5:AB44" si="21">COUNTIF(O$2:O$15, "&lt;="&amp;$AA5)</f>
        <v>0</v>
      </c>
      <c r="AC5" s="5">
        <f t="shared" ref="AC5:AC44" si="22">$AB$1-AB5</f>
        <v>41</v>
      </c>
      <c r="AD5" s="5">
        <f t="shared" ref="AD5:AD44" si="23">($AA5-AB5)/$AF$1</f>
        <v>7.407407407407407E-2</v>
      </c>
      <c r="AE5" s="5">
        <f t="shared" ref="AE5:AE44" si="24">AB5/$AD$1</f>
        <v>0</v>
      </c>
      <c r="AF5" s="5">
        <f t="shared" ref="AF5:AF44" si="25">AB5/($AD$1*($AA5/$AB$1))</f>
        <v>0</v>
      </c>
      <c r="AG5" s="5">
        <f>(AD5-AD4)*(AE4+AE5)/2</f>
        <v>0</v>
      </c>
      <c r="AH5" s="5">
        <f t="shared" si="12"/>
        <v>0</v>
      </c>
      <c r="AI5" s="5">
        <f t="shared" ref="AI5:AI44" si="26">$AB$1-AH5</f>
        <v>41</v>
      </c>
      <c r="AJ5" s="5">
        <f t="shared" ref="AJ5:AJ44" si="27">($AA5-AH5)/$AF$1</f>
        <v>7.407407407407407E-2</v>
      </c>
      <c r="AK5" s="5">
        <f t="shared" ref="AK5:AK44" si="28">AH5/$AD$1</f>
        <v>0</v>
      </c>
      <c r="AL5" s="5">
        <f t="shared" ref="AL5:AL44" si="29">AH5/($AD$1*($AA5/$AB$1))</f>
        <v>0</v>
      </c>
      <c r="AM5" s="5">
        <f>(AJ5-AJ4)*(AK4+AK5)/2</f>
        <v>0</v>
      </c>
      <c r="AN5" s="5">
        <f t="shared" si="13"/>
        <v>1</v>
      </c>
      <c r="AO5" s="5">
        <f t="shared" ref="AO5:AO44" si="30">$AB$1-AN5</f>
        <v>40</v>
      </c>
      <c r="AP5" s="5">
        <f t="shared" si="14"/>
        <v>3.7037037037037035E-2</v>
      </c>
      <c r="AQ5" s="5">
        <f t="shared" ref="AQ5:AQ44" si="31">AN5/$AD$1</f>
        <v>7.1428571428571425E-2</v>
      </c>
      <c r="AR5" s="5">
        <f t="shared" si="15"/>
        <v>1.4642857142857142</v>
      </c>
      <c r="AS5" s="5">
        <f>(AP5-AP4)*(AQ4+AQ5)/2</f>
        <v>0</v>
      </c>
      <c r="AT5" s="5">
        <f t="shared" ref="AT5:AT44" si="32">COUNTIF(R$2:R$15, "&lt;="&amp;$AA5)</f>
        <v>2</v>
      </c>
      <c r="AU5" s="5">
        <f t="shared" ref="AU5:AU44" si="33">$AB$1-AT5</f>
        <v>39</v>
      </c>
      <c r="AV5" s="5">
        <f t="shared" ref="AV5:AV44" si="34">($AA5-AT5)/$AF$1</f>
        <v>0</v>
      </c>
      <c r="AW5" s="5">
        <f t="shared" ref="AW5:AW44" si="35">AT5/$AD$1</f>
        <v>0.14285714285714285</v>
      </c>
      <c r="AX5" s="5">
        <f>AT5/($AD$1*($AA5/$AB$1))</f>
        <v>2.9285714285714284</v>
      </c>
      <c r="AY5" s="5">
        <f>(AV5-AV4)*(AW4+AW5)/2</f>
        <v>0</v>
      </c>
      <c r="AZ5" s="5">
        <f t="shared" ref="AZ5:AZ44" si="36">COUNTIF(S$2:S$15, "&lt;="&amp;$AA5)</f>
        <v>2</v>
      </c>
      <c r="BA5" s="5">
        <f t="shared" ref="BA5:BA44" si="37">$AB$1-AZ5</f>
        <v>39</v>
      </c>
      <c r="BB5" s="5">
        <f t="shared" ref="BB5:BB44" si="38">($AA5-AZ5)/$AF$1</f>
        <v>0</v>
      </c>
      <c r="BC5" s="5">
        <f t="shared" ref="BC5:BC44" si="39">AZ5/$AD$1</f>
        <v>0.14285714285714285</v>
      </c>
      <c r="BD5" s="5">
        <f t="shared" ref="BD5:BD44" si="40">AZ5/($AD$1*($AA5/$AB$1))</f>
        <v>2.9285714285714284</v>
      </c>
      <c r="BE5" s="5">
        <f>(BB5-BB4)*(BC4+BC5)/2</f>
        <v>0</v>
      </c>
      <c r="BF5" s="5">
        <f t="shared" ref="BF5:BF44" si="41">COUNTIF(T$2:T$15, "&lt;="&amp;$AA5)</f>
        <v>2</v>
      </c>
      <c r="BG5" s="5">
        <f t="shared" ref="BG5:BG44" si="42">$AB$1-BF5</f>
        <v>39</v>
      </c>
      <c r="BH5" s="5">
        <f t="shared" ref="BH5:BH44" si="43">($AA5-BF5)/$AF$1</f>
        <v>0</v>
      </c>
      <c r="BI5" s="5">
        <f t="shared" ref="BI5:BI44" si="44">BF5/$AD$1</f>
        <v>0.14285714285714285</v>
      </c>
      <c r="BJ5" s="5">
        <f t="shared" ref="BJ5:BJ44" si="45">BF5/($AD$1*($AA5/$AB$1))</f>
        <v>2.9285714285714284</v>
      </c>
      <c r="BK5" s="5">
        <f>(BH5-BH4)*(BI4+BI5)/2</f>
        <v>0</v>
      </c>
      <c r="BL5" s="5">
        <f t="shared" si="16"/>
        <v>2</v>
      </c>
      <c r="BM5" s="5">
        <f t="shared" ref="BM5:BM44" si="46">$AB$1-BL5</f>
        <v>39</v>
      </c>
      <c r="BN5" s="5">
        <f t="shared" ref="BN5:BN44" si="47">($AA5-BL5)/$AF$1</f>
        <v>0</v>
      </c>
      <c r="BO5" s="5">
        <f t="shared" ref="BO5:BO44" si="48">BL5/$AD$1</f>
        <v>0.14285714285714285</v>
      </c>
      <c r="BP5" s="5">
        <f t="shared" ref="BP5:BP44" si="49">BL5/($AD$1*($AA5/$AB$1))</f>
        <v>2.9285714285714284</v>
      </c>
      <c r="BQ5" s="5">
        <f>(BN5-BN4)*(BO4+BO5)/2</f>
        <v>0</v>
      </c>
      <c r="BR5" s="5">
        <f t="shared" si="17"/>
        <v>2</v>
      </c>
      <c r="BS5" s="5">
        <f t="shared" ref="BS5:BS44" si="50">$AB$1-BR5</f>
        <v>39</v>
      </c>
      <c r="BT5" s="5">
        <f t="shared" ref="BT5:BT44" si="51">($AA5-BR5)/$AF$1</f>
        <v>0</v>
      </c>
      <c r="BU5" s="5">
        <f t="shared" ref="BU5:BU44" si="52">BR5/$AD$1</f>
        <v>0.14285714285714285</v>
      </c>
      <c r="BV5" s="5">
        <f t="shared" ref="BV5:BV44" si="53">BR5/($AD$1*($AA5/$AB$1))</f>
        <v>2.9285714285714284</v>
      </c>
      <c r="BW5" s="5">
        <f>(BT5-BT4)*(BU4+BU5)/2</f>
        <v>0</v>
      </c>
      <c r="BX5" s="5">
        <f t="shared" si="18"/>
        <v>2</v>
      </c>
      <c r="BY5" s="5">
        <f t="shared" ref="BY5:BY44" si="54">$AB$1-BX5</f>
        <v>39</v>
      </c>
      <c r="BZ5" s="5">
        <f t="shared" ref="BZ5:BZ44" si="55">($AA5-BX5)/$AF$1</f>
        <v>0</v>
      </c>
      <c r="CA5" s="5">
        <f t="shared" ref="CA5:CA44" si="56">BX5/$AD$1</f>
        <v>0.14285714285714285</v>
      </c>
      <c r="CB5" s="5">
        <f t="shared" ref="CB5:CB44" si="57">BX5/($AD$1*($AA5/$AB$1))</f>
        <v>2.9285714285714284</v>
      </c>
      <c r="CC5" s="5">
        <f>(BZ5-BZ4)*(CA4+CA5)/2</f>
        <v>0</v>
      </c>
      <c r="CD5" s="5">
        <f t="shared" si="19"/>
        <v>2</v>
      </c>
      <c r="CE5" s="5">
        <f t="shared" ref="CE5:CE44" si="58">$AB$1-CD5</f>
        <v>39</v>
      </c>
      <c r="CF5" s="5">
        <f t="shared" ref="CF5:CF44" si="59">($AA5-CD5)/$AF$1</f>
        <v>0</v>
      </c>
      <c r="CG5" s="5">
        <f t="shared" ref="CG5:CG44" si="60">CD5/$AD$1</f>
        <v>0.14285714285714285</v>
      </c>
      <c r="CH5" s="5">
        <f t="shared" ref="CH5:CH44" si="61">CD5/($AD$1*($AA5/$AB$1))</f>
        <v>2.9285714285714284</v>
      </c>
      <c r="CI5" s="5">
        <f>(CF5-CF4)*(CG4+CG5)/2</f>
        <v>0</v>
      </c>
      <c r="CJ5" s="5">
        <f t="shared" si="20"/>
        <v>2</v>
      </c>
      <c r="CK5" s="5">
        <f t="shared" ref="CK5:CK44" si="62">$AB$1-CJ5</f>
        <v>39</v>
      </c>
      <c r="CL5" s="5">
        <f t="shared" ref="CL5:CL44" si="63">($AA5-CJ5)/$AF$1</f>
        <v>0</v>
      </c>
      <c r="CM5" s="5">
        <f t="shared" ref="CM5:CM44" si="64">CJ5/$AD$1</f>
        <v>0.14285714285714285</v>
      </c>
      <c r="CN5" s="5">
        <f t="shared" ref="CN5:CN44" si="65">CJ5/($AD$1*($AA5/$AB$1))</f>
        <v>2.9285714285714284</v>
      </c>
      <c r="CO5" s="5">
        <f>(CL5-CL4)*(CM4+CM5)/2</f>
        <v>0</v>
      </c>
    </row>
    <row r="6" spans="1:93" x14ac:dyDescent="0.25">
      <c r="A6" s="6" t="s">
        <v>16</v>
      </c>
      <c r="B6" s="8">
        <v>-7.7740036576135507</v>
      </c>
      <c r="C6" s="6">
        <v>1</v>
      </c>
      <c r="D6" s="6">
        <v>-7.0979999999999999</v>
      </c>
      <c r="E6" s="6">
        <v>-6.5940000000000003</v>
      </c>
      <c r="F6" s="31">
        <v>12.0764042986777</v>
      </c>
      <c r="G6" s="6">
        <v>-2.9</v>
      </c>
      <c r="H6" s="6">
        <v>-2.73143</v>
      </c>
      <c r="I6" s="6">
        <v>-3.0788099999999998</v>
      </c>
      <c r="J6" s="6">
        <v>-3.8443399999999999</v>
      </c>
      <c r="K6" s="6">
        <v>-4.0798899999999998</v>
      </c>
      <c r="L6" s="6">
        <v>-5.0030200000000002</v>
      </c>
      <c r="M6" s="11">
        <v>7.0579999999999998</v>
      </c>
      <c r="N6" s="11">
        <v>9.9814000000000007</v>
      </c>
      <c r="O6" s="6">
        <f t="shared" si="3"/>
        <v>38</v>
      </c>
      <c r="P6" s="6">
        <f t="shared" si="4"/>
        <v>37</v>
      </c>
      <c r="Q6" s="6">
        <f t="shared" si="5"/>
        <v>39</v>
      </c>
      <c r="R6" s="6">
        <f t="shared" si="6"/>
        <v>39</v>
      </c>
      <c r="S6" s="6">
        <f t="shared" si="7"/>
        <v>39</v>
      </c>
      <c r="T6" s="6">
        <f t="shared" si="8"/>
        <v>39</v>
      </c>
      <c r="U6" s="6">
        <f t="shared" si="9"/>
        <v>39</v>
      </c>
      <c r="V6" s="6">
        <f t="shared" si="10"/>
        <v>38</v>
      </c>
      <c r="W6" s="6">
        <f t="shared" si="11"/>
        <v>35</v>
      </c>
      <c r="X6" s="6">
        <f t="shared" si="1"/>
        <v>21</v>
      </c>
      <c r="Y6" s="6">
        <f t="shared" si="2"/>
        <v>29</v>
      </c>
      <c r="AA6" s="18">
        <v>3</v>
      </c>
      <c r="AB6" s="5">
        <f t="shared" si="21"/>
        <v>0</v>
      </c>
      <c r="AC6" s="5">
        <f t="shared" si="22"/>
        <v>41</v>
      </c>
      <c r="AD6" s="5">
        <f t="shared" si="23"/>
        <v>0.1111111111111111</v>
      </c>
      <c r="AE6" s="5">
        <f t="shared" si="24"/>
        <v>0</v>
      </c>
      <c r="AF6" s="5">
        <f t="shared" si="25"/>
        <v>0</v>
      </c>
      <c r="AG6" s="5">
        <f t="shared" ref="AG6:AG43" si="66">(AD6-AD5)*(AE5+AE6)/2</f>
        <v>0</v>
      </c>
      <c r="AH6" s="5">
        <f t="shared" si="12"/>
        <v>0</v>
      </c>
      <c r="AI6" s="5">
        <f t="shared" si="26"/>
        <v>41</v>
      </c>
      <c r="AJ6" s="5">
        <f t="shared" si="27"/>
        <v>0.1111111111111111</v>
      </c>
      <c r="AK6" s="5">
        <f t="shared" si="28"/>
        <v>0</v>
      </c>
      <c r="AL6" s="5">
        <f t="shared" si="29"/>
        <v>0</v>
      </c>
      <c r="AM6" s="5">
        <f t="shared" ref="AM6:AM44" si="67">(AJ6-AJ5)*(AK5+AK6)/2</f>
        <v>0</v>
      </c>
      <c r="AN6" s="5">
        <f t="shared" si="13"/>
        <v>1</v>
      </c>
      <c r="AO6" s="5">
        <f t="shared" si="30"/>
        <v>40</v>
      </c>
      <c r="AP6" s="5">
        <f t="shared" si="14"/>
        <v>7.407407407407407E-2</v>
      </c>
      <c r="AQ6" s="5">
        <f t="shared" si="31"/>
        <v>7.1428571428571425E-2</v>
      </c>
      <c r="AR6" s="5">
        <f t="shared" si="15"/>
        <v>0.97619047619047616</v>
      </c>
      <c r="AS6" s="5">
        <f t="shared" ref="AS6" si="68">(AP6-AP5)*(AQ5+AQ6)/2</f>
        <v>2.6455026455026454E-3</v>
      </c>
      <c r="AT6" s="5">
        <f t="shared" si="32"/>
        <v>3</v>
      </c>
      <c r="AU6" s="5">
        <f t="shared" si="33"/>
        <v>38</v>
      </c>
      <c r="AV6" s="5">
        <f t="shared" si="34"/>
        <v>0</v>
      </c>
      <c r="AW6" s="5">
        <f t="shared" si="35"/>
        <v>0.21428571428571427</v>
      </c>
      <c r="AX6" s="5">
        <f t="shared" ref="AX6:AX44" si="69">AT6/($AD$1*($AA6/$AB$1))</f>
        <v>2.9285714285714284</v>
      </c>
      <c r="AY6" s="5">
        <f t="shared" ref="AY6:AY44" si="70">(AV6-AV5)*(AW5+AW6)/2</f>
        <v>0</v>
      </c>
      <c r="AZ6" s="5">
        <f t="shared" si="36"/>
        <v>3</v>
      </c>
      <c r="BA6" s="5">
        <f t="shared" si="37"/>
        <v>38</v>
      </c>
      <c r="BB6" s="5">
        <f t="shared" si="38"/>
        <v>0</v>
      </c>
      <c r="BC6" s="5">
        <f t="shared" si="39"/>
        <v>0.21428571428571427</v>
      </c>
      <c r="BD6" s="5">
        <f t="shared" si="40"/>
        <v>2.9285714285714284</v>
      </c>
      <c r="BE6" s="5">
        <f t="shared" ref="BE6:BE44" si="71">(BB6-BB5)*(BC5+BC6)/2</f>
        <v>0</v>
      </c>
      <c r="BF6" s="5">
        <f t="shared" si="41"/>
        <v>3</v>
      </c>
      <c r="BG6" s="5">
        <f t="shared" si="42"/>
        <v>38</v>
      </c>
      <c r="BH6" s="5">
        <f t="shared" si="43"/>
        <v>0</v>
      </c>
      <c r="BI6" s="5">
        <f t="shared" si="44"/>
        <v>0.21428571428571427</v>
      </c>
      <c r="BJ6" s="5">
        <f t="shared" si="45"/>
        <v>2.9285714285714284</v>
      </c>
      <c r="BK6" s="5">
        <f t="shared" ref="BK6:BK44" si="72">(BH6-BH5)*(BI5+BI6)/2</f>
        <v>0</v>
      </c>
      <c r="BL6" s="5">
        <f t="shared" si="16"/>
        <v>3</v>
      </c>
      <c r="BM6" s="5">
        <f t="shared" si="46"/>
        <v>38</v>
      </c>
      <c r="BN6" s="5">
        <f t="shared" si="47"/>
        <v>0</v>
      </c>
      <c r="BO6" s="5">
        <f t="shared" si="48"/>
        <v>0.21428571428571427</v>
      </c>
      <c r="BP6" s="5">
        <f t="shared" si="49"/>
        <v>2.9285714285714284</v>
      </c>
      <c r="BQ6" s="5">
        <f t="shared" ref="BQ6:BQ43" si="73">(BN6-BN5)*(BO5+BO6)/2</f>
        <v>0</v>
      </c>
      <c r="BR6" s="5">
        <f t="shared" si="17"/>
        <v>3</v>
      </c>
      <c r="BS6" s="5">
        <f t="shared" si="50"/>
        <v>38</v>
      </c>
      <c r="BT6" s="5">
        <f t="shared" si="51"/>
        <v>0</v>
      </c>
      <c r="BU6" s="5">
        <f t="shared" si="52"/>
        <v>0.21428571428571427</v>
      </c>
      <c r="BV6" s="5">
        <f t="shared" si="53"/>
        <v>2.9285714285714284</v>
      </c>
      <c r="BW6" s="5">
        <f t="shared" ref="BW6:BW43" si="74">(BT6-BT5)*(BU5+BU6)/2</f>
        <v>0</v>
      </c>
      <c r="BX6" s="5">
        <f t="shared" si="18"/>
        <v>3</v>
      </c>
      <c r="BY6" s="5">
        <f t="shared" si="54"/>
        <v>38</v>
      </c>
      <c r="BZ6" s="5">
        <f t="shared" si="55"/>
        <v>0</v>
      </c>
      <c r="CA6" s="5">
        <f t="shared" si="56"/>
        <v>0.21428571428571427</v>
      </c>
      <c r="CB6" s="5">
        <f t="shared" si="57"/>
        <v>2.9285714285714284</v>
      </c>
      <c r="CC6" s="5">
        <f t="shared" ref="CC6:CC44" si="75">(BZ6-BZ5)*(CA5+CA6)/2</f>
        <v>0</v>
      </c>
      <c r="CD6" s="5">
        <f t="shared" si="19"/>
        <v>3</v>
      </c>
      <c r="CE6" s="5">
        <f t="shared" si="58"/>
        <v>38</v>
      </c>
      <c r="CF6" s="5">
        <f t="shared" si="59"/>
        <v>0</v>
      </c>
      <c r="CG6" s="5">
        <f t="shared" si="60"/>
        <v>0.21428571428571427</v>
      </c>
      <c r="CH6" s="5">
        <f t="shared" si="61"/>
        <v>2.9285714285714284</v>
      </c>
      <c r="CI6" s="5">
        <f t="shared" ref="CI6" si="76">(CF6-CF5)*(CG5+CG6)/2</f>
        <v>0</v>
      </c>
      <c r="CJ6" s="5">
        <f t="shared" si="20"/>
        <v>3</v>
      </c>
      <c r="CK6" s="5">
        <f t="shared" si="62"/>
        <v>38</v>
      </c>
      <c r="CL6" s="5">
        <f t="shared" si="63"/>
        <v>0</v>
      </c>
      <c r="CM6" s="5">
        <f t="shared" si="64"/>
        <v>0.21428571428571427</v>
      </c>
      <c r="CN6" s="5">
        <f t="shared" si="65"/>
        <v>2.9285714285714284</v>
      </c>
      <c r="CO6" s="5">
        <f t="shared" ref="CO6" si="77">(CL6-CL5)*(CM5+CM6)/2</f>
        <v>0</v>
      </c>
    </row>
    <row r="7" spans="1:93" x14ac:dyDescent="0.25">
      <c r="A7" s="6" t="s">
        <v>22</v>
      </c>
      <c r="B7" s="8">
        <v>-7.2678274685252537</v>
      </c>
      <c r="C7" s="6">
        <v>1</v>
      </c>
      <c r="D7" s="6">
        <v>-9.3710000000000004</v>
      </c>
      <c r="E7" s="6">
        <v>-10.452999999999999</v>
      </c>
      <c r="F7" s="31">
        <v>-8.8666279239171395</v>
      </c>
      <c r="G7" s="6">
        <v>-12.763400000000001</v>
      </c>
      <c r="H7" s="6">
        <v>-12.5474</v>
      </c>
      <c r="I7" s="6">
        <v>-12.361000000000001</v>
      </c>
      <c r="J7" s="6">
        <v>-12.9594</v>
      </c>
      <c r="K7" s="6">
        <v>-12.7898</v>
      </c>
      <c r="L7" s="6">
        <v>-12.248100000000001</v>
      </c>
      <c r="M7" s="10">
        <v>10.6737</v>
      </c>
      <c r="N7" s="10">
        <v>14.414199999999999</v>
      </c>
      <c r="O7" s="6">
        <f t="shared" si="3"/>
        <v>31</v>
      </c>
      <c r="P7" s="6">
        <f t="shared" si="4"/>
        <v>29</v>
      </c>
      <c r="Q7" s="6">
        <f t="shared" si="5"/>
        <v>6</v>
      </c>
      <c r="R7" s="6">
        <f t="shared" si="6"/>
        <v>5</v>
      </c>
      <c r="S7" s="6">
        <f t="shared" si="7"/>
        <v>4</v>
      </c>
      <c r="T7" s="6">
        <f t="shared" si="8"/>
        <v>5</v>
      </c>
      <c r="U7" s="6">
        <f t="shared" si="9"/>
        <v>4</v>
      </c>
      <c r="V7" s="6">
        <f t="shared" si="10"/>
        <v>5</v>
      </c>
      <c r="W7" s="6">
        <f t="shared" si="11"/>
        <v>4</v>
      </c>
      <c r="X7" s="6">
        <f t="shared" si="1"/>
        <v>4</v>
      </c>
      <c r="Y7" s="6">
        <f t="shared" si="2"/>
        <v>4</v>
      </c>
      <c r="AA7" s="6">
        <v>4</v>
      </c>
      <c r="AB7" s="5">
        <f t="shared" si="21"/>
        <v>0</v>
      </c>
      <c r="AC7" s="5">
        <f t="shared" si="22"/>
        <v>41</v>
      </c>
      <c r="AD7" s="5">
        <f t="shared" si="23"/>
        <v>0.14814814814814814</v>
      </c>
      <c r="AE7" s="5">
        <f t="shared" si="24"/>
        <v>0</v>
      </c>
      <c r="AF7" s="5">
        <f t="shared" si="25"/>
        <v>0</v>
      </c>
      <c r="AG7" s="5">
        <f>(AD7-AD6)*(AE6+AE7)/2</f>
        <v>0</v>
      </c>
      <c r="AH7" s="5">
        <f t="shared" si="12"/>
        <v>0</v>
      </c>
      <c r="AI7" s="5">
        <f t="shared" si="26"/>
        <v>41</v>
      </c>
      <c r="AJ7" s="5">
        <f t="shared" si="27"/>
        <v>0.14814814814814814</v>
      </c>
      <c r="AK7" s="5">
        <f t="shared" si="28"/>
        <v>0</v>
      </c>
      <c r="AL7" s="5">
        <f t="shared" si="29"/>
        <v>0</v>
      </c>
      <c r="AM7" s="5">
        <f>(AJ7-AJ6)*(AK6+AK7)/2</f>
        <v>0</v>
      </c>
      <c r="AN7" s="5">
        <f t="shared" si="13"/>
        <v>1</v>
      </c>
      <c r="AO7" s="5">
        <f t="shared" si="30"/>
        <v>40</v>
      </c>
      <c r="AP7" s="5">
        <f t="shared" si="14"/>
        <v>0.1111111111111111</v>
      </c>
      <c r="AQ7" s="5">
        <f t="shared" si="31"/>
        <v>7.1428571428571425E-2</v>
      </c>
      <c r="AR7" s="5">
        <f t="shared" si="15"/>
        <v>0.7321428571428571</v>
      </c>
      <c r="AS7" s="5">
        <f>(AP7-AP6)*(AQ6+AQ7)/2</f>
        <v>2.6455026455026454E-3</v>
      </c>
      <c r="AT7" s="5">
        <f t="shared" si="32"/>
        <v>4</v>
      </c>
      <c r="AU7" s="5">
        <f t="shared" si="33"/>
        <v>37</v>
      </c>
      <c r="AV7" s="5">
        <f t="shared" si="34"/>
        <v>0</v>
      </c>
      <c r="AW7" s="5">
        <f t="shared" si="35"/>
        <v>0.2857142857142857</v>
      </c>
      <c r="AX7" s="5">
        <f t="shared" si="69"/>
        <v>2.9285714285714284</v>
      </c>
      <c r="AY7" s="5">
        <f t="shared" si="70"/>
        <v>0</v>
      </c>
      <c r="AZ7" s="5">
        <f t="shared" si="36"/>
        <v>4</v>
      </c>
      <c r="BA7" s="5">
        <f t="shared" si="37"/>
        <v>37</v>
      </c>
      <c r="BB7" s="5">
        <f t="shared" si="38"/>
        <v>0</v>
      </c>
      <c r="BC7" s="5">
        <f t="shared" si="39"/>
        <v>0.2857142857142857</v>
      </c>
      <c r="BD7" s="5">
        <f t="shared" si="40"/>
        <v>2.9285714285714284</v>
      </c>
      <c r="BE7" s="5">
        <f t="shared" si="71"/>
        <v>0</v>
      </c>
      <c r="BF7" s="5">
        <f t="shared" si="41"/>
        <v>4</v>
      </c>
      <c r="BG7" s="5">
        <f t="shared" si="42"/>
        <v>37</v>
      </c>
      <c r="BH7" s="5">
        <f t="shared" si="43"/>
        <v>0</v>
      </c>
      <c r="BI7" s="5">
        <f t="shared" si="44"/>
        <v>0.2857142857142857</v>
      </c>
      <c r="BJ7" s="5">
        <f t="shared" si="45"/>
        <v>2.9285714285714284</v>
      </c>
      <c r="BK7" s="5">
        <f t="shared" si="72"/>
        <v>0</v>
      </c>
      <c r="BL7" s="5">
        <f t="shared" si="16"/>
        <v>4</v>
      </c>
      <c r="BM7" s="5">
        <f t="shared" si="46"/>
        <v>37</v>
      </c>
      <c r="BN7" s="5">
        <f t="shared" si="47"/>
        <v>0</v>
      </c>
      <c r="BO7" s="5">
        <f t="shared" si="48"/>
        <v>0.2857142857142857</v>
      </c>
      <c r="BP7" s="5">
        <f t="shared" si="49"/>
        <v>2.9285714285714284</v>
      </c>
      <c r="BQ7" s="5">
        <f>(BN7-BN6)*(BO6+BO7)/2</f>
        <v>0</v>
      </c>
      <c r="BR7" s="5">
        <f t="shared" si="17"/>
        <v>4</v>
      </c>
      <c r="BS7" s="5">
        <f t="shared" si="50"/>
        <v>37</v>
      </c>
      <c r="BT7" s="5">
        <f t="shared" si="51"/>
        <v>0</v>
      </c>
      <c r="BU7" s="5">
        <f t="shared" si="52"/>
        <v>0.2857142857142857</v>
      </c>
      <c r="BV7" s="5">
        <f t="shared" si="53"/>
        <v>2.9285714285714284</v>
      </c>
      <c r="BW7" s="5">
        <f>(BT7-BT6)*(BU6+BU7)/2</f>
        <v>0</v>
      </c>
      <c r="BX7" s="5">
        <f t="shared" si="18"/>
        <v>4</v>
      </c>
      <c r="BY7" s="5">
        <f t="shared" si="54"/>
        <v>37</v>
      </c>
      <c r="BZ7" s="5">
        <f t="shared" si="55"/>
        <v>0</v>
      </c>
      <c r="CA7" s="5">
        <f t="shared" si="56"/>
        <v>0.2857142857142857</v>
      </c>
      <c r="CB7" s="5">
        <f t="shared" si="57"/>
        <v>2.9285714285714284</v>
      </c>
      <c r="CC7" s="5">
        <f>(BZ7-BZ6)*(CA6+CA7)/2</f>
        <v>0</v>
      </c>
      <c r="CD7" s="5">
        <f t="shared" si="19"/>
        <v>4</v>
      </c>
      <c r="CE7" s="5">
        <f t="shared" si="58"/>
        <v>37</v>
      </c>
      <c r="CF7" s="5">
        <f t="shared" si="59"/>
        <v>0</v>
      </c>
      <c r="CG7" s="5">
        <f t="shared" si="60"/>
        <v>0.2857142857142857</v>
      </c>
      <c r="CH7" s="5">
        <f t="shared" si="61"/>
        <v>2.9285714285714284</v>
      </c>
      <c r="CI7" s="5">
        <f>(CF7-CF6)*(CG6+CG7)/2</f>
        <v>0</v>
      </c>
      <c r="CJ7" s="5">
        <f t="shared" si="20"/>
        <v>4</v>
      </c>
      <c r="CK7" s="5">
        <f t="shared" si="62"/>
        <v>37</v>
      </c>
      <c r="CL7" s="5">
        <f t="shared" si="63"/>
        <v>0</v>
      </c>
      <c r="CM7" s="5">
        <f t="shared" si="64"/>
        <v>0.2857142857142857</v>
      </c>
      <c r="CN7" s="5">
        <f t="shared" si="65"/>
        <v>2.9285714285714284</v>
      </c>
      <c r="CO7" s="5">
        <f>(CL7-CL6)*(CM6+CM7)/2</f>
        <v>0</v>
      </c>
    </row>
    <row r="8" spans="1:93" x14ac:dyDescent="0.25">
      <c r="A8" s="6" t="s">
        <v>70</v>
      </c>
      <c r="B8" s="8">
        <v>-7.0942548495236002</v>
      </c>
      <c r="C8" s="6">
        <v>1</v>
      </c>
      <c r="D8" s="6">
        <v>-7.6890000000000001</v>
      </c>
      <c r="E8" s="6">
        <v>-6.0069999999999997</v>
      </c>
      <c r="F8" s="31">
        <v>-8.0619044637081405</v>
      </c>
      <c r="G8" s="6">
        <v>-7.8512500000000003</v>
      </c>
      <c r="H8" s="6">
        <v>-7.7043400000000002</v>
      </c>
      <c r="I8" s="6">
        <v>-7.7761699999999996</v>
      </c>
      <c r="J8" s="6">
        <v>-6.7656700000000001</v>
      </c>
      <c r="K8" s="6">
        <v>-6.90876</v>
      </c>
      <c r="L8" s="6">
        <v>-6.4684400000000002</v>
      </c>
      <c r="M8" s="10">
        <v>7.7483000000000004</v>
      </c>
      <c r="N8" s="10">
        <v>10.7088</v>
      </c>
      <c r="O8" s="6">
        <f t="shared" si="3"/>
        <v>37</v>
      </c>
      <c r="P8" s="6">
        <f t="shared" si="4"/>
        <v>39</v>
      </c>
      <c r="Q8" s="6">
        <f t="shared" si="5"/>
        <v>13</v>
      </c>
      <c r="R8" s="6">
        <f t="shared" si="6"/>
        <v>17</v>
      </c>
      <c r="S8" s="6">
        <f t="shared" si="7"/>
        <v>17</v>
      </c>
      <c r="T8" s="6">
        <f t="shared" si="8"/>
        <v>18</v>
      </c>
      <c r="U8" s="6">
        <f t="shared" si="9"/>
        <v>24</v>
      </c>
      <c r="V8" s="6">
        <f t="shared" si="10"/>
        <v>22</v>
      </c>
      <c r="W8" s="6">
        <f t="shared" si="11"/>
        <v>23</v>
      </c>
      <c r="X8" s="6">
        <f t="shared" si="1"/>
        <v>13</v>
      </c>
      <c r="Y8" s="6">
        <f t="shared" si="2"/>
        <v>20</v>
      </c>
      <c r="AA8" s="18">
        <v>5</v>
      </c>
      <c r="AB8" s="5">
        <f t="shared" si="21"/>
        <v>0</v>
      </c>
      <c r="AC8" s="5">
        <f t="shared" si="22"/>
        <v>41</v>
      </c>
      <c r="AD8" s="5">
        <f t="shared" si="23"/>
        <v>0.18518518518518517</v>
      </c>
      <c r="AE8" s="5">
        <f t="shared" si="24"/>
        <v>0</v>
      </c>
      <c r="AF8" s="5">
        <f t="shared" si="25"/>
        <v>0</v>
      </c>
      <c r="AG8" s="5">
        <f t="shared" si="66"/>
        <v>0</v>
      </c>
      <c r="AH8" s="5">
        <f t="shared" si="12"/>
        <v>0</v>
      </c>
      <c r="AI8" s="5">
        <f t="shared" si="26"/>
        <v>41</v>
      </c>
      <c r="AJ8" s="5">
        <f t="shared" si="27"/>
        <v>0.18518518518518517</v>
      </c>
      <c r="AK8" s="5">
        <f t="shared" si="28"/>
        <v>0</v>
      </c>
      <c r="AL8" s="5">
        <f t="shared" si="29"/>
        <v>0</v>
      </c>
      <c r="AM8" s="5">
        <f t="shared" si="67"/>
        <v>0</v>
      </c>
      <c r="AN8" s="5">
        <f t="shared" si="13"/>
        <v>2</v>
      </c>
      <c r="AO8" s="5">
        <f t="shared" si="30"/>
        <v>39</v>
      </c>
      <c r="AP8" s="5">
        <f t="shared" si="14"/>
        <v>0.1111111111111111</v>
      </c>
      <c r="AQ8" s="5">
        <f t="shared" si="31"/>
        <v>0.14285714285714285</v>
      </c>
      <c r="AR8" s="5">
        <f t="shared" si="15"/>
        <v>1.1714285714285715</v>
      </c>
      <c r="AS8" s="5">
        <f t="shared" ref="AS8:AS44" si="78">(AP8-AP7)*(AQ7+AQ8)/2</f>
        <v>0</v>
      </c>
      <c r="AT8" s="5">
        <f t="shared" si="32"/>
        <v>5</v>
      </c>
      <c r="AU8" s="5">
        <f t="shared" si="33"/>
        <v>36</v>
      </c>
      <c r="AV8" s="5">
        <f t="shared" si="34"/>
        <v>0</v>
      </c>
      <c r="AW8" s="5">
        <f t="shared" si="35"/>
        <v>0.35714285714285715</v>
      </c>
      <c r="AX8" s="5">
        <f t="shared" si="69"/>
        <v>2.9285714285714288</v>
      </c>
      <c r="AY8" s="5">
        <f t="shared" si="70"/>
        <v>0</v>
      </c>
      <c r="AZ8" s="5">
        <f t="shared" si="36"/>
        <v>5</v>
      </c>
      <c r="BA8" s="5">
        <f t="shared" si="37"/>
        <v>36</v>
      </c>
      <c r="BB8" s="5">
        <f t="shared" si="38"/>
        <v>0</v>
      </c>
      <c r="BC8" s="5">
        <f t="shared" si="39"/>
        <v>0.35714285714285715</v>
      </c>
      <c r="BD8" s="5">
        <f t="shared" si="40"/>
        <v>2.9285714285714288</v>
      </c>
      <c r="BE8" s="5">
        <f t="shared" si="71"/>
        <v>0</v>
      </c>
      <c r="BF8" s="5">
        <f t="shared" si="41"/>
        <v>5</v>
      </c>
      <c r="BG8" s="5">
        <f t="shared" si="42"/>
        <v>36</v>
      </c>
      <c r="BH8" s="5">
        <f t="shared" si="43"/>
        <v>0</v>
      </c>
      <c r="BI8" s="5">
        <f t="shared" si="44"/>
        <v>0.35714285714285715</v>
      </c>
      <c r="BJ8" s="5">
        <f t="shared" si="45"/>
        <v>2.9285714285714288</v>
      </c>
      <c r="BK8" s="5">
        <f t="shared" si="72"/>
        <v>0</v>
      </c>
      <c r="BL8" s="5">
        <f t="shared" si="16"/>
        <v>5</v>
      </c>
      <c r="BM8" s="5">
        <f t="shared" si="46"/>
        <v>36</v>
      </c>
      <c r="BN8" s="5">
        <f t="shared" si="47"/>
        <v>0</v>
      </c>
      <c r="BO8" s="5">
        <f t="shared" si="48"/>
        <v>0.35714285714285715</v>
      </c>
      <c r="BP8" s="5">
        <f t="shared" si="49"/>
        <v>2.9285714285714288</v>
      </c>
      <c r="BQ8" s="5">
        <f t="shared" si="73"/>
        <v>0</v>
      </c>
      <c r="BR8" s="5">
        <f t="shared" si="17"/>
        <v>5</v>
      </c>
      <c r="BS8" s="5">
        <f t="shared" si="50"/>
        <v>36</v>
      </c>
      <c r="BT8" s="5">
        <f t="shared" si="51"/>
        <v>0</v>
      </c>
      <c r="BU8" s="5">
        <f t="shared" si="52"/>
        <v>0.35714285714285715</v>
      </c>
      <c r="BV8" s="5">
        <f t="shared" si="53"/>
        <v>2.9285714285714288</v>
      </c>
      <c r="BW8" s="5">
        <f t="shared" si="74"/>
        <v>0</v>
      </c>
      <c r="BX8" s="5">
        <f t="shared" si="18"/>
        <v>5</v>
      </c>
      <c r="BY8" s="5">
        <f t="shared" si="54"/>
        <v>36</v>
      </c>
      <c r="BZ8" s="5">
        <f t="shared" si="55"/>
        <v>0</v>
      </c>
      <c r="CA8" s="5">
        <f t="shared" si="56"/>
        <v>0.35714285714285715</v>
      </c>
      <c r="CB8" s="5">
        <f t="shared" si="57"/>
        <v>2.9285714285714288</v>
      </c>
      <c r="CC8" s="5">
        <f t="shared" si="75"/>
        <v>0</v>
      </c>
      <c r="CD8" s="5">
        <f t="shared" si="19"/>
        <v>5</v>
      </c>
      <c r="CE8" s="5">
        <f t="shared" si="58"/>
        <v>36</v>
      </c>
      <c r="CF8" s="5">
        <f t="shared" si="59"/>
        <v>0</v>
      </c>
      <c r="CG8" s="5">
        <f t="shared" si="60"/>
        <v>0.35714285714285715</v>
      </c>
      <c r="CH8" s="5">
        <f t="shared" si="61"/>
        <v>2.9285714285714288</v>
      </c>
      <c r="CI8" s="5">
        <f t="shared" ref="CI8:CI44" si="79">(CF8-CF7)*(CG7+CG8)/2</f>
        <v>0</v>
      </c>
      <c r="CJ8" s="5">
        <f t="shared" si="20"/>
        <v>4</v>
      </c>
      <c r="CK8" s="5">
        <f t="shared" si="62"/>
        <v>37</v>
      </c>
      <c r="CL8" s="5">
        <f t="shared" si="63"/>
        <v>3.7037037037037035E-2</v>
      </c>
      <c r="CM8" s="5">
        <f t="shared" si="64"/>
        <v>0.2857142857142857</v>
      </c>
      <c r="CN8" s="5">
        <f t="shared" si="65"/>
        <v>2.342857142857143</v>
      </c>
      <c r="CO8" s="5">
        <f t="shared" ref="CO8:CO44" si="80">(CL8-CL7)*(CM7+CM8)/2</f>
        <v>1.0582010582010581E-2</v>
      </c>
    </row>
    <row r="9" spans="1:93" x14ac:dyDescent="0.25">
      <c r="A9" s="6" t="s">
        <v>67</v>
      </c>
      <c r="B9" s="8">
        <v>-6.7804513207594121</v>
      </c>
      <c r="C9" s="6">
        <v>1</v>
      </c>
      <c r="D9" s="6">
        <v>-9.7059999999999995</v>
      </c>
      <c r="E9" s="6">
        <v>-9.7899999999999991</v>
      </c>
      <c r="F9" s="31">
        <v>-8.5689549191818202</v>
      </c>
      <c r="G9" s="6">
        <v>-9.0727600000000006</v>
      </c>
      <c r="H9" s="6">
        <v>-8.4497999999999998</v>
      </c>
      <c r="I9" s="6">
        <v>-8.8750099999999996</v>
      </c>
      <c r="J9" s="6">
        <v>-9.7689800000000009</v>
      </c>
      <c r="K9" s="6">
        <v>-10.066800000000001</v>
      </c>
      <c r="L9" s="6">
        <v>-9.5807599999999997</v>
      </c>
      <c r="M9" s="10">
        <v>5.1082999999999998</v>
      </c>
      <c r="N9" s="10">
        <v>11.6259</v>
      </c>
      <c r="O9" s="6">
        <f t="shared" si="3"/>
        <v>30</v>
      </c>
      <c r="P9" s="6">
        <f t="shared" si="4"/>
        <v>33</v>
      </c>
      <c r="Q9" s="6">
        <f t="shared" si="5"/>
        <v>9</v>
      </c>
      <c r="R9" s="6">
        <f t="shared" si="6"/>
        <v>10</v>
      </c>
      <c r="S9" s="6">
        <f t="shared" si="7"/>
        <v>12</v>
      </c>
      <c r="T9" s="6">
        <f t="shared" si="8"/>
        <v>9</v>
      </c>
      <c r="U9" s="6">
        <f t="shared" si="9"/>
        <v>8</v>
      </c>
      <c r="V9" s="6">
        <f t="shared" si="10"/>
        <v>8</v>
      </c>
      <c r="W9" s="6">
        <f t="shared" si="11"/>
        <v>8</v>
      </c>
      <c r="X9" s="6">
        <f t="shared" si="1"/>
        <v>40</v>
      </c>
      <c r="Y9" s="6">
        <f t="shared" si="2"/>
        <v>14</v>
      </c>
      <c r="AA9" s="6">
        <v>6</v>
      </c>
      <c r="AB9" s="5">
        <f t="shared" si="21"/>
        <v>0</v>
      </c>
      <c r="AC9" s="5">
        <f t="shared" si="22"/>
        <v>41</v>
      </c>
      <c r="AD9" s="5">
        <f t="shared" si="23"/>
        <v>0.22222222222222221</v>
      </c>
      <c r="AE9" s="5">
        <f t="shared" si="24"/>
        <v>0</v>
      </c>
      <c r="AF9" s="5">
        <f t="shared" si="25"/>
        <v>0</v>
      </c>
      <c r="AG9" s="5">
        <f t="shared" si="66"/>
        <v>0</v>
      </c>
      <c r="AH9" s="5">
        <f t="shared" si="12"/>
        <v>0</v>
      </c>
      <c r="AI9" s="5">
        <f t="shared" si="26"/>
        <v>41</v>
      </c>
      <c r="AJ9" s="5">
        <f t="shared" si="27"/>
        <v>0.22222222222222221</v>
      </c>
      <c r="AK9" s="5">
        <f t="shared" si="28"/>
        <v>0</v>
      </c>
      <c r="AL9" s="5">
        <f t="shared" si="29"/>
        <v>0</v>
      </c>
      <c r="AM9" s="5">
        <f t="shared" si="67"/>
        <v>0</v>
      </c>
      <c r="AN9" s="5">
        <f t="shared" si="13"/>
        <v>3</v>
      </c>
      <c r="AO9" s="5">
        <f t="shared" si="30"/>
        <v>38</v>
      </c>
      <c r="AP9" s="5">
        <f t="shared" si="14"/>
        <v>0.1111111111111111</v>
      </c>
      <c r="AQ9" s="5">
        <f t="shared" si="31"/>
        <v>0.21428571428571427</v>
      </c>
      <c r="AR9" s="5">
        <f t="shared" si="15"/>
        <v>1.4642857142857142</v>
      </c>
      <c r="AS9" s="5">
        <f t="shared" si="78"/>
        <v>0</v>
      </c>
      <c r="AT9" s="5">
        <f t="shared" si="32"/>
        <v>6</v>
      </c>
      <c r="AU9" s="5">
        <f t="shared" si="33"/>
        <v>35</v>
      </c>
      <c r="AV9" s="5">
        <f t="shared" si="34"/>
        <v>0</v>
      </c>
      <c r="AW9" s="5">
        <f t="shared" si="35"/>
        <v>0.42857142857142855</v>
      </c>
      <c r="AX9" s="5">
        <f t="shared" si="69"/>
        <v>2.9285714285714284</v>
      </c>
      <c r="AY9" s="5">
        <f t="shared" si="70"/>
        <v>0</v>
      </c>
      <c r="AZ9" s="5">
        <f t="shared" si="36"/>
        <v>6</v>
      </c>
      <c r="BA9" s="5">
        <f t="shared" si="37"/>
        <v>35</v>
      </c>
      <c r="BB9" s="5">
        <f t="shared" si="38"/>
        <v>0</v>
      </c>
      <c r="BC9" s="5">
        <f t="shared" si="39"/>
        <v>0.42857142857142855</v>
      </c>
      <c r="BD9" s="5">
        <f t="shared" si="40"/>
        <v>2.9285714285714284</v>
      </c>
      <c r="BE9" s="5">
        <f t="shared" si="71"/>
        <v>0</v>
      </c>
      <c r="BF9" s="5">
        <f t="shared" si="41"/>
        <v>6</v>
      </c>
      <c r="BG9" s="5">
        <f t="shared" si="42"/>
        <v>35</v>
      </c>
      <c r="BH9" s="5">
        <f t="shared" si="43"/>
        <v>0</v>
      </c>
      <c r="BI9" s="5">
        <f t="shared" si="44"/>
        <v>0.42857142857142855</v>
      </c>
      <c r="BJ9" s="5">
        <f t="shared" si="45"/>
        <v>2.9285714285714284</v>
      </c>
      <c r="BK9" s="5">
        <f t="shared" si="72"/>
        <v>0</v>
      </c>
      <c r="BL9" s="5">
        <f t="shared" si="16"/>
        <v>6</v>
      </c>
      <c r="BM9" s="5">
        <f t="shared" si="46"/>
        <v>35</v>
      </c>
      <c r="BN9" s="5">
        <f t="shared" si="47"/>
        <v>0</v>
      </c>
      <c r="BO9" s="5">
        <f t="shared" si="48"/>
        <v>0.42857142857142855</v>
      </c>
      <c r="BP9" s="5">
        <f t="shared" si="49"/>
        <v>2.9285714285714284</v>
      </c>
      <c r="BQ9" s="5">
        <f t="shared" si="73"/>
        <v>0</v>
      </c>
      <c r="BR9" s="5">
        <f t="shared" si="17"/>
        <v>6</v>
      </c>
      <c r="BS9" s="5">
        <f t="shared" si="50"/>
        <v>35</v>
      </c>
      <c r="BT9" s="5">
        <f t="shared" si="51"/>
        <v>0</v>
      </c>
      <c r="BU9" s="5">
        <f t="shared" si="52"/>
        <v>0.42857142857142855</v>
      </c>
      <c r="BV9" s="5">
        <f t="shared" si="53"/>
        <v>2.9285714285714284</v>
      </c>
      <c r="BW9" s="5">
        <f t="shared" si="74"/>
        <v>0</v>
      </c>
      <c r="BX9" s="5">
        <f t="shared" si="18"/>
        <v>6</v>
      </c>
      <c r="BY9" s="5">
        <f t="shared" si="54"/>
        <v>35</v>
      </c>
      <c r="BZ9" s="5">
        <f t="shared" si="55"/>
        <v>0</v>
      </c>
      <c r="CA9" s="5">
        <f t="shared" si="56"/>
        <v>0.42857142857142855</v>
      </c>
      <c r="CB9" s="5">
        <f t="shared" si="57"/>
        <v>2.9285714285714284</v>
      </c>
      <c r="CC9" s="5">
        <f t="shared" si="75"/>
        <v>0</v>
      </c>
      <c r="CD9" s="5">
        <f t="shared" si="19"/>
        <v>5</v>
      </c>
      <c r="CE9" s="5">
        <f t="shared" si="58"/>
        <v>36</v>
      </c>
      <c r="CF9" s="5">
        <f t="shared" si="59"/>
        <v>3.7037037037037035E-2</v>
      </c>
      <c r="CG9" s="5">
        <f t="shared" si="60"/>
        <v>0.35714285714285715</v>
      </c>
      <c r="CH9" s="5">
        <f t="shared" si="61"/>
        <v>2.4404761904761902</v>
      </c>
      <c r="CI9" s="5">
        <f t="shared" si="79"/>
        <v>1.3227513227513227E-2</v>
      </c>
      <c r="CJ9" s="5">
        <f t="shared" si="20"/>
        <v>5</v>
      </c>
      <c r="CK9" s="5">
        <f t="shared" si="62"/>
        <v>36</v>
      </c>
      <c r="CL9" s="5">
        <f t="shared" si="63"/>
        <v>3.7037037037037035E-2</v>
      </c>
      <c r="CM9" s="5">
        <f t="shared" si="64"/>
        <v>0.35714285714285715</v>
      </c>
      <c r="CN9" s="5">
        <f t="shared" si="65"/>
        <v>2.4404761904761902</v>
      </c>
      <c r="CO9" s="5">
        <f t="shared" si="80"/>
        <v>0</v>
      </c>
    </row>
    <row r="10" spans="1:93" x14ac:dyDescent="0.25">
      <c r="A10" s="6" t="s">
        <v>21</v>
      </c>
      <c r="B10" s="8">
        <v>-6.5167248816012391</v>
      </c>
      <c r="C10" s="6">
        <v>1</v>
      </c>
      <c r="D10" s="6">
        <v>-9.2129999999999992</v>
      </c>
      <c r="E10" s="6">
        <v>-10.638</v>
      </c>
      <c r="F10" s="31">
        <v>-8.9631014100414994</v>
      </c>
      <c r="G10" s="6">
        <v>-9.5623199999999997</v>
      </c>
      <c r="H10" s="6">
        <v>-9.9268900000000002</v>
      </c>
      <c r="I10" s="6">
        <v>-8.9335599999999999</v>
      </c>
      <c r="J10" s="6">
        <v>-9.9297400000000007</v>
      </c>
      <c r="K10" s="6">
        <v>-10.5608</v>
      </c>
      <c r="L10" s="6">
        <v>-9.7133000000000003</v>
      </c>
      <c r="M10" s="10">
        <v>11.453099999999999</v>
      </c>
      <c r="N10" s="10">
        <v>15.6234</v>
      </c>
      <c r="O10" s="6">
        <f t="shared" si="3"/>
        <v>32</v>
      </c>
      <c r="P10" s="6">
        <f t="shared" si="4"/>
        <v>27</v>
      </c>
      <c r="Q10" s="6">
        <f t="shared" si="5"/>
        <v>5</v>
      </c>
      <c r="R10" s="6">
        <f t="shared" si="6"/>
        <v>8</v>
      </c>
      <c r="S10" s="6">
        <f t="shared" si="7"/>
        <v>7</v>
      </c>
      <c r="T10" s="6">
        <f t="shared" si="8"/>
        <v>8</v>
      </c>
      <c r="U10" s="6">
        <f t="shared" si="9"/>
        <v>7</v>
      </c>
      <c r="V10" s="6">
        <f t="shared" si="10"/>
        <v>6</v>
      </c>
      <c r="W10" s="6">
        <f t="shared" si="11"/>
        <v>7</v>
      </c>
      <c r="X10" s="6">
        <f t="shared" si="1"/>
        <v>1</v>
      </c>
      <c r="Y10" s="6">
        <f t="shared" si="2"/>
        <v>2</v>
      </c>
      <c r="AA10" s="18">
        <v>7</v>
      </c>
      <c r="AB10" s="5">
        <f t="shared" si="21"/>
        <v>0</v>
      </c>
      <c r="AC10" s="5">
        <f t="shared" si="22"/>
        <v>41</v>
      </c>
      <c r="AD10" s="5">
        <f t="shared" si="23"/>
        <v>0.25925925925925924</v>
      </c>
      <c r="AE10" s="5">
        <f t="shared" si="24"/>
        <v>0</v>
      </c>
      <c r="AF10" s="5">
        <f t="shared" si="25"/>
        <v>0</v>
      </c>
      <c r="AG10" s="5">
        <f t="shared" si="66"/>
        <v>0</v>
      </c>
      <c r="AH10" s="5">
        <f t="shared" si="12"/>
        <v>0</v>
      </c>
      <c r="AI10" s="5">
        <f t="shared" si="26"/>
        <v>41</v>
      </c>
      <c r="AJ10" s="5">
        <f t="shared" si="27"/>
        <v>0.25925925925925924</v>
      </c>
      <c r="AK10" s="5">
        <f t="shared" si="28"/>
        <v>0</v>
      </c>
      <c r="AL10" s="5">
        <f t="shared" si="29"/>
        <v>0</v>
      </c>
      <c r="AM10" s="5">
        <f t="shared" si="67"/>
        <v>0</v>
      </c>
      <c r="AN10" s="5">
        <f t="shared" si="13"/>
        <v>4</v>
      </c>
      <c r="AO10" s="5">
        <f t="shared" si="30"/>
        <v>37</v>
      </c>
      <c r="AP10" s="5">
        <f t="shared" si="14"/>
        <v>0.1111111111111111</v>
      </c>
      <c r="AQ10" s="5">
        <f t="shared" si="31"/>
        <v>0.2857142857142857</v>
      </c>
      <c r="AR10" s="5">
        <f t="shared" si="15"/>
        <v>1.6734693877551019</v>
      </c>
      <c r="AS10" s="5">
        <f t="shared" si="78"/>
        <v>0</v>
      </c>
      <c r="AT10" s="5">
        <f t="shared" si="32"/>
        <v>7</v>
      </c>
      <c r="AU10" s="5">
        <f t="shared" si="33"/>
        <v>34</v>
      </c>
      <c r="AV10" s="5">
        <f t="shared" si="34"/>
        <v>0</v>
      </c>
      <c r="AW10" s="5">
        <f t="shared" si="35"/>
        <v>0.5</v>
      </c>
      <c r="AX10" s="5">
        <f t="shared" si="69"/>
        <v>2.9285714285714279</v>
      </c>
      <c r="AY10" s="5">
        <f t="shared" si="70"/>
        <v>0</v>
      </c>
      <c r="AZ10" s="5">
        <f t="shared" si="36"/>
        <v>7</v>
      </c>
      <c r="BA10" s="5">
        <f t="shared" si="37"/>
        <v>34</v>
      </c>
      <c r="BB10" s="5">
        <f t="shared" si="38"/>
        <v>0</v>
      </c>
      <c r="BC10" s="5">
        <f t="shared" si="39"/>
        <v>0.5</v>
      </c>
      <c r="BD10" s="5">
        <f t="shared" si="40"/>
        <v>2.9285714285714279</v>
      </c>
      <c r="BE10" s="5">
        <f t="shared" si="71"/>
        <v>0</v>
      </c>
      <c r="BF10" s="5">
        <f t="shared" si="41"/>
        <v>7</v>
      </c>
      <c r="BG10" s="5">
        <f t="shared" si="42"/>
        <v>34</v>
      </c>
      <c r="BH10" s="5">
        <f t="shared" si="43"/>
        <v>0</v>
      </c>
      <c r="BI10" s="5">
        <f t="shared" si="44"/>
        <v>0.5</v>
      </c>
      <c r="BJ10" s="5">
        <f t="shared" si="45"/>
        <v>2.9285714285714279</v>
      </c>
      <c r="BK10" s="5">
        <f t="shared" si="72"/>
        <v>0</v>
      </c>
      <c r="BL10" s="5">
        <f t="shared" si="16"/>
        <v>7</v>
      </c>
      <c r="BM10" s="5">
        <f t="shared" si="46"/>
        <v>34</v>
      </c>
      <c r="BN10" s="5">
        <f t="shared" si="47"/>
        <v>0</v>
      </c>
      <c r="BO10" s="5">
        <f t="shared" si="48"/>
        <v>0.5</v>
      </c>
      <c r="BP10" s="5">
        <f t="shared" si="49"/>
        <v>2.9285714285714279</v>
      </c>
      <c r="BQ10" s="5">
        <f t="shared" si="73"/>
        <v>0</v>
      </c>
      <c r="BR10" s="5">
        <f t="shared" si="17"/>
        <v>7</v>
      </c>
      <c r="BS10" s="5">
        <f t="shared" si="50"/>
        <v>34</v>
      </c>
      <c r="BT10" s="5">
        <f t="shared" si="51"/>
        <v>0</v>
      </c>
      <c r="BU10" s="5">
        <f t="shared" si="52"/>
        <v>0.5</v>
      </c>
      <c r="BV10" s="5">
        <f t="shared" si="53"/>
        <v>2.9285714285714279</v>
      </c>
      <c r="BW10" s="5">
        <f t="shared" si="74"/>
        <v>0</v>
      </c>
      <c r="BX10" s="5">
        <f t="shared" si="18"/>
        <v>7</v>
      </c>
      <c r="BY10" s="5">
        <f t="shared" si="54"/>
        <v>34</v>
      </c>
      <c r="BZ10" s="5">
        <f t="shared" si="55"/>
        <v>0</v>
      </c>
      <c r="CA10" s="5">
        <f t="shared" si="56"/>
        <v>0.5</v>
      </c>
      <c r="CB10" s="5">
        <f t="shared" si="57"/>
        <v>2.9285714285714279</v>
      </c>
      <c r="CC10" s="5">
        <f t="shared" si="75"/>
        <v>0</v>
      </c>
      <c r="CD10" s="5">
        <f t="shared" si="19"/>
        <v>6</v>
      </c>
      <c r="CE10" s="5">
        <f t="shared" si="58"/>
        <v>35</v>
      </c>
      <c r="CF10" s="5">
        <f t="shared" si="59"/>
        <v>3.7037037037037035E-2</v>
      </c>
      <c r="CG10" s="5">
        <f t="shared" si="60"/>
        <v>0.42857142857142855</v>
      </c>
      <c r="CH10" s="5">
        <f t="shared" si="61"/>
        <v>2.5102040816326525</v>
      </c>
      <c r="CI10" s="5">
        <f t="shared" si="79"/>
        <v>0</v>
      </c>
      <c r="CJ10" s="5">
        <f t="shared" si="20"/>
        <v>5</v>
      </c>
      <c r="CK10" s="5">
        <f t="shared" si="62"/>
        <v>36</v>
      </c>
      <c r="CL10" s="5">
        <f t="shared" si="63"/>
        <v>7.407407407407407E-2</v>
      </c>
      <c r="CM10" s="5">
        <f t="shared" si="64"/>
        <v>0.35714285714285715</v>
      </c>
      <c r="CN10" s="5">
        <f t="shared" si="65"/>
        <v>2.0918367346938771</v>
      </c>
      <c r="CO10" s="5">
        <f t="shared" si="80"/>
        <v>1.3227513227513227E-2</v>
      </c>
    </row>
    <row r="11" spans="1:93" x14ac:dyDescent="0.25">
      <c r="A11" s="6" t="s">
        <v>63</v>
      </c>
      <c r="B11" s="8">
        <v>-6.4625226187428808</v>
      </c>
      <c r="C11" s="6">
        <v>1</v>
      </c>
      <c r="D11" s="6">
        <v>-9.0329999999999995</v>
      </c>
      <c r="E11" s="6">
        <v>-9.6780000000000008</v>
      </c>
      <c r="F11" s="31">
        <v>4.3204956322368204</v>
      </c>
      <c r="G11" s="6">
        <v>-7.2381200000000003</v>
      </c>
      <c r="H11" s="6">
        <v>-5.5453599999999996</v>
      </c>
      <c r="I11" s="6">
        <v>-5.4292699999999998</v>
      </c>
      <c r="J11" s="6">
        <v>-5.1971699999999998</v>
      </c>
      <c r="K11" s="6">
        <v>-5.3631599999999997</v>
      </c>
      <c r="L11" s="6">
        <v>-5.4071100000000003</v>
      </c>
      <c r="M11" s="10">
        <v>8.4192999999999998</v>
      </c>
      <c r="N11" s="10">
        <v>10.069599999999999</v>
      </c>
      <c r="O11" s="6">
        <f t="shared" si="3"/>
        <v>34</v>
      </c>
      <c r="P11" s="6">
        <f t="shared" si="4"/>
        <v>34</v>
      </c>
      <c r="Q11" s="6">
        <f t="shared" si="5"/>
        <v>30</v>
      </c>
      <c r="R11" s="6">
        <f t="shared" si="6"/>
        <v>24</v>
      </c>
      <c r="S11" s="6">
        <f t="shared" si="7"/>
        <v>31</v>
      </c>
      <c r="T11" s="6">
        <f t="shared" si="8"/>
        <v>32</v>
      </c>
      <c r="U11" s="6">
        <f t="shared" si="9"/>
        <v>35</v>
      </c>
      <c r="V11" s="6">
        <f t="shared" si="10"/>
        <v>32</v>
      </c>
      <c r="W11" s="6">
        <f t="shared" si="11"/>
        <v>32</v>
      </c>
      <c r="X11" s="6">
        <f t="shared" si="1"/>
        <v>9</v>
      </c>
      <c r="Y11" s="6">
        <f t="shared" si="2"/>
        <v>28</v>
      </c>
      <c r="AA11" s="6">
        <v>8</v>
      </c>
      <c r="AB11" s="5">
        <f t="shared" si="21"/>
        <v>0</v>
      </c>
      <c r="AC11" s="5">
        <f t="shared" si="22"/>
        <v>41</v>
      </c>
      <c r="AD11" s="5">
        <f t="shared" si="23"/>
        <v>0.29629629629629628</v>
      </c>
      <c r="AE11" s="5">
        <f t="shared" si="24"/>
        <v>0</v>
      </c>
      <c r="AF11" s="5">
        <f t="shared" si="25"/>
        <v>0</v>
      </c>
      <c r="AG11" s="5">
        <f t="shared" si="66"/>
        <v>0</v>
      </c>
      <c r="AH11" s="5">
        <f t="shared" si="12"/>
        <v>0</v>
      </c>
      <c r="AI11" s="5">
        <f t="shared" si="26"/>
        <v>41</v>
      </c>
      <c r="AJ11" s="5">
        <f t="shared" si="27"/>
        <v>0.29629629629629628</v>
      </c>
      <c r="AK11" s="5">
        <f t="shared" si="28"/>
        <v>0</v>
      </c>
      <c r="AL11" s="5">
        <f t="shared" si="29"/>
        <v>0</v>
      </c>
      <c r="AM11" s="5">
        <f t="shared" si="67"/>
        <v>0</v>
      </c>
      <c r="AN11" s="5">
        <f t="shared" si="13"/>
        <v>4</v>
      </c>
      <c r="AO11" s="5">
        <f t="shared" si="30"/>
        <v>37</v>
      </c>
      <c r="AP11" s="5">
        <f t="shared" si="14"/>
        <v>0.14814814814814814</v>
      </c>
      <c r="AQ11" s="5">
        <f t="shared" si="31"/>
        <v>0.2857142857142857</v>
      </c>
      <c r="AR11" s="5">
        <f t="shared" si="15"/>
        <v>1.4642857142857142</v>
      </c>
      <c r="AS11" s="5">
        <f t="shared" si="78"/>
        <v>1.0582010582010581E-2</v>
      </c>
      <c r="AT11" s="5">
        <f t="shared" si="32"/>
        <v>8</v>
      </c>
      <c r="AU11" s="5">
        <f t="shared" si="33"/>
        <v>33</v>
      </c>
      <c r="AV11" s="5">
        <f t="shared" si="34"/>
        <v>0</v>
      </c>
      <c r="AW11" s="5">
        <f t="shared" si="35"/>
        <v>0.5714285714285714</v>
      </c>
      <c r="AX11" s="5">
        <f t="shared" si="69"/>
        <v>2.9285714285714284</v>
      </c>
      <c r="AY11" s="5">
        <f t="shared" si="70"/>
        <v>0</v>
      </c>
      <c r="AZ11" s="5">
        <f t="shared" si="36"/>
        <v>8</v>
      </c>
      <c r="BA11" s="5">
        <f t="shared" si="37"/>
        <v>33</v>
      </c>
      <c r="BB11" s="5">
        <f t="shared" si="38"/>
        <v>0</v>
      </c>
      <c r="BC11" s="5">
        <f t="shared" si="39"/>
        <v>0.5714285714285714</v>
      </c>
      <c r="BD11" s="5">
        <f t="shared" si="40"/>
        <v>2.9285714285714284</v>
      </c>
      <c r="BE11" s="5">
        <f t="shared" si="71"/>
        <v>0</v>
      </c>
      <c r="BF11" s="5">
        <f t="shared" si="41"/>
        <v>8</v>
      </c>
      <c r="BG11" s="5">
        <f t="shared" si="42"/>
        <v>33</v>
      </c>
      <c r="BH11" s="5">
        <f t="shared" si="43"/>
        <v>0</v>
      </c>
      <c r="BI11" s="5">
        <f t="shared" si="44"/>
        <v>0.5714285714285714</v>
      </c>
      <c r="BJ11" s="5">
        <f t="shared" si="45"/>
        <v>2.9285714285714284</v>
      </c>
      <c r="BK11" s="5">
        <f t="shared" si="72"/>
        <v>0</v>
      </c>
      <c r="BL11" s="5">
        <f t="shared" si="16"/>
        <v>8</v>
      </c>
      <c r="BM11" s="5">
        <f t="shared" si="46"/>
        <v>33</v>
      </c>
      <c r="BN11" s="5">
        <f t="shared" si="47"/>
        <v>0</v>
      </c>
      <c r="BO11" s="5">
        <f t="shared" si="48"/>
        <v>0.5714285714285714</v>
      </c>
      <c r="BP11" s="5">
        <f t="shared" si="49"/>
        <v>2.9285714285714284</v>
      </c>
      <c r="BQ11" s="5">
        <f t="shared" si="73"/>
        <v>0</v>
      </c>
      <c r="BR11" s="5">
        <f t="shared" si="17"/>
        <v>8</v>
      </c>
      <c r="BS11" s="5">
        <f t="shared" si="50"/>
        <v>33</v>
      </c>
      <c r="BT11" s="5">
        <f t="shared" si="51"/>
        <v>0</v>
      </c>
      <c r="BU11" s="5">
        <f t="shared" si="52"/>
        <v>0.5714285714285714</v>
      </c>
      <c r="BV11" s="5">
        <f t="shared" si="53"/>
        <v>2.9285714285714284</v>
      </c>
      <c r="BW11" s="5">
        <f t="shared" si="74"/>
        <v>0</v>
      </c>
      <c r="BX11" s="5">
        <f t="shared" si="18"/>
        <v>8</v>
      </c>
      <c r="BY11" s="5">
        <f t="shared" si="54"/>
        <v>33</v>
      </c>
      <c r="BZ11" s="5">
        <f t="shared" si="55"/>
        <v>0</v>
      </c>
      <c r="CA11" s="5">
        <f t="shared" si="56"/>
        <v>0.5714285714285714</v>
      </c>
      <c r="CB11" s="5">
        <f t="shared" si="57"/>
        <v>2.9285714285714284</v>
      </c>
      <c r="CC11" s="5">
        <f t="shared" si="75"/>
        <v>0</v>
      </c>
      <c r="CD11" s="5">
        <f t="shared" si="19"/>
        <v>6</v>
      </c>
      <c r="CE11" s="5">
        <f t="shared" si="58"/>
        <v>35</v>
      </c>
      <c r="CF11" s="5">
        <f t="shared" si="59"/>
        <v>7.407407407407407E-2</v>
      </c>
      <c r="CG11" s="5">
        <f t="shared" si="60"/>
        <v>0.42857142857142855</v>
      </c>
      <c r="CH11" s="5">
        <f t="shared" si="61"/>
        <v>2.1964285714285712</v>
      </c>
      <c r="CI11" s="5">
        <f t="shared" si="79"/>
        <v>1.5873015873015872E-2</v>
      </c>
      <c r="CJ11" s="5">
        <f t="shared" si="20"/>
        <v>6</v>
      </c>
      <c r="CK11" s="5">
        <f t="shared" si="62"/>
        <v>35</v>
      </c>
      <c r="CL11" s="5">
        <f t="shared" si="63"/>
        <v>7.407407407407407E-2</v>
      </c>
      <c r="CM11" s="5">
        <f t="shared" si="64"/>
        <v>0.42857142857142855</v>
      </c>
      <c r="CN11" s="5">
        <f t="shared" si="65"/>
        <v>2.1964285714285712</v>
      </c>
      <c r="CO11" s="5">
        <f t="shared" si="80"/>
        <v>0</v>
      </c>
    </row>
    <row r="12" spans="1:93" x14ac:dyDescent="0.25">
      <c r="A12" s="6" t="s">
        <v>72</v>
      </c>
      <c r="B12" s="8">
        <v>-6.4248957496955672</v>
      </c>
      <c r="C12" s="6">
        <v>1</v>
      </c>
      <c r="D12" s="6">
        <v>-7.7439999999999998</v>
      </c>
      <c r="E12" s="6">
        <v>-8.3149999999999995</v>
      </c>
      <c r="F12" s="31">
        <v>-7.7585061586935797</v>
      </c>
      <c r="G12" s="6">
        <v>-12.8194</v>
      </c>
      <c r="H12" s="6">
        <v>-11.9533</v>
      </c>
      <c r="I12" s="6">
        <v>-12.4236</v>
      </c>
      <c r="J12" s="6">
        <v>-12.03</v>
      </c>
      <c r="K12" s="6">
        <v>-12.8873</v>
      </c>
      <c r="L12" s="6">
        <v>-12.148</v>
      </c>
      <c r="M12" s="10">
        <v>8.1841000000000008</v>
      </c>
      <c r="N12" s="10">
        <v>13.250500000000001</v>
      </c>
      <c r="O12" s="6">
        <f t="shared" si="3"/>
        <v>36</v>
      </c>
      <c r="P12" s="6">
        <f t="shared" si="4"/>
        <v>36</v>
      </c>
      <c r="Q12" s="6">
        <f t="shared" si="5"/>
        <v>15</v>
      </c>
      <c r="R12" s="6">
        <f t="shared" si="6"/>
        <v>4</v>
      </c>
      <c r="S12" s="6">
        <f t="shared" si="7"/>
        <v>5</v>
      </c>
      <c r="T12" s="6">
        <f t="shared" si="8"/>
        <v>4</v>
      </c>
      <c r="U12" s="6">
        <f t="shared" si="9"/>
        <v>5</v>
      </c>
      <c r="V12" s="6">
        <f t="shared" si="10"/>
        <v>4</v>
      </c>
      <c r="W12" s="6">
        <f t="shared" si="11"/>
        <v>5</v>
      </c>
      <c r="X12" s="6">
        <f t="shared" si="1"/>
        <v>10</v>
      </c>
      <c r="Y12" s="6">
        <f t="shared" si="2"/>
        <v>8</v>
      </c>
      <c r="AA12" s="18">
        <v>9</v>
      </c>
      <c r="AB12" s="5">
        <f t="shared" si="21"/>
        <v>0</v>
      </c>
      <c r="AC12" s="5">
        <f t="shared" si="22"/>
        <v>41</v>
      </c>
      <c r="AD12" s="5">
        <f t="shared" si="23"/>
        <v>0.33333333333333331</v>
      </c>
      <c r="AE12" s="5">
        <f t="shared" si="24"/>
        <v>0</v>
      </c>
      <c r="AF12" s="5">
        <f t="shared" si="25"/>
        <v>0</v>
      </c>
      <c r="AG12" s="5">
        <f t="shared" si="66"/>
        <v>0</v>
      </c>
      <c r="AH12" s="5">
        <f t="shared" si="12"/>
        <v>0</v>
      </c>
      <c r="AI12" s="5">
        <f t="shared" si="26"/>
        <v>41</v>
      </c>
      <c r="AJ12" s="5">
        <f t="shared" si="27"/>
        <v>0.33333333333333331</v>
      </c>
      <c r="AK12" s="5">
        <f t="shared" si="28"/>
        <v>0</v>
      </c>
      <c r="AL12" s="5">
        <f t="shared" si="29"/>
        <v>0</v>
      </c>
      <c r="AM12" s="5">
        <f t="shared" si="67"/>
        <v>0</v>
      </c>
      <c r="AN12" s="5">
        <f t="shared" si="13"/>
        <v>5</v>
      </c>
      <c r="AO12" s="5">
        <f t="shared" si="30"/>
        <v>36</v>
      </c>
      <c r="AP12" s="5">
        <f t="shared" si="14"/>
        <v>0.14814814814814814</v>
      </c>
      <c r="AQ12" s="5">
        <f t="shared" si="31"/>
        <v>0.35714285714285715</v>
      </c>
      <c r="AR12" s="5">
        <f t="shared" si="15"/>
        <v>1.626984126984127</v>
      </c>
      <c r="AS12" s="5">
        <f t="shared" si="78"/>
        <v>0</v>
      </c>
      <c r="AT12" s="5">
        <f t="shared" si="32"/>
        <v>8</v>
      </c>
      <c r="AU12" s="5">
        <f t="shared" si="33"/>
        <v>33</v>
      </c>
      <c r="AV12" s="5">
        <f t="shared" si="34"/>
        <v>3.7037037037037035E-2</v>
      </c>
      <c r="AW12" s="5">
        <f t="shared" si="35"/>
        <v>0.5714285714285714</v>
      </c>
      <c r="AX12" s="5">
        <f t="shared" si="69"/>
        <v>2.6031746031746033</v>
      </c>
      <c r="AY12" s="5">
        <f t="shared" si="70"/>
        <v>2.1164021164021163E-2</v>
      </c>
      <c r="AZ12" s="5">
        <f t="shared" si="36"/>
        <v>9</v>
      </c>
      <c r="BA12" s="5">
        <f t="shared" si="37"/>
        <v>32</v>
      </c>
      <c r="BB12" s="5">
        <f t="shared" si="38"/>
        <v>0</v>
      </c>
      <c r="BC12" s="5">
        <f t="shared" si="39"/>
        <v>0.6428571428571429</v>
      </c>
      <c r="BD12" s="5">
        <f t="shared" si="40"/>
        <v>2.9285714285714284</v>
      </c>
      <c r="BE12" s="5">
        <f t="shared" si="71"/>
        <v>0</v>
      </c>
      <c r="BF12" s="5">
        <f t="shared" si="41"/>
        <v>9</v>
      </c>
      <c r="BG12" s="5">
        <f t="shared" si="42"/>
        <v>32</v>
      </c>
      <c r="BH12" s="5">
        <f t="shared" si="43"/>
        <v>0</v>
      </c>
      <c r="BI12" s="5">
        <f t="shared" si="44"/>
        <v>0.6428571428571429</v>
      </c>
      <c r="BJ12" s="5">
        <f t="shared" si="45"/>
        <v>2.9285714285714284</v>
      </c>
      <c r="BK12" s="5">
        <f t="shared" si="72"/>
        <v>0</v>
      </c>
      <c r="BL12" s="5">
        <f t="shared" si="16"/>
        <v>8</v>
      </c>
      <c r="BM12" s="5">
        <f t="shared" si="46"/>
        <v>33</v>
      </c>
      <c r="BN12" s="5">
        <f t="shared" si="47"/>
        <v>3.7037037037037035E-2</v>
      </c>
      <c r="BO12" s="5">
        <f t="shared" si="48"/>
        <v>0.5714285714285714</v>
      </c>
      <c r="BP12" s="5">
        <f t="shared" si="49"/>
        <v>2.6031746031746033</v>
      </c>
      <c r="BQ12" s="5">
        <f t="shared" si="73"/>
        <v>2.1164021164021163E-2</v>
      </c>
      <c r="BR12" s="5">
        <f t="shared" si="17"/>
        <v>8</v>
      </c>
      <c r="BS12" s="5">
        <f t="shared" si="50"/>
        <v>33</v>
      </c>
      <c r="BT12" s="5">
        <f t="shared" si="51"/>
        <v>3.7037037037037035E-2</v>
      </c>
      <c r="BU12" s="5">
        <f t="shared" si="52"/>
        <v>0.5714285714285714</v>
      </c>
      <c r="BV12" s="5">
        <f t="shared" si="53"/>
        <v>2.6031746031746033</v>
      </c>
      <c r="BW12" s="5">
        <f t="shared" si="74"/>
        <v>2.1164021164021163E-2</v>
      </c>
      <c r="BX12" s="5">
        <f t="shared" si="18"/>
        <v>8</v>
      </c>
      <c r="BY12" s="5">
        <f t="shared" si="54"/>
        <v>33</v>
      </c>
      <c r="BZ12" s="5">
        <f t="shared" si="55"/>
        <v>3.7037037037037035E-2</v>
      </c>
      <c r="CA12" s="5">
        <f t="shared" si="56"/>
        <v>0.5714285714285714</v>
      </c>
      <c r="CB12" s="5">
        <f t="shared" si="57"/>
        <v>2.6031746031746033</v>
      </c>
      <c r="CC12" s="5">
        <f t="shared" si="75"/>
        <v>2.1164021164021163E-2</v>
      </c>
      <c r="CD12" s="5">
        <f t="shared" si="19"/>
        <v>7</v>
      </c>
      <c r="CE12" s="5">
        <f t="shared" si="58"/>
        <v>34</v>
      </c>
      <c r="CF12" s="5">
        <f t="shared" si="59"/>
        <v>7.407407407407407E-2</v>
      </c>
      <c r="CG12" s="5">
        <f t="shared" si="60"/>
        <v>0.5</v>
      </c>
      <c r="CH12" s="5">
        <f t="shared" si="61"/>
        <v>2.2777777777777777</v>
      </c>
      <c r="CI12" s="5">
        <f t="shared" si="79"/>
        <v>0</v>
      </c>
      <c r="CJ12" s="5">
        <f t="shared" si="20"/>
        <v>7</v>
      </c>
      <c r="CK12" s="5">
        <f t="shared" si="62"/>
        <v>34</v>
      </c>
      <c r="CL12" s="5">
        <f t="shared" si="63"/>
        <v>7.407407407407407E-2</v>
      </c>
      <c r="CM12" s="5">
        <f t="shared" si="64"/>
        <v>0.5</v>
      </c>
      <c r="CN12" s="5">
        <f t="shared" si="65"/>
        <v>2.2777777777777777</v>
      </c>
      <c r="CO12" s="5">
        <f t="shared" si="80"/>
        <v>0</v>
      </c>
    </row>
    <row r="13" spans="1:93" x14ac:dyDescent="0.25">
      <c r="A13" s="6" t="s">
        <v>65</v>
      </c>
      <c r="B13" s="8">
        <v>-5.8987001094198641</v>
      </c>
      <c r="C13" s="6">
        <v>1</v>
      </c>
      <c r="D13" s="6">
        <v>-9.0510000000000002</v>
      </c>
      <c r="E13" s="6">
        <v>-10.256</v>
      </c>
      <c r="F13" s="31">
        <v>-7.4743621091809196</v>
      </c>
      <c r="G13" s="6">
        <v>-8.3996899999999997</v>
      </c>
      <c r="H13" s="6">
        <v>-8.7493300000000005</v>
      </c>
      <c r="I13" s="6">
        <v>-8.7071900000000007</v>
      </c>
      <c r="J13" s="6">
        <v>-8.6148000000000007</v>
      </c>
      <c r="K13" s="6">
        <v>-8.9112100000000005</v>
      </c>
      <c r="L13" s="6">
        <v>-8.6416500000000003</v>
      </c>
      <c r="M13" s="10">
        <v>6.7965</v>
      </c>
      <c r="N13" s="10">
        <v>10.7422</v>
      </c>
      <c r="O13" s="6">
        <f t="shared" si="3"/>
        <v>33</v>
      </c>
      <c r="P13" s="6">
        <f t="shared" si="4"/>
        <v>30</v>
      </c>
      <c r="Q13" s="6">
        <f t="shared" si="5"/>
        <v>18</v>
      </c>
      <c r="R13" s="6">
        <f t="shared" si="6"/>
        <v>14</v>
      </c>
      <c r="S13" s="6">
        <f t="shared" si="7"/>
        <v>9</v>
      </c>
      <c r="T13" s="6">
        <f t="shared" si="8"/>
        <v>11</v>
      </c>
      <c r="U13" s="6">
        <f t="shared" si="9"/>
        <v>12</v>
      </c>
      <c r="V13" s="6">
        <f t="shared" si="10"/>
        <v>10</v>
      </c>
      <c r="W13" s="6">
        <f t="shared" si="11"/>
        <v>10</v>
      </c>
      <c r="X13" s="6">
        <f t="shared" si="1"/>
        <v>26</v>
      </c>
      <c r="Y13" s="6">
        <f t="shared" si="2"/>
        <v>19</v>
      </c>
      <c r="AA13" s="6">
        <v>10</v>
      </c>
      <c r="AB13" s="5">
        <f t="shared" si="21"/>
        <v>0</v>
      </c>
      <c r="AC13" s="5">
        <f t="shared" si="22"/>
        <v>41</v>
      </c>
      <c r="AD13" s="5">
        <f t="shared" si="23"/>
        <v>0.37037037037037035</v>
      </c>
      <c r="AE13" s="5">
        <f t="shared" si="24"/>
        <v>0</v>
      </c>
      <c r="AF13" s="5">
        <f t="shared" si="25"/>
        <v>0</v>
      </c>
      <c r="AG13" s="5">
        <f t="shared" si="66"/>
        <v>0</v>
      </c>
      <c r="AH13" s="5">
        <f t="shared" si="12"/>
        <v>0</v>
      </c>
      <c r="AI13" s="5">
        <f t="shared" si="26"/>
        <v>41</v>
      </c>
      <c r="AJ13" s="5">
        <f t="shared" si="27"/>
        <v>0.37037037037037035</v>
      </c>
      <c r="AK13" s="5">
        <f t="shared" si="28"/>
        <v>0</v>
      </c>
      <c r="AL13" s="5">
        <f t="shared" si="29"/>
        <v>0</v>
      </c>
      <c r="AM13" s="5">
        <f t="shared" si="67"/>
        <v>0</v>
      </c>
      <c r="AN13" s="5">
        <f t="shared" si="13"/>
        <v>6</v>
      </c>
      <c r="AO13" s="5">
        <f t="shared" si="30"/>
        <v>35</v>
      </c>
      <c r="AP13" s="5">
        <f t="shared" si="14"/>
        <v>0.14814814814814814</v>
      </c>
      <c r="AQ13" s="5">
        <f t="shared" si="31"/>
        <v>0.42857142857142855</v>
      </c>
      <c r="AR13" s="5">
        <f t="shared" si="15"/>
        <v>1.7571428571428571</v>
      </c>
      <c r="AS13" s="5">
        <f t="shared" si="78"/>
        <v>0</v>
      </c>
      <c r="AT13" s="5">
        <f t="shared" si="32"/>
        <v>9</v>
      </c>
      <c r="AU13" s="5">
        <f t="shared" si="33"/>
        <v>32</v>
      </c>
      <c r="AV13" s="5">
        <f t="shared" si="34"/>
        <v>3.7037037037037035E-2</v>
      </c>
      <c r="AW13" s="5">
        <f t="shared" si="35"/>
        <v>0.6428571428571429</v>
      </c>
      <c r="AX13" s="5">
        <f t="shared" si="69"/>
        <v>2.6357142857142857</v>
      </c>
      <c r="AY13" s="5">
        <f t="shared" si="70"/>
        <v>0</v>
      </c>
      <c r="AZ13" s="5">
        <f t="shared" si="36"/>
        <v>9</v>
      </c>
      <c r="BA13" s="5">
        <f t="shared" si="37"/>
        <v>32</v>
      </c>
      <c r="BB13" s="5">
        <f t="shared" si="38"/>
        <v>3.7037037037037035E-2</v>
      </c>
      <c r="BC13" s="5">
        <f t="shared" si="39"/>
        <v>0.6428571428571429</v>
      </c>
      <c r="BD13" s="5">
        <f t="shared" si="40"/>
        <v>2.6357142857142857</v>
      </c>
      <c r="BE13" s="5">
        <f t="shared" si="71"/>
        <v>2.3809523809523812E-2</v>
      </c>
      <c r="BF13" s="5">
        <f t="shared" si="41"/>
        <v>9</v>
      </c>
      <c r="BG13" s="5">
        <f t="shared" si="42"/>
        <v>32</v>
      </c>
      <c r="BH13" s="5">
        <f t="shared" si="43"/>
        <v>3.7037037037037035E-2</v>
      </c>
      <c r="BI13" s="5">
        <f t="shared" si="44"/>
        <v>0.6428571428571429</v>
      </c>
      <c r="BJ13" s="5">
        <f t="shared" si="45"/>
        <v>2.6357142857142857</v>
      </c>
      <c r="BK13" s="5">
        <f t="shared" si="72"/>
        <v>2.3809523809523812E-2</v>
      </c>
      <c r="BL13" s="5">
        <f t="shared" si="16"/>
        <v>8</v>
      </c>
      <c r="BM13" s="5">
        <f t="shared" si="46"/>
        <v>33</v>
      </c>
      <c r="BN13" s="5">
        <f t="shared" si="47"/>
        <v>7.407407407407407E-2</v>
      </c>
      <c r="BO13" s="5">
        <f t="shared" si="48"/>
        <v>0.5714285714285714</v>
      </c>
      <c r="BP13" s="5">
        <f t="shared" si="49"/>
        <v>2.342857142857143</v>
      </c>
      <c r="BQ13" s="5">
        <f t="shared" si="73"/>
        <v>2.1164021164021163E-2</v>
      </c>
      <c r="BR13" s="5">
        <f t="shared" si="17"/>
        <v>9</v>
      </c>
      <c r="BS13" s="5">
        <f t="shared" si="50"/>
        <v>32</v>
      </c>
      <c r="BT13" s="5">
        <f t="shared" si="51"/>
        <v>3.7037037037037035E-2</v>
      </c>
      <c r="BU13" s="5">
        <f t="shared" si="52"/>
        <v>0.6428571428571429</v>
      </c>
      <c r="BV13" s="5">
        <f t="shared" si="53"/>
        <v>2.6357142857142857</v>
      </c>
      <c r="BW13" s="5">
        <f t="shared" si="74"/>
        <v>0</v>
      </c>
      <c r="BX13" s="5">
        <f t="shared" si="18"/>
        <v>9</v>
      </c>
      <c r="BY13" s="5">
        <f t="shared" si="54"/>
        <v>32</v>
      </c>
      <c r="BZ13" s="5">
        <f t="shared" si="55"/>
        <v>3.7037037037037035E-2</v>
      </c>
      <c r="CA13" s="5">
        <f t="shared" si="56"/>
        <v>0.6428571428571429</v>
      </c>
      <c r="CB13" s="5">
        <f t="shared" si="57"/>
        <v>2.6357142857142857</v>
      </c>
      <c r="CC13" s="5">
        <f t="shared" si="75"/>
        <v>0</v>
      </c>
      <c r="CD13" s="5">
        <f t="shared" si="19"/>
        <v>8</v>
      </c>
      <c r="CE13" s="5">
        <f t="shared" si="58"/>
        <v>33</v>
      </c>
      <c r="CF13" s="5">
        <f t="shared" si="59"/>
        <v>7.407407407407407E-2</v>
      </c>
      <c r="CG13" s="5">
        <f t="shared" si="60"/>
        <v>0.5714285714285714</v>
      </c>
      <c r="CH13" s="5">
        <f t="shared" si="61"/>
        <v>2.342857142857143</v>
      </c>
      <c r="CI13" s="5">
        <f t="shared" si="79"/>
        <v>0</v>
      </c>
      <c r="CJ13" s="5">
        <f t="shared" si="20"/>
        <v>7</v>
      </c>
      <c r="CK13" s="5">
        <f t="shared" si="62"/>
        <v>34</v>
      </c>
      <c r="CL13" s="5">
        <f t="shared" si="63"/>
        <v>0.1111111111111111</v>
      </c>
      <c r="CM13" s="5">
        <f t="shared" si="64"/>
        <v>0.5</v>
      </c>
      <c r="CN13" s="5">
        <f t="shared" si="65"/>
        <v>2.0500000000000003</v>
      </c>
      <c r="CO13" s="5">
        <f t="shared" si="80"/>
        <v>1.8518518518518517E-2</v>
      </c>
    </row>
    <row r="14" spans="1:93" x14ac:dyDescent="0.25">
      <c r="A14" s="6" t="s">
        <v>20</v>
      </c>
      <c r="B14" s="12" t="s">
        <v>19</v>
      </c>
      <c r="C14" s="6">
        <v>1</v>
      </c>
      <c r="D14" s="6">
        <v>-6.2649999999999997</v>
      </c>
      <c r="E14" s="6">
        <v>-6.4130000000000003</v>
      </c>
      <c r="F14" s="31">
        <v>19.356389234720801</v>
      </c>
      <c r="G14" s="6">
        <v>-4.1338100000000004</v>
      </c>
      <c r="H14" s="6">
        <v>-4.0373000000000001</v>
      </c>
      <c r="I14" s="6">
        <v>-3.7581500000000001</v>
      </c>
      <c r="J14" s="6">
        <v>-8.4279499999999992</v>
      </c>
      <c r="K14" s="6">
        <v>-6.1779799999999998</v>
      </c>
      <c r="L14" s="6">
        <v>-6.0457000000000001</v>
      </c>
      <c r="M14" s="10">
        <v>6.1136999999999997</v>
      </c>
      <c r="N14" s="10">
        <v>8.1418999999999997</v>
      </c>
      <c r="O14" s="6">
        <f t="shared" si="3"/>
        <v>41</v>
      </c>
      <c r="P14" s="6">
        <f t="shared" si="4"/>
        <v>38</v>
      </c>
      <c r="Q14" s="6">
        <f t="shared" si="5"/>
        <v>41</v>
      </c>
      <c r="R14" s="6">
        <f t="shared" si="6"/>
        <v>37</v>
      </c>
      <c r="S14" s="6">
        <f t="shared" si="7"/>
        <v>38</v>
      </c>
      <c r="T14" s="6">
        <f t="shared" si="8"/>
        <v>37</v>
      </c>
      <c r="U14" s="6">
        <f t="shared" si="9"/>
        <v>13</v>
      </c>
      <c r="V14" s="6">
        <f t="shared" si="10"/>
        <v>30</v>
      </c>
      <c r="W14" s="6">
        <f t="shared" si="11"/>
        <v>27</v>
      </c>
      <c r="X14" s="6">
        <f t="shared" si="1"/>
        <v>33</v>
      </c>
      <c r="Y14" s="6">
        <f t="shared" si="2"/>
        <v>41</v>
      </c>
      <c r="AA14" s="18">
        <v>11</v>
      </c>
      <c r="AB14" s="5">
        <f t="shared" si="21"/>
        <v>0</v>
      </c>
      <c r="AC14" s="5">
        <f t="shared" si="22"/>
        <v>41</v>
      </c>
      <c r="AD14" s="5">
        <f t="shared" si="23"/>
        <v>0.40740740740740738</v>
      </c>
      <c r="AE14" s="5">
        <f t="shared" si="24"/>
        <v>0</v>
      </c>
      <c r="AF14" s="5">
        <f t="shared" si="25"/>
        <v>0</v>
      </c>
      <c r="AG14" s="5">
        <f t="shared" si="66"/>
        <v>0</v>
      </c>
      <c r="AH14" s="5">
        <f t="shared" si="12"/>
        <v>0</v>
      </c>
      <c r="AI14" s="5">
        <f t="shared" si="26"/>
        <v>41</v>
      </c>
      <c r="AJ14" s="5">
        <f t="shared" si="27"/>
        <v>0.40740740740740738</v>
      </c>
      <c r="AK14" s="5">
        <f t="shared" si="28"/>
        <v>0</v>
      </c>
      <c r="AL14" s="5">
        <f t="shared" si="29"/>
        <v>0</v>
      </c>
      <c r="AM14" s="5">
        <f t="shared" si="67"/>
        <v>0</v>
      </c>
      <c r="AN14" s="5">
        <f t="shared" si="13"/>
        <v>6</v>
      </c>
      <c r="AO14" s="5">
        <f t="shared" si="30"/>
        <v>35</v>
      </c>
      <c r="AP14" s="5">
        <f t="shared" si="14"/>
        <v>0.18518518518518517</v>
      </c>
      <c r="AQ14" s="5">
        <f t="shared" si="31"/>
        <v>0.42857142857142855</v>
      </c>
      <c r="AR14" s="5">
        <f t="shared" si="15"/>
        <v>1.5974025974025974</v>
      </c>
      <c r="AS14" s="5">
        <f t="shared" si="78"/>
        <v>1.5873015873015872E-2</v>
      </c>
      <c r="AT14" s="5">
        <f t="shared" si="32"/>
        <v>9</v>
      </c>
      <c r="AU14" s="5">
        <f t="shared" si="33"/>
        <v>32</v>
      </c>
      <c r="AV14" s="5">
        <f t="shared" si="34"/>
        <v>7.407407407407407E-2</v>
      </c>
      <c r="AW14" s="5">
        <f t="shared" si="35"/>
        <v>0.6428571428571429</v>
      </c>
      <c r="AX14" s="5">
        <f t="shared" si="69"/>
        <v>2.3961038961038961</v>
      </c>
      <c r="AY14" s="5">
        <f t="shared" si="70"/>
        <v>2.3809523809523812E-2</v>
      </c>
      <c r="AZ14" s="5">
        <f t="shared" si="36"/>
        <v>9</v>
      </c>
      <c r="BA14" s="5">
        <f t="shared" si="37"/>
        <v>32</v>
      </c>
      <c r="BB14" s="5">
        <f t="shared" si="38"/>
        <v>7.407407407407407E-2</v>
      </c>
      <c r="BC14" s="5">
        <f t="shared" si="39"/>
        <v>0.6428571428571429</v>
      </c>
      <c r="BD14" s="5">
        <f t="shared" si="40"/>
        <v>2.3961038961038961</v>
      </c>
      <c r="BE14" s="5">
        <f t="shared" si="71"/>
        <v>2.3809523809523812E-2</v>
      </c>
      <c r="BF14" s="5">
        <f t="shared" si="41"/>
        <v>10</v>
      </c>
      <c r="BG14" s="5">
        <f t="shared" si="42"/>
        <v>31</v>
      </c>
      <c r="BH14" s="5">
        <f t="shared" si="43"/>
        <v>3.7037037037037035E-2</v>
      </c>
      <c r="BI14" s="5">
        <f t="shared" si="44"/>
        <v>0.7142857142857143</v>
      </c>
      <c r="BJ14" s="5">
        <f t="shared" si="45"/>
        <v>2.662337662337662</v>
      </c>
      <c r="BK14" s="5">
        <f t="shared" si="72"/>
        <v>0</v>
      </c>
      <c r="BL14" s="5">
        <f t="shared" si="16"/>
        <v>8</v>
      </c>
      <c r="BM14" s="5">
        <f t="shared" si="46"/>
        <v>33</v>
      </c>
      <c r="BN14" s="5">
        <f t="shared" si="47"/>
        <v>0.1111111111111111</v>
      </c>
      <c r="BO14" s="5">
        <f t="shared" si="48"/>
        <v>0.5714285714285714</v>
      </c>
      <c r="BP14" s="5">
        <f t="shared" si="49"/>
        <v>2.1298701298701297</v>
      </c>
      <c r="BQ14" s="5">
        <f t="shared" si="73"/>
        <v>2.1164021164021163E-2</v>
      </c>
      <c r="BR14" s="5">
        <f t="shared" si="17"/>
        <v>9</v>
      </c>
      <c r="BS14" s="5">
        <f t="shared" si="50"/>
        <v>32</v>
      </c>
      <c r="BT14" s="5">
        <f t="shared" si="51"/>
        <v>7.407407407407407E-2</v>
      </c>
      <c r="BU14" s="5">
        <f t="shared" si="52"/>
        <v>0.6428571428571429</v>
      </c>
      <c r="BV14" s="5">
        <f t="shared" si="53"/>
        <v>2.3961038961038961</v>
      </c>
      <c r="BW14" s="5">
        <f t="shared" si="74"/>
        <v>2.3809523809523812E-2</v>
      </c>
      <c r="BX14" s="5">
        <f t="shared" si="18"/>
        <v>9</v>
      </c>
      <c r="BY14" s="5">
        <f t="shared" si="54"/>
        <v>32</v>
      </c>
      <c r="BZ14" s="5">
        <f t="shared" si="55"/>
        <v>7.407407407407407E-2</v>
      </c>
      <c r="CA14" s="5">
        <f t="shared" si="56"/>
        <v>0.6428571428571429</v>
      </c>
      <c r="CB14" s="5">
        <f t="shared" si="57"/>
        <v>2.3961038961038961</v>
      </c>
      <c r="CC14" s="5">
        <f t="shared" si="75"/>
        <v>2.3809523809523812E-2</v>
      </c>
      <c r="CD14" s="5">
        <f t="shared" si="19"/>
        <v>8</v>
      </c>
      <c r="CE14" s="5">
        <f t="shared" si="58"/>
        <v>33</v>
      </c>
      <c r="CF14" s="5">
        <f t="shared" si="59"/>
        <v>0.1111111111111111</v>
      </c>
      <c r="CG14" s="5">
        <f t="shared" si="60"/>
        <v>0.5714285714285714</v>
      </c>
      <c r="CH14" s="5">
        <f t="shared" si="61"/>
        <v>2.1298701298701297</v>
      </c>
      <c r="CI14" s="5">
        <f t="shared" si="79"/>
        <v>2.1164021164021163E-2</v>
      </c>
      <c r="CJ14" s="5">
        <f t="shared" si="20"/>
        <v>7</v>
      </c>
      <c r="CK14" s="5">
        <f t="shared" si="62"/>
        <v>34</v>
      </c>
      <c r="CL14" s="5">
        <f t="shared" si="63"/>
        <v>0.14814814814814814</v>
      </c>
      <c r="CM14" s="5">
        <f t="shared" si="64"/>
        <v>0.5</v>
      </c>
      <c r="CN14" s="5">
        <f t="shared" si="65"/>
        <v>1.8636363636363635</v>
      </c>
      <c r="CO14" s="5">
        <f t="shared" si="80"/>
        <v>1.8518518518518517E-2</v>
      </c>
    </row>
    <row r="15" spans="1:93" x14ac:dyDescent="0.25">
      <c r="A15" s="6" t="s">
        <v>68</v>
      </c>
      <c r="B15" s="16" t="s">
        <v>19</v>
      </c>
      <c r="C15" s="6">
        <v>1</v>
      </c>
      <c r="D15" s="6">
        <v>-6.5209999999999999</v>
      </c>
      <c r="E15" s="6">
        <v>-4.694</v>
      </c>
      <c r="F15" s="31">
        <v>11.6164515433376</v>
      </c>
      <c r="G15" s="6">
        <v>-11.0276</v>
      </c>
      <c r="H15" s="6">
        <v>-11.021000000000001</v>
      </c>
      <c r="I15" s="6">
        <v>-10.110099999999999</v>
      </c>
      <c r="J15" s="6">
        <v>-7.17788</v>
      </c>
      <c r="K15" s="6">
        <v>-7.0815700000000001</v>
      </c>
      <c r="M15" s="10">
        <v>6.2099000000000002</v>
      </c>
      <c r="N15" s="10">
        <v>11.9061</v>
      </c>
      <c r="O15" s="6">
        <f t="shared" si="3"/>
        <v>39</v>
      </c>
      <c r="P15" s="6">
        <f t="shared" si="4"/>
        <v>40</v>
      </c>
      <c r="Q15" s="6">
        <f t="shared" si="5"/>
        <v>38</v>
      </c>
      <c r="R15" s="6">
        <f t="shared" si="6"/>
        <v>6</v>
      </c>
      <c r="S15" s="6">
        <f t="shared" si="7"/>
        <v>6</v>
      </c>
      <c r="T15" s="6">
        <f t="shared" si="8"/>
        <v>6</v>
      </c>
      <c r="U15" s="6">
        <f t="shared" si="9"/>
        <v>20</v>
      </c>
      <c r="V15" s="6">
        <f t="shared" si="10"/>
        <v>20</v>
      </c>
      <c r="W15" s="6" t="e">
        <f t="shared" si="11"/>
        <v>#N/A</v>
      </c>
      <c r="X15" s="6">
        <f t="shared" si="1"/>
        <v>32</v>
      </c>
      <c r="Y15" s="6">
        <f t="shared" si="2"/>
        <v>12</v>
      </c>
      <c r="AA15" s="6">
        <v>12</v>
      </c>
      <c r="AB15" s="5">
        <f t="shared" si="21"/>
        <v>0</v>
      </c>
      <c r="AC15" s="5">
        <f t="shared" si="22"/>
        <v>41</v>
      </c>
      <c r="AD15" s="5">
        <f t="shared" si="23"/>
        <v>0.44444444444444442</v>
      </c>
      <c r="AE15" s="5">
        <f t="shared" si="24"/>
        <v>0</v>
      </c>
      <c r="AF15" s="5">
        <f t="shared" si="25"/>
        <v>0</v>
      </c>
      <c r="AG15" s="5">
        <f t="shared" si="66"/>
        <v>0</v>
      </c>
      <c r="AH15" s="5">
        <f t="shared" si="12"/>
        <v>0</v>
      </c>
      <c r="AI15" s="5">
        <f t="shared" si="26"/>
        <v>41</v>
      </c>
      <c r="AJ15" s="5">
        <f t="shared" si="27"/>
        <v>0.44444444444444442</v>
      </c>
      <c r="AK15" s="5">
        <f t="shared" si="28"/>
        <v>0</v>
      </c>
      <c r="AL15" s="5">
        <f t="shared" si="29"/>
        <v>0</v>
      </c>
      <c r="AM15" s="5">
        <f t="shared" si="67"/>
        <v>0</v>
      </c>
      <c r="AN15" s="5">
        <f t="shared" si="13"/>
        <v>6</v>
      </c>
      <c r="AO15" s="5">
        <f t="shared" si="30"/>
        <v>35</v>
      </c>
      <c r="AP15" s="5">
        <f t="shared" si="14"/>
        <v>0.22222222222222221</v>
      </c>
      <c r="AQ15" s="5">
        <f t="shared" si="31"/>
        <v>0.42857142857142855</v>
      </c>
      <c r="AR15" s="5">
        <f t="shared" si="15"/>
        <v>1.4642857142857142</v>
      </c>
      <c r="AS15" s="5">
        <f t="shared" si="78"/>
        <v>1.5873015873015872E-2</v>
      </c>
      <c r="AT15" s="5">
        <f t="shared" si="32"/>
        <v>9</v>
      </c>
      <c r="AU15" s="5">
        <f t="shared" si="33"/>
        <v>32</v>
      </c>
      <c r="AV15" s="5">
        <f t="shared" si="34"/>
        <v>0.1111111111111111</v>
      </c>
      <c r="AW15" s="5">
        <f t="shared" si="35"/>
        <v>0.6428571428571429</v>
      </c>
      <c r="AX15" s="5">
        <f t="shared" si="69"/>
        <v>2.1964285714285712</v>
      </c>
      <c r="AY15" s="5">
        <f t="shared" si="70"/>
        <v>2.3809523809523812E-2</v>
      </c>
      <c r="AZ15" s="5">
        <f t="shared" si="36"/>
        <v>10</v>
      </c>
      <c r="BA15" s="5">
        <f t="shared" si="37"/>
        <v>31</v>
      </c>
      <c r="BB15" s="5">
        <f t="shared" si="38"/>
        <v>7.407407407407407E-2</v>
      </c>
      <c r="BC15" s="5">
        <f t="shared" si="39"/>
        <v>0.7142857142857143</v>
      </c>
      <c r="BD15" s="5">
        <f t="shared" si="40"/>
        <v>2.4404761904761902</v>
      </c>
      <c r="BE15" s="5">
        <f t="shared" si="71"/>
        <v>0</v>
      </c>
      <c r="BF15" s="5">
        <f t="shared" si="41"/>
        <v>10</v>
      </c>
      <c r="BG15" s="5">
        <f t="shared" si="42"/>
        <v>31</v>
      </c>
      <c r="BH15" s="5">
        <f t="shared" si="43"/>
        <v>7.407407407407407E-2</v>
      </c>
      <c r="BI15" s="5">
        <f t="shared" si="44"/>
        <v>0.7142857142857143</v>
      </c>
      <c r="BJ15" s="5">
        <f t="shared" si="45"/>
        <v>2.4404761904761902</v>
      </c>
      <c r="BK15" s="5">
        <f t="shared" si="72"/>
        <v>2.6455026455026454E-2</v>
      </c>
      <c r="BL15" s="5">
        <f t="shared" si="16"/>
        <v>9</v>
      </c>
      <c r="BM15" s="5">
        <f t="shared" si="46"/>
        <v>32</v>
      </c>
      <c r="BN15" s="5">
        <f t="shared" si="47"/>
        <v>0.1111111111111111</v>
      </c>
      <c r="BO15" s="5">
        <f t="shared" si="48"/>
        <v>0.6428571428571429</v>
      </c>
      <c r="BP15" s="5">
        <f t="shared" si="49"/>
        <v>2.1964285714285712</v>
      </c>
      <c r="BQ15" s="5">
        <f t="shared" si="73"/>
        <v>0</v>
      </c>
      <c r="BR15" s="5">
        <f t="shared" si="17"/>
        <v>9</v>
      </c>
      <c r="BS15" s="5">
        <f t="shared" si="50"/>
        <v>32</v>
      </c>
      <c r="BT15" s="5">
        <f t="shared" si="51"/>
        <v>0.1111111111111111</v>
      </c>
      <c r="BU15" s="5">
        <f t="shared" si="52"/>
        <v>0.6428571428571429</v>
      </c>
      <c r="BV15" s="5">
        <f t="shared" si="53"/>
        <v>2.1964285714285712</v>
      </c>
      <c r="BW15" s="5">
        <f t="shared" si="74"/>
        <v>2.3809523809523812E-2</v>
      </c>
      <c r="BX15" s="5">
        <f t="shared" si="18"/>
        <v>9</v>
      </c>
      <c r="BY15" s="5">
        <f t="shared" si="54"/>
        <v>32</v>
      </c>
      <c r="BZ15" s="5">
        <f t="shared" si="55"/>
        <v>0.1111111111111111</v>
      </c>
      <c r="CA15" s="5">
        <f t="shared" si="56"/>
        <v>0.6428571428571429</v>
      </c>
      <c r="CB15" s="5">
        <f t="shared" si="57"/>
        <v>2.1964285714285712</v>
      </c>
      <c r="CC15" s="5">
        <f t="shared" si="75"/>
        <v>2.3809523809523812E-2</v>
      </c>
      <c r="CD15" s="5">
        <f t="shared" si="19"/>
        <v>8</v>
      </c>
      <c r="CE15" s="5">
        <f t="shared" si="58"/>
        <v>33</v>
      </c>
      <c r="CF15" s="5">
        <f t="shared" si="59"/>
        <v>0.14814814814814814</v>
      </c>
      <c r="CG15" s="5">
        <f t="shared" si="60"/>
        <v>0.5714285714285714</v>
      </c>
      <c r="CH15" s="5">
        <f t="shared" si="61"/>
        <v>1.9523809523809523</v>
      </c>
      <c r="CI15" s="5">
        <f t="shared" si="79"/>
        <v>2.1164021164021163E-2</v>
      </c>
      <c r="CJ15" s="5">
        <f t="shared" si="20"/>
        <v>8</v>
      </c>
      <c r="CK15" s="5">
        <f t="shared" si="62"/>
        <v>33</v>
      </c>
      <c r="CL15" s="5">
        <f t="shared" si="63"/>
        <v>0.14814814814814814</v>
      </c>
      <c r="CM15" s="5">
        <f t="shared" si="64"/>
        <v>0.5714285714285714</v>
      </c>
      <c r="CN15" s="5">
        <f t="shared" si="65"/>
        <v>1.9523809523809523</v>
      </c>
      <c r="CO15" s="5">
        <f t="shared" si="80"/>
        <v>0</v>
      </c>
    </row>
    <row r="16" spans="1:93" x14ac:dyDescent="0.25">
      <c r="A16" s="6" t="s">
        <v>26</v>
      </c>
      <c r="B16" s="7"/>
      <c r="C16" s="6">
        <v>0</v>
      </c>
      <c r="D16" s="6">
        <v>-11.797000000000001</v>
      </c>
      <c r="E16" s="6">
        <v>-13.417</v>
      </c>
      <c r="F16" s="31">
        <v>-7.92094930548408</v>
      </c>
      <c r="G16" s="6">
        <v>-9.1406500000000008</v>
      </c>
      <c r="H16" s="6">
        <v>-8.5747300000000006</v>
      </c>
      <c r="I16" s="6">
        <v>-8.7254400000000008</v>
      </c>
      <c r="J16" s="6">
        <v>-8.6729199999999995</v>
      </c>
      <c r="K16" s="6">
        <v>-9.1193200000000001</v>
      </c>
      <c r="L16" s="6">
        <v>-8.0947200000000006</v>
      </c>
      <c r="M16" s="10">
        <v>6.7756999999999996</v>
      </c>
      <c r="N16" s="10">
        <v>10.590199999999999</v>
      </c>
      <c r="O16" s="6">
        <f t="shared" si="3"/>
        <v>1</v>
      </c>
      <c r="P16" s="6">
        <f t="shared" si="4"/>
        <v>2</v>
      </c>
      <c r="Q16" s="6">
        <f t="shared" si="5"/>
        <v>14</v>
      </c>
      <c r="R16" s="6">
        <f t="shared" si="6"/>
        <v>9</v>
      </c>
      <c r="S16" s="6">
        <f t="shared" si="7"/>
        <v>11</v>
      </c>
      <c r="T16" s="6">
        <f t="shared" si="8"/>
        <v>10</v>
      </c>
      <c r="U16" s="6">
        <f t="shared" si="9"/>
        <v>10</v>
      </c>
      <c r="V16" s="6">
        <f t="shared" si="10"/>
        <v>9</v>
      </c>
      <c r="W16" s="6">
        <f t="shared" si="11"/>
        <v>14</v>
      </c>
      <c r="X16" s="6">
        <f t="shared" si="1"/>
        <v>27</v>
      </c>
      <c r="Y16" s="6">
        <f t="shared" si="2"/>
        <v>22</v>
      </c>
      <c r="AA16" s="18">
        <v>13</v>
      </c>
      <c r="AB16" s="5">
        <f t="shared" si="21"/>
        <v>0</v>
      </c>
      <c r="AC16" s="5">
        <f t="shared" si="22"/>
        <v>41</v>
      </c>
      <c r="AD16" s="5">
        <f t="shared" si="23"/>
        <v>0.48148148148148145</v>
      </c>
      <c r="AE16" s="5">
        <f t="shared" si="24"/>
        <v>0</v>
      </c>
      <c r="AF16" s="5">
        <f t="shared" si="25"/>
        <v>0</v>
      </c>
      <c r="AG16" s="5">
        <f t="shared" si="66"/>
        <v>0</v>
      </c>
      <c r="AH16" s="5">
        <f t="shared" si="12"/>
        <v>0</v>
      </c>
      <c r="AI16" s="5">
        <f t="shared" si="26"/>
        <v>41</v>
      </c>
      <c r="AJ16" s="5">
        <f t="shared" si="27"/>
        <v>0.48148148148148145</v>
      </c>
      <c r="AK16" s="5">
        <f t="shared" si="28"/>
        <v>0</v>
      </c>
      <c r="AL16" s="5">
        <f t="shared" si="29"/>
        <v>0</v>
      </c>
      <c r="AM16" s="5">
        <f t="shared" si="67"/>
        <v>0</v>
      </c>
      <c r="AN16" s="5">
        <f t="shared" si="13"/>
        <v>7</v>
      </c>
      <c r="AO16" s="5">
        <f t="shared" si="30"/>
        <v>34</v>
      </c>
      <c r="AP16" s="5">
        <f t="shared" si="14"/>
        <v>0.22222222222222221</v>
      </c>
      <c r="AQ16" s="5">
        <f t="shared" si="31"/>
        <v>0.5</v>
      </c>
      <c r="AR16" s="5">
        <f t="shared" si="15"/>
        <v>1.5769230769230769</v>
      </c>
      <c r="AS16" s="5">
        <f t="shared" si="78"/>
        <v>0</v>
      </c>
      <c r="AT16" s="5">
        <f t="shared" si="32"/>
        <v>9</v>
      </c>
      <c r="AU16" s="5">
        <f t="shared" si="33"/>
        <v>32</v>
      </c>
      <c r="AV16" s="5">
        <f t="shared" si="34"/>
        <v>0.14814814814814814</v>
      </c>
      <c r="AW16" s="5">
        <f t="shared" si="35"/>
        <v>0.6428571428571429</v>
      </c>
      <c r="AX16" s="5">
        <f t="shared" si="69"/>
        <v>2.0274725274725274</v>
      </c>
      <c r="AY16" s="5">
        <f t="shared" si="70"/>
        <v>2.3809523809523812E-2</v>
      </c>
      <c r="AZ16" s="5">
        <f t="shared" si="36"/>
        <v>10</v>
      </c>
      <c r="BA16" s="5">
        <f t="shared" si="37"/>
        <v>31</v>
      </c>
      <c r="BB16" s="5">
        <f t="shared" si="38"/>
        <v>0.1111111111111111</v>
      </c>
      <c r="BC16" s="5">
        <f t="shared" si="39"/>
        <v>0.7142857142857143</v>
      </c>
      <c r="BD16" s="5">
        <f t="shared" si="40"/>
        <v>2.2527472527472527</v>
      </c>
      <c r="BE16" s="5">
        <f t="shared" si="71"/>
        <v>2.6455026455026454E-2</v>
      </c>
      <c r="BF16" s="5">
        <f t="shared" si="41"/>
        <v>10</v>
      </c>
      <c r="BG16" s="5">
        <f t="shared" si="42"/>
        <v>31</v>
      </c>
      <c r="BH16" s="5">
        <f t="shared" si="43"/>
        <v>0.1111111111111111</v>
      </c>
      <c r="BI16" s="5">
        <f t="shared" si="44"/>
        <v>0.7142857142857143</v>
      </c>
      <c r="BJ16" s="5">
        <f t="shared" si="45"/>
        <v>2.2527472527472527</v>
      </c>
      <c r="BK16" s="5">
        <f t="shared" si="72"/>
        <v>2.6455026455026454E-2</v>
      </c>
      <c r="BL16" s="5">
        <f t="shared" si="16"/>
        <v>10</v>
      </c>
      <c r="BM16" s="5">
        <f t="shared" si="46"/>
        <v>31</v>
      </c>
      <c r="BN16" s="5">
        <f t="shared" si="47"/>
        <v>0.1111111111111111</v>
      </c>
      <c r="BO16" s="5">
        <f t="shared" si="48"/>
        <v>0.7142857142857143</v>
      </c>
      <c r="BP16" s="5">
        <f t="shared" si="49"/>
        <v>2.2527472527472527</v>
      </c>
      <c r="BQ16" s="5">
        <f t="shared" si="73"/>
        <v>0</v>
      </c>
      <c r="BR16" s="5">
        <f t="shared" si="17"/>
        <v>9</v>
      </c>
      <c r="BS16" s="5">
        <f t="shared" si="50"/>
        <v>32</v>
      </c>
      <c r="BT16" s="5">
        <f t="shared" si="51"/>
        <v>0.14814814814814814</v>
      </c>
      <c r="BU16" s="5">
        <f t="shared" si="52"/>
        <v>0.6428571428571429</v>
      </c>
      <c r="BV16" s="5">
        <f t="shared" si="53"/>
        <v>2.0274725274725274</v>
      </c>
      <c r="BW16" s="5">
        <f t="shared" si="74"/>
        <v>2.3809523809523812E-2</v>
      </c>
      <c r="BX16" s="5">
        <f t="shared" si="18"/>
        <v>9</v>
      </c>
      <c r="BY16" s="5">
        <f t="shared" si="54"/>
        <v>32</v>
      </c>
      <c r="BZ16" s="5">
        <f t="shared" si="55"/>
        <v>0.14814814814814814</v>
      </c>
      <c r="CA16" s="5">
        <f t="shared" si="56"/>
        <v>0.6428571428571429</v>
      </c>
      <c r="CB16" s="5">
        <f t="shared" si="57"/>
        <v>2.0274725274725274</v>
      </c>
      <c r="CC16" s="5">
        <f t="shared" si="75"/>
        <v>2.3809523809523812E-2</v>
      </c>
      <c r="CD16" s="5">
        <f t="shared" si="19"/>
        <v>9</v>
      </c>
      <c r="CE16" s="5">
        <f t="shared" si="58"/>
        <v>32</v>
      </c>
      <c r="CF16" s="5">
        <f t="shared" si="59"/>
        <v>0.14814814814814814</v>
      </c>
      <c r="CG16" s="5">
        <f t="shared" si="60"/>
        <v>0.6428571428571429</v>
      </c>
      <c r="CH16" s="5">
        <f t="shared" si="61"/>
        <v>2.0274725274725274</v>
      </c>
      <c r="CI16" s="5">
        <f t="shared" si="79"/>
        <v>0</v>
      </c>
      <c r="CJ16" s="5">
        <f t="shared" si="20"/>
        <v>8</v>
      </c>
      <c r="CK16" s="5">
        <f t="shared" si="62"/>
        <v>33</v>
      </c>
      <c r="CL16" s="5">
        <f t="shared" si="63"/>
        <v>0.18518518518518517</v>
      </c>
      <c r="CM16" s="5">
        <f t="shared" si="64"/>
        <v>0.5714285714285714</v>
      </c>
      <c r="CN16" s="5">
        <f t="shared" si="65"/>
        <v>1.802197802197802</v>
      </c>
      <c r="CO16" s="5">
        <f t="shared" si="80"/>
        <v>2.1164021164021163E-2</v>
      </c>
    </row>
    <row r="17" spans="1:93" x14ac:dyDescent="0.25">
      <c r="A17" s="6" t="s">
        <v>28</v>
      </c>
      <c r="B17" s="7"/>
      <c r="C17" s="6">
        <v>0</v>
      </c>
      <c r="D17" s="6">
        <v>-11.781000000000001</v>
      </c>
      <c r="E17" s="6">
        <v>-13.178000000000001</v>
      </c>
      <c r="F17" s="31">
        <v>-5.2580890468846704</v>
      </c>
      <c r="G17" s="6">
        <v>-8.5887499999999992</v>
      </c>
      <c r="H17" s="6">
        <v>-8.2666199999999996</v>
      </c>
      <c r="I17" s="6">
        <v>-8.3292400000000004</v>
      </c>
      <c r="J17" s="6">
        <v>-9.45533</v>
      </c>
      <c r="K17" s="6">
        <v>-8.5424399999999991</v>
      </c>
      <c r="L17" s="6">
        <v>-8.6989699999999992</v>
      </c>
      <c r="M17" s="10">
        <v>9.7012999999999998</v>
      </c>
      <c r="N17" s="10">
        <v>14.290900000000001</v>
      </c>
      <c r="O17" s="6">
        <f t="shared" si="3"/>
        <v>2</v>
      </c>
      <c r="P17" s="6">
        <f t="shared" si="4"/>
        <v>3</v>
      </c>
      <c r="Q17" s="6">
        <f t="shared" si="5"/>
        <v>25</v>
      </c>
      <c r="R17" s="6">
        <f t="shared" si="6"/>
        <v>12</v>
      </c>
      <c r="S17" s="6">
        <f t="shared" si="7"/>
        <v>13</v>
      </c>
      <c r="T17" s="6">
        <f t="shared" si="8"/>
        <v>13</v>
      </c>
      <c r="U17" s="6">
        <f t="shared" si="9"/>
        <v>9</v>
      </c>
      <c r="V17" s="6">
        <f t="shared" si="10"/>
        <v>13</v>
      </c>
      <c r="W17" s="6">
        <f t="shared" si="11"/>
        <v>9</v>
      </c>
      <c r="X17" s="6">
        <f t="shared" si="1"/>
        <v>6</v>
      </c>
      <c r="Y17" s="6">
        <f t="shared" si="2"/>
        <v>5</v>
      </c>
      <c r="AA17" s="6">
        <v>14</v>
      </c>
      <c r="AB17" s="5">
        <f t="shared" si="21"/>
        <v>0</v>
      </c>
      <c r="AC17" s="5">
        <f t="shared" si="22"/>
        <v>41</v>
      </c>
      <c r="AD17" s="5">
        <f t="shared" si="23"/>
        <v>0.51851851851851849</v>
      </c>
      <c r="AE17" s="5">
        <f t="shared" si="24"/>
        <v>0</v>
      </c>
      <c r="AF17" s="5">
        <f t="shared" si="25"/>
        <v>0</v>
      </c>
      <c r="AG17" s="5">
        <f t="shared" si="66"/>
        <v>0</v>
      </c>
      <c r="AH17" s="5">
        <f t="shared" si="12"/>
        <v>0</v>
      </c>
      <c r="AI17" s="5">
        <f t="shared" si="26"/>
        <v>41</v>
      </c>
      <c r="AJ17" s="5">
        <f t="shared" si="27"/>
        <v>0.51851851851851849</v>
      </c>
      <c r="AK17" s="5">
        <f t="shared" si="28"/>
        <v>0</v>
      </c>
      <c r="AL17" s="5">
        <f t="shared" si="29"/>
        <v>0</v>
      </c>
      <c r="AM17" s="5">
        <f t="shared" si="67"/>
        <v>0</v>
      </c>
      <c r="AN17" s="5">
        <f t="shared" si="13"/>
        <v>7</v>
      </c>
      <c r="AO17" s="5">
        <f t="shared" si="30"/>
        <v>34</v>
      </c>
      <c r="AP17" s="5">
        <f t="shared" si="14"/>
        <v>0.25925925925925924</v>
      </c>
      <c r="AQ17" s="5">
        <f t="shared" si="31"/>
        <v>0.5</v>
      </c>
      <c r="AR17" s="5">
        <f t="shared" si="15"/>
        <v>1.464285714285714</v>
      </c>
      <c r="AS17" s="5">
        <f t="shared" si="78"/>
        <v>1.8518518518518517E-2</v>
      </c>
      <c r="AT17" s="5">
        <f t="shared" si="32"/>
        <v>10</v>
      </c>
      <c r="AU17" s="5">
        <f t="shared" si="33"/>
        <v>31</v>
      </c>
      <c r="AV17" s="5">
        <f t="shared" si="34"/>
        <v>0.14814814814814814</v>
      </c>
      <c r="AW17" s="5">
        <f t="shared" si="35"/>
        <v>0.7142857142857143</v>
      </c>
      <c r="AX17" s="5">
        <f t="shared" si="69"/>
        <v>2.0918367346938771</v>
      </c>
      <c r="AY17" s="5">
        <f t="shared" si="70"/>
        <v>0</v>
      </c>
      <c r="AZ17" s="5">
        <f t="shared" si="36"/>
        <v>10</v>
      </c>
      <c r="BA17" s="5">
        <f t="shared" si="37"/>
        <v>31</v>
      </c>
      <c r="BB17" s="5">
        <f t="shared" si="38"/>
        <v>0.14814814814814814</v>
      </c>
      <c r="BC17" s="5">
        <f t="shared" si="39"/>
        <v>0.7142857142857143</v>
      </c>
      <c r="BD17" s="5">
        <f t="shared" si="40"/>
        <v>2.0918367346938771</v>
      </c>
      <c r="BE17" s="5">
        <f t="shared" si="71"/>
        <v>2.6455026455026454E-2</v>
      </c>
      <c r="BF17" s="5">
        <f t="shared" si="41"/>
        <v>10</v>
      </c>
      <c r="BG17" s="5">
        <f t="shared" si="42"/>
        <v>31</v>
      </c>
      <c r="BH17" s="5">
        <f t="shared" si="43"/>
        <v>0.14814814814814814</v>
      </c>
      <c r="BI17" s="5">
        <f t="shared" si="44"/>
        <v>0.7142857142857143</v>
      </c>
      <c r="BJ17" s="5">
        <f t="shared" si="45"/>
        <v>2.0918367346938771</v>
      </c>
      <c r="BK17" s="5">
        <f t="shared" si="72"/>
        <v>2.6455026455026454E-2</v>
      </c>
      <c r="BL17" s="5">
        <f t="shared" si="16"/>
        <v>10</v>
      </c>
      <c r="BM17" s="5">
        <f t="shared" si="46"/>
        <v>31</v>
      </c>
      <c r="BN17" s="5">
        <f t="shared" si="47"/>
        <v>0.14814814814814814</v>
      </c>
      <c r="BO17" s="5">
        <f t="shared" si="48"/>
        <v>0.7142857142857143</v>
      </c>
      <c r="BP17" s="5">
        <f t="shared" si="49"/>
        <v>2.0918367346938771</v>
      </c>
      <c r="BQ17" s="5">
        <f t="shared" si="73"/>
        <v>2.6455026455026454E-2</v>
      </c>
      <c r="BR17" s="5">
        <f t="shared" si="17"/>
        <v>9</v>
      </c>
      <c r="BS17" s="5">
        <f t="shared" si="50"/>
        <v>32</v>
      </c>
      <c r="BT17" s="5">
        <f t="shared" si="51"/>
        <v>0.18518518518518517</v>
      </c>
      <c r="BU17" s="5">
        <f t="shared" si="52"/>
        <v>0.6428571428571429</v>
      </c>
      <c r="BV17" s="5">
        <f t="shared" si="53"/>
        <v>1.8826530612244896</v>
      </c>
      <c r="BW17" s="5">
        <f t="shared" si="74"/>
        <v>2.3809523809523812E-2</v>
      </c>
      <c r="BX17" s="5">
        <f t="shared" si="18"/>
        <v>9</v>
      </c>
      <c r="BY17" s="5">
        <f t="shared" si="54"/>
        <v>32</v>
      </c>
      <c r="BZ17" s="5">
        <f t="shared" si="55"/>
        <v>0.18518518518518517</v>
      </c>
      <c r="CA17" s="5">
        <f t="shared" si="56"/>
        <v>0.6428571428571429</v>
      </c>
      <c r="CB17" s="5">
        <f t="shared" si="57"/>
        <v>1.8826530612244896</v>
      </c>
      <c r="CC17" s="5">
        <f t="shared" si="75"/>
        <v>2.3809523809523812E-2</v>
      </c>
      <c r="CD17" s="5">
        <f t="shared" si="19"/>
        <v>9</v>
      </c>
      <c r="CE17" s="5">
        <f t="shared" si="58"/>
        <v>32</v>
      </c>
      <c r="CF17" s="5">
        <f t="shared" si="59"/>
        <v>0.18518518518518517</v>
      </c>
      <c r="CG17" s="5">
        <f t="shared" si="60"/>
        <v>0.6428571428571429</v>
      </c>
      <c r="CH17" s="5">
        <f t="shared" si="61"/>
        <v>1.8826530612244896</v>
      </c>
      <c r="CI17" s="5">
        <f t="shared" si="79"/>
        <v>2.3809523809523812E-2</v>
      </c>
      <c r="CJ17" s="5">
        <f t="shared" si="20"/>
        <v>9</v>
      </c>
      <c r="CK17" s="5">
        <f t="shared" si="62"/>
        <v>32</v>
      </c>
      <c r="CL17" s="5">
        <f t="shared" si="63"/>
        <v>0.18518518518518517</v>
      </c>
      <c r="CM17" s="5">
        <f t="shared" si="64"/>
        <v>0.6428571428571429</v>
      </c>
      <c r="CN17" s="5">
        <f t="shared" si="65"/>
        <v>1.8826530612244896</v>
      </c>
      <c r="CO17" s="5">
        <f t="shared" si="80"/>
        <v>0</v>
      </c>
    </row>
    <row r="18" spans="1:93" x14ac:dyDescent="0.25">
      <c r="A18" s="6" t="s">
        <v>30</v>
      </c>
      <c r="B18" s="7"/>
      <c r="C18" s="6">
        <v>0</v>
      </c>
      <c r="D18" s="6">
        <v>-11.340999999999999</v>
      </c>
      <c r="E18" s="6">
        <v>-12.831</v>
      </c>
      <c r="F18" s="31">
        <v>-7.5094112203695396</v>
      </c>
      <c r="G18" s="6">
        <v>-4.49505</v>
      </c>
      <c r="H18" s="6">
        <v>-5.16425</v>
      </c>
      <c r="I18" s="6">
        <v>-4.6725199999999996</v>
      </c>
      <c r="J18" s="6">
        <v>-5.4666699999999997</v>
      </c>
      <c r="K18" s="6">
        <v>-4.8147700000000002</v>
      </c>
      <c r="L18" s="6">
        <v>-4.9742199999999999</v>
      </c>
      <c r="M18" s="10">
        <v>5.6326999999999998</v>
      </c>
      <c r="N18" s="10">
        <v>8.3966999999999992</v>
      </c>
      <c r="O18" s="6">
        <f t="shared" si="3"/>
        <v>3</v>
      </c>
      <c r="P18" s="6">
        <f t="shared" si="4"/>
        <v>5</v>
      </c>
      <c r="Q18" s="6">
        <f t="shared" si="5"/>
        <v>16</v>
      </c>
      <c r="R18" s="6">
        <f t="shared" si="6"/>
        <v>36</v>
      </c>
      <c r="S18" s="6">
        <f t="shared" si="7"/>
        <v>33</v>
      </c>
      <c r="T18" s="6">
        <f t="shared" si="8"/>
        <v>36</v>
      </c>
      <c r="U18" s="6">
        <f t="shared" ref="U18:W42" si="81">RANK(J18,J$2:J$42,1)</f>
        <v>30</v>
      </c>
      <c r="V18" s="6">
        <f t="shared" si="81"/>
        <v>35</v>
      </c>
      <c r="W18" s="6">
        <f t="shared" si="81"/>
        <v>36</v>
      </c>
      <c r="X18" s="6">
        <f t="shared" ref="X18:Y42" si="82">RANK(M18,M$2:M$42,0)</f>
        <v>36</v>
      </c>
      <c r="Y18" s="6">
        <f t="shared" si="82"/>
        <v>40</v>
      </c>
      <c r="AA18" s="18">
        <v>15</v>
      </c>
      <c r="AB18" s="5">
        <f t="shared" si="21"/>
        <v>0</v>
      </c>
      <c r="AC18" s="5">
        <f t="shared" si="22"/>
        <v>41</v>
      </c>
      <c r="AD18" s="5">
        <f t="shared" si="23"/>
        <v>0.55555555555555558</v>
      </c>
      <c r="AE18" s="5">
        <f t="shared" si="24"/>
        <v>0</v>
      </c>
      <c r="AF18" s="5">
        <f t="shared" si="25"/>
        <v>0</v>
      </c>
      <c r="AG18" s="5">
        <f t="shared" si="66"/>
        <v>0</v>
      </c>
      <c r="AH18" s="5">
        <f t="shared" si="12"/>
        <v>1</v>
      </c>
      <c r="AI18" s="5">
        <f t="shared" si="26"/>
        <v>40</v>
      </c>
      <c r="AJ18" s="5">
        <f t="shared" si="27"/>
        <v>0.51851851851851849</v>
      </c>
      <c r="AK18" s="5">
        <f t="shared" si="28"/>
        <v>7.1428571428571425E-2</v>
      </c>
      <c r="AL18" s="5">
        <f t="shared" si="29"/>
        <v>0.19523809523809524</v>
      </c>
      <c r="AM18" s="5">
        <f t="shared" si="67"/>
        <v>0</v>
      </c>
      <c r="AN18" s="5">
        <f t="shared" si="13"/>
        <v>8</v>
      </c>
      <c r="AO18" s="5">
        <f t="shared" si="30"/>
        <v>33</v>
      </c>
      <c r="AP18" s="5">
        <f t="shared" si="14"/>
        <v>0.25925925925925924</v>
      </c>
      <c r="AQ18" s="5">
        <f t="shared" si="31"/>
        <v>0.5714285714285714</v>
      </c>
      <c r="AR18" s="5">
        <f t="shared" si="15"/>
        <v>1.5619047619047619</v>
      </c>
      <c r="AS18" s="5">
        <f t="shared" si="78"/>
        <v>0</v>
      </c>
      <c r="AT18" s="5">
        <f t="shared" si="32"/>
        <v>10</v>
      </c>
      <c r="AU18" s="5">
        <f t="shared" si="33"/>
        <v>31</v>
      </c>
      <c r="AV18" s="5">
        <f t="shared" si="34"/>
        <v>0.18518518518518517</v>
      </c>
      <c r="AW18" s="5">
        <f t="shared" si="35"/>
        <v>0.7142857142857143</v>
      </c>
      <c r="AX18" s="5">
        <f t="shared" si="69"/>
        <v>1.9523809523809523</v>
      </c>
      <c r="AY18" s="5">
        <f t="shared" si="70"/>
        <v>2.6455026455026454E-2</v>
      </c>
      <c r="AZ18" s="5">
        <f t="shared" si="36"/>
        <v>10</v>
      </c>
      <c r="BA18" s="5">
        <f t="shared" si="37"/>
        <v>31</v>
      </c>
      <c r="BB18" s="5">
        <f t="shared" si="38"/>
        <v>0.18518518518518517</v>
      </c>
      <c r="BC18" s="5">
        <f t="shared" si="39"/>
        <v>0.7142857142857143</v>
      </c>
      <c r="BD18" s="5">
        <f t="shared" si="40"/>
        <v>1.9523809523809523</v>
      </c>
      <c r="BE18" s="5">
        <f t="shared" si="71"/>
        <v>2.6455026455026454E-2</v>
      </c>
      <c r="BF18" s="5">
        <f t="shared" si="41"/>
        <v>10</v>
      </c>
      <c r="BG18" s="5">
        <f t="shared" si="42"/>
        <v>31</v>
      </c>
      <c r="BH18" s="5">
        <f t="shared" si="43"/>
        <v>0.18518518518518517</v>
      </c>
      <c r="BI18" s="5">
        <f t="shared" si="44"/>
        <v>0.7142857142857143</v>
      </c>
      <c r="BJ18" s="5">
        <f t="shared" si="45"/>
        <v>1.9523809523809523</v>
      </c>
      <c r="BK18" s="5">
        <f t="shared" si="72"/>
        <v>2.6455026455026454E-2</v>
      </c>
      <c r="BL18" s="5">
        <f t="shared" si="16"/>
        <v>10</v>
      </c>
      <c r="BM18" s="5">
        <f t="shared" si="46"/>
        <v>31</v>
      </c>
      <c r="BN18" s="5">
        <f t="shared" si="47"/>
        <v>0.18518518518518517</v>
      </c>
      <c r="BO18" s="5">
        <f t="shared" si="48"/>
        <v>0.7142857142857143</v>
      </c>
      <c r="BP18" s="5">
        <f t="shared" si="49"/>
        <v>1.9523809523809523</v>
      </c>
      <c r="BQ18" s="5">
        <f t="shared" si="73"/>
        <v>2.6455026455026454E-2</v>
      </c>
      <c r="BR18" s="5">
        <f t="shared" si="17"/>
        <v>9</v>
      </c>
      <c r="BS18" s="5">
        <f t="shared" si="50"/>
        <v>32</v>
      </c>
      <c r="BT18" s="5">
        <f t="shared" si="51"/>
        <v>0.22222222222222221</v>
      </c>
      <c r="BU18" s="5">
        <f t="shared" si="52"/>
        <v>0.6428571428571429</v>
      </c>
      <c r="BV18" s="5">
        <f t="shared" si="53"/>
        <v>1.7571428571428571</v>
      </c>
      <c r="BW18" s="5">
        <f t="shared" si="74"/>
        <v>2.3809523809523812E-2</v>
      </c>
      <c r="BX18" s="5">
        <f t="shared" si="18"/>
        <v>9</v>
      </c>
      <c r="BY18" s="5">
        <f t="shared" si="54"/>
        <v>32</v>
      </c>
      <c r="BZ18" s="5">
        <f t="shared" si="55"/>
        <v>0.22222222222222221</v>
      </c>
      <c r="CA18" s="5">
        <f t="shared" si="56"/>
        <v>0.6428571428571429</v>
      </c>
      <c r="CB18" s="5">
        <f t="shared" si="57"/>
        <v>1.7571428571428571</v>
      </c>
      <c r="CC18" s="5">
        <f t="shared" si="75"/>
        <v>2.3809523809523812E-2</v>
      </c>
      <c r="CD18" s="5">
        <f t="shared" si="19"/>
        <v>9</v>
      </c>
      <c r="CE18" s="5">
        <f t="shared" si="58"/>
        <v>32</v>
      </c>
      <c r="CF18" s="5">
        <f t="shared" si="59"/>
        <v>0.22222222222222221</v>
      </c>
      <c r="CG18" s="5">
        <f t="shared" si="60"/>
        <v>0.6428571428571429</v>
      </c>
      <c r="CH18" s="5">
        <f t="shared" si="61"/>
        <v>1.7571428571428571</v>
      </c>
      <c r="CI18" s="5">
        <f t="shared" si="79"/>
        <v>2.3809523809523812E-2</v>
      </c>
      <c r="CJ18" s="5">
        <f t="shared" si="20"/>
        <v>9</v>
      </c>
      <c r="CK18" s="5">
        <f t="shared" si="62"/>
        <v>32</v>
      </c>
      <c r="CL18" s="5">
        <f t="shared" si="63"/>
        <v>0.22222222222222221</v>
      </c>
      <c r="CM18" s="5">
        <f t="shared" si="64"/>
        <v>0.6428571428571429</v>
      </c>
      <c r="CN18" s="5">
        <f t="shared" si="65"/>
        <v>1.7571428571428571</v>
      </c>
      <c r="CO18" s="5">
        <f t="shared" si="80"/>
        <v>2.3809523809523812E-2</v>
      </c>
    </row>
    <row r="19" spans="1:93" x14ac:dyDescent="0.25">
      <c r="A19" s="6" t="s">
        <v>32</v>
      </c>
      <c r="B19" s="7"/>
      <c r="C19" s="6">
        <v>0</v>
      </c>
      <c r="D19" s="6">
        <v>-11.226000000000001</v>
      </c>
      <c r="E19" s="6">
        <v>-12.145</v>
      </c>
      <c r="F19" s="31">
        <v>-9.02895606426695</v>
      </c>
      <c r="G19" s="6">
        <v>-6.1647499999999997</v>
      </c>
      <c r="H19" s="6">
        <v>-6.2959800000000001</v>
      </c>
      <c r="I19" s="6">
        <v>-6.49594</v>
      </c>
      <c r="J19" s="6">
        <v>-6.7631100000000002</v>
      </c>
      <c r="K19" s="6">
        <v>-6.3489399999999998</v>
      </c>
      <c r="L19" s="6">
        <v>-5.7169299999999996</v>
      </c>
      <c r="M19" s="10">
        <v>6.3175999999999997</v>
      </c>
      <c r="N19" s="10">
        <v>8.4398</v>
      </c>
      <c r="O19" s="6">
        <f t="shared" si="3"/>
        <v>4</v>
      </c>
      <c r="P19" s="6">
        <f t="shared" si="4"/>
        <v>11</v>
      </c>
      <c r="Q19" s="6">
        <f t="shared" si="5"/>
        <v>4</v>
      </c>
      <c r="R19" s="6">
        <f t="shared" si="6"/>
        <v>31</v>
      </c>
      <c r="S19" s="6">
        <f t="shared" si="7"/>
        <v>28</v>
      </c>
      <c r="T19" s="6">
        <f t="shared" si="8"/>
        <v>28</v>
      </c>
      <c r="U19" s="6">
        <f t="shared" si="81"/>
        <v>25</v>
      </c>
      <c r="V19" s="6">
        <f t="shared" si="81"/>
        <v>29</v>
      </c>
      <c r="W19" s="6">
        <f t="shared" si="81"/>
        <v>31</v>
      </c>
      <c r="X19" s="6">
        <f t="shared" si="82"/>
        <v>30</v>
      </c>
      <c r="Y19" s="6">
        <f t="shared" si="82"/>
        <v>39</v>
      </c>
      <c r="AA19" s="6">
        <v>16</v>
      </c>
      <c r="AB19" s="5">
        <f t="shared" si="21"/>
        <v>0</v>
      </c>
      <c r="AC19" s="5">
        <f t="shared" si="22"/>
        <v>41</v>
      </c>
      <c r="AD19" s="5">
        <f t="shared" si="23"/>
        <v>0.59259259259259256</v>
      </c>
      <c r="AE19" s="5">
        <f t="shared" si="24"/>
        <v>0</v>
      </c>
      <c r="AF19" s="5">
        <f t="shared" si="25"/>
        <v>0</v>
      </c>
      <c r="AG19" s="5">
        <f t="shared" si="66"/>
        <v>0</v>
      </c>
      <c r="AH19" s="5">
        <f t="shared" si="12"/>
        <v>1</v>
      </c>
      <c r="AI19" s="5">
        <f t="shared" si="26"/>
        <v>40</v>
      </c>
      <c r="AJ19" s="5">
        <f t="shared" si="27"/>
        <v>0.55555555555555558</v>
      </c>
      <c r="AK19" s="5">
        <f t="shared" si="28"/>
        <v>7.1428571428571425E-2</v>
      </c>
      <c r="AL19" s="5">
        <f t="shared" si="29"/>
        <v>0.18303571428571427</v>
      </c>
      <c r="AM19" s="5">
        <f t="shared" si="67"/>
        <v>2.6455026455026493E-3</v>
      </c>
      <c r="AN19" s="5">
        <f t="shared" si="13"/>
        <v>8</v>
      </c>
      <c r="AO19" s="5">
        <f t="shared" si="30"/>
        <v>33</v>
      </c>
      <c r="AP19" s="5">
        <f t="shared" si="14"/>
        <v>0.29629629629629628</v>
      </c>
      <c r="AQ19" s="5">
        <f t="shared" si="31"/>
        <v>0.5714285714285714</v>
      </c>
      <c r="AR19" s="5">
        <f t="shared" si="15"/>
        <v>1.4642857142857142</v>
      </c>
      <c r="AS19" s="5">
        <f t="shared" si="78"/>
        <v>2.1164021164021163E-2</v>
      </c>
      <c r="AT19" s="5">
        <f t="shared" si="32"/>
        <v>10</v>
      </c>
      <c r="AU19" s="5">
        <f t="shared" si="33"/>
        <v>31</v>
      </c>
      <c r="AV19" s="5">
        <f t="shared" si="34"/>
        <v>0.22222222222222221</v>
      </c>
      <c r="AW19" s="5">
        <f t="shared" si="35"/>
        <v>0.7142857142857143</v>
      </c>
      <c r="AX19" s="5">
        <f t="shared" si="69"/>
        <v>1.8303571428571428</v>
      </c>
      <c r="AY19" s="5">
        <f t="shared" si="70"/>
        <v>2.6455026455026454E-2</v>
      </c>
      <c r="AZ19" s="5">
        <f t="shared" si="36"/>
        <v>10</v>
      </c>
      <c r="BA19" s="5">
        <f t="shared" si="37"/>
        <v>31</v>
      </c>
      <c r="BB19" s="5">
        <f t="shared" si="38"/>
        <v>0.22222222222222221</v>
      </c>
      <c r="BC19" s="5">
        <f t="shared" si="39"/>
        <v>0.7142857142857143</v>
      </c>
      <c r="BD19" s="5">
        <f t="shared" si="40"/>
        <v>1.8303571428571428</v>
      </c>
      <c r="BE19" s="5">
        <f t="shared" si="71"/>
        <v>2.6455026455026454E-2</v>
      </c>
      <c r="BF19" s="5">
        <f t="shared" si="41"/>
        <v>10</v>
      </c>
      <c r="BG19" s="5">
        <f t="shared" si="42"/>
        <v>31</v>
      </c>
      <c r="BH19" s="5">
        <f t="shared" si="43"/>
        <v>0.22222222222222221</v>
      </c>
      <c r="BI19" s="5">
        <f t="shared" si="44"/>
        <v>0.7142857142857143</v>
      </c>
      <c r="BJ19" s="5">
        <f t="shared" si="45"/>
        <v>1.8303571428571428</v>
      </c>
      <c r="BK19" s="5">
        <f t="shared" si="72"/>
        <v>2.6455026455026454E-2</v>
      </c>
      <c r="BL19" s="5">
        <f t="shared" si="16"/>
        <v>10</v>
      </c>
      <c r="BM19" s="5">
        <f t="shared" si="46"/>
        <v>31</v>
      </c>
      <c r="BN19" s="5">
        <f t="shared" si="47"/>
        <v>0.22222222222222221</v>
      </c>
      <c r="BO19" s="5">
        <f t="shared" si="48"/>
        <v>0.7142857142857143</v>
      </c>
      <c r="BP19" s="5">
        <f t="shared" si="49"/>
        <v>1.8303571428571428</v>
      </c>
      <c r="BQ19" s="5">
        <f t="shared" si="73"/>
        <v>2.6455026455026454E-2</v>
      </c>
      <c r="BR19" s="5">
        <f t="shared" si="17"/>
        <v>9</v>
      </c>
      <c r="BS19" s="5">
        <f t="shared" si="50"/>
        <v>32</v>
      </c>
      <c r="BT19" s="5">
        <f t="shared" si="51"/>
        <v>0.25925925925925924</v>
      </c>
      <c r="BU19" s="5">
        <f t="shared" si="52"/>
        <v>0.6428571428571429</v>
      </c>
      <c r="BV19" s="5">
        <f t="shared" si="53"/>
        <v>1.6473214285714284</v>
      </c>
      <c r="BW19" s="5">
        <f t="shared" si="74"/>
        <v>2.3809523809523812E-2</v>
      </c>
      <c r="BX19" s="5">
        <f t="shared" si="18"/>
        <v>9</v>
      </c>
      <c r="BY19" s="5">
        <f t="shared" si="54"/>
        <v>32</v>
      </c>
      <c r="BZ19" s="5">
        <f t="shared" si="55"/>
        <v>0.25925925925925924</v>
      </c>
      <c r="CA19" s="5">
        <f t="shared" si="56"/>
        <v>0.6428571428571429</v>
      </c>
      <c r="CB19" s="5">
        <f t="shared" si="57"/>
        <v>1.6473214285714284</v>
      </c>
      <c r="CC19" s="5">
        <f t="shared" si="75"/>
        <v>2.3809523809523812E-2</v>
      </c>
      <c r="CD19" s="5">
        <f t="shared" si="19"/>
        <v>9</v>
      </c>
      <c r="CE19" s="5">
        <f t="shared" si="58"/>
        <v>32</v>
      </c>
      <c r="CF19" s="5">
        <f t="shared" si="59"/>
        <v>0.25925925925925924</v>
      </c>
      <c r="CG19" s="5">
        <f t="shared" si="60"/>
        <v>0.6428571428571429</v>
      </c>
      <c r="CH19" s="5">
        <f t="shared" si="61"/>
        <v>1.6473214285714284</v>
      </c>
      <c r="CI19" s="5">
        <f t="shared" si="79"/>
        <v>2.3809523809523812E-2</v>
      </c>
      <c r="CJ19" s="5">
        <f t="shared" si="20"/>
        <v>9</v>
      </c>
      <c r="CK19" s="5">
        <f t="shared" si="62"/>
        <v>32</v>
      </c>
      <c r="CL19" s="5">
        <f t="shared" si="63"/>
        <v>0.25925925925925924</v>
      </c>
      <c r="CM19" s="5">
        <f t="shared" si="64"/>
        <v>0.6428571428571429</v>
      </c>
      <c r="CN19" s="5">
        <f t="shared" si="65"/>
        <v>1.6473214285714284</v>
      </c>
      <c r="CO19" s="5">
        <f t="shared" si="80"/>
        <v>2.3809523809523812E-2</v>
      </c>
    </row>
    <row r="20" spans="1:93" x14ac:dyDescent="0.25">
      <c r="A20" s="6" t="s">
        <v>34</v>
      </c>
      <c r="B20" s="7"/>
      <c r="C20" s="6">
        <v>0</v>
      </c>
      <c r="D20" s="6">
        <v>-11.222</v>
      </c>
      <c r="E20" s="6">
        <v>-12.586</v>
      </c>
      <c r="F20" s="31">
        <v>-7.3604884180711601</v>
      </c>
      <c r="G20" s="6">
        <v>-5.0015200000000002</v>
      </c>
      <c r="H20" s="6">
        <v>-5.4091800000000001</v>
      </c>
      <c r="I20" s="6">
        <v>-5.0822099999999999</v>
      </c>
      <c r="J20" s="6">
        <v>-5.3678499999999998</v>
      </c>
      <c r="K20" s="6">
        <v>-5.2835299999999998</v>
      </c>
      <c r="L20" s="6">
        <v>-5.9214099999999998</v>
      </c>
      <c r="M20" s="10">
        <v>7.22</v>
      </c>
      <c r="N20" s="10">
        <v>10.307600000000001</v>
      </c>
      <c r="O20" s="6">
        <f t="shared" si="3"/>
        <v>5</v>
      </c>
      <c r="P20" s="6">
        <f t="shared" si="4"/>
        <v>6</v>
      </c>
      <c r="Q20" s="6">
        <f t="shared" si="5"/>
        <v>20</v>
      </c>
      <c r="R20" s="6">
        <f t="shared" si="6"/>
        <v>35</v>
      </c>
      <c r="S20" s="6">
        <f t="shared" si="7"/>
        <v>32</v>
      </c>
      <c r="T20" s="6">
        <f t="shared" si="8"/>
        <v>33</v>
      </c>
      <c r="U20" s="6">
        <f t="shared" si="81"/>
        <v>31</v>
      </c>
      <c r="V20" s="6">
        <f t="shared" si="81"/>
        <v>33</v>
      </c>
      <c r="W20" s="6">
        <f t="shared" si="81"/>
        <v>29</v>
      </c>
      <c r="X20" s="6">
        <f t="shared" si="82"/>
        <v>18</v>
      </c>
      <c r="Y20" s="6">
        <f t="shared" si="82"/>
        <v>25</v>
      </c>
      <c r="AA20" s="18">
        <v>17</v>
      </c>
      <c r="AB20" s="5">
        <f t="shared" si="21"/>
        <v>0</v>
      </c>
      <c r="AC20" s="5">
        <f t="shared" si="22"/>
        <v>41</v>
      </c>
      <c r="AD20" s="5">
        <f t="shared" si="23"/>
        <v>0.62962962962962965</v>
      </c>
      <c r="AE20" s="5">
        <f t="shared" si="24"/>
        <v>0</v>
      </c>
      <c r="AF20" s="5">
        <f t="shared" si="25"/>
        <v>0</v>
      </c>
      <c r="AG20" s="5">
        <f t="shared" si="66"/>
        <v>0</v>
      </c>
      <c r="AH20" s="5">
        <f t="shared" si="12"/>
        <v>1</v>
      </c>
      <c r="AI20" s="5">
        <f t="shared" si="26"/>
        <v>40</v>
      </c>
      <c r="AJ20" s="5">
        <f t="shared" si="27"/>
        <v>0.59259259259259256</v>
      </c>
      <c r="AK20" s="5">
        <f t="shared" si="28"/>
        <v>7.1428571428571425E-2</v>
      </c>
      <c r="AL20" s="5">
        <f t="shared" si="29"/>
        <v>0.17226890756302521</v>
      </c>
      <c r="AM20" s="5">
        <f t="shared" si="67"/>
        <v>2.6455026455026415E-3</v>
      </c>
      <c r="AN20" s="5">
        <f t="shared" si="13"/>
        <v>8</v>
      </c>
      <c r="AO20" s="5">
        <f t="shared" si="30"/>
        <v>33</v>
      </c>
      <c r="AP20" s="5">
        <f t="shared" si="14"/>
        <v>0.33333333333333331</v>
      </c>
      <c r="AQ20" s="5">
        <f t="shared" si="31"/>
        <v>0.5714285714285714</v>
      </c>
      <c r="AR20" s="5">
        <f t="shared" si="15"/>
        <v>1.3781512605042017</v>
      </c>
      <c r="AS20" s="5">
        <f t="shared" si="78"/>
        <v>2.1164021164021163E-2</v>
      </c>
      <c r="AT20" s="5">
        <f t="shared" si="32"/>
        <v>11</v>
      </c>
      <c r="AU20" s="5">
        <f t="shared" si="33"/>
        <v>30</v>
      </c>
      <c r="AV20" s="5">
        <f t="shared" si="34"/>
        <v>0.22222222222222221</v>
      </c>
      <c r="AW20" s="5">
        <f t="shared" si="35"/>
        <v>0.7857142857142857</v>
      </c>
      <c r="AX20" s="5">
        <f t="shared" si="69"/>
        <v>1.8949579831932775</v>
      </c>
      <c r="AY20" s="5">
        <f t="shared" si="70"/>
        <v>0</v>
      </c>
      <c r="AZ20" s="5">
        <f t="shared" si="36"/>
        <v>11</v>
      </c>
      <c r="BA20" s="5">
        <f t="shared" si="37"/>
        <v>30</v>
      </c>
      <c r="BB20" s="5">
        <f t="shared" si="38"/>
        <v>0.22222222222222221</v>
      </c>
      <c r="BC20" s="5">
        <f t="shared" si="39"/>
        <v>0.7857142857142857</v>
      </c>
      <c r="BD20" s="5">
        <f t="shared" si="40"/>
        <v>1.8949579831932775</v>
      </c>
      <c r="BE20" s="5">
        <f t="shared" si="71"/>
        <v>0</v>
      </c>
      <c r="BF20" s="5">
        <f t="shared" si="41"/>
        <v>10</v>
      </c>
      <c r="BG20" s="5">
        <f t="shared" si="42"/>
        <v>31</v>
      </c>
      <c r="BH20" s="5">
        <f t="shared" si="43"/>
        <v>0.25925925925925924</v>
      </c>
      <c r="BI20" s="5">
        <f t="shared" si="44"/>
        <v>0.7142857142857143</v>
      </c>
      <c r="BJ20" s="5">
        <f t="shared" si="45"/>
        <v>1.7226890756302522</v>
      </c>
      <c r="BK20" s="5">
        <f t="shared" si="72"/>
        <v>2.6455026455026454E-2</v>
      </c>
      <c r="BL20" s="5">
        <f t="shared" si="16"/>
        <v>10</v>
      </c>
      <c r="BM20" s="5">
        <f t="shared" si="46"/>
        <v>31</v>
      </c>
      <c r="BN20" s="5">
        <f t="shared" si="47"/>
        <v>0.25925925925925924</v>
      </c>
      <c r="BO20" s="5">
        <f t="shared" si="48"/>
        <v>0.7142857142857143</v>
      </c>
      <c r="BP20" s="5">
        <f t="shared" si="49"/>
        <v>1.7226890756302522</v>
      </c>
      <c r="BQ20" s="5">
        <f t="shared" si="73"/>
        <v>2.6455026455026454E-2</v>
      </c>
      <c r="BR20" s="5">
        <f t="shared" si="17"/>
        <v>9</v>
      </c>
      <c r="BS20" s="5">
        <f t="shared" si="50"/>
        <v>32</v>
      </c>
      <c r="BT20" s="5">
        <f t="shared" si="51"/>
        <v>0.29629629629629628</v>
      </c>
      <c r="BU20" s="5">
        <f t="shared" si="52"/>
        <v>0.6428571428571429</v>
      </c>
      <c r="BV20" s="5">
        <f t="shared" si="53"/>
        <v>1.5504201680672269</v>
      </c>
      <c r="BW20" s="5">
        <f t="shared" si="74"/>
        <v>2.3809523809523812E-2</v>
      </c>
      <c r="BX20" s="5">
        <f t="shared" si="18"/>
        <v>9</v>
      </c>
      <c r="BY20" s="5">
        <f t="shared" si="54"/>
        <v>32</v>
      </c>
      <c r="BZ20" s="5">
        <f t="shared" si="55"/>
        <v>0.29629629629629628</v>
      </c>
      <c r="CA20" s="5">
        <f t="shared" si="56"/>
        <v>0.6428571428571429</v>
      </c>
      <c r="CB20" s="5">
        <f t="shared" si="57"/>
        <v>1.5504201680672269</v>
      </c>
      <c r="CC20" s="5">
        <f t="shared" si="75"/>
        <v>2.3809523809523812E-2</v>
      </c>
      <c r="CD20" s="5">
        <f t="shared" si="19"/>
        <v>9</v>
      </c>
      <c r="CE20" s="5">
        <f t="shared" si="58"/>
        <v>32</v>
      </c>
      <c r="CF20" s="5">
        <f t="shared" si="59"/>
        <v>0.29629629629629628</v>
      </c>
      <c r="CG20" s="5">
        <f t="shared" si="60"/>
        <v>0.6428571428571429</v>
      </c>
      <c r="CH20" s="5">
        <f t="shared" si="61"/>
        <v>1.5504201680672269</v>
      </c>
      <c r="CI20" s="5">
        <f t="shared" si="79"/>
        <v>2.3809523809523812E-2</v>
      </c>
      <c r="CJ20" s="5">
        <f t="shared" si="20"/>
        <v>9</v>
      </c>
      <c r="CK20" s="5">
        <f t="shared" si="62"/>
        <v>32</v>
      </c>
      <c r="CL20" s="5">
        <f t="shared" si="63"/>
        <v>0.29629629629629628</v>
      </c>
      <c r="CM20" s="5">
        <f t="shared" si="64"/>
        <v>0.6428571428571429</v>
      </c>
      <c r="CN20" s="5">
        <f t="shared" si="65"/>
        <v>1.5504201680672269</v>
      </c>
      <c r="CO20" s="5">
        <f t="shared" si="80"/>
        <v>2.3809523809523812E-2</v>
      </c>
    </row>
    <row r="21" spans="1:93" x14ac:dyDescent="0.25">
      <c r="A21" s="6" t="s">
        <v>35</v>
      </c>
      <c r="B21" s="7"/>
      <c r="C21" s="6">
        <v>0</v>
      </c>
      <c r="D21" s="6">
        <v>-11.182</v>
      </c>
      <c r="E21" s="6">
        <v>-12.323</v>
      </c>
      <c r="F21" s="31">
        <v>-7.4459671104547001</v>
      </c>
      <c r="G21" s="6">
        <v>-7.6959600000000004</v>
      </c>
      <c r="H21" s="6">
        <v>-6.9485400000000004</v>
      </c>
      <c r="I21" s="6">
        <v>-7.9845800000000002</v>
      </c>
      <c r="J21" s="6">
        <v>-7.1376499999999998</v>
      </c>
      <c r="K21" s="6">
        <v>-6.6985599999999996</v>
      </c>
      <c r="L21" s="6">
        <v>-5.0858400000000001</v>
      </c>
      <c r="M21" s="10">
        <v>7.7279</v>
      </c>
      <c r="N21" s="10">
        <v>10.5382</v>
      </c>
      <c r="O21" s="6">
        <f t="shared" si="3"/>
        <v>6</v>
      </c>
      <c r="P21" s="6">
        <f t="shared" si="4"/>
        <v>8</v>
      </c>
      <c r="Q21" s="6">
        <f t="shared" si="5"/>
        <v>19</v>
      </c>
      <c r="R21" s="6">
        <f t="shared" si="6"/>
        <v>18</v>
      </c>
      <c r="S21" s="6">
        <f t="shared" si="7"/>
        <v>24</v>
      </c>
      <c r="T21" s="6">
        <f t="shared" si="8"/>
        <v>16</v>
      </c>
      <c r="U21" s="6">
        <f t="shared" si="81"/>
        <v>21</v>
      </c>
      <c r="V21" s="6">
        <f t="shared" si="81"/>
        <v>25</v>
      </c>
      <c r="W21" s="6">
        <f t="shared" si="81"/>
        <v>34</v>
      </c>
      <c r="X21" s="6">
        <f t="shared" si="82"/>
        <v>14</v>
      </c>
      <c r="Y21" s="6">
        <f t="shared" si="82"/>
        <v>24</v>
      </c>
      <c r="AA21" s="6">
        <v>18</v>
      </c>
      <c r="AB21" s="5">
        <f t="shared" si="21"/>
        <v>1</v>
      </c>
      <c r="AC21" s="5">
        <f t="shared" si="22"/>
        <v>40</v>
      </c>
      <c r="AD21" s="5">
        <f t="shared" si="23"/>
        <v>0.62962962962962965</v>
      </c>
      <c r="AE21" s="5">
        <f t="shared" si="24"/>
        <v>7.1428571428571425E-2</v>
      </c>
      <c r="AF21" s="5">
        <f t="shared" si="25"/>
        <v>0.1626984126984127</v>
      </c>
      <c r="AG21" s="5">
        <f t="shared" si="66"/>
        <v>0</v>
      </c>
      <c r="AH21" s="5">
        <f t="shared" si="12"/>
        <v>1</v>
      </c>
      <c r="AI21" s="5">
        <f t="shared" si="26"/>
        <v>40</v>
      </c>
      <c r="AJ21" s="5">
        <f t="shared" si="27"/>
        <v>0.62962962962962965</v>
      </c>
      <c r="AK21" s="5">
        <f t="shared" si="28"/>
        <v>7.1428571428571425E-2</v>
      </c>
      <c r="AL21" s="5">
        <f t="shared" si="29"/>
        <v>0.1626984126984127</v>
      </c>
      <c r="AM21" s="5">
        <f t="shared" si="67"/>
        <v>2.6455026455026493E-3</v>
      </c>
      <c r="AN21" s="5">
        <f t="shared" si="13"/>
        <v>9</v>
      </c>
      <c r="AO21" s="5">
        <f t="shared" si="30"/>
        <v>32</v>
      </c>
      <c r="AP21" s="5">
        <f t="shared" si="14"/>
        <v>0.33333333333333331</v>
      </c>
      <c r="AQ21" s="5">
        <f t="shared" si="31"/>
        <v>0.6428571428571429</v>
      </c>
      <c r="AR21" s="5">
        <f t="shared" si="15"/>
        <v>1.4642857142857142</v>
      </c>
      <c r="AS21" s="5">
        <f t="shared" si="78"/>
        <v>0</v>
      </c>
      <c r="AT21" s="5">
        <f t="shared" si="32"/>
        <v>11</v>
      </c>
      <c r="AU21" s="5">
        <f t="shared" si="33"/>
        <v>30</v>
      </c>
      <c r="AV21" s="5">
        <f t="shared" si="34"/>
        <v>0.25925925925925924</v>
      </c>
      <c r="AW21" s="5">
        <f t="shared" si="35"/>
        <v>0.7857142857142857</v>
      </c>
      <c r="AX21" s="5">
        <f t="shared" si="69"/>
        <v>1.7896825396825395</v>
      </c>
      <c r="AY21" s="5">
        <f t="shared" si="70"/>
        <v>2.9100529100529099E-2</v>
      </c>
      <c r="AZ21" s="5">
        <f t="shared" si="36"/>
        <v>11</v>
      </c>
      <c r="BA21" s="5">
        <f t="shared" si="37"/>
        <v>30</v>
      </c>
      <c r="BB21" s="5">
        <f t="shared" si="38"/>
        <v>0.25925925925925924</v>
      </c>
      <c r="BC21" s="5">
        <f t="shared" si="39"/>
        <v>0.7857142857142857</v>
      </c>
      <c r="BD21" s="5">
        <f t="shared" si="40"/>
        <v>1.7896825396825395</v>
      </c>
      <c r="BE21" s="5">
        <f t="shared" si="71"/>
        <v>2.9100529100529099E-2</v>
      </c>
      <c r="BF21" s="5">
        <f t="shared" si="41"/>
        <v>11</v>
      </c>
      <c r="BG21" s="5">
        <f t="shared" si="42"/>
        <v>30</v>
      </c>
      <c r="BH21" s="5">
        <f t="shared" si="43"/>
        <v>0.25925925925925924</v>
      </c>
      <c r="BI21" s="5">
        <f t="shared" si="44"/>
        <v>0.7857142857142857</v>
      </c>
      <c r="BJ21" s="5">
        <f t="shared" si="45"/>
        <v>1.7896825396825395</v>
      </c>
      <c r="BK21" s="5">
        <f t="shared" si="72"/>
        <v>0</v>
      </c>
      <c r="BL21" s="5">
        <f t="shared" si="16"/>
        <v>10</v>
      </c>
      <c r="BM21" s="5">
        <f t="shared" si="46"/>
        <v>31</v>
      </c>
      <c r="BN21" s="5">
        <f t="shared" si="47"/>
        <v>0.29629629629629628</v>
      </c>
      <c r="BO21" s="5">
        <f t="shared" si="48"/>
        <v>0.7142857142857143</v>
      </c>
      <c r="BP21" s="5">
        <f t="shared" si="49"/>
        <v>1.626984126984127</v>
      </c>
      <c r="BQ21" s="5">
        <f t="shared" si="73"/>
        <v>2.6455026455026454E-2</v>
      </c>
      <c r="BR21" s="5">
        <f t="shared" si="17"/>
        <v>9</v>
      </c>
      <c r="BS21" s="5">
        <f t="shared" si="50"/>
        <v>32</v>
      </c>
      <c r="BT21" s="5">
        <f t="shared" si="51"/>
        <v>0.33333333333333331</v>
      </c>
      <c r="BU21" s="5">
        <f t="shared" si="52"/>
        <v>0.6428571428571429</v>
      </c>
      <c r="BV21" s="5">
        <f t="shared" si="53"/>
        <v>1.4642857142857142</v>
      </c>
      <c r="BW21" s="5">
        <f t="shared" si="74"/>
        <v>2.3809523809523812E-2</v>
      </c>
      <c r="BX21" s="5">
        <f t="shared" si="18"/>
        <v>9</v>
      </c>
      <c r="BY21" s="5">
        <f t="shared" si="54"/>
        <v>32</v>
      </c>
      <c r="BZ21" s="5">
        <f t="shared" si="55"/>
        <v>0.33333333333333331</v>
      </c>
      <c r="CA21" s="5">
        <f t="shared" si="56"/>
        <v>0.6428571428571429</v>
      </c>
      <c r="CB21" s="5">
        <f t="shared" si="57"/>
        <v>1.4642857142857142</v>
      </c>
      <c r="CC21" s="5">
        <f t="shared" si="75"/>
        <v>2.3809523809523812E-2</v>
      </c>
      <c r="CD21" s="5">
        <f t="shared" si="19"/>
        <v>9</v>
      </c>
      <c r="CE21" s="5">
        <f t="shared" si="58"/>
        <v>32</v>
      </c>
      <c r="CF21" s="5">
        <f t="shared" si="59"/>
        <v>0.33333333333333331</v>
      </c>
      <c r="CG21" s="5">
        <f t="shared" si="60"/>
        <v>0.6428571428571429</v>
      </c>
      <c r="CH21" s="5">
        <f t="shared" si="61"/>
        <v>1.4642857142857142</v>
      </c>
      <c r="CI21" s="5">
        <f t="shared" si="79"/>
        <v>2.3809523809523812E-2</v>
      </c>
      <c r="CJ21" s="5">
        <f t="shared" si="20"/>
        <v>9</v>
      </c>
      <c r="CK21" s="5">
        <f t="shared" si="62"/>
        <v>32</v>
      </c>
      <c r="CL21" s="5">
        <f t="shared" si="63"/>
        <v>0.33333333333333331</v>
      </c>
      <c r="CM21" s="5">
        <f t="shared" si="64"/>
        <v>0.6428571428571429</v>
      </c>
      <c r="CN21" s="5">
        <f t="shared" si="65"/>
        <v>1.4642857142857142</v>
      </c>
      <c r="CO21" s="5">
        <f t="shared" si="80"/>
        <v>2.3809523809523812E-2</v>
      </c>
    </row>
    <row r="22" spans="1:93" x14ac:dyDescent="0.25">
      <c r="A22" s="6" t="s">
        <v>36</v>
      </c>
      <c r="B22" s="7"/>
      <c r="C22" s="6">
        <v>0</v>
      </c>
      <c r="D22" s="6">
        <v>-11.084</v>
      </c>
      <c r="E22" s="6">
        <v>-12.896000000000001</v>
      </c>
      <c r="F22" s="31">
        <v>-3.31930638478718</v>
      </c>
      <c r="G22" s="6">
        <v>-7.5795700000000004</v>
      </c>
      <c r="H22" s="6">
        <v>-7.3847800000000001</v>
      </c>
      <c r="I22" s="6">
        <v>-7.76492</v>
      </c>
      <c r="J22" s="6">
        <v>-7.95174</v>
      </c>
      <c r="K22" s="6">
        <v>-8.4260000000000002</v>
      </c>
      <c r="L22" s="6">
        <v>-7.8848099999999999</v>
      </c>
      <c r="M22" s="10">
        <v>8.0097000000000005</v>
      </c>
      <c r="N22" s="10">
        <v>11.192299999999999</v>
      </c>
      <c r="O22" s="6">
        <f t="shared" si="3"/>
        <v>7</v>
      </c>
      <c r="P22" s="6">
        <f t="shared" si="4"/>
        <v>4</v>
      </c>
      <c r="Q22" s="6">
        <f t="shared" si="5"/>
        <v>27</v>
      </c>
      <c r="R22" s="6">
        <f t="shared" si="6"/>
        <v>20</v>
      </c>
      <c r="S22" s="6">
        <f t="shared" si="7"/>
        <v>19</v>
      </c>
      <c r="T22" s="6">
        <f t="shared" si="8"/>
        <v>19</v>
      </c>
      <c r="U22" s="6">
        <f t="shared" si="81"/>
        <v>16</v>
      </c>
      <c r="V22" s="6">
        <f t="shared" si="81"/>
        <v>15</v>
      </c>
      <c r="W22" s="6">
        <f t="shared" si="81"/>
        <v>16</v>
      </c>
      <c r="X22" s="6">
        <f t="shared" si="82"/>
        <v>11</v>
      </c>
      <c r="Y22" s="6">
        <f t="shared" si="82"/>
        <v>16</v>
      </c>
      <c r="AA22" s="18">
        <v>19</v>
      </c>
      <c r="AB22" s="5">
        <f t="shared" si="21"/>
        <v>1</v>
      </c>
      <c r="AC22" s="5">
        <f t="shared" si="22"/>
        <v>40</v>
      </c>
      <c r="AD22" s="5">
        <f t="shared" si="23"/>
        <v>0.66666666666666663</v>
      </c>
      <c r="AE22" s="5">
        <f t="shared" si="24"/>
        <v>7.1428571428571425E-2</v>
      </c>
      <c r="AF22" s="5">
        <f t="shared" si="25"/>
        <v>0.15413533834586465</v>
      </c>
      <c r="AG22" s="5">
        <f t="shared" si="66"/>
        <v>2.6455026455026415E-3</v>
      </c>
      <c r="AH22" s="5">
        <f t="shared" si="12"/>
        <v>2</v>
      </c>
      <c r="AI22" s="5">
        <f t="shared" si="26"/>
        <v>39</v>
      </c>
      <c r="AJ22" s="5">
        <f t="shared" si="27"/>
        <v>0.62962962962962965</v>
      </c>
      <c r="AK22" s="5">
        <f t="shared" si="28"/>
        <v>0.14285714285714285</v>
      </c>
      <c r="AL22" s="5">
        <f t="shared" si="29"/>
        <v>0.30827067669172931</v>
      </c>
      <c r="AM22" s="5">
        <f t="shared" si="67"/>
        <v>0</v>
      </c>
      <c r="AN22" s="5">
        <f t="shared" si="13"/>
        <v>9</v>
      </c>
      <c r="AO22" s="5">
        <f t="shared" si="30"/>
        <v>32</v>
      </c>
      <c r="AP22" s="5">
        <f t="shared" si="14"/>
        <v>0.37037037037037035</v>
      </c>
      <c r="AQ22" s="5">
        <f t="shared" si="31"/>
        <v>0.6428571428571429</v>
      </c>
      <c r="AR22" s="5">
        <f t="shared" si="15"/>
        <v>1.3872180451127818</v>
      </c>
      <c r="AS22" s="5">
        <f t="shared" si="78"/>
        <v>2.3809523809523812E-2</v>
      </c>
      <c r="AT22" s="5">
        <f t="shared" si="32"/>
        <v>11</v>
      </c>
      <c r="AU22" s="5">
        <f t="shared" si="33"/>
        <v>30</v>
      </c>
      <c r="AV22" s="5">
        <f t="shared" si="34"/>
        <v>0.29629629629629628</v>
      </c>
      <c r="AW22" s="5">
        <f t="shared" si="35"/>
        <v>0.7857142857142857</v>
      </c>
      <c r="AX22" s="5">
        <f t="shared" si="69"/>
        <v>1.6954887218045112</v>
      </c>
      <c r="AY22" s="5">
        <f t="shared" si="70"/>
        <v>2.9100529100529099E-2</v>
      </c>
      <c r="AZ22" s="5">
        <f t="shared" si="36"/>
        <v>11</v>
      </c>
      <c r="BA22" s="5">
        <f t="shared" si="37"/>
        <v>30</v>
      </c>
      <c r="BB22" s="5">
        <f t="shared" si="38"/>
        <v>0.29629629629629628</v>
      </c>
      <c r="BC22" s="5">
        <f t="shared" si="39"/>
        <v>0.7857142857142857</v>
      </c>
      <c r="BD22" s="5">
        <f t="shared" si="40"/>
        <v>1.6954887218045112</v>
      </c>
      <c r="BE22" s="5">
        <f t="shared" si="71"/>
        <v>2.9100529100529099E-2</v>
      </c>
      <c r="BF22" s="5">
        <f t="shared" si="41"/>
        <v>11</v>
      </c>
      <c r="BG22" s="5">
        <f t="shared" si="42"/>
        <v>30</v>
      </c>
      <c r="BH22" s="5">
        <f t="shared" si="43"/>
        <v>0.29629629629629628</v>
      </c>
      <c r="BI22" s="5">
        <f t="shared" si="44"/>
        <v>0.7857142857142857</v>
      </c>
      <c r="BJ22" s="5">
        <f t="shared" si="45"/>
        <v>1.6954887218045112</v>
      </c>
      <c r="BK22" s="5">
        <f t="shared" si="72"/>
        <v>2.9100529100529099E-2</v>
      </c>
      <c r="BL22" s="5">
        <f t="shared" si="16"/>
        <v>10</v>
      </c>
      <c r="BM22" s="5">
        <f t="shared" si="46"/>
        <v>31</v>
      </c>
      <c r="BN22" s="5">
        <f t="shared" si="47"/>
        <v>0.33333333333333331</v>
      </c>
      <c r="BO22" s="5">
        <f t="shared" si="48"/>
        <v>0.7142857142857143</v>
      </c>
      <c r="BP22" s="5">
        <f t="shared" si="49"/>
        <v>1.5413533834586466</v>
      </c>
      <c r="BQ22" s="5">
        <f t="shared" si="73"/>
        <v>2.6455026455026454E-2</v>
      </c>
      <c r="BR22" s="5">
        <f t="shared" si="17"/>
        <v>9</v>
      </c>
      <c r="BS22" s="5">
        <f t="shared" si="50"/>
        <v>32</v>
      </c>
      <c r="BT22" s="5">
        <f t="shared" si="51"/>
        <v>0.37037037037037035</v>
      </c>
      <c r="BU22" s="5">
        <f t="shared" si="52"/>
        <v>0.6428571428571429</v>
      </c>
      <c r="BV22" s="5">
        <f t="shared" si="53"/>
        <v>1.3872180451127818</v>
      </c>
      <c r="BW22" s="5">
        <f t="shared" si="74"/>
        <v>2.3809523809523812E-2</v>
      </c>
      <c r="BX22" s="5">
        <f t="shared" si="18"/>
        <v>9</v>
      </c>
      <c r="BY22" s="5">
        <f t="shared" si="54"/>
        <v>32</v>
      </c>
      <c r="BZ22" s="5">
        <f t="shared" si="55"/>
        <v>0.37037037037037035</v>
      </c>
      <c r="CA22" s="5">
        <f t="shared" si="56"/>
        <v>0.6428571428571429</v>
      </c>
      <c r="CB22" s="5">
        <f t="shared" si="57"/>
        <v>1.3872180451127818</v>
      </c>
      <c r="CC22" s="5">
        <f t="shared" si="75"/>
        <v>2.3809523809523812E-2</v>
      </c>
      <c r="CD22" s="5">
        <f t="shared" si="19"/>
        <v>9</v>
      </c>
      <c r="CE22" s="5">
        <f t="shared" si="58"/>
        <v>32</v>
      </c>
      <c r="CF22" s="5">
        <f t="shared" si="59"/>
        <v>0.37037037037037035</v>
      </c>
      <c r="CG22" s="5">
        <f t="shared" si="60"/>
        <v>0.6428571428571429</v>
      </c>
      <c r="CH22" s="5">
        <f t="shared" si="61"/>
        <v>1.3872180451127818</v>
      </c>
      <c r="CI22" s="5">
        <f t="shared" si="79"/>
        <v>2.3809523809523812E-2</v>
      </c>
      <c r="CJ22" s="5">
        <f t="shared" si="20"/>
        <v>10</v>
      </c>
      <c r="CK22" s="5">
        <f t="shared" si="62"/>
        <v>31</v>
      </c>
      <c r="CL22" s="5">
        <f t="shared" si="63"/>
        <v>0.33333333333333331</v>
      </c>
      <c r="CM22" s="5">
        <f t="shared" si="64"/>
        <v>0.7142857142857143</v>
      </c>
      <c r="CN22" s="5">
        <f t="shared" si="65"/>
        <v>1.5413533834586466</v>
      </c>
      <c r="CO22" s="5">
        <f t="shared" si="80"/>
        <v>0</v>
      </c>
    </row>
    <row r="23" spans="1:93" x14ac:dyDescent="0.25">
      <c r="A23" s="6" t="s">
        <v>37</v>
      </c>
      <c r="B23" s="7"/>
      <c r="C23" s="6">
        <v>0</v>
      </c>
      <c r="D23" s="6">
        <v>-11.041</v>
      </c>
      <c r="E23" s="6">
        <v>-11.045</v>
      </c>
      <c r="F23" s="31">
        <v>4.9425574947814503</v>
      </c>
      <c r="G23" s="6">
        <v>-7.9129199999999997</v>
      </c>
      <c r="H23" s="6">
        <v>-8.1713000000000005</v>
      </c>
      <c r="I23" s="6">
        <v>-7.7110200000000004</v>
      </c>
      <c r="J23" s="6">
        <v>-7.7386799999999996</v>
      </c>
      <c r="K23" s="6">
        <v>-7.5817199999999998</v>
      </c>
      <c r="L23" s="6">
        <v>-8.0648599999999995</v>
      </c>
      <c r="M23" s="10">
        <v>7.1189999999999998</v>
      </c>
      <c r="N23" s="14">
        <v>11.015000000000001</v>
      </c>
      <c r="O23" s="6">
        <f t="shared" si="3"/>
        <v>8</v>
      </c>
      <c r="P23" s="6">
        <f t="shared" si="4"/>
        <v>23</v>
      </c>
      <c r="Q23" s="6">
        <f t="shared" si="5"/>
        <v>31</v>
      </c>
      <c r="R23" s="6">
        <f t="shared" si="6"/>
        <v>16</v>
      </c>
      <c r="S23" s="6">
        <f t="shared" si="7"/>
        <v>15</v>
      </c>
      <c r="T23" s="6">
        <f t="shared" si="8"/>
        <v>20</v>
      </c>
      <c r="U23" s="6">
        <f t="shared" si="81"/>
        <v>17</v>
      </c>
      <c r="V23" s="6">
        <f t="shared" si="81"/>
        <v>19</v>
      </c>
      <c r="W23" s="6">
        <f t="shared" si="81"/>
        <v>15</v>
      </c>
      <c r="X23" s="6">
        <f t="shared" si="82"/>
        <v>19</v>
      </c>
      <c r="Y23" s="6">
        <f t="shared" si="82"/>
        <v>18</v>
      </c>
      <c r="AA23" s="6">
        <v>20</v>
      </c>
      <c r="AB23" s="5">
        <f t="shared" si="21"/>
        <v>1</v>
      </c>
      <c r="AC23" s="5">
        <f t="shared" si="22"/>
        <v>40</v>
      </c>
      <c r="AD23" s="5">
        <f t="shared" si="23"/>
        <v>0.70370370370370372</v>
      </c>
      <c r="AE23" s="5">
        <f t="shared" si="24"/>
        <v>7.1428571428571425E-2</v>
      </c>
      <c r="AF23" s="5">
        <f t="shared" si="25"/>
        <v>0.14642857142857144</v>
      </c>
      <c r="AG23" s="5">
        <f t="shared" si="66"/>
        <v>2.6455026455026493E-3</v>
      </c>
      <c r="AH23" s="5">
        <f t="shared" si="12"/>
        <v>2</v>
      </c>
      <c r="AI23" s="5">
        <f t="shared" si="26"/>
        <v>39</v>
      </c>
      <c r="AJ23" s="5">
        <f t="shared" si="27"/>
        <v>0.66666666666666663</v>
      </c>
      <c r="AK23" s="5">
        <f t="shared" si="28"/>
        <v>0.14285714285714285</v>
      </c>
      <c r="AL23" s="5">
        <f t="shared" si="29"/>
        <v>0.29285714285714287</v>
      </c>
      <c r="AM23" s="5">
        <f t="shared" si="67"/>
        <v>5.2910052910052829E-3</v>
      </c>
      <c r="AN23" s="5">
        <f t="shared" si="13"/>
        <v>9</v>
      </c>
      <c r="AO23" s="5">
        <f t="shared" si="30"/>
        <v>32</v>
      </c>
      <c r="AP23" s="5">
        <f t="shared" si="14"/>
        <v>0.40740740740740738</v>
      </c>
      <c r="AQ23" s="5">
        <f t="shared" si="31"/>
        <v>0.6428571428571429</v>
      </c>
      <c r="AR23" s="5">
        <f t="shared" si="15"/>
        <v>1.3178571428571428</v>
      </c>
      <c r="AS23" s="5">
        <f t="shared" si="78"/>
        <v>2.3809523809523812E-2</v>
      </c>
      <c r="AT23" s="5">
        <f t="shared" si="32"/>
        <v>11</v>
      </c>
      <c r="AU23" s="5">
        <f t="shared" si="33"/>
        <v>30</v>
      </c>
      <c r="AV23" s="5">
        <f t="shared" si="34"/>
        <v>0.33333333333333331</v>
      </c>
      <c r="AW23" s="5">
        <f t="shared" si="35"/>
        <v>0.7857142857142857</v>
      </c>
      <c r="AX23" s="5">
        <f t="shared" si="69"/>
        <v>1.6107142857142858</v>
      </c>
      <c r="AY23" s="5">
        <f t="shared" si="70"/>
        <v>2.9100529100529099E-2</v>
      </c>
      <c r="AZ23" s="5">
        <f t="shared" si="36"/>
        <v>11</v>
      </c>
      <c r="BA23" s="5">
        <f t="shared" si="37"/>
        <v>30</v>
      </c>
      <c r="BB23" s="5">
        <f t="shared" si="38"/>
        <v>0.33333333333333331</v>
      </c>
      <c r="BC23" s="5">
        <f t="shared" si="39"/>
        <v>0.7857142857142857</v>
      </c>
      <c r="BD23" s="5">
        <f t="shared" si="40"/>
        <v>1.6107142857142858</v>
      </c>
      <c r="BE23" s="5">
        <f t="shared" si="71"/>
        <v>2.9100529100529099E-2</v>
      </c>
      <c r="BF23" s="5">
        <f t="shared" si="41"/>
        <v>11</v>
      </c>
      <c r="BG23" s="5">
        <f t="shared" si="42"/>
        <v>30</v>
      </c>
      <c r="BH23" s="5">
        <f t="shared" si="43"/>
        <v>0.33333333333333331</v>
      </c>
      <c r="BI23" s="5">
        <f t="shared" si="44"/>
        <v>0.7857142857142857</v>
      </c>
      <c r="BJ23" s="5">
        <f t="shared" si="45"/>
        <v>1.6107142857142858</v>
      </c>
      <c r="BK23" s="5">
        <f t="shared" si="72"/>
        <v>2.9100529100529099E-2</v>
      </c>
      <c r="BL23" s="5">
        <f t="shared" si="16"/>
        <v>11</v>
      </c>
      <c r="BM23" s="5">
        <f t="shared" si="46"/>
        <v>30</v>
      </c>
      <c r="BN23" s="5">
        <f t="shared" si="47"/>
        <v>0.33333333333333331</v>
      </c>
      <c r="BO23" s="5">
        <f t="shared" si="48"/>
        <v>0.7857142857142857</v>
      </c>
      <c r="BP23" s="5">
        <f t="shared" si="49"/>
        <v>1.6107142857142858</v>
      </c>
      <c r="BQ23" s="5">
        <f t="shared" si="73"/>
        <v>0</v>
      </c>
      <c r="BR23" s="5">
        <f t="shared" si="17"/>
        <v>10</v>
      </c>
      <c r="BS23" s="5">
        <f t="shared" si="50"/>
        <v>31</v>
      </c>
      <c r="BT23" s="5">
        <f t="shared" si="51"/>
        <v>0.37037037037037035</v>
      </c>
      <c r="BU23" s="5">
        <f t="shared" si="52"/>
        <v>0.7142857142857143</v>
      </c>
      <c r="BV23" s="5">
        <f t="shared" si="53"/>
        <v>1.4642857142857144</v>
      </c>
      <c r="BW23" s="5">
        <f t="shared" si="74"/>
        <v>0</v>
      </c>
      <c r="BX23" s="5">
        <f t="shared" si="18"/>
        <v>9</v>
      </c>
      <c r="BY23" s="5">
        <f t="shared" si="54"/>
        <v>32</v>
      </c>
      <c r="BZ23" s="5">
        <f t="shared" si="55"/>
        <v>0.40740740740740738</v>
      </c>
      <c r="CA23" s="5">
        <f t="shared" si="56"/>
        <v>0.6428571428571429</v>
      </c>
      <c r="CB23" s="5">
        <f t="shared" si="57"/>
        <v>1.3178571428571428</v>
      </c>
      <c r="CC23" s="5">
        <f t="shared" si="75"/>
        <v>2.3809523809523812E-2</v>
      </c>
      <c r="CD23" s="5">
        <f t="shared" si="19"/>
        <v>9</v>
      </c>
      <c r="CE23" s="5">
        <f t="shared" si="58"/>
        <v>32</v>
      </c>
      <c r="CF23" s="5">
        <f t="shared" si="59"/>
        <v>0.40740740740740738</v>
      </c>
      <c r="CG23" s="5">
        <f t="shared" si="60"/>
        <v>0.6428571428571429</v>
      </c>
      <c r="CH23" s="5">
        <f t="shared" si="61"/>
        <v>1.3178571428571428</v>
      </c>
      <c r="CI23" s="5">
        <f t="shared" si="79"/>
        <v>2.3809523809523812E-2</v>
      </c>
      <c r="CJ23" s="5">
        <f t="shared" si="20"/>
        <v>11</v>
      </c>
      <c r="CK23" s="5">
        <f t="shared" si="62"/>
        <v>30</v>
      </c>
      <c r="CL23" s="5">
        <f t="shared" si="63"/>
        <v>0.33333333333333331</v>
      </c>
      <c r="CM23" s="5">
        <f t="shared" si="64"/>
        <v>0.7857142857142857</v>
      </c>
      <c r="CN23" s="5">
        <f t="shared" si="65"/>
        <v>1.6107142857142858</v>
      </c>
      <c r="CO23" s="5">
        <f t="shared" si="80"/>
        <v>0</v>
      </c>
    </row>
    <row r="24" spans="1:93" x14ac:dyDescent="0.25">
      <c r="A24" s="6" t="s">
        <v>39</v>
      </c>
      <c r="B24" s="7"/>
      <c r="C24" s="6">
        <v>0</v>
      </c>
      <c r="D24" s="6">
        <v>-10.885999999999999</v>
      </c>
      <c r="E24" s="6">
        <v>-13.755000000000001</v>
      </c>
      <c r="F24" s="31">
        <v>-6.1054068346918298</v>
      </c>
      <c r="G24" s="6">
        <v>-5.6273499999999999</v>
      </c>
      <c r="H24" s="6">
        <v>-5.6222300000000001</v>
      </c>
      <c r="I24" s="6">
        <v>-5.8765700000000001</v>
      </c>
      <c r="J24" s="6">
        <v>-5.5282400000000003</v>
      </c>
      <c r="K24" s="6">
        <v>-5.3986799999999997</v>
      </c>
      <c r="L24" s="6">
        <v>-5.2466900000000001</v>
      </c>
      <c r="M24" s="10">
        <v>5.5552000000000001</v>
      </c>
      <c r="N24" s="10">
        <v>10.6233</v>
      </c>
      <c r="O24" s="6">
        <f t="shared" si="3"/>
        <v>9</v>
      </c>
      <c r="P24" s="6">
        <f t="shared" si="4"/>
        <v>1</v>
      </c>
      <c r="Q24" s="6">
        <f t="shared" si="5"/>
        <v>23</v>
      </c>
      <c r="R24" s="6">
        <f t="shared" si="6"/>
        <v>33</v>
      </c>
      <c r="S24" s="6">
        <f t="shared" si="7"/>
        <v>30</v>
      </c>
      <c r="T24" s="6">
        <f t="shared" si="8"/>
        <v>31</v>
      </c>
      <c r="U24" s="6">
        <f t="shared" si="81"/>
        <v>29</v>
      </c>
      <c r="V24" s="6">
        <f t="shared" si="81"/>
        <v>31</v>
      </c>
      <c r="W24" s="6">
        <f t="shared" si="81"/>
        <v>33</v>
      </c>
      <c r="X24" s="6">
        <f t="shared" si="82"/>
        <v>37</v>
      </c>
      <c r="Y24" s="6">
        <f t="shared" si="82"/>
        <v>21</v>
      </c>
      <c r="AA24" s="18">
        <v>21</v>
      </c>
      <c r="AB24" s="5">
        <f t="shared" si="21"/>
        <v>1</v>
      </c>
      <c r="AC24" s="5">
        <f t="shared" si="22"/>
        <v>40</v>
      </c>
      <c r="AD24" s="5">
        <f t="shared" si="23"/>
        <v>0.7407407407407407</v>
      </c>
      <c r="AE24" s="5">
        <f t="shared" si="24"/>
        <v>7.1428571428571425E-2</v>
      </c>
      <c r="AF24" s="5">
        <f t="shared" si="25"/>
        <v>0.13945578231292516</v>
      </c>
      <c r="AG24" s="5">
        <f t="shared" si="66"/>
        <v>2.6455026455026415E-3</v>
      </c>
      <c r="AH24" s="5">
        <f t="shared" si="12"/>
        <v>2</v>
      </c>
      <c r="AI24" s="5">
        <f t="shared" si="26"/>
        <v>39</v>
      </c>
      <c r="AJ24" s="5">
        <f t="shared" si="27"/>
        <v>0.70370370370370372</v>
      </c>
      <c r="AK24" s="5">
        <f t="shared" si="28"/>
        <v>0.14285714285714285</v>
      </c>
      <c r="AL24" s="5">
        <f t="shared" si="29"/>
        <v>0.27891156462585032</v>
      </c>
      <c r="AM24" s="5">
        <f t="shared" si="67"/>
        <v>5.2910052910052985E-3</v>
      </c>
      <c r="AN24" s="5">
        <f t="shared" si="13"/>
        <v>9</v>
      </c>
      <c r="AO24" s="5">
        <f t="shared" si="30"/>
        <v>32</v>
      </c>
      <c r="AP24" s="5">
        <f t="shared" si="14"/>
        <v>0.44444444444444442</v>
      </c>
      <c r="AQ24" s="5">
        <f t="shared" si="31"/>
        <v>0.6428571428571429</v>
      </c>
      <c r="AR24" s="5">
        <f t="shared" si="15"/>
        <v>1.2551020408163265</v>
      </c>
      <c r="AS24" s="5">
        <f t="shared" si="78"/>
        <v>2.3809523809523812E-2</v>
      </c>
      <c r="AT24" s="5">
        <f t="shared" si="32"/>
        <v>11</v>
      </c>
      <c r="AU24" s="5">
        <f t="shared" si="33"/>
        <v>30</v>
      </c>
      <c r="AV24" s="5">
        <f t="shared" si="34"/>
        <v>0.37037037037037035</v>
      </c>
      <c r="AW24" s="5">
        <f t="shared" si="35"/>
        <v>0.7857142857142857</v>
      </c>
      <c r="AX24" s="5">
        <f t="shared" si="69"/>
        <v>1.5340136054421769</v>
      </c>
      <c r="AY24" s="5">
        <f t="shared" si="70"/>
        <v>2.9100529100529099E-2</v>
      </c>
      <c r="AZ24" s="5">
        <f t="shared" si="36"/>
        <v>11</v>
      </c>
      <c r="BA24" s="5">
        <f t="shared" si="37"/>
        <v>30</v>
      </c>
      <c r="BB24" s="5">
        <f t="shared" si="38"/>
        <v>0.37037037037037035</v>
      </c>
      <c r="BC24" s="5">
        <f t="shared" si="39"/>
        <v>0.7857142857142857</v>
      </c>
      <c r="BD24" s="5">
        <f t="shared" si="40"/>
        <v>1.5340136054421769</v>
      </c>
      <c r="BE24" s="5">
        <f t="shared" si="71"/>
        <v>2.9100529100529099E-2</v>
      </c>
      <c r="BF24" s="5">
        <f t="shared" si="41"/>
        <v>11</v>
      </c>
      <c r="BG24" s="5">
        <f t="shared" si="42"/>
        <v>30</v>
      </c>
      <c r="BH24" s="5">
        <f t="shared" si="43"/>
        <v>0.37037037037037035</v>
      </c>
      <c r="BI24" s="5">
        <f t="shared" si="44"/>
        <v>0.7857142857142857</v>
      </c>
      <c r="BJ24" s="5">
        <f t="shared" si="45"/>
        <v>1.5340136054421769</v>
      </c>
      <c r="BK24" s="5">
        <f t="shared" si="72"/>
        <v>2.9100529100529099E-2</v>
      </c>
      <c r="BL24" s="5">
        <f t="shared" si="16"/>
        <v>11</v>
      </c>
      <c r="BM24" s="5">
        <f t="shared" si="46"/>
        <v>30</v>
      </c>
      <c r="BN24" s="5">
        <f t="shared" si="47"/>
        <v>0.37037037037037035</v>
      </c>
      <c r="BO24" s="5">
        <f t="shared" si="48"/>
        <v>0.7857142857142857</v>
      </c>
      <c r="BP24" s="5">
        <f t="shared" si="49"/>
        <v>1.5340136054421769</v>
      </c>
      <c r="BQ24" s="5">
        <f t="shared" si="73"/>
        <v>2.9100529100529099E-2</v>
      </c>
      <c r="BR24" s="5">
        <f t="shared" si="17"/>
        <v>10</v>
      </c>
      <c r="BS24" s="5">
        <f t="shared" si="50"/>
        <v>31</v>
      </c>
      <c r="BT24" s="5">
        <f t="shared" si="51"/>
        <v>0.40740740740740738</v>
      </c>
      <c r="BU24" s="5">
        <f t="shared" si="52"/>
        <v>0.7142857142857143</v>
      </c>
      <c r="BV24" s="5">
        <f t="shared" si="53"/>
        <v>1.3945578231292517</v>
      </c>
      <c r="BW24" s="5">
        <f t="shared" si="74"/>
        <v>2.6455026455026454E-2</v>
      </c>
      <c r="BX24" s="5">
        <f t="shared" si="18"/>
        <v>9</v>
      </c>
      <c r="BY24" s="5">
        <f t="shared" si="54"/>
        <v>32</v>
      </c>
      <c r="BZ24" s="5">
        <f t="shared" si="55"/>
        <v>0.44444444444444442</v>
      </c>
      <c r="CA24" s="5">
        <f t="shared" si="56"/>
        <v>0.6428571428571429</v>
      </c>
      <c r="CB24" s="5">
        <f t="shared" si="57"/>
        <v>1.2551020408163265</v>
      </c>
      <c r="CC24" s="5">
        <f t="shared" si="75"/>
        <v>2.3809523809523812E-2</v>
      </c>
      <c r="CD24" s="5">
        <f t="shared" si="19"/>
        <v>10</v>
      </c>
      <c r="CE24" s="5">
        <f t="shared" si="58"/>
        <v>31</v>
      </c>
      <c r="CF24" s="5">
        <f t="shared" si="59"/>
        <v>0.40740740740740738</v>
      </c>
      <c r="CG24" s="5">
        <f t="shared" si="60"/>
        <v>0.7142857142857143</v>
      </c>
      <c r="CH24" s="5">
        <f t="shared" si="61"/>
        <v>1.3945578231292517</v>
      </c>
      <c r="CI24" s="5">
        <f t="shared" si="79"/>
        <v>0</v>
      </c>
      <c r="CJ24" s="5">
        <f t="shared" si="20"/>
        <v>11</v>
      </c>
      <c r="CK24" s="5">
        <f t="shared" si="62"/>
        <v>30</v>
      </c>
      <c r="CL24" s="5">
        <f t="shared" si="63"/>
        <v>0.37037037037037035</v>
      </c>
      <c r="CM24" s="5">
        <f t="shared" si="64"/>
        <v>0.7857142857142857</v>
      </c>
      <c r="CN24" s="5">
        <f t="shared" si="65"/>
        <v>1.5340136054421769</v>
      </c>
      <c r="CO24" s="5">
        <f t="shared" si="80"/>
        <v>2.9100529100529099E-2</v>
      </c>
    </row>
    <row r="25" spans="1:93" x14ac:dyDescent="0.25">
      <c r="A25" s="6" t="s">
        <v>40</v>
      </c>
      <c r="B25" s="7"/>
      <c r="C25" s="6">
        <v>0</v>
      </c>
      <c r="D25" s="6">
        <v>-10.84</v>
      </c>
      <c r="E25" s="6">
        <v>-12.206</v>
      </c>
      <c r="F25" s="31">
        <v>-6.8331763130619896</v>
      </c>
      <c r="G25" s="6">
        <v>-8.3690700000000007</v>
      </c>
      <c r="H25" s="6">
        <v>-8.2591800000000006</v>
      </c>
      <c r="I25" s="6">
        <v>-7.8830499999999999</v>
      </c>
      <c r="J25" s="6">
        <v>-8.66052</v>
      </c>
      <c r="K25" s="6">
        <v>-8.5575500000000009</v>
      </c>
      <c r="L25" s="6">
        <v>-8.2336899999999993</v>
      </c>
      <c r="M25" s="10">
        <v>6.0545999999999998</v>
      </c>
      <c r="N25" s="10">
        <v>11.5266</v>
      </c>
      <c r="O25" s="6">
        <f t="shared" si="3"/>
        <v>10</v>
      </c>
      <c r="P25" s="6">
        <f t="shared" si="4"/>
        <v>10</v>
      </c>
      <c r="Q25" s="6">
        <f t="shared" si="5"/>
        <v>21</v>
      </c>
      <c r="R25" s="6">
        <f t="shared" si="6"/>
        <v>15</v>
      </c>
      <c r="S25" s="6">
        <f t="shared" si="7"/>
        <v>14</v>
      </c>
      <c r="T25" s="6">
        <f t="shared" si="8"/>
        <v>17</v>
      </c>
      <c r="U25" s="6">
        <f t="shared" si="81"/>
        <v>11</v>
      </c>
      <c r="V25" s="6">
        <f t="shared" si="81"/>
        <v>12</v>
      </c>
      <c r="W25" s="6">
        <f t="shared" si="81"/>
        <v>12</v>
      </c>
      <c r="X25" s="6">
        <f t="shared" si="82"/>
        <v>35</v>
      </c>
      <c r="Y25" s="6">
        <f t="shared" si="82"/>
        <v>15</v>
      </c>
      <c r="AA25" s="6">
        <v>22</v>
      </c>
      <c r="AB25" s="5">
        <f t="shared" si="21"/>
        <v>1</v>
      </c>
      <c r="AC25" s="5">
        <f t="shared" si="22"/>
        <v>40</v>
      </c>
      <c r="AD25" s="5">
        <f t="shared" si="23"/>
        <v>0.77777777777777779</v>
      </c>
      <c r="AE25" s="5">
        <f t="shared" si="24"/>
        <v>7.1428571428571425E-2</v>
      </c>
      <c r="AF25" s="5">
        <f t="shared" si="25"/>
        <v>0.13311688311688311</v>
      </c>
      <c r="AG25" s="5">
        <f t="shared" si="66"/>
        <v>2.6455026455026493E-3</v>
      </c>
      <c r="AH25" s="5">
        <f t="shared" si="12"/>
        <v>2</v>
      </c>
      <c r="AI25" s="5">
        <f t="shared" si="26"/>
        <v>39</v>
      </c>
      <c r="AJ25" s="5">
        <f t="shared" si="27"/>
        <v>0.7407407407407407</v>
      </c>
      <c r="AK25" s="5">
        <f t="shared" si="28"/>
        <v>0.14285714285714285</v>
      </c>
      <c r="AL25" s="5">
        <f t="shared" si="29"/>
        <v>0.26623376623376621</v>
      </c>
      <c r="AM25" s="5">
        <f t="shared" si="67"/>
        <v>5.2910052910052829E-3</v>
      </c>
      <c r="AN25" s="5">
        <f t="shared" si="13"/>
        <v>9</v>
      </c>
      <c r="AO25" s="5">
        <f t="shared" si="30"/>
        <v>32</v>
      </c>
      <c r="AP25" s="5">
        <f t="shared" si="14"/>
        <v>0.48148148148148145</v>
      </c>
      <c r="AQ25" s="5">
        <f t="shared" si="31"/>
        <v>0.6428571428571429</v>
      </c>
      <c r="AR25" s="5">
        <f t="shared" si="15"/>
        <v>1.198051948051948</v>
      </c>
      <c r="AS25" s="5">
        <f t="shared" si="78"/>
        <v>2.3809523809523812E-2</v>
      </c>
      <c r="AT25" s="5">
        <f t="shared" si="32"/>
        <v>11</v>
      </c>
      <c r="AU25" s="5">
        <f t="shared" si="33"/>
        <v>30</v>
      </c>
      <c r="AV25" s="5">
        <f t="shared" si="34"/>
        <v>0.40740740740740738</v>
      </c>
      <c r="AW25" s="5">
        <f t="shared" si="35"/>
        <v>0.7857142857142857</v>
      </c>
      <c r="AX25" s="5">
        <f t="shared" si="69"/>
        <v>1.4642857142857142</v>
      </c>
      <c r="AY25" s="5">
        <f t="shared" si="70"/>
        <v>2.9100529100529099E-2</v>
      </c>
      <c r="AZ25" s="5">
        <f t="shared" si="36"/>
        <v>11</v>
      </c>
      <c r="BA25" s="5">
        <f t="shared" si="37"/>
        <v>30</v>
      </c>
      <c r="BB25" s="5">
        <f t="shared" si="38"/>
        <v>0.40740740740740738</v>
      </c>
      <c r="BC25" s="5">
        <f t="shared" si="39"/>
        <v>0.7857142857142857</v>
      </c>
      <c r="BD25" s="5">
        <f t="shared" si="40"/>
        <v>1.4642857142857142</v>
      </c>
      <c r="BE25" s="5">
        <f t="shared" si="71"/>
        <v>2.9100529100529099E-2</v>
      </c>
      <c r="BF25" s="5">
        <f t="shared" si="41"/>
        <v>11</v>
      </c>
      <c r="BG25" s="5">
        <f t="shared" si="42"/>
        <v>30</v>
      </c>
      <c r="BH25" s="5">
        <f t="shared" si="43"/>
        <v>0.40740740740740738</v>
      </c>
      <c r="BI25" s="5">
        <f t="shared" si="44"/>
        <v>0.7857142857142857</v>
      </c>
      <c r="BJ25" s="5">
        <f t="shared" si="45"/>
        <v>1.4642857142857142</v>
      </c>
      <c r="BK25" s="5">
        <f t="shared" si="72"/>
        <v>2.9100529100529099E-2</v>
      </c>
      <c r="BL25" s="5">
        <f t="shared" si="16"/>
        <v>11</v>
      </c>
      <c r="BM25" s="5">
        <f t="shared" si="46"/>
        <v>30</v>
      </c>
      <c r="BN25" s="5">
        <f t="shared" si="47"/>
        <v>0.40740740740740738</v>
      </c>
      <c r="BO25" s="5">
        <f t="shared" si="48"/>
        <v>0.7857142857142857</v>
      </c>
      <c r="BP25" s="5">
        <f t="shared" si="49"/>
        <v>1.4642857142857142</v>
      </c>
      <c r="BQ25" s="5">
        <f t="shared" si="73"/>
        <v>2.9100529100529099E-2</v>
      </c>
      <c r="BR25" s="5">
        <f t="shared" si="17"/>
        <v>11</v>
      </c>
      <c r="BS25" s="5">
        <f t="shared" si="50"/>
        <v>30</v>
      </c>
      <c r="BT25" s="5">
        <f t="shared" si="51"/>
        <v>0.40740740740740738</v>
      </c>
      <c r="BU25" s="5">
        <f t="shared" si="52"/>
        <v>0.7857142857142857</v>
      </c>
      <c r="BV25" s="5">
        <f t="shared" si="53"/>
        <v>1.4642857142857142</v>
      </c>
      <c r="BW25" s="5">
        <f t="shared" si="74"/>
        <v>0</v>
      </c>
      <c r="BX25" s="5">
        <f t="shared" si="18"/>
        <v>9</v>
      </c>
      <c r="BY25" s="5">
        <f t="shared" si="54"/>
        <v>32</v>
      </c>
      <c r="BZ25" s="5">
        <f t="shared" si="55"/>
        <v>0.48148148148148145</v>
      </c>
      <c r="CA25" s="5">
        <f t="shared" si="56"/>
        <v>0.6428571428571429</v>
      </c>
      <c r="CB25" s="5">
        <f t="shared" si="57"/>
        <v>1.198051948051948</v>
      </c>
      <c r="CC25" s="5">
        <f t="shared" si="75"/>
        <v>2.3809523809523812E-2</v>
      </c>
      <c r="CD25" s="5">
        <f t="shared" si="19"/>
        <v>10</v>
      </c>
      <c r="CE25" s="5">
        <f t="shared" si="58"/>
        <v>31</v>
      </c>
      <c r="CF25" s="5">
        <f t="shared" si="59"/>
        <v>0.44444444444444442</v>
      </c>
      <c r="CG25" s="5">
        <f t="shared" si="60"/>
        <v>0.7142857142857143</v>
      </c>
      <c r="CH25" s="5">
        <f t="shared" si="61"/>
        <v>1.331168831168831</v>
      </c>
      <c r="CI25" s="5">
        <f t="shared" si="79"/>
        <v>2.6455026455026454E-2</v>
      </c>
      <c r="CJ25" s="5">
        <f t="shared" si="20"/>
        <v>11</v>
      </c>
      <c r="CK25" s="5">
        <f t="shared" si="62"/>
        <v>30</v>
      </c>
      <c r="CL25" s="5">
        <f t="shared" si="63"/>
        <v>0.40740740740740738</v>
      </c>
      <c r="CM25" s="5">
        <f t="shared" si="64"/>
        <v>0.7857142857142857</v>
      </c>
      <c r="CN25" s="5">
        <f t="shared" si="65"/>
        <v>1.4642857142857142</v>
      </c>
      <c r="CO25" s="5">
        <f t="shared" si="80"/>
        <v>2.9100529100529099E-2</v>
      </c>
    </row>
    <row r="26" spans="1:93" x14ac:dyDescent="0.25">
      <c r="A26" s="6" t="s">
        <v>41</v>
      </c>
      <c r="B26" s="7"/>
      <c r="C26" s="6">
        <v>0</v>
      </c>
      <c r="D26" s="6">
        <v>-10.785</v>
      </c>
      <c r="E26" s="6">
        <v>-11.413</v>
      </c>
      <c r="F26" s="31">
        <v>7.6852145811917598</v>
      </c>
      <c r="G26" s="6">
        <v>-1.5828100000000001</v>
      </c>
      <c r="H26" s="6">
        <v>-1.99451</v>
      </c>
      <c r="I26" s="6">
        <v>-2.6357300000000001</v>
      </c>
      <c r="J26" s="6">
        <v>-2.3648899999999999</v>
      </c>
      <c r="K26" s="6">
        <v>-2.5560299999999998</v>
      </c>
      <c r="L26" s="6">
        <v>-2.2523499999999999</v>
      </c>
      <c r="M26" s="10">
        <v>7.1075999999999997</v>
      </c>
      <c r="N26" s="10">
        <v>9.8295999999999992</v>
      </c>
      <c r="O26" s="6">
        <f t="shared" si="3"/>
        <v>11</v>
      </c>
      <c r="P26" s="6">
        <f t="shared" si="4"/>
        <v>17</v>
      </c>
      <c r="Q26" s="6">
        <f t="shared" si="5"/>
        <v>34</v>
      </c>
      <c r="R26" s="6">
        <f t="shared" si="6"/>
        <v>41</v>
      </c>
      <c r="S26" s="6">
        <f t="shared" si="7"/>
        <v>41</v>
      </c>
      <c r="T26" s="6">
        <f t="shared" si="8"/>
        <v>41</v>
      </c>
      <c r="U26" s="6">
        <f t="shared" si="81"/>
        <v>41</v>
      </c>
      <c r="V26" s="6">
        <f t="shared" si="81"/>
        <v>40</v>
      </c>
      <c r="W26" s="6">
        <f t="shared" si="81"/>
        <v>40</v>
      </c>
      <c r="X26" s="6">
        <f t="shared" si="82"/>
        <v>20</v>
      </c>
      <c r="Y26" s="6">
        <f t="shared" si="82"/>
        <v>30</v>
      </c>
      <c r="AA26" s="18">
        <v>23</v>
      </c>
      <c r="AB26" s="5">
        <f t="shared" si="21"/>
        <v>1</v>
      </c>
      <c r="AC26" s="5">
        <f t="shared" si="22"/>
        <v>40</v>
      </c>
      <c r="AD26" s="5">
        <f t="shared" si="23"/>
        <v>0.81481481481481477</v>
      </c>
      <c r="AE26" s="5">
        <f t="shared" si="24"/>
        <v>7.1428571428571425E-2</v>
      </c>
      <c r="AF26" s="5">
        <f t="shared" si="25"/>
        <v>0.12732919254658384</v>
      </c>
      <c r="AG26" s="5">
        <f t="shared" si="66"/>
        <v>2.6455026455026415E-3</v>
      </c>
      <c r="AH26" s="5">
        <f t="shared" si="12"/>
        <v>2</v>
      </c>
      <c r="AI26" s="5">
        <f t="shared" si="26"/>
        <v>39</v>
      </c>
      <c r="AJ26" s="5">
        <f t="shared" si="27"/>
        <v>0.77777777777777779</v>
      </c>
      <c r="AK26" s="5">
        <f t="shared" si="28"/>
        <v>0.14285714285714285</v>
      </c>
      <c r="AL26" s="5">
        <f t="shared" si="29"/>
        <v>0.25465838509316768</v>
      </c>
      <c r="AM26" s="5">
        <f t="shared" si="67"/>
        <v>5.2910052910052985E-3</v>
      </c>
      <c r="AN26" s="5">
        <f t="shared" si="13"/>
        <v>9</v>
      </c>
      <c r="AO26" s="5">
        <f t="shared" si="30"/>
        <v>32</v>
      </c>
      <c r="AP26" s="5">
        <f t="shared" si="14"/>
        <v>0.51851851851851849</v>
      </c>
      <c r="AQ26" s="5">
        <f t="shared" si="31"/>
        <v>0.6428571428571429</v>
      </c>
      <c r="AR26" s="5">
        <f t="shared" si="15"/>
        <v>1.1459627329192545</v>
      </c>
      <c r="AS26" s="5">
        <f t="shared" si="78"/>
        <v>2.3809523809523812E-2</v>
      </c>
      <c r="AT26" s="5">
        <f t="shared" si="32"/>
        <v>11</v>
      </c>
      <c r="AU26" s="5">
        <f t="shared" si="33"/>
        <v>30</v>
      </c>
      <c r="AV26" s="5">
        <f t="shared" si="34"/>
        <v>0.44444444444444442</v>
      </c>
      <c r="AW26" s="5">
        <f t="shared" si="35"/>
        <v>0.7857142857142857</v>
      </c>
      <c r="AX26" s="5">
        <f t="shared" si="69"/>
        <v>1.4006211180124222</v>
      </c>
      <c r="AY26" s="5">
        <f t="shared" si="70"/>
        <v>2.9100529100529099E-2</v>
      </c>
      <c r="AZ26" s="5">
        <f t="shared" si="36"/>
        <v>11</v>
      </c>
      <c r="BA26" s="5">
        <f t="shared" si="37"/>
        <v>30</v>
      </c>
      <c r="BB26" s="5">
        <f t="shared" si="38"/>
        <v>0.44444444444444442</v>
      </c>
      <c r="BC26" s="5">
        <f t="shared" si="39"/>
        <v>0.7857142857142857</v>
      </c>
      <c r="BD26" s="5">
        <f t="shared" si="40"/>
        <v>1.4006211180124222</v>
      </c>
      <c r="BE26" s="5">
        <f t="shared" si="71"/>
        <v>2.9100529100529099E-2</v>
      </c>
      <c r="BF26" s="5">
        <f t="shared" si="41"/>
        <v>11</v>
      </c>
      <c r="BG26" s="5">
        <f t="shared" si="42"/>
        <v>30</v>
      </c>
      <c r="BH26" s="5">
        <f t="shared" si="43"/>
        <v>0.44444444444444442</v>
      </c>
      <c r="BI26" s="5">
        <f t="shared" si="44"/>
        <v>0.7857142857142857</v>
      </c>
      <c r="BJ26" s="5">
        <f t="shared" si="45"/>
        <v>1.4006211180124222</v>
      </c>
      <c r="BK26" s="5">
        <f t="shared" si="72"/>
        <v>2.9100529100529099E-2</v>
      </c>
      <c r="BL26" s="5">
        <f t="shared" si="16"/>
        <v>11</v>
      </c>
      <c r="BM26" s="5">
        <f t="shared" si="46"/>
        <v>30</v>
      </c>
      <c r="BN26" s="5">
        <f t="shared" si="47"/>
        <v>0.44444444444444442</v>
      </c>
      <c r="BO26" s="5">
        <f t="shared" si="48"/>
        <v>0.7857142857142857</v>
      </c>
      <c r="BP26" s="5">
        <f t="shared" si="49"/>
        <v>1.4006211180124222</v>
      </c>
      <c r="BQ26" s="5">
        <f t="shared" si="73"/>
        <v>2.9100529100529099E-2</v>
      </c>
      <c r="BR26" s="5">
        <f t="shared" si="17"/>
        <v>11</v>
      </c>
      <c r="BS26" s="5">
        <f t="shared" si="50"/>
        <v>30</v>
      </c>
      <c r="BT26" s="5">
        <f t="shared" si="51"/>
        <v>0.44444444444444442</v>
      </c>
      <c r="BU26" s="5">
        <f t="shared" si="52"/>
        <v>0.7857142857142857</v>
      </c>
      <c r="BV26" s="5">
        <f t="shared" si="53"/>
        <v>1.4006211180124222</v>
      </c>
      <c r="BW26" s="5">
        <f t="shared" si="74"/>
        <v>2.9100529100529099E-2</v>
      </c>
      <c r="BX26" s="5">
        <f t="shared" si="18"/>
        <v>10</v>
      </c>
      <c r="BY26" s="5">
        <f t="shared" si="54"/>
        <v>31</v>
      </c>
      <c r="BZ26" s="5">
        <f t="shared" si="55"/>
        <v>0.48148148148148145</v>
      </c>
      <c r="CA26" s="5">
        <f t="shared" si="56"/>
        <v>0.7142857142857143</v>
      </c>
      <c r="CB26" s="5">
        <f t="shared" si="57"/>
        <v>1.2732919254658384</v>
      </c>
      <c r="CC26" s="5">
        <f t="shared" si="75"/>
        <v>0</v>
      </c>
      <c r="CD26" s="5">
        <f t="shared" si="19"/>
        <v>10</v>
      </c>
      <c r="CE26" s="5">
        <f t="shared" si="58"/>
        <v>31</v>
      </c>
      <c r="CF26" s="5">
        <f t="shared" si="59"/>
        <v>0.48148148148148145</v>
      </c>
      <c r="CG26" s="5">
        <f t="shared" si="60"/>
        <v>0.7142857142857143</v>
      </c>
      <c r="CH26" s="5">
        <f t="shared" si="61"/>
        <v>1.2732919254658384</v>
      </c>
      <c r="CI26" s="5">
        <f t="shared" si="79"/>
        <v>2.6455026455026454E-2</v>
      </c>
      <c r="CJ26" s="5">
        <f t="shared" si="20"/>
        <v>11</v>
      </c>
      <c r="CK26" s="5">
        <f t="shared" si="62"/>
        <v>30</v>
      </c>
      <c r="CL26" s="5">
        <f t="shared" si="63"/>
        <v>0.44444444444444442</v>
      </c>
      <c r="CM26" s="5">
        <f t="shared" si="64"/>
        <v>0.7857142857142857</v>
      </c>
      <c r="CN26" s="5">
        <f t="shared" si="65"/>
        <v>1.4006211180124222</v>
      </c>
      <c r="CO26" s="5">
        <f t="shared" si="80"/>
        <v>2.9100529100529099E-2</v>
      </c>
    </row>
    <row r="27" spans="1:93" x14ac:dyDescent="0.25">
      <c r="A27" s="6" t="s">
        <v>42</v>
      </c>
      <c r="B27" s="7"/>
      <c r="C27" s="6">
        <v>0</v>
      </c>
      <c r="D27" s="6">
        <v>-10.731</v>
      </c>
      <c r="E27" s="6">
        <v>-11.055</v>
      </c>
      <c r="F27" s="31">
        <v>-9.5562915264739203</v>
      </c>
      <c r="G27" s="6">
        <v>-8.51722</v>
      </c>
      <c r="H27" s="6">
        <v>-8.0424199999999999</v>
      </c>
      <c r="I27" s="6">
        <v>-8.6559899999999992</v>
      </c>
      <c r="J27" s="6">
        <v>-8.0233100000000004</v>
      </c>
      <c r="K27" s="6">
        <v>-8.5418599999999998</v>
      </c>
      <c r="L27" s="6">
        <v>-8.4392600000000009</v>
      </c>
      <c r="M27" s="10">
        <v>6.9318999999999997</v>
      </c>
      <c r="N27" s="10">
        <v>11.8825</v>
      </c>
      <c r="O27" s="6">
        <f t="shared" si="3"/>
        <v>12</v>
      </c>
      <c r="P27" s="6">
        <f t="shared" si="4"/>
        <v>22</v>
      </c>
      <c r="Q27" s="6">
        <f t="shared" si="5"/>
        <v>3</v>
      </c>
      <c r="R27" s="6">
        <f t="shared" si="6"/>
        <v>13</v>
      </c>
      <c r="S27" s="6">
        <f t="shared" si="7"/>
        <v>16</v>
      </c>
      <c r="T27" s="6">
        <f t="shared" si="8"/>
        <v>12</v>
      </c>
      <c r="U27" s="6">
        <f t="shared" si="81"/>
        <v>14</v>
      </c>
      <c r="V27" s="6">
        <f t="shared" si="81"/>
        <v>14</v>
      </c>
      <c r="W27" s="6">
        <f t="shared" si="81"/>
        <v>11</v>
      </c>
      <c r="X27" s="6">
        <f t="shared" si="82"/>
        <v>23</v>
      </c>
      <c r="Y27" s="6">
        <f t="shared" si="82"/>
        <v>13</v>
      </c>
      <c r="AA27" s="6">
        <v>24</v>
      </c>
      <c r="AB27" s="5">
        <f t="shared" si="21"/>
        <v>1</v>
      </c>
      <c r="AC27" s="5">
        <f t="shared" si="22"/>
        <v>40</v>
      </c>
      <c r="AD27" s="5">
        <f t="shared" si="23"/>
        <v>0.85185185185185186</v>
      </c>
      <c r="AE27" s="5">
        <f t="shared" si="24"/>
        <v>7.1428571428571425E-2</v>
      </c>
      <c r="AF27" s="5">
        <f t="shared" si="25"/>
        <v>0.12202380952380952</v>
      </c>
      <c r="AG27" s="5">
        <f t="shared" si="66"/>
        <v>2.6455026455026493E-3</v>
      </c>
      <c r="AH27" s="5">
        <f t="shared" si="12"/>
        <v>2</v>
      </c>
      <c r="AI27" s="5">
        <f t="shared" si="26"/>
        <v>39</v>
      </c>
      <c r="AJ27" s="5">
        <f t="shared" si="27"/>
        <v>0.81481481481481477</v>
      </c>
      <c r="AK27" s="5">
        <f t="shared" si="28"/>
        <v>0.14285714285714285</v>
      </c>
      <c r="AL27" s="5">
        <f t="shared" si="29"/>
        <v>0.24404761904761904</v>
      </c>
      <c r="AM27" s="5">
        <f t="shared" si="67"/>
        <v>5.2910052910052829E-3</v>
      </c>
      <c r="AN27" s="5">
        <f t="shared" si="13"/>
        <v>9</v>
      </c>
      <c r="AO27" s="5">
        <f t="shared" si="30"/>
        <v>32</v>
      </c>
      <c r="AP27" s="5">
        <f t="shared" si="14"/>
        <v>0.55555555555555558</v>
      </c>
      <c r="AQ27" s="5">
        <f t="shared" si="31"/>
        <v>0.6428571428571429</v>
      </c>
      <c r="AR27" s="5">
        <f t="shared" si="15"/>
        <v>1.0982142857142856</v>
      </c>
      <c r="AS27" s="5">
        <f t="shared" si="78"/>
        <v>2.3809523809523846E-2</v>
      </c>
      <c r="AT27" s="5">
        <f t="shared" si="32"/>
        <v>12</v>
      </c>
      <c r="AU27" s="5">
        <f t="shared" si="33"/>
        <v>29</v>
      </c>
      <c r="AV27" s="5">
        <f t="shared" si="34"/>
        <v>0.44444444444444442</v>
      </c>
      <c r="AW27" s="5">
        <f t="shared" si="35"/>
        <v>0.8571428571428571</v>
      </c>
      <c r="AX27" s="5">
        <f t="shared" si="69"/>
        <v>1.4642857142857142</v>
      </c>
      <c r="AY27" s="5">
        <f t="shared" si="70"/>
        <v>0</v>
      </c>
      <c r="AZ27" s="5">
        <f t="shared" si="36"/>
        <v>11</v>
      </c>
      <c r="BA27" s="5">
        <f t="shared" si="37"/>
        <v>30</v>
      </c>
      <c r="BB27" s="5">
        <f t="shared" si="38"/>
        <v>0.48148148148148145</v>
      </c>
      <c r="BC27" s="5">
        <f t="shared" si="39"/>
        <v>0.7857142857142857</v>
      </c>
      <c r="BD27" s="5">
        <f t="shared" si="40"/>
        <v>1.3422619047619047</v>
      </c>
      <c r="BE27" s="5">
        <f t="shared" si="71"/>
        <v>2.9100529100529099E-2</v>
      </c>
      <c r="BF27" s="5">
        <f t="shared" si="41"/>
        <v>11</v>
      </c>
      <c r="BG27" s="5">
        <f t="shared" si="42"/>
        <v>30</v>
      </c>
      <c r="BH27" s="5">
        <f t="shared" si="43"/>
        <v>0.48148148148148145</v>
      </c>
      <c r="BI27" s="5">
        <f t="shared" si="44"/>
        <v>0.7857142857142857</v>
      </c>
      <c r="BJ27" s="5">
        <f t="shared" si="45"/>
        <v>1.3422619047619047</v>
      </c>
      <c r="BK27" s="5">
        <f t="shared" si="72"/>
        <v>2.9100529100529099E-2</v>
      </c>
      <c r="BL27" s="5">
        <f t="shared" si="16"/>
        <v>12</v>
      </c>
      <c r="BM27" s="5">
        <f t="shared" si="46"/>
        <v>29</v>
      </c>
      <c r="BN27" s="5">
        <f t="shared" si="47"/>
        <v>0.44444444444444442</v>
      </c>
      <c r="BO27" s="5">
        <f t="shared" si="48"/>
        <v>0.8571428571428571</v>
      </c>
      <c r="BP27" s="5">
        <f t="shared" si="49"/>
        <v>1.4642857142857142</v>
      </c>
      <c r="BQ27" s="5">
        <f t="shared" si="73"/>
        <v>0</v>
      </c>
      <c r="BR27" s="5">
        <f t="shared" si="17"/>
        <v>11</v>
      </c>
      <c r="BS27" s="5">
        <f t="shared" si="50"/>
        <v>30</v>
      </c>
      <c r="BT27" s="5">
        <f t="shared" si="51"/>
        <v>0.48148148148148145</v>
      </c>
      <c r="BU27" s="5">
        <f t="shared" si="52"/>
        <v>0.7857142857142857</v>
      </c>
      <c r="BV27" s="5">
        <f t="shared" si="53"/>
        <v>1.3422619047619047</v>
      </c>
      <c r="BW27" s="5">
        <f t="shared" si="74"/>
        <v>2.9100529100529099E-2</v>
      </c>
      <c r="BX27" s="5">
        <f t="shared" si="18"/>
        <v>10</v>
      </c>
      <c r="BY27" s="5">
        <f t="shared" si="54"/>
        <v>31</v>
      </c>
      <c r="BZ27" s="5">
        <f t="shared" si="55"/>
        <v>0.51851851851851849</v>
      </c>
      <c r="CA27" s="5">
        <f t="shared" si="56"/>
        <v>0.7142857142857143</v>
      </c>
      <c r="CB27" s="5">
        <f t="shared" si="57"/>
        <v>1.2202380952380951</v>
      </c>
      <c r="CC27" s="5">
        <f t="shared" si="75"/>
        <v>2.6455026455026454E-2</v>
      </c>
      <c r="CD27" s="5">
        <f t="shared" si="19"/>
        <v>10</v>
      </c>
      <c r="CE27" s="5">
        <f t="shared" si="58"/>
        <v>31</v>
      </c>
      <c r="CF27" s="5">
        <f t="shared" si="59"/>
        <v>0.51851851851851849</v>
      </c>
      <c r="CG27" s="5">
        <f t="shared" si="60"/>
        <v>0.7142857142857143</v>
      </c>
      <c r="CH27" s="5">
        <f t="shared" si="61"/>
        <v>1.2202380952380951</v>
      </c>
      <c r="CI27" s="5">
        <f t="shared" si="79"/>
        <v>2.6455026455026454E-2</v>
      </c>
      <c r="CJ27" s="5">
        <f t="shared" si="20"/>
        <v>11</v>
      </c>
      <c r="CK27" s="5">
        <f t="shared" si="62"/>
        <v>30</v>
      </c>
      <c r="CL27" s="5">
        <f t="shared" si="63"/>
        <v>0.48148148148148145</v>
      </c>
      <c r="CM27" s="5">
        <f t="shared" si="64"/>
        <v>0.7857142857142857</v>
      </c>
      <c r="CN27" s="5">
        <f t="shared" si="65"/>
        <v>1.3422619047619047</v>
      </c>
      <c r="CO27" s="5">
        <f t="shared" si="80"/>
        <v>2.9100529100529099E-2</v>
      </c>
    </row>
    <row r="28" spans="1:93" x14ac:dyDescent="0.25">
      <c r="A28" s="6" t="s">
        <v>44</v>
      </c>
      <c r="B28" s="7"/>
      <c r="C28" s="6">
        <v>0</v>
      </c>
      <c r="D28" s="6">
        <v>-10.715</v>
      </c>
      <c r="E28" s="6">
        <v>-11.707000000000001</v>
      </c>
      <c r="F28" s="31">
        <v>-8.2687697625120808</v>
      </c>
      <c r="G28" s="6">
        <v>-8.8256099999999993</v>
      </c>
      <c r="H28" s="6">
        <v>-8.6976999999999993</v>
      </c>
      <c r="I28" s="6">
        <v>-8.1161499999999993</v>
      </c>
      <c r="J28" s="6">
        <v>-8.0181100000000001</v>
      </c>
      <c r="K28" s="6">
        <v>-7.6925600000000003</v>
      </c>
      <c r="L28" s="6">
        <v>-7.3832800000000001</v>
      </c>
      <c r="M28" s="10">
        <v>6.5208000000000004</v>
      </c>
      <c r="N28" s="10">
        <v>9.4913000000000007</v>
      </c>
      <c r="O28" s="6">
        <f t="shared" si="3"/>
        <v>13</v>
      </c>
      <c r="P28" s="6">
        <f t="shared" si="4"/>
        <v>14</v>
      </c>
      <c r="Q28" s="6">
        <f t="shared" si="5"/>
        <v>11</v>
      </c>
      <c r="R28" s="6">
        <f t="shared" si="6"/>
        <v>11</v>
      </c>
      <c r="S28" s="6">
        <f t="shared" si="7"/>
        <v>10</v>
      </c>
      <c r="T28" s="6">
        <f t="shared" si="8"/>
        <v>15</v>
      </c>
      <c r="U28" s="6">
        <f t="shared" si="81"/>
        <v>15</v>
      </c>
      <c r="V28" s="6">
        <f t="shared" si="81"/>
        <v>17</v>
      </c>
      <c r="W28" s="6">
        <f t="shared" si="81"/>
        <v>18</v>
      </c>
      <c r="X28" s="6">
        <f t="shared" si="82"/>
        <v>29</v>
      </c>
      <c r="Y28" s="6">
        <f t="shared" si="82"/>
        <v>32</v>
      </c>
      <c r="AA28" s="18">
        <v>25</v>
      </c>
      <c r="AB28" s="5">
        <f t="shared" si="21"/>
        <v>1</v>
      </c>
      <c r="AC28" s="5">
        <f t="shared" si="22"/>
        <v>40</v>
      </c>
      <c r="AD28" s="5">
        <f t="shared" si="23"/>
        <v>0.88888888888888884</v>
      </c>
      <c r="AE28" s="5">
        <f t="shared" si="24"/>
        <v>7.1428571428571425E-2</v>
      </c>
      <c r="AF28" s="5">
        <f t="shared" si="25"/>
        <v>0.11714285714285713</v>
      </c>
      <c r="AG28" s="5">
        <f t="shared" si="66"/>
        <v>2.6455026455026415E-3</v>
      </c>
      <c r="AH28" s="5">
        <f t="shared" si="12"/>
        <v>3</v>
      </c>
      <c r="AI28" s="5">
        <f t="shared" si="26"/>
        <v>38</v>
      </c>
      <c r="AJ28" s="5">
        <f t="shared" si="27"/>
        <v>0.81481481481481477</v>
      </c>
      <c r="AK28" s="5">
        <f t="shared" si="28"/>
        <v>0.21428571428571427</v>
      </c>
      <c r="AL28" s="5">
        <f t="shared" si="29"/>
        <v>0.35142857142857142</v>
      </c>
      <c r="AM28" s="5">
        <f t="shared" si="67"/>
        <v>0</v>
      </c>
      <c r="AN28" s="5">
        <f t="shared" si="13"/>
        <v>9</v>
      </c>
      <c r="AO28" s="5">
        <f t="shared" si="30"/>
        <v>32</v>
      </c>
      <c r="AP28" s="5">
        <f t="shared" si="14"/>
        <v>0.59259259259259256</v>
      </c>
      <c r="AQ28" s="5">
        <f t="shared" si="31"/>
        <v>0.6428571428571429</v>
      </c>
      <c r="AR28" s="5">
        <f t="shared" si="15"/>
        <v>1.0542857142857143</v>
      </c>
      <c r="AS28" s="5">
        <f t="shared" si="78"/>
        <v>2.3809523809523774E-2</v>
      </c>
      <c r="AT28" s="5">
        <f t="shared" si="32"/>
        <v>12</v>
      </c>
      <c r="AU28" s="5">
        <f t="shared" si="33"/>
        <v>29</v>
      </c>
      <c r="AV28" s="5">
        <f t="shared" si="34"/>
        <v>0.48148148148148145</v>
      </c>
      <c r="AW28" s="5">
        <f t="shared" si="35"/>
        <v>0.8571428571428571</v>
      </c>
      <c r="AX28" s="5">
        <f t="shared" si="69"/>
        <v>1.4057142857142857</v>
      </c>
      <c r="AY28" s="5">
        <f t="shared" si="70"/>
        <v>3.1746031746031744E-2</v>
      </c>
      <c r="AZ28" s="5">
        <f t="shared" si="36"/>
        <v>11</v>
      </c>
      <c r="BA28" s="5">
        <f t="shared" si="37"/>
        <v>30</v>
      </c>
      <c r="BB28" s="5">
        <f t="shared" si="38"/>
        <v>0.51851851851851849</v>
      </c>
      <c r="BC28" s="5">
        <f t="shared" si="39"/>
        <v>0.7857142857142857</v>
      </c>
      <c r="BD28" s="5">
        <f t="shared" si="40"/>
        <v>1.2885714285714285</v>
      </c>
      <c r="BE28" s="5">
        <f t="shared" si="71"/>
        <v>2.9100529100529099E-2</v>
      </c>
      <c r="BF28" s="5">
        <f t="shared" si="41"/>
        <v>11</v>
      </c>
      <c r="BG28" s="5">
        <f t="shared" si="42"/>
        <v>30</v>
      </c>
      <c r="BH28" s="5">
        <f t="shared" si="43"/>
        <v>0.51851851851851849</v>
      </c>
      <c r="BI28" s="5">
        <f t="shared" si="44"/>
        <v>0.7857142857142857</v>
      </c>
      <c r="BJ28" s="5">
        <f t="shared" si="45"/>
        <v>1.2885714285714285</v>
      </c>
      <c r="BK28" s="5">
        <f t="shared" si="72"/>
        <v>2.9100529100529099E-2</v>
      </c>
      <c r="BL28" s="5">
        <f t="shared" si="16"/>
        <v>12</v>
      </c>
      <c r="BM28" s="5">
        <f t="shared" si="46"/>
        <v>29</v>
      </c>
      <c r="BN28" s="5">
        <f t="shared" si="47"/>
        <v>0.48148148148148145</v>
      </c>
      <c r="BO28" s="5">
        <f t="shared" si="48"/>
        <v>0.8571428571428571</v>
      </c>
      <c r="BP28" s="5">
        <f t="shared" si="49"/>
        <v>1.4057142857142857</v>
      </c>
      <c r="BQ28" s="5">
        <f t="shared" si="73"/>
        <v>3.1746031746031744E-2</v>
      </c>
      <c r="BR28" s="5">
        <f t="shared" si="17"/>
        <v>11</v>
      </c>
      <c r="BS28" s="5">
        <f t="shared" si="50"/>
        <v>30</v>
      </c>
      <c r="BT28" s="5">
        <f t="shared" si="51"/>
        <v>0.51851851851851849</v>
      </c>
      <c r="BU28" s="5">
        <f t="shared" si="52"/>
        <v>0.7857142857142857</v>
      </c>
      <c r="BV28" s="5">
        <f t="shared" si="53"/>
        <v>1.2885714285714285</v>
      </c>
      <c r="BW28" s="5">
        <f t="shared" si="74"/>
        <v>2.9100529100529099E-2</v>
      </c>
      <c r="BX28" s="5">
        <f t="shared" si="18"/>
        <v>10</v>
      </c>
      <c r="BY28" s="5">
        <f t="shared" si="54"/>
        <v>31</v>
      </c>
      <c r="BZ28" s="5">
        <f t="shared" si="55"/>
        <v>0.55555555555555558</v>
      </c>
      <c r="CA28" s="5">
        <f t="shared" si="56"/>
        <v>0.7142857142857143</v>
      </c>
      <c r="CB28" s="5">
        <f t="shared" si="57"/>
        <v>1.1714285714285713</v>
      </c>
      <c r="CC28" s="5">
        <f t="shared" si="75"/>
        <v>2.6455026455026495E-2</v>
      </c>
      <c r="CD28" s="5">
        <f t="shared" si="19"/>
        <v>10</v>
      </c>
      <c r="CE28" s="5">
        <f t="shared" si="58"/>
        <v>31</v>
      </c>
      <c r="CF28" s="5">
        <f t="shared" si="59"/>
        <v>0.55555555555555558</v>
      </c>
      <c r="CG28" s="5">
        <f t="shared" si="60"/>
        <v>0.7142857142857143</v>
      </c>
      <c r="CH28" s="5">
        <f t="shared" si="61"/>
        <v>1.1714285714285713</v>
      </c>
      <c r="CI28" s="5">
        <f t="shared" si="79"/>
        <v>2.6455026455026495E-2</v>
      </c>
      <c r="CJ28" s="5">
        <f t="shared" si="20"/>
        <v>11</v>
      </c>
      <c r="CK28" s="5">
        <f t="shared" si="62"/>
        <v>30</v>
      </c>
      <c r="CL28" s="5">
        <f t="shared" si="63"/>
        <v>0.51851851851851849</v>
      </c>
      <c r="CM28" s="5">
        <f t="shared" si="64"/>
        <v>0.7857142857142857</v>
      </c>
      <c r="CN28" s="5">
        <f t="shared" si="65"/>
        <v>1.2885714285714285</v>
      </c>
      <c r="CO28" s="5">
        <f t="shared" si="80"/>
        <v>2.9100529100529099E-2</v>
      </c>
    </row>
    <row r="29" spans="1:93" x14ac:dyDescent="0.25">
      <c r="A29" s="6" t="s">
        <v>46</v>
      </c>
      <c r="B29" s="7"/>
      <c r="C29" s="6">
        <v>0</v>
      </c>
      <c r="D29" s="6">
        <v>-10.695</v>
      </c>
      <c r="E29" s="6">
        <v>-12.289</v>
      </c>
      <c r="F29" s="31">
        <v>-3.2836071394530602</v>
      </c>
      <c r="G29" s="6">
        <v>-6.6989000000000001</v>
      </c>
      <c r="H29" s="6">
        <v>-7.2301700000000002</v>
      </c>
      <c r="I29" s="6">
        <v>-7.4498800000000003</v>
      </c>
      <c r="J29" s="6">
        <v>-5.8650900000000004</v>
      </c>
      <c r="K29" s="6">
        <v>-6.53653</v>
      </c>
      <c r="L29" s="6">
        <v>-6.1462199999999996</v>
      </c>
      <c r="M29" s="10">
        <v>7.6974999999999998</v>
      </c>
      <c r="N29" s="10">
        <v>9.0502000000000002</v>
      </c>
      <c r="O29" s="6">
        <f t="shared" si="3"/>
        <v>14</v>
      </c>
      <c r="P29" s="6">
        <f t="shared" si="4"/>
        <v>9</v>
      </c>
      <c r="Q29" s="6">
        <f t="shared" si="5"/>
        <v>28</v>
      </c>
      <c r="R29" s="6">
        <f t="shared" si="6"/>
        <v>26</v>
      </c>
      <c r="S29" s="6">
        <f t="shared" si="7"/>
        <v>20</v>
      </c>
      <c r="T29" s="6">
        <f t="shared" si="8"/>
        <v>24</v>
      </c>
      <c r="U29" s="6">
        <f t="shared" si="81"/>
        <v>28</v>
      </c>
      <c r="V29" s="6">
        <f t="shared" si="81"/>
        <v>28</v>
      </c>
      <c r="W29" s="6">
        <f t="shared" si="81"/>
        <v>26</v>
      </c>
      <c r="X29" s="6">
        <f t="shared" si="82"/>
        <v>15</v>
      </c>
      <c r="Y29" s="6">
        <f t="shared" si="82"/>
        <v>35</v>
      </c>
      <c r="AA29" s="6">
        <v>26</v>
      </c>
      <c r="AB29" s="5">
        <f t="shared" si="21"/>
        <v>1</v>
      </c>
      <c r="AC29" s="5">
        <f t="shared" si="22"/>
        <v>40</v>
      </c>
      <c r="AD29" s="5">
        <f t="shared" si="23"/>
        <v>0.92592592592592593</v>
      </c>
      <c r="AE29" s="5">
        <f t="shared" si="24"/>
        <v>7.1428571428571425E-2</v>
      </c>
      <c r="AF29" s="5">
        <f t="shared" si="25"/>
        <v>0.11263736263736263</v>
      </c>
      <c r="AG29" s="5">
        <f t="shared" si="66"/>
        <v>2.6455026455026493E-3</v>
      </c>
      <c r="AH29" s="5">
        <f t="shared" si="12"/>
        <v>3</v>
      </c>
      <c r="AI29" s="5">
        <f t="shared" si="26"/>
        <v>38</v>
      </c>
      <c r="AJ29" s="5">
        <f t="shared" si="27"/>
        <v>0.85185185185185186</v>
      </c>
      <c r="AK29" s="5">
        <f t="shared" si="28"/>
        <v>0.21428571428571427</v>
      </c>
      <c r="AL29" s="5">
        <f t="shared" si="29"/>
        <v>0.33791208791208788</v>
      </c>
      <c r="AM29" s="5">
        <f t="shared" si="67"/>
        <v>7.9365079365079482E-3</v>
      </c>
      <c r="AN29" s="5">
        <f t="shared" si="13"/>
        <v>9</v>
      </c>
      <c r="AO29" s="5">
        <f t="shared" si="30"/>
        <v>32</v>
      </c>
      <c r="AP29" s="5">
        <f t="shared" si="14"/>
        <v>0.62962962962962965</v>
      </c>
      <c r="AQ29" s="5">
        <f t="shared" si="31"/>
        <v>0.6428571428571429</v>
      </c>
      <c r="AR29" s="5">
        <f t="shared" si="15"/>
        <v>1.0137362637362637</v>
      </c>
      <c r="AS29" s="5">
        <f t="shared" si="78"/>
        <v>2.3809523809523846E-2</v>
      </c>
      <c r="AT29" s="5">
        <f t="shared" si="32"/>
        <v>12</v>
      </c>
      <c r="AU29" s="5">
        <f t="shared" si="33"/>
        <v>29</v>
      </c>
      <c r="AV29" s="5">
        <f t="shared" si="34"/>
        <v>0.51851851851851849</v>
      </c>
      <c r="AW29" s="5">
        <f t="shared" si="35"/>
        <v>0.8571428571428571</v>
      </c>
      <c r="AX29" s="5">
        <f t="shared" si="69"/>
        <v>1.3516483516483515</v>
      </c>
      <c r="AY29" s="5">
        <f t="shared" si="70"/>
        <v>3.1746031746031744E-2</v>
      </c>
      <c r="AZ29" s="5">
        <f t="shared" si="36"/>
        <v>11</v>
      </c>
      <c r="BA29" s="5">
        <f t="shared" si="37"/>
        <v>30</v>
      </c>
      <c r="BB29" s="5">
        <f t="shared" si="38"/>
        <v>0.55555555555555558</v>
      </c>
      <c r="BC29" s="5">
        <f t="shared" si="39"/>
        <v>0.7857142857142857</v>
      </c>
      <c r="BD29" s="5">
        <f t="shared" si="40"/>
        <v>1.2390109890109888</v>
      </c>
      <c r="BE29" s="5">
        <f t="shared" si="71"/>
        <v>2.9100529100529141E-2</v>
      </c>
      <c r="BF29" s="5">
        <f t="shared" si="41"/>
        <v>11</v>
      </c>
      <c r="BG29" s="5">
        <f t="shared" si="42"/>
        <v>30</v>
      </c>
      <c r="BH29" s="5">
        <f t="shared" si="43"/>
        <v>0.55555555555555558</v>
      </c>
      <c r="BI29" s="5">
        <f t="shared" si="44"/>
        <v>0.7857142857142857</v>
      </c>
      <c r="BJ29" s="5">
        <f t="shared" si="45"/>
        <v>1.2390109890109888</v>
      </c>
      <c r="BK29" s="5">
        <f t="shared" si="72"/>
        <v>2.9100529100529141E-2</v>
      </c>
      <c r="BL29" s="5">
        <f t="shared" si="16"/>
        <v>12</v>
      </c>
      <c r="BM29" s="5">
        <f t="shared" si="46"/>
        <v>29</v>
      </c>
      <c r="BN29" s="5">
        <f t="shared" si="47"/>
        <v>0.51851851851851849</v>
      </c>
      <c r="BO29" s="5">
        <f t="shared" si="48"/>
        <v>0.8571428571428571</v>
      </c>
      <c r="BP29" s="5">
        <f t="shared" si="49"/>
        <v>1.3516483516483515</v>
      </c>
      <c r="BQ29" s="5">
        <f t="shared" si="73"/>
        <v>3.1746031746031744E-2</v>
      </c>
      <c r="BR29" s="5">
        <f t="shared" si="17"/>
        <v>11</v>
      </c>
      <c r="BS29" s="5">
        <f t="shared" si="50"/>
        <v>30</v>
      </c>
      <c r="BT29" s="5">
        <f t="shared" si="51"/>
        <v>0.55555555555555558</v>
      </c>
      <c r="BU29" s="5">
        <f t="shared" si="52"/>
        <v>0.7857142857142857</v>
      </c>
      <c r="BV29" s="5">
        <f t="shared" si="53"/>
        <v>1.2390109890109888</v>
      </c>
      <c r="BW29" s="5">
        <f t="shared" si="74"/>
        <v>2.9100529100529141E-2</v>
      </c>
      <c r="BX29" s="5">
        <f t="shared" si="18"/>
        <v>10</v>
      </c>
      <c r="BY29" s="5">
        <f t="shared" si="54"/>
        <v>31</v>
      </c>
      <c r="BZ29" s="5">
        <f t="shared" si="55"/>
        <v>0.59259259259259256</v>
      </c>
      <c r="CA29" s="5">
        <f t="shared" si="56"/>
        <v>0.7142857142857143</v>
      </c>
      <c r="CB29" s="5">
        <f t="shared" si="57"/>
        <v>1.1263736263736264</v>
      </c>
      <c r="CC29" s="5">
        <f t="shared" si="75"/>
        <v>2.6455026455026415E-2</v>
      </c>
      <c r="CD29" s="5">
        <f t="shared" si="19"/>
        <v>11</v>
      </c>
      <c r="CE29" s="5">
        <f t="shared" si="58"/>
        <v>30</v>
      </c>
      <c r="CF29" s="5">
        <f t="shared" si="59"/>
        <v>0.55555555555555558</v>
      </c>
      <c r="CG29" s="5">
        <f t="shared" si="60"/>
        <v>0.7857142857142857</v>
      </c>
      <c r="CH29" s="5">
        <f t="shared" si="61"/>
        <v>1.2390109890109888</v>
      </c>
      <c r="CI29" s="5">
        <f t="shared" si="79"/>
        <v>0</v>
      </c>
      <c r="CJ29" s="5">
        <f t="shared" si="20"/>
        <v>11</v>
      </c>
      <c r="CK29" s="5">
        <f t="shared" si="62"/>
        <v>30</v>
      </c>
      <c r="CL29" s="5">
        <f t="shared" si="63"/>
        <v>0.55555555555555558</v>
      </c>
      <c r="CM29" s="5">
        <f t="shared" si="64"/>
        <v>0.7857142857142857</v>
      </c>
      <c r="CN29" s="5">
        <f t="shared" si="65"/>
        <v>1.2390109890109888</v>
      </c>
      <c r="CO29" s="5">
        <f t="shared" si="80"/>
        <v>2.9100529100529141E-2</v>
      </c>
    </row>
    <row r="30" spans="1:93" x14ac:dyDescent="0.25">
      <c r="A30" s="6" t="s">
        <v>47</v>
      </c>
      <c r="B30" s="7"/>
      <c r="C30" s="6">
        <v>0</v>
      </c>
      <c r="D30" s="6">
        <v>-10.61</v>
      </c>
      <c r="E30" s="6">
        <v>-12.398999999999999</v>
      </c>
      <c r="F30" s="31">
        <v>-6.0834005866029104</v>
      </c>
      <c r="G30" s="6">
        <v>-5.7638800000000003</v>
      </c>
      <c r="H30" s="6">
        <v>-4.2699299999999996</v>
      </c>
      <c r="I30" s="6">
        <v>-3.63442</v>
      </c>
      <c r="J30" s="6">
        <v>-4.0624399999999996</v>
      </c>
      <c r="K30" s="6">
        <v>-4.8517999999999999</v>
      </c>
      <c r="L30" s="6">
        <v>-3.68187</v>
      </c>
      <c r="M30" s="10">
        <v>7.3148999999999997</v>
      </c>
      <c r="N30" s="10">
        <v>9.5831999999999997</v>
      </c>
      <c r="O30" s="6">
        <f t="shared" si="3"/>
        <v>15</v>
      </c>
      <c r="P30" s="6">
        <f t="shared" si="4"/>
        <v>7</v>
      </c>
      <c r="Q30" s="6">
        <f t="shared" si="5"/>
        <v>24</v>
      </c>
      <c r="R30" s="6">
        <f t="shared" si="6"/>
        <v>32</v>
      </c>
      <c r="S30" s="6">
        <f t="shared" si="7"/>
        <v>36</v>
      </c>
      <c r="T30" s="6">
        <f t="shared" si="8"/>
        <v>38</v>
      </c>
      <c r="U30" s="6">
        <f t="shared" si="81"/>
        <v>37</v>
      </c>
      <c r="V30" s="6">
        <f t="shared" si="81"/>
        <v>34</v>
      </c>
      <c r="W30" s="6">
        <f t="shared" si="81"/>
        <v>38</v>
      </c>
      <c r="X30" s="6">
        <f t="shared" si="82"/>
        <v>17</v>
      </c>
      <c r="Y30" s="6">
        <f t="shared" si="82"/>
        <v>31</v>
      </c>
      <c r="AA30" s="18">
        <v>27</v>
      </c>
      <c r="AB30" s="5">
        <f t="shared" si="21"/>
        <v>2</v>
      </c>
      <c r="AC30" s="5">
        <f t="shared" si="22"/>
        <v>39</v>
      </c>
      <c r="AD30" s="5">
        <f t="shared" si="23"/>
        <v>0.92592592592592593</v>
      </c>
      <c r="AE30" s="5">
        <f t="shared" si="24"/>
        <v>0.14285714285714285</v>
      </c>
      <c r="AF30" s="5">
        <f t="shared" si="25"/>
        <v>0.21693121693121692</v>
      </c>
      <c r="AG30" s="5">
        <f t="shared" si="66"/>
        <v>0</v>
      </c>
      <c r="AH30" s="5">
        <f t="shared" si="12"/>
        <v>4</v>
      </c>
      <c r="AI30" s="5">
        <f t="shared" si="26"/>
        <v>37</v>
      </c>
      <c r="AJ30" s="5">
        <f t="shared" si="27"/>
        <v>0.85185185185185186</v>
      </c>
      <c r="AK30" s="5">
        <f t="shared" si="28"/>
        <v>0.2857142857142857</v>
      </c>
      <c r="AL30" s="5">
        <f t="shared" si="29"/>
        <v>0.43386243386243384</v>
      </c>
      <c r="AM30" s="5">
        <f t="shared" si="67"/>
        <v>0</v>
      </c>
      <c r="AN30" s="5">
        <f t="shared" si="13"/>
        <v>9</v>
      </c>
      <c r="AO30" s="5">
        <f t="shared" si="30"/>
        <v>32</v>
      </c>
      <c r="AP30" s="5">
        <f t="shared" si="14"/>
        <v>0.66666666666666663</v>
      </c>
      <c r="AQ30" s="5">
        <f t="shared" si="31"/>
        <v>0.6428571428571429</v>
      </c>
      <c r="AR30" s="5">
        <f t="shared" si="15"/>
        <v>0.97619047619047605</v>
      </c>
      <c r="AS30" s="5">
        <f t="shared" si="78"/>
        <v>2.3809523809523774E-2</v>
      </c>
      <c r="AT30" s="5">
        <f t="shared" si="32"/>
        <v>12</v>
      </c>
      <c r="AU30" s="5">
        <f t="shared" si="33"/>
        <v>29</v>
      </c>
      <c r="AV30" s="5">
        <f t="shared" si="34"/>
        <v>0.55555555555555558</v>
      </c>
      <c r="AW30" s="5">
        <f t="shared" si="35"/>
        <v>0.8571428571428571</v>
      </c>
      <c r="AX30" s="5">
        <f t="shared" si="69"/>
        <v>1.3015873015873014</v>
      </c>
      <c r="AY30" s="5">
        <f t="shared" si="70"/>
        <v>3.1746031746031793E-2</v>
      </c>
      <c r="AZ30" s="5">
        <f t="shared" si="36"/>
        <v>11</v>
      </c>
      <c r="BA30" s="5">
        <f t="shared" si="37"/>
        <v>30</v>
      </c>
      <c r="BB30" s="5">
        <f t="shared" si="38"/>
        <v>0.59259259259259256</v>
      </c>
      <c r="BC30" s="5">
        <f t="shared" si="39"/>
        <v>0.7857142857142857</v>
      </c>
      <c r="BD30" s="5">
        <f t="shared" si="40"/>
        <v>1.193121693121693</v>
      </c>
      <c r="BE30" s="5">
        <f t="shared" si="71"/>
        <v>2.9100529100529054E-2</v>
      </c>
      <c r="BF30" s="5">
        <f t="shared" si="41"/>
        <v>11</v>
      </c>
      <c r="BG30" s="5">
        <f t="shared" si="42"/>
        <v>30</v>
      </c>
      <c r="BH30" s="5">
        <f t="shared" si="43"/>
        <v>0.59259259259259256</v>
      </c>
      <c r="BI30" s="5">
        <f t="shared" si="44"/>
        <v>0.7857142857142857</v>
      </c>
      <c r="BJ30" s="5">
        <f t="shared" si="45"/>
        <v>1.193121693121693</v>
      </c>
      <c r="BK30" s="5">
        <f t="shared" si="72"/>
        <v>2.9100529100529054E-2</v>
      </c>
      <c r="BL30" s="5">
        <f t="shared" si="16"/>
        <v>12</v>
      </c>
      <c r="BM30" s="5">
        <f t="shared" si="46"/>
        <v>29</v>
      </c>
      <c r="BN30" s="5">
        <f t="shared" si="47"/>
        <v>0.55555555555555558</v>
      </c>
      <c r="BO30" s="5">
        <f t="shared" si="48"/>
        <v>0.8571428571428571</v>
      </c>
      <c r="BP30" s="5">
        <f t="shared" si="49"/>
        <v>1.3015873015873014</v>
      </c>
      <c r="BQ30" s="5">
        <f t="shared" si="73"/>
        <v>3.1746031746031793E-2</v>
      </c>
      <c r="BR30" s="5">
        <f t="shared" si="17"/>
        <v>11</v>
      </c>
      <c r="BS30" s="5">
        <f t="shared" si="50"/>
        <v>30</v>
      </c>
      <c r="BT30" s="5">
        <f t="shared" si="51"/>
        <v>0.59259259259259256</v>
      </c>
      <c r="BU30" s="5">
        <f t="shared" si="52"/>
        <v>0.7857142857142857</v>
      </c>
      <c r="BV30" s="5">
        <f t="shared" si="53"/>
        <v>1.193121693121693</v>
      </c>
      <c r="BW30" s="5">
        <f t="shared" si="74"/>
        <v>2.9100529100529054E-2</v>
      </c>
      <c r="BX30" s="5">
        <f t="shared" si="18"/>
        <v>11</v>
      </c>
      <c r="BY30" s="5">
        <f t="shared" si="54"/>
        <v>30</v>
      </c>
      <c r="BZ30" s="5">
        <f t="shared" si="55"/>
        <v>0.59259259259259256</v>
      </c>
      <c r="CA30" s="5">
        <f t="shared" si="56"/>
        <v>0.7857142857142857</v>
      </c>
      <c r="CB30" s="5">
        <f t="shared" si="57"/>
        <v>1.193121693121693</v>
      </c>
      <c r="CC30" s="5">
        <f t="shared" si="75"/>
        <v>0</v>
      </c>
      <c r="CD30" s="5">
        <f t="shared" si="19"/>
        <v>11</v>
      </c>
      <c r="CE30" s="5">
        <f t="shared" si="58"/>
        <v>30</v>
      </c>
      <c r="CF30" s="5">
        <f t="shared" si="59"/>
        <v>0.59259259259259256</v>
      </c>
      <c r="CG30" s="5">
        <f t="shared" si="60"/>
        <v>0.7857142857142857</v>
      </c>
      <c r="CH30" s="5">
        <f t="shared" si="61"/>
        <v>1.193121693121693</v>
      </c>
      <c r="CI30" s="5">
        <f t="shared" si="79"/>
        <v>2.9100529100529054E-2</v>
      </c>
      <c r="CJ30" s="5">
        <f t="shared" si="20"/>
        <v>11</v>
      </c>
      <c r="CK30" s="5">
        <f t="shared" si="62"/>
        <v>30</v>
      </c>
      <c r="CL30" s="5">
        <f t="shared" si="63"/>
        <v>0.59259259259259256</v>
      </c>
      <c r="CM30" s="5">
        <f t="shared" si="64"/>
        <v>0.7857142857142857</v>
      </c>
      <c r="CN30" s="5">
        <f t="shared" si="65"/>
        <v>1.193121693121693</v>
      </c>
      <c r="CO30" s="5">
        <f t="shared" si="80"/>
        <v>2.9100529100529054E-2</v>
      </c>
    </row>
    <row r="31" spans="1:93" x14ac:dyDescent="0.25">
      <c r="A31" s="6" t="s">
        <v>48</v>
      </c>
      <c r="B31" s="7"/>
      <c r="C31" s="6">
        <v>0</v>
      </c>
      <c r="D31" s="6">
        <v>-10.59</v>
      </c>
      <c r="E31" s="6">
        <v>-12.105</v>
      </c>
      <c r="F31" s="31">
        <v>-8.0979024099888601</v>
      </c>
      <c r="G31" s="6">
        <v>-6.2485299999999997</v>
      </c>
      <c r="H31" s="6">
        <v>-7.0788399999999996</v>
      </c>
      <c r="I31" s="6">
        <v>-6.3416100000000002</v>
      </c>
      <c r="J31" s="6">
        <v>-6.6994300000000004</v>
      </c>
      <c r="K31" s="6">
        <v>-6.7158600000000002</v>
      </c>
      <c r="L31" s="6">
        <v>-6.3018799999999997</v>
      </c>
      <c r="M31" s="10">
        <v>6.5735000000000001</v>
      </c>
      <c r="N31" s="10">
        <v>8.4445999999999994</v>
      </c>
      <c r="O31" s="6">
        <f t="shared" si="3"/>
        <v>16</v>
      </c>
      <c r="P31" s="6">
        <f t="shared" si="4"/>
        <v>12</v>
      </c>
      <c r="Q31" s="6">
        <f t="shared" si="5"/>
        <v>12</v>
      </c>
      <c r="R31" s="6">
        <f t="shared" si="6"/>
        <v>30</v>
      </c>
      <c r="S31" s="6">
        <f t="shared" si="7"/>
        <v>23</v>
      </c>
      <c r="T31" s="6">
        <f t="shared" si="8"/>
        <v>30</v>
      </c>
      <c r="U31" s="6">
        <f t="shared" si="81"/>
        <v>26</v>
      </c>
      <c r="V31" s="6">
        <f t="shared" si="81"/>
        <v>23</v>
      </c>
      <c r="W31" s="6">
        <f t="shared" si="81"/>
        <v>24</v>
      </c>
      <c r="X31" s="6">
        <f t="shared" si="82"/>
        <v>28</v>
      </c>
      <c r="Y31" s="6">
        <f t="shared" si="82"/>
        <v>38</v>
      </c>
      <c r="AA31" s="6">
        <v>28</v>
      </c>
      <c r="AB31" s="5">
        <f t="shared" si="21"/>
        <v>2</v>
      </c>
      <c r="AC31" s="5">
        <f t="shared" si="22"/>
        <v>39</v>
      </c>
      <c r="AD31" s="5">
        <f t="shared" si="23"/>
        <v>0.96296296296296291</v>
      </c>
      <c r="AE31" s="5">
        <f t="shared" si="24"/>
        <v>0.14285714285714285</v>
      </c>
      <c r="AF31" s="5">
        <f t="shared" si="25"/>
        <v>0.20918367346938774</v>
      </c>
      <c r="AG31" s="5">
        <f t="shared" si="66"/>
        <v>5.2910052910052829E-3</v>
      </c>
      <c r="AH31" s="5">
        <f t="shared" si="12"/>
        <v>4</v>
      </c>
      <c r="AI31" s="5">
        <f t="shared" si="26"/>
        <v>37</v>
      </c>
      <c r="AJ31" s="5">
        <f t="shared" si="27"/>
        <v>0.88888888888888884</v>
      </c>
      <c r="AK31" s="5">
        <f t="shared" si="28"/>
        <v>0.2857142857142857</v>
      </c>
      <c r="AL31" s="5">
        <f t="shared" si="29"/>
        <v>0.41836734693877548</v>
      </c>
      <c r="AM31" s="5">
        <f t="shared" si="67"/>
        <v>1.0582010582010566E-2</v>
      </c>
      <c r="AN31" s="5">
        <f t="shared" si="13"/>
        <v>9</v>
      </c>
      <c r="AO31" s="5">
        <f t="shared" si="30"/>
        <v>32</v>
      </c>
      <c r="AP31" s="5">
        <f t="shared" si="14"/>
        <v>0.70370370370370372</v>
      </c>
      <c r="AQ31" s="5">
        <f t="shared" si="31"/>
        <v>0.6428571428571429</v>
      </c>
      <c r="AR31" s="5">
        <f t="shared" si="15"/>
        <v>0.94132653061224481</v>
      </c>
      <c r="AS31" s="5">
        <f t="shared" si="78"/>
        <v>2.3809523809523846E-2</v>
      </c>
      <c r="AT31" s="5">
        <f t="shared" si="32"/>
        <v>12</v>
      </c>
      <c r="AU31" s="5">
        <f t="shared" si="33"/>
        <v>29</v>
      </c>
      <c r="AV31" s="5">
        <f t="shared" si="34"/>
        <v>0.59259259259259256</v>
      </c>
      <c r="AW31" s="5">
        <f t="shared" si="35"/>
        <v>0.8571428571428571</v>
      </c>
      <c r="AX31" s="5">
        <f t="shared" si="69"/>
        <v>1.2551020408163263</v>
      </c>
      <c r="AY31" s="5">
        <f t="shared" si="70"/>
        <v>3.1746031746031696E-2</v>
      </c>
      <c r="AZ31" s="5">
        <f t="shared" si="36"/>
        <v>11</v>
      </c>
      <c r="BA31" s="5">
        <f t="shared" si="37"/>
        <v>30</v>
      </c>
      <c r="BB31" s="5">
        <f t="shared" si="38"/>
        <v>0.62962962962962965</v>
      </c>
      <c r="BC31" s="5">
        <f t="shared" si="39"/>
        <v>0.7857142857142857</v>
      </c>
      <c r="BD31" s="5">
        <f t="shared" si="40"/>
        <v>1.1505102040816324</v>
      </c>
      <c r="BE31" s="5">
        <f t="shared" si="71"/>
        <v>2.9100529100529141E-2</v>
      </c>
      <c r="BF31" s="5">
        <f t="shared" si="41"/>
        <v>11</v>
      </c>
      <c r="BG31" s="5">
        <f t="shared" si="42"/>
        <v>30</v>
      </c>
      <c r="BH31" s="5">
        <f t="shared" si="43"/>
        <v>0.62962962962962965</v>
      </c>
      <c r="BI31" s="5">
        <f t="shared" si="44"/>
        <v>0.7857142857142857</v>
      </c>
      <c r="BJ31" s="5">
        <f t="shared" si="45"/>
        <v>1.1505102040816324</v>
      </c>
      <c r="BK31" s="5">
        <f t="shared" si="72"/>
        <v>2.9100529100529141E-2</v>
      </c>
      <c r="BL31" s="5">
        <f t="shared" si="16"/>
        <v>12</v>
      </c>
      <c r="BM31" s="5">
        <f t="shared" si="46"/>
        <v>29</v>
      </c>
      <c r="BN31" s="5">
        <f t="shared" si="47"/>
        <v>0.59259259259259256</v>
      </c>
      <c r="BO31" s="5">
        <f t="shared" si="48"/>
        <v>0.8571428571428571</v>
      </c>
      <c r="BP31" s="5">
        <f t="shared" si="49"/>
        <v>1.2551020408163263</v>
      </c>
      <c r="BQ31" s="5">
        <f t="shared" si="73"/>
        <v>3.1746031746031696E-2</v>
      </c>
      <c r="BR31" s="5">
        <f t="shared" si="17"/>
        <v>11</v>
      </c>
      <c r="BS31" s="5">
        <f t="shared" si="50"/>
        <v>30</v>
      </c>
      <c r="BT31" s="5">
        <f t="shared" si="51"/>
        <v>0.62962962962962965</v>
      </c>
      <c r="BU31" s="5">
        <f t="shared" si="52"/>
        <v>0.7857142857142857</v>
      </c>
      <c r="BV31" s="5">
        <f t="shared" si="53"/>
        <v>1.1505102040816324</v>
      </c>
      <c r="BW31" s="5">
        <f t="shared" si="74"/>
        <v>2.9100529100529141E-2</v>
      </c>
      <c r="BX31" s="5">
        <f t="shared" si="18"/>
        <v>11</v>
      </c>
      <c r="BY31" s="5">
        <f t="shared" si="54"/>
        <v>30</v>
      </c>
      <c r="BZ31" s="5">
        <f t="shared" si="55"/>
        <v>0.62962962962962965</v>
      </c>
      <c r="CA31" s="5">
        <f t="shared" si="56"/>
        <v>0.7857142857142857</v>
      </c>
      <c r="CB31" s="5">
        <f t="shared" si="57"/>
        <v>1.1505102040816324</v>
      </c>
      <c r="CC31" s="5">
        <f t="shared" si="75"/>
        <v>2.9100529100529141E-2</v>
      </c>
      <c r="CD31" s="5">
        <f t="shared" si="19"/>
        <v>11</v>
      </c>
      <c r="CE31" s="5">
        <f t="shared" si="58"/>
        <v>30</v>
      </c>
      <c r="CF31" s="5">
        <f t="shared" si="59"/>
        <v>0.62962962962962965</v>
      </c>
      <c r="CG31" s="5">
        <f t="shared" si="60"/>
        <v>0.7857142857142857</v>
      </c>
      <c r="CH31" s="5">
        <f t="shared" si="61"/>
        <v>1.1505102040816324</v>
      </c>
      <c r="CI31" s="5">
        <f t="shared" si="79"/>
        <v>2.9100529100529141E-2</v>
      </c>
      <c r="CJ31" s="5">
        <f t="shared" si="20"/>
        <v>12</v>
      </c>
      <c r="CK31" s="5">
        <f t="shared" si="62"/>
        <v>29</v>
      </c>
      <c r="CL31" s="5">
        <f t="shared" si="63"/>
        <v>0.59259259259259256</v>
      </c>
      <c r="CM31" s="5">
        <f t="shared" si="64"/>
        <v>0.8571428571428571</v>
      </c>
      <c r="CN31" s="5">
        <f t="shared" si="65"/>
        <v>1.2551020408163263</v>
      </c>
      <c r="CO31" s="5">
        <f t="shared" si="80"/>
        <v>0</v>
      </c>
    </row>
    <row r="32" spans="1:93" x14ac:dyDescent="0.25">
      <c r="A32" s="6" t="s">
        <v>49</v>
      </c>
      <c r="C32" s="6">
        <v>0</v>
      </c>
      <c r="D32" s="6">
        <v>-10.587999999999999</v>
      </c>
      <c r="E32" s="6">
        <v>-11.717000000000001</v>
      </c>
      <c r="F32" s="31">
        <v>7.3501004009690503</v>
      </c>
      <c r="G32" s="6">
        <v>-6.3379300000000001</v>
      </c>
      <c r="H32" s="6">
        <v>-6.4027099999999999</v>
      </c>
      <c r="I32" s="6">
        <v>-6.42469</v>
      </c>
      <c r="J32" s="6">
        <v>-4.9575300000000002</v>
      </c>
      <c r="K32" s="6">
        <v>-6.7051100000000003</v>
      </c>
      <c r="L32" s="6">
        <v>-6.4801500000000001</v>
      </c>
      <c r="M32" s="10">
        <v>7.3380000000000001</v>
      </c>
      <c r="N32" s="10">
        <v>11.9664</v>
      </c>
      <c r="O32" s="6">
        <f t="shared" si="3"/>
        <v>17</v>
      </c>
      <c r="P32" s="6">
        <f t="shared" si="4"/>
        <v>13</v>
      </c>
      <c r="Q32" s="6">
        <f t="shared" si="5"/>
        <v>33</v>
      </c>
      <c r="R32" s="6">
        <f t="shared" si="6"/>
        <v>29</v>
      </c>
      <c r="S32" s="6">
        <f t="shared" si="7"/>
        <v>27</v>
      </c>
      <c r="T32" s="6">
        <f t="shared" si="8"/>
        <v>29</v>
      </c>
      <c r="U32" s="6">
        <f t="shared" si="81"/>
        <v>36</v>
      </c>
      <c r="V32" s="6">
        <f t="shared" si="81"/>
        <v>24</v>
      </c>
      <c r="W32" s="6">
        <f t="shared" si="81"/>
        <v>22</v>
      </c>
      <c r="X32" s="6">
        <f t="shared" si="82"/>
        <v>16</v>
      </c>
      <c r="Y32" s="6">
        <f t="shared" si="82"/>
        <v>11</v>
      </c>
      <c r="AA32" s="18">
        <v>29</v>
      </c>
      <c r="AB32" s="5">
        <f t="shared" si="21"/>
        <v>2</v>
      </c>
      <c r="AC32" s="5">
        <f t="shared" si="22"/>
        <v>39</v>
      </c>
      <c r="AD32" s="5">
        <f t="shared" si="23"/>
        <v>1</v>
      </c>
      <c r="AE32" s="5">
        <f t="shared" si="24"/>
        <v>0.14285714285714285</v>
      </c>
      <c r="AF32" s="5">
        <f t="shared" si="25"/>
        <v>0.2019704433497537</v>
      </c>
      <c r="AG32" s="5">
        <f t="shared" si="66"/>
        <v>5.2910052910052985E-3</v>
      </c>
      <c r="AH32" s="5">
        <f t="shared" si="12"/>
        <v>5</v>
      </c>
      <c r="AI32" s="5">
        <f t="shared" si="26"/>
        <v>36</v>
      </c>
      <c r="AJ32" s="5">
        <f t="shared" si="27"/>
        <v>0.88888888888888884</v>
      </c>
      <c r="AK32" s="5">
        <f t="shared" si="28"/>
        <v>0.35714285714285715</v>
      </c>
      <c r="AL32" s="5">
        <f t="shared" si="29"/>
        <v>0.50492610837438423</v>
      </c>
      <c r="AM32" s="5">
        <f t="shared" si="67"/>
        <v>0</v>
      </c>
      <c r="AN32" s="5">
        <f t="shared" si="13"/>
        <v>9</v>
      </c>
      <c r="AO32" s="5">
        <f t="shared" si="30"/>
        <v>32</v>
      </c>
      <c r="AP32" s="5">
        <f t="shared" si="14"/>
        <v>0.7407407407407407</v>
      </c>
      <c r="AQ32" s="5">
        <f t="shared" si="31"/>
        <v>0.6428571428571429</v>
      </c>
      <c r="AR32" s="5">
        <f t="shared" si="15"/>
        <v>0.90886699507389168</v>
      </c>
      <c r="AS32" s="5">
        <f t="shared" si="78"/>
        <v>2.3809523809523774E-2</v>
      </c>
      <c r="AT32" s="5">
        <f t="shared" si="32"/>
        <v>12</v>
      </c>
      <c r="AU32" s="5">
        <f t="shared" si="33"/>
        <v>29</v>
      </c>
      <c r="AV32" s="5">
        <f t="shared" si="34"/>
        <v>0.62962962962962965</v>
      </c>
      <c r="AW32" s="5">
        <f t="shared" si="35"/>
        <v>0.8571428571428571</v>
      </c>
      <c r="AX32" s="5">
        <f t="shared" si="69"/>
        <v>1.2118226600985222</v>
      </c>
      <c r="AY32" s="5">
        <f t="shared" si="70"/>
        <v>3.1746031746031793E-2</v>
      </c>
      <c r="AZ32" s="5">
        <f t="shared" si="36"/>
        <v>11</v>
      </c>
      <c r="BA32" s="5">
        <f t="shared" si="37"/>
        <v>30</v>
      </c>
      <c r="BB32" s="5">
        <f t="shared" si="38"/>
        <v>0.66666666666666663</v>
      </c>
      <c r="BC32" s="5">
        <f t="shared" si="39"/>
        <v>0.7857142857142857</v>
      </c>
      <c r="BD32" s="5">
        <f t="shared" si="40"/>
        <v>1.1108374384236452</v>
      </c>
      <c r="BE32" s="5">
        <f t="shared" si="71"/>
        <v>2.9100529100529054E-2</v>
      </c>
      <c r="BF32" s="5">
        <f t="shared" si="41"/>
        <v>11</v>
      </c>
      <c r="BG32" s="5">
        <f t="shared" si="42"/>
        <v>30</v>
      </c>
      <c r="BH32" s="5">
        <f t="shared" si="43"/>
        <v>0.66666666666666663</v>
      </c>
      <c r="BI32" s="5">
        <f t="shared" si="44"/>
        <v>0.7857142857142857</v>
      </c>
      <c r="BJ32" s="5">
        <f t="shared" si="45"/>
        <v>1.1108374384236452</v>
      </c>
      <c r="BK32" s="5">
        <f t="shared" si="72"/>
        <v>2.9100529100529054E-2</v>
      </c>
      <c r="BL32" s="5">
        <f t="shared" si="16"/>
        <v>12</v>
      </c>
      <c r="BM32" s="5">
        <f t="shared" si="46"/>
        <v>29</v>
      </c>
      <c r="BN32" s="5">
        <f t="shared" si="47"/>
        <v>0.62962962962962965</v>
      </c>
      <c r="BO32" s="5">
        <f t="shared" si="48"/>
        <v>0.8571428571428571</v>
      </c>
      <c r="BP32" s="5">
        <f t="shared" si="49"/>
        <v>1.2118226600985222</v>
      </c>
      <c r="BQ32" s="5">
        <f t="shared" si="73"/>
        <v>3.1746031746031793E-2</v>
      </c>
      <c r="BR32" s="5">
        <f t="shared" si="17"/>
        <v>11</v>
      </c>
      <c r="BS32" s="5">
        <f t="shared" si="50"/>
        <v>30</v>
      </c>
      <c r="BT32" s="5">
        <f t="shared" si="51"/>
        <v>0.66666666666666663</v>
      </c>
      <c r="BU32" s="5">
        <f t="shared" si="52"/>
        <v>0.7857142857142857</v>
      </c>
      <c r="BV32" s="5">
        <f t="shared" si="53"/>
        <v>1.1108374384236452</v>
      </c>
      <c r="BW32" s="5">
        <f t="shared" si="74"/>
        <v>2.9100529100529054E-2</v>
      </c>
      <c r="BX32" s="5">
        <f t="shared" si="18"/>
        <v>11</v>
      </c>
      <c r="BY32" s="5">
        <f t="shared" si="54"/>
        <v>30</v>
      </c>
      <c r="BZ32" s="5">
        <f t="shared" si="55"/>
        <v>0.66666666666666663</v>
      </c>
      <c r="CA32" s="5">
        <f t="shared" si="56"/>
        <v>0.7857142857142857</v>
      </c>
      <c r="CB32" s="5">
        <f t="shared" si="57"/>
        <v>1.1108374384236452</v>
      </c>
      <c r="CC32" s="5">
        <f t="shared" si="75"/>
        <v>2.9100529100529054E-2</v>
      </c>
      <c r="CD32" s="5">
        <f t="shared" si="19"/>
        <v>11</v>
      </c>
      <c r="CE32" s="5">
        <f t="shared" si="58"/>
        <v>30</v>
      </c>
      <c r="CF32" s="5">
        <f t="shared" si="59"/>
        <v>0.66666666666666663</v>
      </c>
      <c r="CG32" s="5">
        <f t="shared" si="60"/>
        <v>0.7857142857142857</v>
      </c>
      <c r="CH32" s="5">
        <f t="shared" si="61"/>
        <v>1.1108374384236452</v>
      </c>
      <c r="CI32" s="5">
        <f t="shared" si="79"/>
        <v>2.9100529100529054E-2</v>
      </c>
      <c r="CJ32" s="5">
        <f t="shared" si="20"/>
        <v>13</v>
      </c>
      <c r="CK32" s="5">
        <f t="shared" si="62"/>
        <v>28</v>
      </c>
      <c r="CL32" s="5">
        <f t="shared" si="63"/>
        <v>0.59259259259259256</v>
      </c>
      <c r="CM32" s="5">
        <f t="shared" si="64"/>
        <v>0.9285714285714286</v>
      </c>
      <c r="CN32" s="5">
        <f t="shared" si="65"/>
        <v>1.312807881773399</v>
      </c>
      <c r="CO32" s="5">
        <f t="shared" si="80"/>
        <v>0</v>
      </c>
    </row>
    <row r="33" spans="1:93" x14ac:dyDescent="0.25">
      <c r="A33" s="6" t="s">
        <v>51</v>
      </c>
      <c r="B33" s="7"/>
      <c r="C33" s="6">
        <v>0</v>
      </c>
      <c r="D33" s="6">
        <v>-10.433999999999999</v>
      </c>
      <c r="E33" s="6">
        <v>-11.449</v>
      </c>
      <c r="F33" s="31">
        <v>-4.8329281198733103</v>
      </c>
      <c r="G33" s="6">
        <v>-7.6707799999999997</v>
      </c>
      <c r="H33" s="6">
        <v>-6.85731</v>
      </c>
      <c r="I33" s="6">
        <v>-7.2251799999999999</v>
      </c>
      <c r="J33" s="6">
        <v>-7.2956799999999999</v>
      </c>
      <c r="K33" s="6">
        <v>-7.7384199999999996</v>
      </c>
      <c r="L33" s="6">
        <v>-7.4508299999999998</v>
      </c>
      <c r="M33" s="10">
        <v>4.7687999999999997</v>
      </c>
      <c r="N33" s="10">
        <v>9.0658999999999992</v>
      </c>
      <c r="O33" s="6">
        <f t="shared" si="3"/>
        <v>19</v>
      </c>
      <c r="P33" s="6">
        <f t="shared" si="4"/>
        <v>16</v>
      </c>
      <c r="Q33" s="6">
        <f t="shared" si="5"/>
        <v>26</v>
      </c>
      <c r="R33" s="6">
        <f t="shared" si="6"/>
        <v>19</v>
      </c>
      <c r="S33" s="6">
        <f t="shared" si="7"/>
        <v>25</v>
      </c>
      <c r="T33" s="6">
        <f t="shared" si="8"/>
        <v>25</v>
      </c>
      <c r="U33" s="6">
        <f t="shared" si="81"/>
        <v>19</v>
      </c>
      <c r="V33" s="6">
        <f t="shared" si="81"/>
        <v>16</v>
      </c>
      <c r="W33" s="6">
        <f t="shared" si="81"/>
        <v>17</v>
      </c>
      <c r="X33" s="6">
        <f t="shared" si="82"/>
        <v>41</v>
      </c>
      <c r="Y33" s="6">
        <f t="shared" si="82"/>
        <v>34</v>
      </c>
      <c r="AA33" s="6">
        <v>30</v>
      </c>
      <c r="AB33" s="5">
        <f t="shared" si="21"/>
        <v>3</v>
      </c>
      <c r="AC33" s="5">
        <f t="shared" si="22"/>
        <v>38</v>
      </c>
      <c r="AD33" s="5">
        <f t="shared" si="23"/>
        <v>1</v>
      </c>
      <c r="AE33" s="5">
        <f t="shared" si="24"/>
        <v>0.21428571428571427</v>
      </c>
      <c r="AF33" s="5">
        <f t="shared" si="25"/>
        <v>0.29285714285714287</v>
      </c>
      <c r="AG33" s="5">
        <f t="shared" si="66"/>
        <v>0</v>
      </c>
      <c r="AH33" s="5">
        <f t="shared" si="12"/>
        <v>6</v>
      </c>
      <c r="AI33" s="5">
        <f t="shared" si="26"/>
        <v>35</v>
      </c>
      <c r="AJ33" s="5">
        <f t="shared" si="27"/>
        <v>0.88888888888888884</v>
      </c>
      <c r="AK33" s="5">
        <f t="shared" si="28"/>
        <v>0.42857142857142855</v>
      </c>
      <c r="AL33" s="5">
        <f t="shared" si="29"/>
        <v>0.58571428571428574</v>
      </c>
      <c r="AM33" s="5">
        <f t="shared" si="67"/>
        <v>0</v>
      </c>
      <c r="AN33" s="5">
        <f t="shared" si="13"/>
        <v>10</v>
      </c>
      <c r="AO33" s="5">
        <f t="shared" si="30"/>
        <v>31</v>
      </c>
      <c r="AP33" s="5">
        <f t="shared" si="14"/>
        <v>0.7407407407407407</v>
      </c>
      <c r="AQ33" s="5">
        <f t="shared" si="31"/>
        <v>0.7142857142857143</v>
      </c>
      <c r="AR33" s="5">
        <f t="shared" si="15"/>
        <v>0.97619047619047616</v>
      </c>
      <c r="AS33" s="5">
        <f t="shared" si="78"/>
        <v>0</v>
      </c>
      <c r="AT33" s="5">
        <f t="shared" si="32"/>
        <v>12</v>
      </c>
      <c r="AU33" s="5">
        <f t="shared" si="33"/>
        <v>29</v>
      </c>
      <c r="AV33" s="5">
        <f t="shared" si="34"/>
        <v>0.66666666666666663</v>
      </c>
      <c r="AW33" s="5">
        <f t="shared" si="35"/>
        <v>0.8571428571428571</v>
      </c>
      <c r="AX33" s="5">
        <f t="shared" si="69"/>
        <v>1.1714285714285715</v>
      </c>
      <c r="AY33" s="5">
        <f t="shared" si="70"/>
        <v>3.1746031746031696E-2</v>
      </c>
      <c r="AZ33" s="5">
        <f t="shared" si="36"/>
        <v>11</v>
      </c>
      <c r="BA33" s="5">
        <f t="shared" si="37"/>
        <v>30</v>
      </c>
      <c r="BB33" s="5">
        <f t="shared" si="38"/>
        <v>0.70370370370370372</v>
      </c>
      <c r="BC33" s="5">
        <f t="shared" si="39"/>
        <v>0.7857142857142857</v>
      </c>
      <c r="BD33" s="5">
        <f t="shared" si="40"/>
        <v>1.0738095238095238</v>
      </c>
      <c r="BE33" s="5">
        <f t="shared" si="71"/>
        <v>2.9100529100529141E-2</v>
      </c>
      <c r="BF33" s="5">
        <f t="shared" si="41"/>
        <v>11</v>
      </c>
      <c r="BG33" s="5">
        <f t="shared" si="42"/>
        <v>30</v>
      </c>
      <c r="BH33" s="5">
        <f t="shared" si="43"/>
        <v>0.70370370370370372</v>
      </c>
      <c r="BI33" s="5">
        <f t="shared" si="44"/>
        <v>0.7857142857142857</v>
      </c>
      <c r="BJ33" s="5">
        <f t="shared" si="45"/>
        <v>1.0738095238095238</v>
      </c>
      <c r="BK33" s="5">
        <f t="shared" si="72"/>
        <v>2.9100529100529141E-2</v>
      </c>
      <c r="BL33" s="5">
        <f t="shared" si="16"/>
        <v>12</v>
      </c>
      <c r="BM33" s="5">
        <f t="shared" si="46"/>
        <v>29</v>
      </c>
      <c r="BN33" s="5">
        <f t="shared" si="47"/>
        <v>0.66666666666666663</v>
      </c>
      <c r="BO33" s="5">
        <f t="shared" si="48"/>
        <v>0.8571428571428571</v>
      </c>
      <c r="BP33" s="5">
        <f t="shared" si="49"/>
        <v>1.1714285714285715</v>
      </c>
      <c r="BQ33" s="5">
        <f t="shared" si="73"/>
        <v>3.1746031746031696E-2</v>
      </c>
      <c r="BR33" s="5">
        <f t="shared" si="17"/>
        <v>12</v>
      </c>
      <c r="BS33" s="5">
        <f t="shared" si="50"/>
        <v>29</v>
      </c>
      <c r="BT33" s="5">
        <f t="shared" si="51"/>
        <v>0.66666666666666663</v>
      </c>
      <c r="BU33" s="5">
        <f t="shared" si="52"/>
        <v>0.8571428571428571</v>
      </c>
      <c r="BV33" s="5">
        <f t="shared" si="53"/>
        <v>1.1714285714285715</v>
      </c>
      <c r="BW33" s="5">
        <f t="shared" si="74"/>
        <v>0</v>
      </c>
      <c r="BX33" s="5">
        <f t="shared" si="18"/>
        <v>11</v>
      </c>
      <c r="BY33" s="5">
        <f t="shared" si="54"/>
        <v>30</v>
      </c>
      <c r="BZ33" s="5">
        <f t="shared" si="55"/>
        <v>0.70370370370370372</v>
      </c>
      <c r="CA33" s="5">
        <f t="shared" si="56"/>
        <v>0.7857142857142857</v>
      </c>
      <c r="CB33" s="5">
        <f t="shared" si="57"/>
        <v>1.0738095238095238</v>
      </c>
      <c r="CC33" s="5">
        <f t="shared" si="75"/>
        <v>2.9100529100529141E-2</v>
      </c>
      <c r="CD33" s="5">
        <f t="shared" si="19"/>
        <v>11</v>
      </c>
      <c r="CE33" s="5">
        <f t="shared" si="58"/>
        <v>30</v>
      </c>
      <c r="CF33" s="5">
        <f t="shared" si="59"/>
        <v>0.70370370370370372</v>
      </c>
      <c r="CG33" s="5">
        <f t="shared" si="60"/>
        <v>0.7857142857142857</v>
      </c>
      <c r="CH33" s="5">
        <f t="shared" si="61"/>
        <v>1.0738095238095238</v>
      </c>
      <c r="CI33" s="5">
        <f t="shared" si="79"/>
        <v>2.9100529100529141E-2</v>
      </c>
      <c r="CJ33" s="5">
        <f t="shared" si="20"/>
        <v>13</v>
      </c>
      <c r="CK33" s="5">
        <f t="shared" si="62"/>
        <v>28</v>
      </c>
      <c r="CL33" s="5">
        <f t="shared" si="63"/>
        <v>0.62962962962962965</v>
      </c>
      <c r="CM33" s="5">
        <f t="shared" si="64"/>
        <v>0.9285714285714286</v>
      </c>
      <c r="CN33" s="5">
        <f t="shared" si="65"/>
        <v>1.269047619047619</v>
      </c>
      <c r="CO33" s="5">
        <f t="shared" si="80"/>
        <v>3.4391534391534445E-2</v>
      </c>
    </row>
    <row r="34" spans="1:93" x14ac:dyDescent="0.25">
      <c r="A34" s="6" t="s">
        <v>52</v>
      </c>
      <c r="B34" s="7"/>
      <c r="C34" s="6">
        <v>0</v>
      </c>
      <c r="D34" s="6">
        <v>-10.208</v>
      </c>
      <c r="E34" s="6">
        <v>-10.891999999999999</v>
      </c>
      <c r="F34" s="31">
        <v>-8.6743274334804301</v>
      </c>
      <c r="G34" s="6">
        <v>-7.2853300000000001</v>
      </c>
      <c r="H34" s="6">
        <v>-6.7120899999999999</v>
      </c>
      <c r="I34" s="6">
        <v>-8.1776800000000005</v>
      </c>
      <c r="J34" s="6">
        <v>-7.3326599999999997</v>
      </c>
      <c r="K34" s="6">
        <v>-8.7776700000000005</v>
      </c>
      <c r="L34" s="6">
        <v>-8.1159300000000005</v>
      </c>
      <c r="M34" s="10">
        <v>8.5863999999999994</v>
      </c>
      <c r="N34" s="10">
        <v>13.345499999999999</v>
      </c>
      <c r="O34" s="6">
        <f t="shared" si="3"/>
        <v>22</v>
      </c>
      <c r="P34" s="6">
        <f t="shared" si="4"/>
        <v>24</v>
      </c>
      <c r="Q34" s="6">
        <f t="shared" si="5"/>
        <v>8</v>
      </c>
      <c r="R34" s="6">
        <f t="shared" si="6"/>
        <v>23</v>
      </c>
      <c r="S34" s="6">
        <f t="shared" si="7"/>
        <v>26</v>
      </c>
      <c r="T34" s="6">
        <f t="shared" si="8"/>
        <v>14</v>
      </c>
      <c r="U34" s="6">
        <f t="shared" si="81"/>
        <v>18</v>
      </c>
      <c r="V34" s="6">
        <f t="shared" si="81"/>
        <v>11</v>
      </c>
      <c r="W34" s="6">
        <f t="shared" si="81"/>
        <v>13</v>
      </c>
      <c r="X34" s="6">
        <f t="shared" si="82"/>
        <v>8</v>
      </c>
      <c r="Y34" s="6">
        <f t="shared" si="82"/>
        <v>7</v>
      </c>
      <c r="AA34" s="18">
        <v>31</v>
      </c>
      <c r="AB34" s="5">
        <f t="shared" si="21"/>
        <v>4</v>
      </c>
      <c r="AC34" s="5">
        <f t="shared" si="22"/>
        <v>37</v>
      </c>
      <c r="AD34" s="5">
        <f t="shared" si="23"/>
        <v>1</v>
      </c>
      <c r="AE34" s="5">
        <f t="shared" si="24"/>
        <v>0.2857142857142857</v>
      </c>
      <c r="AF34" s="5">
        <f t="shared" si="25"/>
        <v>0.37788018433179721</v>
      </c>
      <c r="AG34" s="5">
        <f t="shared" si="66"/>
        <v>0</v>
      </c>
      <c r="AH34" s="5">
        <f t="shared" si="12"/>
        <v>6</v>
      </c>
      <c r="AI34" s="5">
        <f t="shared" si="26"/>
        <v>35</v>
      </c>
      <c r="AJ34" s="5">
        <f t="shared" si="27"/>
        <v>0.92592592592592593</v>
      </c>
      <c r="AK34" s="5">
        <f t="shared" si="28"/>
        <v>0.42857142857142855</v>
      </c>
      <c r="AL34" s="5">
        <f t="shared" si="29"/>
        <v>0.56682027649769584</v>
      </c>
      <c r="AM34" s="5">
        <f t="shared" si="67"/>
        <v>1.5873015873015896E-2</v>
      </c>
      <c r="AN34" s="5">
        <f t="shared" si="13"/>
        <v>10</v>
      </c>
      <c r="AO34" s="5">
        <f t="shared" si="30"/>
        <v>31</v>
      </c>
      <c r="AP34" s="5">
        <f t="shared" si="14"/>
        <v>0.77777777777777779</v>
      </c>
      <c r="AQ34" s="5">
        <f t="shared" si="31"/>
        <v>0.7142857142857143</v>
      </c>
      <c r="AR34" s="5">
        <f t="shared" si="15"/>
        <v>0.94470046082949299</v>
      </c>
      <c r="AS34" s="5">
        <f t="shared" si="78"/>
        <v>2.6455026455026495E-2</v>
      </c>
      <c r="AT34" s="5">
        <f t="shared" si="32"/>
        <v>12</v>
      </c>
      <c r="AU34" s="5">
        <f t="shared" si="33"/>
        <v>29</v>
      </c>
      <c r="AV34" s="5">
        <f t="shared" si="34"/>
        <v>0.70370370370370372</v>
      </c>
      <c r="AW34" s="5">
        <f t="shared" si="35"/>
        <v>0.8571428571428571</v>
      </c>
      <c r="AX34" s="5">
        <f t="shared" si="69"/>
        <v>1.1336405529953917</v>
      </c>
      <c r="AY34" s="5">
        <f t="shared" si="70"/>
        <v>3.1746031746031793E-2</v>
      </c>
      <c r="AZ34" s="5">
        <f t="shared" si="36"/>
        <v>12</v>
      </c>
      <c r="BA34" s="5">
        <f t="shared" si="37"/>
        <v>29</v>
      </c>
      <c r="BB34" s="5">
        <f t="shared" si="38"/>
        <v>0.70370370370370372</v>
      </c>
      <c r="BC34" s="5">
        <f t="shared" si="39"/>
        <v>0.8571428571428571</v>
      </c>
      <c r="BD34" s="5">
        <f t="shared" si="40"/>
        <v>1.1336405529953917</v>
      </c>
      <c r="BE34" s="5">
        <f t="shared" si="71"/>
        <v>0</v>
      </c>
      <c r="BF34" s="5">
        <f t="shared" si="41"/>
        <v>11</v>
      </c>
      <c r="BG34" s="5">
        <f t="shared" si="42"/>
        <v>30</v>
      </c>
      <c r="BH34" s="5">
        <f t="shared" si="43"/>
        <v>0.7407407407407407</v>
      </c>
      <c r="BI34" s="5">
        <f t="shared" si="44"/>
        <v>0.7857142857142857</v>
      </c>
      <c r="BJ34" s="5">
        <f t="shared" si="45"/>
        <v>1.0391705069124424</v>
      </c>
      <c r="BK34" s="5">
        <f t="shared" si="72"/>
        <v>2.9100529100529054E-2</v>
      </c>
      <c r="BL34" s="5">
        <f t="shared" si="16"/>
        <v>12</v>
      </c>
      <c r="BM34" s="5">
        <f t="shared" si="46"/>
        <v>29</v>
      </c>
      <c r="BN34" s="5">
        <f t="shared" si="47"/>
        <v>0.70370370370370372</v>
      </c>
      <c r="BO34" s="5">
        <f t="shared" si="48"/>
        <v>0.8571428571428571</v>
      </c>
      <c r="BP34" s="5">
        <f t="shared" si="49"/>
        <v>1.1336405529953917</v>
      </c>
      <c r="BQ34" s="5">
        <f t="shared" si="73"/>
        <v>3.1746031746031793E-2</v>
      </c>
      <c r="BR34" s="5">
        <f t="shared" si="17"/>
        <v>12</v>
      </c>
      <c r="BS34" s="5">
        <f t="shared" si="50"/>
        <v>29</v>
      </c>
      <c r="BT34" s="5">
        <f t="shared" si="51"/>
        <v>0.70370370370370372</v>
      </c>
      <c r="BU34" s="5">
        <f t="shared" si="52"/>
        <v>0.8571428571428571</v>
      </c>
      <c r="BV34" s="5">
        <f t="shared" si="53"/>
        <v>1.1336405529953917</v>
      </c>
      <c r="BW34" s="5">
        <f t="shared" si="74"/>
        <v>3.1746031746031793E-2</v>
      </c>
      <c r="BX34" s="5">
        <f t="shared" si="18"/>
        <v>11</v>
      </c>
      <c r="BY34" s="5">
        <f t="shared" si="54"/>
        <v>30</v>
      </c>
      <c r="BZ34" s="5">
        <f t="shared" si="55"/>
        <v>0.7407407407407407</v>
      </c>
      <c r="CA34" s="5">
        <f t="shared" si="56"/>
        <v>0.7857142857142857</v>
      </c>
      <c r="CB34" s="5">
        <f t="shared" si="57"/>
        <v>1.0391705069124424</v>
      </c>
      <c r="CC34" s="5">
        <f t="shared" si="75"/>
        <v>2.9100529100529054E-2</v>
      </c>
      <c r="CD34" s="5">
        <f t="shared" si="19"/>
        <v>11</v>
      </c>
      <c r="CE34" s="5">
        <f t="shared" si="58"/>
        <v>30</v>
      </c>
      <c r="CF34" s="5">
        <f t="shared" si="59"/>
        <v>0.7407407407407407</v>
      </c>
      <c r="CG34" s="5">
        <f t="shared" si="60"/>
        <v>0.7857142857142857</v>
      </c>
      <c r="CH34" s="5">
        <f t="shared" si="61"/>
        <v>1.0391705069124424</v>
      </c>
      <c r="CI34" s="5">
        <f t="shared" si="79"/>
        <v>2.9100529100529054E-2</v>
      </c>
      <c r="CJ34" s="5">
        <f t="shared" si="20"/>
        <v>13</v>
      </c>
      <c r="CK34" s="5">
        <f t="shared" si="62"/>
        <v>28</v>
      </c>
      <c r="CL34" s="5">
        <f t="shared" si="63"/>
        <v>0.66666666666666663</v>
      </c>
      <c r="CM34" s="5">
        <f t="shared" si="64"/>
        <v>0.9285714285714286</v>
      </c>
      <c r="CN34" s="5">
        <f t="shared" si="65"/>
        <v>1.228110599078341</v>
      </c>
      <c r="CO34" s="5">
        <f t="shared" si="80"/>
        <v>3.4391534391534341E-2</v>
      </c>
    </row>
    <row r="35" spans="1:93" x14ac:dyDescent="0.25">
      <c r="A35" s="6" t="s">
        <v>53</v>
      </c>
      <c r="C35" s="6">
        <v>0</v>
      </c>
      <c r="D35" s="6">
        <v>-9.8819999999999997</v>
      </c>
      <c r="E35" s="6">
        <v>-9.8569999999999993</v>
      </c>
      <c r="F35" s="31">
        <v>6.6560670401122097</v>
      </c>
      <c r="G35" s="6">
        <v>-5.4071499999999997</v>
      </c>
      <c r="H35" s="6">
        <v>-5.1068100000000003</v>
      </c>
      <c r="I35" s="6">
        <v>-4.8992699999999996</v>
      </c>
      <c r="J35" s="6">
        <v>-5.27475</v>
      </c>
      <c r="K35" s="6">
        <v>-4.4959899999999999</v>
      </c>
      <c r="L35" s="6">
        <v>-5.8710800000000001</v>
      </c>
      <c r="M35" s="10">
        <v>7.8804999999999996</v>
      </c>
      <c r="N35" s="10">
        <v>11.0307</v>
      </c>
      <c r="O35" s="6">
        <f t="shared" si="3"/>
        <v>24</v>
      </c>
      <c r="P35" s="6">
        <f t="shared" si="4"/>
        <v>32</v>
      </c>
      <c r="Q35" s="6">
        <f t="shared" si="5"/>
        <v>32</v>
      </c>
      <c r="R35" s="6">
        <f t="shared" si="6"/>
        <v>34</v>
      </c>
      <c r="S35" s="6">
        <f t="shared" si="7"/>
        <v>34</v>
      </c>
      <c r="T35" s="6">
        <f t="shared" si="8"/>
        <v>35</v>
      </c>
      <c r="U35" s="6">
        <f t="shared" si="81"/>
        <v>34</v>
      </c>
      <c r="V35" s="6">
        <f t="shared" si="81"/>
        <v>37</v>
      </c>
      <c r="W35" s="6">
        <f t="shared" si="81"/>
        <v>30</v>
      </c>
      <c r="X35" s="6">
        <f t="shared" si="82"/>
        <v>12</v>
      </c>
      <c r="Y35" s="6">
        <f t="shared" si="82"/>
        <v>17</v>
      </c>
      <c r="AA35" s="6">
        <v>32</v>
      </c>
      <c r="AB35" s="5">
        <f t="shared" si="21"/>
        <v>5</v>
      </c>
      <c r="AC35" s="5">
        <f t="shared" si="22"/>
        <v>36</v>
      </c>
      <c r="AD35" s="5">
        <f t="shared" si="23"/>
        <v>1</v>
      </c>
      <c r="AE35" s="5">
        <f t="shared" si="24"/>
        <v>0.35714285714285715</v>
      </c>
      <c r="AF35" s="5">
        <f t="shared" si="25"/>
        <v>0.4575892857142857</v>
      </c>
      <c r="AG35" s="5">
        <f t="shared" si="66"/>
        <v>0</v>
      </c>
      <c r="AH35" s="5">
        <f t="shared" si="12"/>
        <v>6</v>
      </c>
      <c r="AI35" s="5">
        <f t="shared" si="26"/>
        <v>35</v>
      </c>
      <c r="AJ35" s="5">
        <f t="shared" si="27"/>
        <v>0.96296296296296291</v>
      </c>
      <c r="AK35" s="5">
        <f t="shared" si="28"/>
        <v>0.42857142857142855</v>
      </c>
      <c r="AL35" s="5">
        <f t="shared" si="29"/>
        <v>0.54910714285714279</v>
      </c>
      <c r="AM35" s="5">
        <f t="shared" si="67"/>
        <v>1.5873015873015848E-2</v>
      </c>
      <c r="AN35" s="5">
        <f t="shared" si="13"/>
        <v>10</v>
      </c>
      <c r="AO35" s="5">
        <f t="shared" si="30"/>
        <v>31</v>
      </c>
      <c r="AP35" s="5">
        <f t="shared" si="14"/>
        <v>0.81481481481481477</v>
      </c>
      <c r="AQ35" s="5">
        <f t="shared" si="31"/>
        <v>0.7142857142857143</v>
      </c>
      <c r="AR35" s="5">
        <f t="shared" si="15"/>
        <v>0.9151785714285714</v>
      </c>
      <c r="AS35" s="5">
        <f t="shared" si="78"/>
        <v>2.6455026455026415E-2</v>
      </c>
      <c r="AT35" s="5">
        <f t="shared" si="32"/>
        <v>12</v>
      </c>
      <c r="AU35" s="5">
        <f t="shared" si="33"/>
        <v>29</v>
      </c>
      <c r="AV35" s="5">
        <f t="shared" si="34"/>
        <v>0.7407407407407407</v>
      </c>
      <c r="AW35" s="5">
        <f t="shared" si="35"/>
        <v>0.8571428571428571</v>
      </c>
      <c r="AX35" s="5">
        <f t="shared" si="69"/>
        <v>1.0982142857142856</v>
      </c>
      <c r="AY35" s="5">
        <f t="shared" si="70"/>
        <v>3.1746031746031696E-2</v>
      </c>
      <c r="AZ35" s="5">
        <f t="shared" si="36"/>
        <v>12</v>
      </c>
      <c r="BA35" s="5">
        <f t="shared" si="37"/>
        <v>29</v>
      </c>
      <c r="BB35" s="5">
        <f t="shared" si="38"/>
        <v>0.7407407407407407</v>
      </c>
      <c r="BC35" s="5">
        <f t="shared" si="39"/>
        <v>0.8571428571428571</v>
      </c>
      <c r="BD35" s="5">
        <f t="shared" si="40"/>
        <v>1.0982142857142856</v>
      </c>
      <c r="BE35" s="5">
        <f t="shared" si="71"/>
        <v>3.1746031746031696E-2</v>
      </c>
      <c r="BF35" s="5">
        <f t="shared" si="41"/>
        <v>12</v>
      </c>
      <c r="BG35" s="5">
        <f t="shared" si="42"/>
        <v>29</v>
      </c>
      <c r="BH35" s="5">
        <f t="shared" si="43"/>
        <v>0.7407407407407407</v>
      </c>
      <c r="BI35" s="5">
        <f t="shared" si="44"/>
        <v>0.8571428571428571</v>
      </c>
      <c r="BJ35" s="5">
        <f t="shared" si="45"/>
        <v>1.0982142857142856</v>
      </c>
      <c r="BK35" s="5">
        <f t="shared" si="72"/>
        <v>0</v>
      </c>
      <c r="BL35" s="5">
        <f t="shared" si="16"/>
        <v>12</v>
      </c>
      <c r="BM35" s="5">
        <f t="shared" si="46"/>
        <v>29</v>
      </c>
      <c r="BN35" s="5">
        <f t="shared" si="47"/>
        <v>0.7407407407407407</v>
      </c>
      <c r="BO35" s="5">
        <f t="shared" si="48"/>
        <v>0.8571428571428571</v>
      </c>
      <c r="BP35" s="5">
        <f t="shared" si="49"/>
        <v>1.0982142857142856</v>
      </c>
      <c r="BQ35" s="5">
        <f t="shared" si="73"/>
        <v>3.1746031746031696E-2</v>
      </c>
      <c r="BR35" s="5">
        <f t="shared" si="17"/>
        <v>13</v>
      </c>
      <c r="BS35" s="5">
        <f t="shared" si="50"/>
        <v>28</v>
      </c>
      <c r="BT35" s="5">
        <f t="shared" si="51"/>
        <v>0.70370370370370372</v>
      </c>
      <c r="BU35" s="5">
        <f t="shared" si="52"/>
        <v>0.9285714285714286</v>
      </c>
      <c r="BV35" s="5">
        <f t="shared" si="53"/>
        <v>1.1897321428571428</v>
      </c>
      <c r="BW35" s="5">
        <f t="shared" si="74"/>
        <v>0</v>
      </c>
      <c r="BX35" s="5">
        <f t="shared" si="18"/>
        <v>12</v>
      </c>
      <c r="BY35" s="5">
        <f t="shared" si="54"/>
        <v>29</v>
      </c>
      <c r="BZ35" s="5">
        <f t="shared" si="55"/>
        <v>0.7407407407407407</v>
      </c>
      <c r="CA35" s="5">
        <f t="shared" si="56"/>
        <v>0.8571428571428571</v>
      </c>
      <c r="CB35" s="5">
        <f t="shared" si="57"/>
        <v>1.0982142857142856</v>
      </c>
      <c r="CC35" s="5">
        <f t="shared" si="75"/>
        <v>0</v>
      </c>
      <c r="CD35" s="5">
        <f t="shared" si="19"/>
        <v>12</v>
      </c>
      <c r="CE35" s="5">
        <f t="shared" si="58"/>
        <v>29</v>
      </c>
      <c r="CF35" s="5">
        <f t="shared" si="59"/>
        <v>0.7407407407407407</v>
      </c>
      <c r="CG35" s="5">
        <f t="shared" si="60"/>
        <v>0.8571428571428571</v>
      </c>
      <c r="CH35" s="5">
        <f t="shared" si="61"/>
        <v>1.0982142857142856</v>
      </c>
      <c r="CI35" s="5">
        <f t="shared" si="79"/>
        <v>0</v>
      </c>
      <c r="CJ35" s="5">
        <f t="shared" si="20"/>
        <v>13</v>
      </c>
      <c r="CK35" s="5">
        <f t="shared" si="62"/>
        <v>28</v>
      </c>
      <c r="CL35" s="5">
        <f t="shared" si="63"/>
        <v>0.70370370370370372</v>
      </c>
      <c r="CM35" s="5">
        <f t="shared" si="64"/>
        <v>0.9285714285714286</v>
      </c>
      <c r="CN35" s="5">
        <f t="shared" si="65"/>
        <v>1.1897321428571428</v>
      </c>
      <c r="CO35" s="5">
        <f t="shared" si="80"/>
        <v>3.4391534391534445E-2</v>
      </c>
    </row>
    <row r="36" spans="1:93" x14ac:dyDescent="0.25">
      <c r="A36" s="6" t="s">
        <v>55</v>
      </c>
      <c r="B36" s="7"/>
      <c r="C36" s="6">
        <v>0</v>
      </c>
      <c r="D36" s="6">
        <v>-10.294</v>
      </c>
      <c r="E36" s="6">
        <v>-10.476000000000001</v>
      </c>
      <c r="F36" s="31">
        <v>-11.0249830088317</v>
      </c>
      <c r="G36" s="6">
        <v>-6.8889100000000001</v>
      </c>
      <c r="H36" s="6">
        <v>-7.2119200000000001</v>
      </c>
      <c r="I36" s="6">
        <v>-6.9630700000000001</v>
      </c>
      <c r="J36" s="6">
        <v>-6.3391700000000002</v>
      </c>
      <c r="K36" s="6">
        <v>-6.6744599999999998</v>
      </c>
      <c r="L36" s="6">
        <v>-6.1718099999999998</v>
      </c>
      <c r="M36" s="10">
        <v>6.9470999999999998</v>
      </c>
      <c r="N36" s="10">
        <v>10.5771</v>
      </c>
      <c r="O36" s="6">
        <f t="shared" si="3"/>
        <v>20</v>
      </c>
      <c r="P36" s="6">
        <f t="shared" si="4"/>
        <v>28</v>
      </c>
      <c r="Q36" s="6">
        <f t="shared" si="5"/>
        <v>1</v>
      </c>
      <c r="R36" s="6">
        <f t="shared" si="6"/>
        <v>25</v>
      </c>
      <c r="S36" s="6">
        <f t="shared" si="7"/>
        <v>22</v>
      </c>
      <c r="T36" s="6">
        <f t="shared" si="8"/>
        <v>27</v>
      </c>
      <c r="U36" s="6">
        <f t="shared" si="81"/>
        <v>27</v>
      </c>
      <c r="V36" s="6">
        <f t="shared" si="81"/>
        <v>26</v>
      </c>
      <c r="W36" s="6">
        <f t="shared" si="81"/>
        <v>25</v>
      </c>
      <c r="X36" s="6">
        <f t="shared" si="82"/>
        <v>22</v>
      </c>
      <c r="Y36" s="6">
        <f t="shared" si="82"/>
        <v>23</v>
      </c>
      <c r="AA36" s="18">
        <v>33</v>
      </c>
      <c r="AB36" s="5">
        <f t="shared" si="21"/>
        <v>6</v>
      </c>
      <c r="AC36" s="5">
        <f t="shared" si="22"/>
        <v>35</v>
      </c>
      <c r="AD36" s="5">
        <f t="shared" si="23"/>
        <v>1</v>
      </c>
      <c r="AE36" s="5">
        <f t="shared" si="24"/>
        <v>0.42857142857142855</v>
      </c>
      <c r="AF36" s="5">
        <f t="shared" si="25"/>
        <v>0.53246753246753242</v>
      </c>
      <c r="AG36" s="5">
        <f t="shared" si="66"/>
        <v>0</v>
      </c>
      <c r="AH36" s="5">
        <f t="shared" si="12"/>
        <v>7</v>
      </c>
      <c r="AI36" s="5">
        <f t="shared" si="26"/>
        <v>34</v>
      </c>
      <c r="AJ36" s="5">
        <f t="shared" si="27"/>
        <v>0.96296296296296291</v>
      </c>
      <c r="AK36" s="5">
        <f t="shared" si="28"/>
        <v>0.5</v>
      </c>
      <c r="AL36" s="5">
        <f t="shared" si="29"/>
        <v>0.6212121212121211</v>
      </c>
      <c r="AM36" s="5">
        <f t="shared" si="67"/>
        <v>0</v>
      </c>
      <c r="AN36" s="5">
        <f t="shared" si="13"/>
        <v>10</v>
      </c>
      <c r="AO36" s="5">
        <f t="shared" si="30"/>
        <v>31</v>
      </c>
      <c r="AP36" s="5">
        <f t="shared" si="14"/>
        <v>0.85185185185185186</v>
      </c>
      <c r="AQ36" s="5">
        <f t="shared" si="31"/>
        <v>0.7142857142857143</v>
      </c>
      <c r="AR36" s="5">
        <f t="shared" si="15"/>
        <v>0.88744588744588737</v>
      </c>
      <c r="AS36" s="5">
        <f t="shared" si="78"/>
        <v>2.6455026455026495E-2</v>
      </c>
      <c r="AT36" s="5">
        <f t="shared" si="32"/>
        <v>12</v>
      </c>
      <c r="AU36" s="5">
        <f t="shared" si="33"/>
        <v>29</v>
      </c>
      <c r="AV36" s="5">
        <f t="shared" si="34"/>
        <v>0.77777777777777779</v>
      </c>
      <c r="AW36" s="5">
        <f t="shared" si="35"/>
        <v>0.8571428571428571</v>
      </c>
      <c r="AX36" s="5">
        <f t="shared" si="69"/>
        <v>1.0649350649350648</v>
      </c>
      <c r="AY36" s="5">
        <f t="shared" si="70"/>
        <v>3.1746031746031793E-2</v>
      </c>
      <c r="AZ36" s="5">
        <f t="shared" si="36"/>
        <v>12</v>
      </c>
      <c r="BA36" s="5">
        <f t="shared" si="37"/>
        <v>29</v>
      </c>
      <c r="BB36" s="5">
        <f t="shared" si="38"/>
        <v>0.77777777777777779</v>
      </c>
      <c r="BC36" s="5">
        <f t="shared" si="39"/>
        <v>0.8571428571428571</v>
      </c>
      <c r="BD36" s="5">
        <f t="shared" si="40"/>
        <v>1.0649350649350648</v>
      </c>
      <c r="BE36" s="5">
        <f t="shared" si="71"/>
        <v>3.1746031746031793E-2</v>
      </c>
      <c r="BF36" s="5">
        <f t="shared" si="41"/>
        <v>12</v>
      </c>
      <c r="BG36" s="5">
        <f t="shared" si="42"/>
        <v>29</v>
      </c>
      <c r="BH36" s="5">
        <f t="shared" si="43"/>
        <v>0.77777777777777779</v>
      </c>
      <c r="BI36" s="5">
        <f t="shared" si="44"/>
        <v>0.8571428571428571</v>
      </c>
      <c r="BJ36" s="5">
        <f t="shared" si="45"/>
        <v>1.0649350649350648</v>
      </c>
      <c r="BK36" s="5">
        <f t="shared" si="72"/>
        <v>3.1746031746031793E-2</v>
      </c>
      <c r="BL36" s="5">
        <f t="shared" si="16"/>
        <v>12</v>
      </c>
      <c r="BM36" s="5">
        <f t="shared" si="46"/>
        <v>29</v>
      </c>
      <c r="BN36" s="5">
        <f t="shared" si="47"/>
        <v>0.77777777777777779</v>
      </c>
      <c r="BO36" s="5">
        <f t="shared" si="48"/>
        <v>0.8571428571428571</v>
      </c>
      <c r="BP36" s="5">
        <f t="shared" si="49"/>
        <v>1.0649350649350648</v>
      </c>
      <c r="BQ36" s="5">
        <f t="shared" si="73"/>
        <v>3.1746031746031793E-2</v>
      </c>
      <c r="BR36" s="5">
        <f t="shared" si="17"/>
        <v>13</v>
      </c>
      <c r="BS36" s="5">
        <f t="shared" si="50"/>
        <v>28</v>
      </c>
      <c r="BT36" s="5">
        <f t="shared" si="51"/>
        <v>0.7407407407407407</v>
      </c>
      <c r="BU36" s="5">
        <f t="shared" si="52"/>
        <v>0.9285714285714286</v>
      </c>
      <c r="BV36" s="5">
        <f t="shared" si="53"/>
        <v>1.1536796536796536</v>
      </c>
      <c r="BW36" s="5">
        <f t="shared" si="74"/>
        <v>3.4391534391534341E-2</v>
      </c>
      <c r="BX36" s="5">
        <f t="shared" si="18"/>
        <v>12</v>
      </c>
      <c r="BY36" s="5">
        <f t="shared" si="54"/>
        <v>29</v>
      </c>
      <c r="BZ36" s="5">
        <f t="shared" si="55"/>
        <v>0.77777777777777779</v>
      </c>
      <c r="CA36" s="5">
        <f t="shared" si="56"/>
        <v>0.8571428571428571</v>
      </c>
      <c r="CB36" s="5">
        <f t="shared" si="57"/>
        <v>1.0649350649350648</v>
      </c>
      <c r="CC36" s="5">
        <f t="shared" si="75"/>
        <v>3.1746031746031793E-2</v>
      </c>
      <c r="CD36" s="5">
        <f t="shared" si="19"/>
        <v>13</v>
      </c>
      <c r="CE36" s="5">
        <f t="shared" si="58"/>
        <v>28</v>
      </c>
      <c r="CF36" s="5">
        <f t="shared" si="59"/>
        <v>0.7407407407407407</v>
      </c>
      <c r="CG36" s="5">
        <f t="shared" si="60"/>
        <v>0.9285714285714286</v>
      </c>
      <c r="CH36" s="5">
        <f t="shared" si="61"/>
        <v>1.1536796536796536</v>
      </c>
      <c r="CI36" s="5">
        <f t="shared" si="79"/>
        <v>0</v>
      </c>
      <c r="CJ36" s="5">
        <f t="shared" si="20"/>
        <v>13</v>
      </c>
      <c r="CK36" s="5">
        <f t="shared" si="62"/>
        <v>28</v>
      </c>
      <c r="CL36" s="5">
        <f t="shared" si="63"/>
        <v>0.7407407407407407</v>
      </c>
      <c r="CM36" s="5">
        <f t="shared" si="64"/>
        <v>0.9285714285714286</v>
      </c>
      <c r="CN36" s="5">
        <f t="shared" si="65"/>
        <v>1.1536796536796536</v>
      </c>
      <c r="CO36" s="5">
        <f t="shared" si="80"/>
        <v>3.4391534391534341E-2</v>
      </c>
    </row>
    <row r="37" spans="1:93" x14ac:dyDescent="0.25">
      <c r="A37" s="6" t="s">
        <v>56</v>
      </c>
      <c r="B37" s="7"/>
      <c r="C37" s="6">
        <v>0</v>
      </c>
      <c r="D37" s="6">
        <v>-10.276999999999999</v>
      </c>
      <c r="E37" s="6">
        <v>-9.923</v>
      </c>
      <c r="F37" s="31">
        <v>3.3265465518600101</v>
      </c>
      <c r="G37" s="6">
        <v>-7.4180999999999999</v>
      </c>
      <c r="H37" s="6">
        <v>-7.2126200000000003</v>
      </c>
      <c r="I37" s="6">
        <v>-7.50718</v>
      </c>
      <c r="J37" s="6">
        <v>-7.09727</v>
      </c>
      <c r="K37" s="6">
        <v>-7.6268799999999999</v>
      </c>
      <c r="L37" s="6">
        <v>-7.3617100000000004</v>
      </c>
      <c r="M37" s="10">
        <v>6.2747999999999999</v>
      </c>
      <c r="N37" s="10">
        <v>10.071300000000001</v>
      </c>
      <c r="O37" s="6">
        <f t="shared" si="3"/>
        <v>21</v>
      </c>
      <c r="P37" s="6">
        <f t="shared" si="4"/>
        <v>31</v>
      </c>
      <c r="Q37" s="6">
        <f t="shared" si="5"/>
        <v>29</v>
      </c>
      <c r="R37" s="6">
        <f t="shared" si="6"/>
        <v>21</v>
      </c>
      <c r="S37" s="6">
        <f t="shared" si="7"/>
        <v>21</v>
      </c>
      <c r="T37" s="6">
        <f t="shared" si="8"/>
        <v>21</v>
      </c>
      <c r="U37" s="6">
        <f t="shared" si="81"/>
        <v>22</v>
      </c>
      <c r="V37" s="6">
        <f t="shared" si="81"/>
        <v>18</v>
      </c>
      <c r="W37" s="6">
        <f t="shared" si="81"/>
        <v>19</v>
      </c>
      <c r="X37" s="6">
        <f t="shared" si="82"/>
        <v>31</v>
      </c>
      <c r="Y37" s="6">
        <f t="shared" si="82"/>
        <v>27</v>
      </c>
      <c r="AA37" s="6">
        <v>34</v>
      </c>
      <c r="AB37" s="5">
        <f t="shared" si="21"/>
        <v>7</v>
      </c>
      <c r="AC37" s="5">
        <f t="shared" si="22"/>
        <v>34</v>
      </c>
      <c r="AD37" s="5">
        <f t="shared" si="23"/>
        <v>1</v>
      </c>
      <c r="AE37" s="5">
        <f t="shared" si="24"/>
        <v>0.5</v>
      </c>
      <c r="AF37" s="5">
        <f t="shared" si="25"/>
        <v>0.6029411764705882</v>
      </c>
      <c r="AG37" s="5">
        <f t="shared" si="66"/>
        <v>0</v>
      </c>
      <c r="AH37" s="5">
        <f t="shared" si="12"/>
        <v>8</v>
      </c>
      <c r="AI37" s="5">
        <f t="shared" si="26"/>
        <v>33</v>
      </c>
      <c r="AJ37" s="5">
        <f t="shared" si="27"/>
        <v>0.96296296296296291</v>
      </c>
      <c r="AK37" s="5">
        <f t="shared" si="28"/>
        <v>0.5714285714285714</v>
      </c>
      <c r="AL37" s="5">
        <f t="shared" si="29"/>
        <v>0.68907563025210083</v>
      </c>
      <c r="AM37" s="5">
        <f t="shared" si="67"/>
        <v>0</v>
      </c>
      <c r="AN37" s="5">
        <f t="shared" si="13"/>
        <v>10</v>
      </c>
      <c r="AO37" s="5">
        <f t="shared" si="30"/>
        <v>31</v>
      </c>
      <c r="AP37" s="5">
        <f t="shared" si="14"/>
        <v>0.88888888888888884</v>
      </c>
      <c r="AQ37" s="5">
        <f t="shared" si="31"/>
        <v>0.7142857142857143</v>
      </c>
      <c r="AR37" s="5">
        <f t="shared" si="15"/>
        <v>0.8613445378151261</v>
      </c>
      <c r="AS37" s="5">
        <f t="shared" si="78"/>
        <v>2.6455026455026415E-2</v>
      </c>
      <c r="AT37" s="5">
        <f t="shared" si="32"/>
        <v>12</v>
      </c>
      <c r="AU37" s="5">
        <f t="shared" si="33"/>
        <v>29</v>
      </c>
      <c r="AV37" s="5">
        <f t="shared" si="34"/>
        <v>0.81481481481481477</v>
      </c>
      <c r="AW37" s="5">
        <f t="shared" si="35"/>
        <v>0.8571428571428571</v>
      </c>
      <c r="AX37" s="5">
        <f t="shared" si="69"/>
        <v>1.0336134453781514</v>
      </c>
      <c r="AY37" s="5">
        <f t="shared" si="70"/>
        <v>3.1746031746031696E-2</v>
      </c>
      <c r="AZ37" s="5">
        <f t="shared" si="36"/>
        <v>12</v>
      </c>
      <c r="BA37" s="5">
        <f t="shared" si="37"/>
        <v>29</v>
      </c>
      <c r="BB37" s="5">
        <f t="shared" si="38"/>
        <v>0.81481481481481477</v>
      </c>
      <c r="BC37" s="5">
        <f t="shared" si="39"/>
        <v>0.8571428571428571</v>
      </c>
      <c r="BD37" s="5">
        <f t="shared" si="40"/>
        <v>1.0336134453781514</v>
      </c>
      <c r="BE37" s="5">
        <f t="shared" si="71"/>
        <v>3.1746031746031696E-2</v>
      </c>
      <c r="BF37" s="5">
        <f t="shared" si="41"/>
        <v>12</v>
      </c>
      <c r="BG37" s="5">
        <f t="shared" si="42"/>
        <v>29</v>
      </c>
      <c r="BH37" s="5">
        <f t="shared" si="43"/>
        <v>0.81481481481481477</v>
      </c>
      <c r="BI37" s="5">
        <f t="shared" si="44"/>
        <v>0.8571428571428571</v>
      </c>
      <c r="BJ37" s="5">
        <f t="shared" si="45"/>
        <v>1.0336134453781514</v>
      </c>
      <c r="BK37" s="5">
        <f t="shared" si="72"/>
        <v>3.1746031746031696E-2</v>
      </c>
      <c r="BL37" s="5">
        <f t="shared" si="16"/>
        <v>12</v>
      </c>
      <c r="BM37" s="5">
        <f t="shared" si="46"/>
        <v>29</v>
      </c>
      <c r="BN37" s="5">
        <f t="shared" si="47"/>
        <v>0.81481481481481477</v>
      </c>
      <c r="BO37" s="5">
        <f t="shared" si="48"/>
        <v>0.8571428571428571</v>
      </c>
      <c r="BP37" s="5">
        <f t="shared" si="49"/>
        <v>1.0336134453781514</v>
      </c>
      <c r="BQ37" s="5">
        <f t="shared" si="73"/>
        <v>3.1746031746031696E-2</v>
      </c>
      <c r="BR37" s="5">
        <f t="shared" si="17"/>
        <v>13</v>
      </c>
      <c r="BS37" s="5">
        <f t="shared" si="50"/>
        <v>28</v>
      </c>
      <c r="BT37" s="5">
        <f t="shared" si="51"/>
        <v>0.77777777777777779</v>
      </c>
      <c r="BU37" s="5">
        <f t="shared" si="52"/>
        <v>0.9285714285714286</v>
      </c>
      <c r="BV37" s="5">
        <f t="shared" si="53"/>
        <v>1.1197478991596639</v>
      </c>
      <c r="BW37" s="5">
        <f t="shared" si="74"/>
        <v>3.4391534391534445E-2</v>
      </c>
      <c r="BX37" s="5">
        <f t="shared" si="18"/>
        <v>12</v>
      </c>
      <c r="BY37" s="5">
        <f t="shared" si="54"/>
        <v>29</v>
      </c>
      <c r="BZ37" s="5">
        <f t="shared" si="55"/>
        <v>0.81481481481481477</v>
      </c>
      <c r="CA37" s="5">
        <f t="shared" si="56"/>
        <v>0.8571428571428571</v>
      </c>
      <c r="CB37" s="5">
        <f t="shared" si="57"/>
        <v>1.0336134453781514</v>
      </c>
      <c r="CC37" s="5">
        <f t="shared" si="75"/>
        <v>3.1746031746031696E-2</v>
      </c>
      <c r="CD37" s="5">
        <f t="shared" si="19"/>
        <v>13</v>
      </c>
      <c r="CE37" s="5">
        <f t="shared" si="58"/>
        <v>28</v>
      </c>
      <c r="CF37" s="5">
        <f t="shared" si="59"/>
        <v>0.77777777777777779</v>
      </c>
      <c r="CG37" s="5">
        <f t="shared" si="60"/>
        <v>0.9285714285714286</v>
      </c>
      <c r="CH37" s="5">
        <f t="shared" si="61"/>
        <v>1.1197478991596639</v>
      </c>
      <c r="CI37" s="5">
        <f t="shared" si="79"/>
        <v>3.4391534391534445E-2</v>
      </c>
      <c r="CJ37" s="5">
        <f t="shared" si="20"/>
        <v>13</v>
      </c>
      <c r="CK37" s="5">
        <f t="shared" si="62"/>
        <v>28</v>
      </c>
      <c r="CL37" s="5">
        <f t="shared" si="63"/>
        <v>0.77777777777777779</v>
      </c>
      <c r="CM37" s="5">
        <f t="shared" si="64"/>
        <v>0.9285714285714286</v>
      </c>
      <c r="CN37" s="5">
        <f t="shared" si="65"/>
        <v>1.1197478991596639</v>
      </c>
      <c r="CO37" s="5">
        <f t="shared" si="80"/>
        <v>3.4391534391534445E-2</v>
      </c>
    </row>
    <row r="38" spans="1:93" x14ac:dyDescent="0.25">
      <c r="A38" s="6" t="s">
        <v>57</v>
      </c>
      <c r="B38" s="7"/>
      <c r="C38" s="6">
        <v>0</v>
      </c>
      <c r="D38" s="6">
        <v>-10.1</v>
      </c>
      <c r="E38" s="6">
        <v>-11.159000000000001</v>
      </c>
      <c r="F38" s="31">
        <v>8.3596938078826408</v>
      </c>
      <c r="G38" s="6">
        <v>-3.8626499999999999</v>
      </c>
      <c r="H38" s="6">
        <v>-4.1254400000000002</v>
      </c>
      <c r="I38" s="6">
        <v>-5.07796</v>
      </c>
      <c r="J38" s="6">
        <v>-3.8866100000000001</v>
      </c>
      <c r="K38" s="6">
        <v>-3.1430699999999998</v>
      </c>
      <c r="L38" s="6">
        <v>-4.4074600000000004</v>
      </c>
      <c r="M38" s="10">
        <v>5.1657000000000002</v>
      </c>
      <c r="N38" s="10">
        <v>8.8111999999999995</v>
      </c>
      <c r="O38" s="6">
        <f t="shared" si="3"/>
        <v>23</v>
      </c>
      <c r="P38" s="6">
        <f t="shared" si="4"/>
        <v>20</v>
      </c>
      <c r="Q38" s="6">
        <f t="shared" si="5"/>
        <v>35</v>
      </c>
      <c r="R38" s="6">
        <f t="shared" si="6"/>
        <v>38</v>
      </c>
      <c r="S38" s="6">
        <f t="shared" si="7"/>
        <v>37</v>
      </c>
      <c r="T38" s="6">
        <f t="shared" si="8"/>
        <v>34</v>
      </c>
      <c r="U38" s="6">
        <f t="shared" si="81"/>
        <v>38</v>
      </c>
      <c r="V38" s="6">
        <f t="shared" si="81"/>
        <v>39</v>
      </c>
      <c r="W38" s="6">
        <f t="shared" si="81"/>
        <v>37</v>
      </c>
      <c r="X38" s="6">
        <f t="shared" si="82"/>
        <v>39</v>
      </c>
      <c r="Y38" s="6">
        <f t="shared" si="82"/>
        <v>36</v>
      </c>
      <c r="AA38" s="18">
        <v>35</v>
      </c>
      <c r="AB38" s="5">
        <f t="shared" si="21"/>
        <v>8</v>
      </c>
      <c r="AC38" s="5">
        <f t="shared" si="22"/>
        <v>33</v>
      </c>
      <c r="AD38" s="5">
        <f t="shared" si="23"/>
        <v>1</v>
      </c>
      <c r="AE38" s="5">
        <f t="shared" si="24"/>
        <v>0.5714285714285714</v>
      </c>
      <c r="AF38" s="5">
        <f t="shared" si="25"/>
        <v>0.66938775510204085</v>
      </c>
      <c r="AG38" s="5">
        <f t="shared" si="66"/>
        <v>0</v>
      </c>
      <c r="AH38" s="5">
        <f t="shared" si="12"/>
        <v>8</v>
      </c>
      <c r="AI38" s="5">
        <f t="shared" si="26"/>
        <v>33</v>
      </c>
      <c r="AJ38" s="5">
        <f t="shared" si="27"/>
        <v>1</v>
      </c>
      <c r="AK38" s="5">
        <f t="shared" si="28"/>
        <v>0.5714285714285714</v>
      </c>
      <c r="AL38" s="5">
        <f t="shared" si="29"/>
        <v>0.66938775510204085</v>
      </c>
      <c r="AM38" s="5">
        <f t="shared" si="67"/>
        <v>2.1164021164021194E-2</v>
      </c>
      <c r="AN38" s="5">
        <f t="shared" si="13"/>
        <v>10</v>
      </c>
      <c r="AO38" s="5">
        <f t="shared" si="30"/>
        <v>31</v>
      </c>
      <c r="AP38" s="5">
        <f t="shared" si="14"/>
        <v>0.92592592592592593</v>
      </c>
      <c r="AQ38" s="5">
        <f t="shared" si="31"/>
        <v>0.7142857142857143</v>
      </c>
      <c r="AR38" s="5">
        <f t="shared" si="15"/>
        <v>0.83673469387755106</v>
      </c>
      <c r="AS38" s="5">
        <f t="shared" si="78"/>
        <v>2.6455026455026495E-2</v>
      </c>
      <c r="AT38" s="5">
        <f t="shared" si="32"/>
        <v>12</v>
      </c>
      <c r="AU38" s="5">
        <f t="shared" si="33"/>
        <v>29</v>
      </c>
      <c r="AV38" s="5">
        <f t="shared" si="34"/>
        <v>0.85185185185185186</v>
      </c>
      <c r="AW38" s="5">
        <f t="shared" si="35"/>
        <v>0.8571428571428571</v>
      </c>
      <c r="AX38" s="5">
        <f t="shared" si="69"/>
        <v>1.0040816326530613</v>
      </c>
      <c r="AY38" s="5">
        <f t="shared" si="70"/>
        <v>3.1746031746031793E-2</v>
      </c>
      <c r="AZ38" s="5">
        <f t="shared" si="36"/>
        <v>12</v>
      </c>
      <c r="BA38" s="5">
        <f t="shared" si="37"/>
        <v>29</v>
      </c>
      <c r="BB38" s="5">
        <f t="shared" si="38"/>
        <v>0.85185185185185186</v>
      </c>
      <c r="BC38" s="5">
        <f t="shared" si="39"/>
        <v>0.8571428571428571</v>
      </c>
      <c r="BD38" s="5">
        <f t="shared" si="40"/>
        <v>1.0040816326530613</v>
      </c>
      <c r="BE38" s="5">
        <f t="shared" si="71"/>
        <v>3.1746031746031793E-2</v>
      </c>
      <c r="BF38" s="5">
        <f t="shared" si="41"/>
        <v>12</v>
      </c>
      <c r="BG38" s="5">
        <f t="shared" si="42"/>
        <v>29</v>
      </c>
      <c r="BH38" s="5">
        <f t="shared" si="43"/>
        <v>0.85185185185185186</v>
      </c>
      <c r="BI38" s="5">
        <f t="shared" si="44"/>
        <v>0.8571428571428571</v>
      </c>
      <c r="BJ38" s="5">
        <f t="shared" si="45"/>
        <v>1.0040816326530613</v>
      </c>
      <c r="BK38" s="5">
        <f t="shared" si="72"/>
        <v>3.1746031746031793E-2</v>
      </c>
      <c r="BL38" s="5">
        <f t="shared" si="16"/>
        <v>13</v>
      </c>
      <c r="BM38" s="5">
        <f t="shared" si="46"/>
        <v>28</v>
      </c>
      <c r="BN38" s="5">
        <f t="shared" si="47"/>
        <v>0.81481481481481477</v>
      </c>
      <c r="BO38" s="5">
        <f t="shared" si="48"/>
        <v>0.9285714285714286</v>
      </c>
      <c r="BP38" s="5">
        <f t="shared" si="49"/>
        <v>1.0877551020408163</v>
      </c>
      <c r="BQ38" s="5">
        <f t="shared" si="73"/>
        <v>0</v>
      </c>
      <c r="BR38" s="5">
        <f t="shared" si="17"/>
        <v>13</v>
      </c>
      <c r="BS38" s="5">
        <f t="shared" si="50"/>
        <v>28</v>
      </c>
      <c r="BT38" s="5">
        <f t="shared" si="51"/>
        <v>0.81481481481481477</v>
      </c>
      <c r="BU38" s="5">
        <f t="shared" si="52"/>
        <v>0.9285714285714286</v>
      </c>
      <c r="BV38" s="5">
        <f t="shared" si="53"/>
        <v>1.0877551020408163</v>
      </c>
      <c r="BW38" s="5">
        <f t="shared" si="74"/>
        <v>3.4391534391534341E-2</v>
      </c>
      <c r="BX38" s="5">
        <f t="shared" si="18"/>
        <v>13</v>
      </c>
      <c r="BY38" s="5">
        <f t="shared" si="54"/>
        <v>28</v>
      </c>
      <c r="BZ38" s="5">
        <f t="shared" si="55"/>
        <v>0.81481481481481477</v>
      </c>
      <c r="CA38" s="5">
        <f t="shared" si="56"/>
        <v>0.9285714285714286</v>
      </c>
      <c r="CB38" s="5">
        <f t="shared" si="57"/>
        <v>1.0877551020408163</v>
      </c>
      <c r="CC38" s="5">
        <f t="shared" si="75"/>
        <v>0</v>
      </c>
      <c r="CD38" s="5">
        <f t="shared" si="19"/>
        <v>13</v>
      </c>
      <c r="CE38" s="5">
        <f t="shared" si="58"/>
        <v>28</v>
      </c>
      <c r="CF38" s="5">
        <f t="shared" si="59"/>
        <v>0.81481481481481477</v>
      </c>
      <c r="CG38" s="5">
        <f t="shared" si="60"/>
        <v>0.9285714285714286</v>
      </c>
      <c r="CH38" s="5">
        <f t="shared" si="61"/>
        <v>1.0877551020408163</v>
      </c>
      <c r="CI38" s="5">
        <f t="shared" si="79"/>
        <v>3.4391534391534341E-2</v>
      </c>
      <c r="CJ38" s="5">
        <f t="shared" si="20"/>
        <v>13</v>
      </c>
      <c r="CK38" s="5">
        <f t="shared" si="62"/>
        <v>28</v>
      </c>
      <c r="CL38" s="5">
        <f t="shared" si="63"/>
        <v>0.81481481481481477</v>
      </c>
      <c r="CM38" s="5">
        <f t="shared" si="64"/>
        <v>0.9285714285714286</v>
      </c>
      <c r="CN38" s="5">
        <f t="shared" si="65"/>
        <v>1.0877551020408163</v>
      </c>
      <c r="CO38" s="5">
        <f t="shared" si="80"/>
        <v>3.4391534391534341E-2</v>
      </c>
    </row>
    <row r="39" spans="1:93" x14ac:dyDescent="0.25">
      <c r="A39" s="6" t="s">
        <v>58</v>
      </c>
      <c r="B39" s="7"/>
      <c r="C39" s="6">
        <v>0</v>
      </c>
      <c r="D39" s="6">
        <v>-9.8170000000000002</v>
      </c>
      <c r="E39" s="6">
        <v>-11.148</v>
      </c>
      <c r="F39" s="31">
        <v>11.3562732938507</v>
      </c>
      <c r="G39" s="6">
        <v>-6.3724999999999996</v>
      </c>
      <c r="H39" s="6">
        <v>-4.8796999999999997</v>
      </c>
      <c r="I39" s="6">
        <v>-7.5062699999999998</v>
      </c>
      <c r="J39" s="6">
        <v>-5.3269200000000003</v>
      </c>
      <c r="K39" s="6">
        <v>-4.8097300000000001</v>
      </c>
      <c r="L39" s="6">
        <v>-5.9546000000000001</v>
      </c>
      <c r="M39" s="10">
        <v>6.0857999999999999</v>
      </c>
      <c r="N39" s="10">
        <v>8.6348000000000003</v>
      </c>
      <c r="O39" s="6">
        <f t="shared" si="3"/>
        <v>25</v>
      </c>
      <c r="P39" s="6">
        <f t="shared" si="4"/>
        <v>21</v>
      </c>
      <c r="Q39" s="6">
        <f t="shared" si="5"/>
        <v>37</v>
      </c>
      <c r="R39" s="6">
        <f t="shared" si="6"/>
        <v>28</v>
      </c>
      <c r="S39" s="6">
        <f t="shared" si="7"/>
        <v>35</v>
      </c>
      <c r="T39" s="6">
        <f t="shared" si="8"/>
        <v>22</v>
      </c>
      <c r="U39" s="6">
        <f t="shared" si="81"/>
        <v>33</v>
      </c>
      <c r="V39" s="6">
        <f t="shared" si="81"/>
        <v>36</v>
      </c>
      <c r="W39" s="6">
        <f t="shared" si="81"/>
        <v>28</v>
      </c>
      <c r="X39" s="6">
        <f t="shared" si="82"/>
        <v>34</v>
      </c>
      <c r="Y39" s="6">
        <f t="shared" si="82"/>
        <v>37</v>
      </c>
      <c r="AA39" s="6">
        <v>36</v>
      </c>
      <c r="AB39" s="5">
        <f t="shared" si="21"/>
        <v>9</v>
      </c>
      <c r="AC39" s="5">
        <f t="shared" si="22"/>
        <v>32</v>
      </c>
      <c r="AD39" s="5">
        <f t="shared" si="23"/>
        <v>1</v>
      </c>
      <c r="AE39" s="5">
        <f t="shared" si="24"/>
        <v>0.6428571428571429</v>
      </c>
      <c r="AF39" s="5">
        <f t="shared" si="25"/>
        <v>0.7321428571428571</v>
      </c>
      <c r="AG39" s="5">
        <f t="shared" si="66"/>
        <v>0</v>
      </c>
      <c r="AH39" s="5">
        <f t="shared" si="12"/>
        <v>9</v>
      </c>
      <c r="AI39" s="5">
        <f t="shared" si="26"/>
        <v>32</v>
      </c>
      <c r="AJ39" s="5">
        <f t="shared" si="27"/>
        <v>1</v>
      </c>
      <c r="AK39" s="5">
        <f t="shared" si="28"/>
        <v>0.6428571428571429</v>
      </c>
      <c r="AL39" s="5">
        <f t="shared" si="29"/>
        <v>0.7321428571428571</v>
      </c>
      <c r="AM39" s="5">
        <f t="shared" si="67"/>
        <v>0</v>
      </c>
      <c r="AN39" s="5">
        <f t="shared" si="13"/>
        <v>11</v>
      </c>
      <c r="AO39" s="5">
        <f t="shared" si="30"/>
        <v>30</v>
      </c>
      <c r="AP39" s="5">
        <f t="shared" si="14"/>
        <v>0.92592592592592593</v>
      </c>
      <c r="AQ39" s="5">
        <f t="shared" si="31"/>
        <v>0.7857142857142857</v>
      </c>
      <c r="AR39" s="5">
        <f t="shared" si="15"/>
        <v>0.89484126984126977</v>
      </c>
      <c r="AS39" s="5">
        <f t="shared" si="78"/>
        <v>0</v>
      </c>
      <c r="AT39" s="5">
        <f t="shared" si="32"/>
        <v>12</v>
      </c>
      <c r="AU39" s="5">
        <f t="shared" si="33"/>
        <v>29</v>
      </c>
      <c r="AV39" s="5">
        <f t="shared" si="34"/>
        <v>0.88888888888888884</v>
      </c>
      <c r="AW39" s="5">
        <f t="shared" si="35"/>
        <v>0.8571428571428571</v>
      </c>
      <c r="AX39" s="5">
        <f t="shared" si="69"/>
        <v>0.97619047619047616</v>
      </c>
      <c r="AY39" s="5">
        <f t="shared" si="70"/>
        <v>3.1746031746031696E-2</v>
      </c>
      <c r="AZ39" s="5">
        <f t="shared" si="36"/>
        <v>12</v>
      </c>
      <c r="BA39" s="5">
        <f t="shared" si="37"/>
        <v>29</v>
      </c>
      <c r="BB39" s="5">
        <f t="shared" si="38"/>
        <v>0.88888888888888884</v>
      </c>
      <c r="BC39" s="5">
        <f t="shared" si="39"/>
        <v>0.8571428571428571</v>
      </c>
      <c r="BD39" s="5">
        <f t="shared" si="40"/>
        <v>0.97619047619047616</v>
      </c>
      <c r="BE39" s="5">
        <f t="shared" si="71"/>
        <v>3.1746031746031696E-2</v>
      </c>
      <c r="BF39" s="5">
        <f t="shared" si="41"/>
        <v>12</v>
      </c>
      <c r="BG39" s="5">
        <f t="shared" si="42"/>
        <v>29</v>
      </c>
      <c r="BH39" s="5">
        <f t="shared" si="43"/>
        <v>0.88888888888888884</v>
      </c>
      <c r="BI39" s="5">
        <f t="shared" si="44"/>
        <v>0.8571428571428571</v>
      </c>
      <c r="BJ39" s="5">
        <f t="shared" si="45"/>
        <v>0.97619047619047616</v>
      </c>
      <c r="BK39" s="5">
        <f t="shared" si="72"/>
        <v>3.1746031746031696E-2</v>
      </c>
      <c r="BL39" s="5">
        <f t="shared" si="16"/>
        <v>13</v>
      </c>
      <c r="BM39" s="5">
        <f t="shared" si="46"/>
        <v>28</v>
      </c>
      <c r="BN39" s="5">
        <f t="shared" si="47"/>
        <v>0.85185185185185186</v>
      </c>
      <c r="BO39" s="5">
        <f t="shared" si="48"/>
        <v>0.9285714285714286</v>
      </c>
      <c r="BP39" s="5">
        <f t="shared" si="49"/>
        <v>1.0575396825396826</v>
      </c>
      <c r="BQ39" s="5">
        <f t="shared" si="73"/>
        <v>3.4391534391534445E-2</v>
      </c>
      <c r="BR39" s="5">
        <f t="shared" si="17"/>
        <v>13</v>
      </c>
      <c r="BS39" s="5">
        <f t="shared" si="50"/>
        <v>28</v>
      </c>
      <c r="BT39" s="5">
        <f t="shared" si="51"/>
        <v>0.85185185185185186</v>
      </c>
      <c r="BU39" s="5">
        <f t="shared" si="52"/>
        <v>0.9285714285714286</v>
      </c>
      <c r="BV39" s="5">
        <f t="shared" si="53"/>
        <v>1.0575396825396826</v>
      </c>
      <c r="BW39" s="5">
        <f t="shared" si="74"/>
        <v>3.4391534391534445E-2</v>
      </c>
      <c r="BX39" s="5">
        <f t="shared" si="18"/>
        <v>13</v>
      </c>
      <c r="BY39" s="5">
        <f t="shared" si="54"/>
        <v>28</v>
      </c>
      <c r="BZ39" s="5">
        <f t="shared" si="55"/>
        <v>0.85185185185185186</v>
      </c>
      <c r="CA39" s="5">
        <f t="shared" si="56"/>
        <v>0.9285714285714286</v>
      </c>
      <c r="CB39" s="5">
        <f t="shared" si="57"/>
        <v>1.0575396825396826</v>
      </c>
      <c r="CC39" s="5">
        <f t="shared" si="75"/>
        <v>3.4391534391534445E-2</v>
      </c>
      <c r="CD39" s="5">
        <f t="shared" si="19"/>
        <v>13</v>
      </c>
      <c r="CE39" s="5">
        <f t="shared" si="58"/>
        <v>28</v>
      </c>
      <c r="CF39" s="5">
        <f t="shared" si="59"/>
        <v>0.85185185185185186</v>
      </c>
      <c r="CG39" s="5">
        <f t="shared" si="60"/>
        <v>0.9285714285714286</v>
      </c>
      <c r="CH39" s="5">
        <f t="shared" si="61"/>
        <v>1.0575396825396826</v>
      </c>
      <c r="CI39" s="5">
        <f t="shared" si="79"/>
        <v>3.4391534391534445E-2</v>
      </c>
      <c r="CJ39" s="5">
        <f t="shared" si="20"/>
        <v>13</v>
      </c>
      <c r="CK39" s="5">
        <f t="shared" si="62"/>
        <v>28</v>
      </c>
      <c r="CL39" s="5">
        <f t="shared" si="63"/>
        <v>0.85185185185185186</v>
      </c>
      <c r="CM39" s="5">
        <f t="shared" si="64"/>
        <v>0.9285714285714286</v>
      </c>
      <c r="CN39" s="5">
        <f t="shared" si="65"/>
        <v>1.0575396825396826</v>
      </c>
      <c r="CO39" s="5">
        <f t="shared" si="80"/>
        <v>3.4391534391534445E-2</v>
      </c>
    </row>
    <row r="40" spans="1:93" x14ac:dyDescent="0.25">
      <c r="A40" s="6" t="s">
        <v>59</v>
      </c>
      <c r="B40" s="7"/>
      <c r="C40" s="6">
        <v>0</v>
      </c>
      <c r="D40" s="6">
        <v>-9.8170000000000002</v>
      </c>
      <c r="E40" s="6">
        <v>-11.242000000000001</v>
      </c>
      <c r="F40" s="31">
        <v>-7.50670358457866</v>
      </c>
      <c r="G40" s="6">
        <v>-7.3952200000000001</v>
      </c>
      <c r="H40" s="6">
        <v>-7.4653600000000004</v>
      </c>
      <c r="I40" s="6">
        <v>-7.0877400000000002</v>
      </c>
      <c r="J40" s="6">
        <v>-7.0075200000000004</v>
      </c>
      <c r="K40" s="6">
        <v>-6.9331699999999996</v>
      </c>
      <c r="L40" s="6">
        <v>-7.08934</v>
      </c>
      <c r="M40" s="10">
        <v>6.8711000000000002</v>
      </c>
      <c r="N40" s="10">
        <v>10.100099999999999</v>
      </c>
      <c r="O40" s="6">
        <f t="shared" si="3"/>
        <v>25</v>
      </c>
      <c r="P40" s="6">
        <f t="shared" si="4"/>
        <v>18</v>
      </c>
      <c r="Q40" s="6">
        <f t="shared" si="5"/>
        <v>17</v>
      </c>
      <c r="R40" s="6">
        <f t="shared" si="6"/>
        <v>22</v>
      </c>
      <c r="S40" s="6">
        <f t="shared" si="7"/>
        <v>18</v>
      </c>
      <c r="T40" s="6">
        <f t="shared" si="8"/>
        <v>26</v>
      </c>
      <c r="U40" s="6">
        <f t="shared" si="81"/>
        <v>23</v>
      </c>
      <c r="V40" s="6">
        <f t="shared" si="81"/>
        <v>21</v>
      </c>
      <c r="W40" s="6">
        <f t="shared" si="81"/>
        <v>20</v>
      </c>
      <c r="X40" s="6">
        <f t="shared" si="82"/>
        <v>25</v>
      </c>
      <c r="Y40" s="6">
        <f t="shared" si="82"/>
        <v>26</v>
      </c>
      <c r="AA40" s="18">
        <v>37</v>
      </c>
      <c r="AB40" s="5">
        <f t="shared" si="21"/>
        <v>10</v>
      </c>
      <c r="AC40" s="5">
        <f t="shared" si="22"/>
        <v>31</v>
      </c>
      <c r="AD40" s="5">
        <f t="shared" si="23"/>
        <v>1</v>
      </c>
      <c r="AE40" s="5">
        <f t="shared" si="24"/>
        <v>0.7142857142857143</v>
      </c>
      <c r="AF40" s="5">
        <f t="shared" si="25"/>
        <v>0.79150579150579148</v>
      </c>
      <c r="AG40" s="5">
        <f t="shared" si="66"/>
        <v>0</v>
      </c>
      <c r="AH40" s="5">
        <f t="shared" si="12"/>
        <v>10</v>
      </c>
      <c r="AI40" s="5">
        <f t="shared" si="26"/>
        <v>31</v>
      </c>
      <c r="AJ40" s="5">
        <f t="shared" si="27"/>
        <v>1</v>
      </c>
      <c r="AK40" s="5">
        <f t="shared" si="28"/>
        <v>0.7142857142857143</v>
      </c>
      <c r="AL40" s="5">
        <f t="shared" si="29"/>
        <v>0.79150579150579148</v>
      </c>
      <c r="AM40" s="5">
        <f t="shared" si="67"/>
        <v>0</v>
      </c>
      <c r="AN40" s="5">
        <f t="shared" si="13"/>
        <v>11</v>
      </c>
      <c r="AO40" s="5">
        <f t="shared" si="30"/>
        <v>30</v>
      </c>
      <c r="AP40" s="5">
        <f t="shared" si="14"/>
        <v>0.96296296296296291</v>
      </c>
      <c r="AQ40" s="5">
        <f t="shared" si="31"/>
        <v>0.7857142857142857</v>
      </c>
      <c r="AR40" s="5">
        <f t="shared" si="15"/>
        <v>0.87065637065637058</v>
      </c>
      <c r="AS40" s="5">
        <f t="shared" si="78"/>
        <v>2.9100529100529054E-2</v>
      </c>
      <c r="AT40" s="5">
        <f t="shared" si="32"/>
        <v>13</v>
      </c>
      <c r="AU40" s="5">
        <f t="shared" si="33"/>
        <v>28</v>
      </c>
      <c r="AV40" s="5">
        <f t="shared" si="34"/>
        <v>0.88888888888888884</v>
      </c>
      <c r="AW40" s="5">
        <f t="shared" si="35"/>
        <v>0.9285714285714286</v>
      </c>
      <c r="AX40" s="5">
        <f t="shared" si="69"/>
        <v>1.028957528957529</v>
      </c>
      <c r="AY40" s="5">
        <f t="shared" si="70"/>
        <v>0</v>
      </c>
      <c r="AZ40" s="5">
        <f t="shared" si="36"/>
        <v>12</v>
      </c>
      <c r="BA40" s="5">
        <f t="shared" si="37"/>
        <v>29</v>
      </c>
      <c r="BB40" s="5">
        <f t="shared" si="38"/>
        <v>0.92592592592592593</v>
      </c>
      <c r="BC40" s="5">
        <f t="shared" si="39"/>
        <v>0.8571428571428571</v>
      </c>
      <c r="BD40" s="5">
        <f t="shared" si="40"/>
        <v>0.9498069498069498</v>
      </c>
      <c r="BE40" s="5">
        <f t="shared" si="71"/>
        <v>3.1746031746031793E-2</v>
      </c>
      <c r="BF40" s="5">
        <f t="shared" si="41"/>
        <v>13</v>
      </c>
      <c r="BG40" s="5">
        <f t="shared" si="42"/>
        <v>28</v>
      </c>
      <c r="BH40" s="5">
        <f t="shared" si="43"/>
        <v>0.88888888888888884</v>
      </c>
      <c r="BI40" s="5">
        <f t="shared" si="44"/>
        <v>0.9285714285714286</v>
      </c>
      <c r="BJ40" s="5">
        <f t="shared" si="45"/>
        <v>1.028957528957529</v>
      </c>
      <c r="BK40" s="5">
        <f t="shared" si="72"/>
        <v>0</v>
      </c>
      <c r="BL40" s="5">
        <f t="shared" si="16"/>
        <v>13</v>
      </c>
      <c r="BM40" s="5">
        <f t="shared" si="46"/>
        <v>28</v>
      </c>
      <c r="BN40" s="5">
        <f t="shared" si="47"/>
        <v>0.88888888888888884</v>
      </c>
      <c r="BO40" s="5">
        <f t="shared" si="48"/>
        <v>0.9285714285714286</v>
      </c>
      <c r="BP40" s="5">
        <f t="shared" si="49"/>
        <v>1.028957528957529</v>
      </c>
      <c r="BQ40" s="5">
        <f t="shared" si="73"/>
        <v>3.4391534391534341E-2</v>
      </c>
      <c r="BR40" s="5">
        <f t="shared" si="17"/>
        <v>13</v>
      </c>
      <c r="BS40" s="5">
        <f t="shared" si="50"/>
        <v>28</v>
      </c>
      <c r="BT40" s="5">
        <f t="shared" si="51"/>
        <v>0.88888888888888884</v>
      </c>
      <c r="BU40" s="5">
        <f t="shared" si="52"/>
        <v>0.9285714285714286</v>
      </c>
      <c r="BV40" s="5">
        <f t="shared" si="53"/>
        <v>1.028957528957529</v>
      </c>
      <c r="BW40" s="5">
        <f t="shared" si="74"/>
        <v>3.4391534391534341E-2</v>
      </c>
      <c r="BX40" s="5">
        <f t="shared" si="18"/>
        <v>13</v>
      </c>
      <c r="BY40" s="5">
        <f t="shared" si="54"/>
        <v>28</v>
      </c>
      <c r="BZ40" s="5">
        <f t="shared" si="55"/>
        <v>0.88888888888888884</v>
      </c>
      <c r="CA40" s="5">
        <f t="shared" si="56"/>
        <v>0.9285714285714286</v>
      </c>
      <c r="CB40" s="5">
        <f t="shared" si="57"/>
        <v>1.028957528957529</v>
      </c>
      <c r="CC40" s="5">
        <f t="shared" si="75"/>
        <v>3.4391534391534341E-2</v>
      </c>
      <c r="CD40" s="5">
        <f t="shared" si="19"/>
        <v>13</v>
      </c>
      <c r="CE40" s="5">
        <f t="shared" si="58"/>
        <v>28</v>
      </c>
      <c r="CF40" s="5">
        <f t="shared" si="59"/>
        <v>0.88888888888888884</v>
      </c>
      <c r="CG40" s="5">
        <f t="shared" si="60"/>
        <v>0.9285714285714286</v>
      </c>
      <c r="CH40" s="5">
        <f t="shared" si="61"/>
        <v>1.028957528957529</v>
      </c>
      <c r="CI40" s="5">
        <f t="shared" si="79"/>
        <v>3.4391534391534341E-2</v>
      </c>
      <c r="CJ40" s="5">
        <f t="shared" si="20"/>
        <v>13</v>
      </c>
      <c r="CK40" s="5">
        <f t="shared" si="62"/>
        <v>28</v>
      </c>
      <c r="CL40" s="5">
        <f t="shared" si="63"/>
        <v>0.88888888888888884</v>
      </c>
      <c r="CM40" s="5">
        <f t="shared" si="64"/>
        <v>0.9285714285714286</v>
      </c>
      <c r="CN40" s="5">
        <f t="shared" si="65"/>
        <v>1.028957528957529</v>
      </c>
      <c r="CO40" s="5">
        <f t="shared" si="80"/>
        <v>3.4391534391534341E-2</v>
      </c>
    </row>
    <row r="41" spans="1:93" x14ac:dyDescent="0.25">
      <c r="A41" s="6" t="s">
        <v>60</v>
      </c>
      <c r="B41" s="7"/>
      <c r="C41" s="6">
        <v>0</v>
      </c>
      <c r="D41" s="6">
        <v>-9.8049999999999997</v>
      </c>
      <c r="E41" s="6">
        <v>-10.727</v>
      </c>
      <c r="F41" s="31">
        <v>-6.7524874418574701</v>
      </c>
      <c r="G41" s="6">
        <v>-6.4507300000000001</v>
      </c>
      <c r="H41" s="6">
        <v>-6.2907700000000002</v>
      </c>
      <c r="I41" s="6">
        <v>-7.4978999999999996</v>
      </c>
      <c r="J41" s="6">
        <v>-5.3468400000000003</v>
      </c>
      <c r="K41" s="6">
        <v>-6.6189400000000003</v>
      </c>
      <c r="L41" s="6">
        <v>-6.7830399999999997</v>
      </c>
      <c r="M41" s="10">
        <v>6.9166999999999996</v>
      </c>
      <c r="N41" s="10">
        <v>11.9964</v>
      </c>
      <c r="O41" s="6">
        <f t="shared" si="3"/>
        <v>28</v>
      </c>
      <c r="P41" s="6">
        <f t="shared" si="4"/>
        <v>26</v>
      </c>
      <c r="Q41" s="6">
        <f t="shared" si="5"/>
        <v>22</v>
      </c>
      <c r="R41" s="6">
        <f t="shared" si="6"/>
        <v>27</v>
      </c>
      <c r="S41" s="6">
        <f t="shared" si="7"/>
        <v>29</v>
      </c>
      <c r="T41" s="6">
        <f t="shared" si="8"/>
        <v>23</v>
      </c>
      <c r="U41" s="6">
        <f t="shared" si="81"/>
        <v>32</v>
      </c>
      <c r="V41" s="6">
        <f t="shared" si="81"/>
        <v>27</v>
      </c>
      <c r="W41" s="6">
        <f t="shared" si="81"/>
        <v>21</v>
      </c>
      <c r="X41" s="6">
        <f t="shared" si="82"/>
        <v>24</v>
      </c>
      <c r="Y41" s="6">
        <f t="shared" si="82"/>
        <v>10</v>
      </c>
      <c r="AA41" s="6">
        <v>38</v>
      </c>
      <c r="AB41" s="5">
        <f t="shared" si="21"/>
        <v>11</v>
      </c>
      <c r="AC41" s="5">
        <f t="shared" si="22"/>
        <v>30</v>
      </c>
      <c r="AD41" s="5">
        <f t="shared" si="23"/>
        <v>1</v>
      </c>
      <c r="AE41" s="5">
        <f t="shared" si="24"/>
        <v>0.7857142857142857</v>
      </c>
      <c r="AF41" s="5">
        <f t="shared" si="25"/>
        <v>0.84774436090225558</v>
      </c>
      <c r="AG41" s="5">
        <f t="shared" si="66"/>
        <v>0</v>
      </c>
      <c r="AH41" s="5">
        <f t="shared" si="12"/>
        <v>11</v>
      </c>
      <c r="AI41" s="5">
        <f t="shared" si="26"/>
        <v>30</v>
      </c>
      <c r="AJ41" s="5">
        <f t="shared" si="27"/>
        <v>1</v>
      </c>
      <c r="AK41" s="5">
        <f t="shared" si="28"/>
        <v>0.7857142857142857</v>
      </c>
      <c r="AL41" s="5">
        <f t="shared" si="29"/>
        <v>0.84774436090225558</v>
      </c>
      <c r="AM41" s="5">
        <f t="shared" si="67"/>
        <v>0</v>
      </c>
      <c r="AN41" s="5">
        <f t="shared" si="13"/>
        <v>12</v>
      </c>
      <c r="AO41" s="5">
        <f t="shared" si="30"/>
        <v>29</v>
      </c>
      <c r="AP41" s="5">
        <f t="shared" si="14"/>
        <v>0.96296296296296291</v>
      </c>
      <c r="AQ41" s="5">
        <f t="shared" si="31"/>
        <v>0.8571428571428571</v>
      </c>
      <c r="AR41" s="5">
        <f t="shared" si="15"/>
        <v>0.92481203007518786</v>
      </c>
      <c r="AS41" s="5">
        <f t="shared" si="78"/>
        <v>0</v>
      </c>
      <c r="AT41" s="5">
        <f t="shared" si="32"/>
        <v>13</v>
      </c>
      <c r="AU41" s="5">
        <f t="shared" si="33"/>
        <v>28</v>
      </c>
      <c r="AV41" s="5">
        <f t="shared" si="34"/>
        <v>0.92592592592592593</v>
      </c>
      <c r="AW41" s="5">
        <f t="shared" si="35"/>
        <v>0.9285714285714286</v>
      </c>
      <c r="AX41" s="5">
        <f t="shared" si="69"/>
        <v>1.0018796992481203</v>
      </c>
      <c r="AY41" s="5">
        <f t="shared" si="70"/>
        <v>3.4391534391534445E-2</v>
      </c>
      <c r="AZ41" s="5">
        <f t="shared" si="36"/>
        <v>13</v>
      </c>
      <c r="BA41" s="5">
        <f t="shared" si="37"/>
        <v>28</v>
      </c>
      <c r="BB41" s="5">
        <f t="shared" si="38"/>
        <v>0.92592592592592593</v>
      </c>
      <c r="BC41" s="5">
        <f t="shared" si="39"/>
        <v>0.9285714285714286</v>
      </c>
      <c r="BD41" s="5">
        <f t="shared" si="40"/>
        <v>1.0018796992481203</v>
      </c>
      <c r="BE41" s="5">
        <f t="shared" si="71"/>
        <v>0</v>
      </c>
      <c r="BF41" s="5">
        <f t="shared" si="41"/>
        <v>13</v>
      </c>
      <c r="BG41" s="5">
        <f t="shared" si="42"/>
        <v>28</v>
      </c>
      <c r="BH41" s="5">
        <f t="shared" si="43"/>
        <v>0.92592592592592593</v>
      </c>
      <c r="BI41" s="5">
        <f t="shared" si="44"/>
        <v>0.9285714285714286</v>
      </c>
      <c r="BJ41" s="5">
        <f t="shared" si="45"/>
        <v>1.0018796992481203</v>
      </c>
      <c r="BK41" s="5">
        <f t="shared" si="72"/>
        <v>3.4391534391534445E-2</v>
      </c>
      <c r="BL41" s="5">
        <f t="shared" si="16"/>
        <v>13</v>
      </c>
      <c r="BM41" s="5">
        <f t="shared" si="46"/>
        <v>28</v>
      </c>
      <c r="BN41" s="5">
        <f t="shared" si="47"/>
        <v>0.92592592592592593</v>
      </c>
      <c r="BO41" s="5">
        <f t="shared" si="48"/>
        <v>0.9285714285714286</v>
      </c>
      <c r="BP41" s="5">
        <f t="shared" si="49"/>
        <v>1.0018796992481203</v>
      </c>
      <c r="BQ41" s="5">
        <f t="shared" si="73"/>
        <v>3.4391534391534445E-2</v>
      </c>
      <c r="BR41" s="5">
        <f t="shared" si="17"/>
        <v>14</v>
      </c>
      <c r="BS41" s="5">
        <f t="shared" si="50"/>
        <v>27</v>
      </c>
      <c r="BT41" s="5">
        <f t="shared" si="51"/>
        <v>0.88888888888888884</v>
      </c>
      <c r="BU41" s="5">
        <f t="shared" si="52"/>
        <v>1</v>
      </c>
      <c r="BV41" s="5">
        <f t="shared" si="53"/>
        <v>1.0789473684210527</v>
      </c>
      <c r="BW41" s="5">
        <f t="shared" si="74"/>
        <v>0</v>
      </c>
      <c r="BX41" s="5">
        <f t="shared" si="18"/>
        <v>13</v>
      </c>
      <c r="BY41" s="5">
        <f t="shared" si="54"/>
        <v>28</v>
      </c>
      <c r="BZ41" s="5">
        <f t="shared" si="55"/>
        <v>0.92592592592592593</v>
      </c>
      <c r="CA41" s="5">
        <f t="shared" si="56"/>
        <v>0.9285714285714286</v>
      </c>
      <c r="CB41" s="5">
        <f t="shared" si="57"/>
        <v>1.0018796992481203</v>
      </c>
      <c r="CC41" s="5">
        <f t="shared" si="75"/>
        <v>3.4391534391534445E-2</v>
      </c>
      <c r="CD41" s="5">
        <f t="shared" si="19"/>
        <v>13</v>
      </c>
      <c r="CE41" s="5">
        <f t="shared" si="58"/>
        <v>28</v>
      </c>
      <c r="CF41" s="5">
        <f t="shared" si="59"/>
        <v>0.92592592592592593</v>
      </c>
      <c r="CG41" s="5">
        <f t="shared" si="60"/>
        <v>0.9285714285714286</v>
      </c>
      <c r="CH41" s="5">
        <f t="shared" si="61"/>
        <v>1.0018796992481203</v>
      </c>
      <c r="CI41" s="5">
        <f t="shared" si="79"/>
        <v>3.4391534391534445E-2</v>
      </c>
      <c r="CJ41" s="5">
        <f t="shared" si="20"/>
        <v>13</v>
      </c>
      <c r="CK41" s="5">
        <f t="shared" si="62"/>
        <v>28</v>
      </c>
      <c r="CL41" s="5">
        <f t="shared" si="63"/>
        <v>0.92592592592592593</v>
      </c>
      <c r="CM41" s="5">
        <f t="shared" si="64"/>
        <v>0.9285714285714286</v>
      </c>
      <c r="CN41" s="5">
        <f t="shared" si="65"/>
        <v>1.0018796992481203</v>
      </c>
      <c r="CO41" s="5">
        <f t="shared" si="80"/>
        <v>3.4391534391534445E-2</v>
      </c>
    </row>
    <row r="42" spans="1:93" x14ac:dyDescent="0.25">
      <c r="A42" s="6" t="s">
        <v>61</v>
      </c>
      <c r="B42" s="7"/>
      <c r="C42" s="6">
        <v>0</v>
      </c>
      <c r="D42" s="6">
        <v>-9.798</v>
      </c>
      <c r="E42" s="6">
        <v>-9.4049999999999994</v>
      </c>
      <c r="F42" s="31">
        <v>13.474334764297099</v>
      </c>
      <c r="G42" s="6">
        <v>-1.9352199999999999</v>
      </c>
      <c r="H42" s="6">
        <v>-2.7174299999999998</v>
      </c>
      <c r="I42" s="6">
        <v>-2.8271999999999999</v>
      </c>
      <c r="J42" s="6">
        <v>-2.7650800000000002</v>
      </c>
      <c r="K42" s="6">
        <v>-1.9952799999999999</v>
      </c>
      <c r="L42" s="6">
        <v>-3.15422</v>
      </c>
      <c r="M42" s="10">
        <v>5.4555999999999996</v>
      </c>
      <c r="N42" s="10">
        <v>9.3028999999999993</v>
      </c>
      <c r="O42" s="6">
        <f t="shared" si="3"/>
        <v>29</v>
      </c>
      <c r="P42" s="6">
        <f t="shared" si="4"/>
        <v>35</v>
      </c>
      <c r="Q42" s="6">
        <f t="shared" si="5"/>
        <v>40</v>
      </c>
      <c r="R42" s="6">
        <f t="shared" si="6"/>
        <v>40</v>
      </c>
      <c r="S42" s="6">
        <f t="shared" si="7"/>
        <v>40</v>
      </c>
      <c r="T42" s="6">
        <f t="shared" si="8"/>
        <v>40</v>
      </c>
      <c r="U42" s="6">
        <f t="shared" si="81"/>
        <v>40</v>
      </c>
      <c r="V42" s="6">
        <f t="shared" si="81"/>
        <v>41</v>
      </c>
      <c r="W42" s="6">
        <f t="shared" si="81"/>
        <v>39</v>
      </c>
      <c r="X42" s="6">
        <f t="shared" si="82"/>
        <v>38</v>
      </c>
      <c r="Y42" s="6">
        <f t="shared" si="82"/>
        <v>33</v>
      </c>
      <c r="AA42" s="18">
        <v>39</v>
      </c>
      <c r="AB42" s="5">
        <f t="shared" si="21"/>
        <v>12</v>
      </c>
      <c r="AC42" s="5">
        <f t="shared" si="22"/>
        <v>29</v>
      </c>
      <c r="AD42" s="5">
        <f t="shared" si="23"/>
        <v>1</v>
      </c>
      <c r="AE42" s="5">
        <f t="shared" si="24"/>
        <v>0.8571428571428571</v>
      </c>
      <c r="AF42" s="5">
        <f t="shared" si="25"/>
        <v>0.90109890109890112</v>
      </c>
      <c r="AG42" s="5">
        <f t="shared" si="66"/>
        <v>0</v>
      </c>
      <c r="AH42" s="5">
        <f t="shared" si="12"/>
        <v>12</v>
      </c>
      <c r="AI42" s="5">
        <f t="shared" si="26"/>
        <v>29</v>
      </c>
      <c r="AJ42" s="5">
        <f t="shared" si="27"/>
        <v>1</v>
      </c>
      <c r="AK42" s="5">
        <f t="shared" si="28"/>
        <v>0.8571428571428571</v>
      </c>
      <c r="AL42" s="5">
        <f t="shared" si="29"/>
        <v>0.90109890109890112</v>
      </c>
      <c r="AM42" s="5">
        <f t="shared" si="67"/>
        <v>0</v>
      </c>
      <c r="AN42" s="5">
        <f t="shared" si="13"/>
        <v>13</v>
      </c>
      <c r="AO42" s="5">
        <f t="shared" si="30"/>
        <v>28</v>
      </c>
      <c r="AP42" s="5">
        <f t="shared" si="14"/>
        <v>0.96296296296296291</v>
      </c>
      <c r="AQ42" s="5">
        <f t="shared" si="31"/>
        <v>0.9285714285714286</v>
      </c>
      <c r="AR42" s="5">
        <f t="shared" si="15"/>
        <v>0.97619047619047628</v>
      </c>
      <c r="AS42" s="5">
        <f t="shared" si="78"/>
        <v>0</v>
      </c>
      <c r="AT42" s="5">
        <f t="shared" si="32"/>
        <v>14</v>
      </c>
      <c r="AU42" s="5">
        <f t="shared" si="33"/>
        <v>27</v>
      </c>
      <c r="AV42" s="5">
        <f t="shared" si="34"/>
        <v>0.92592592592592593</v>
      </c>
      <c r="AW42" s="5">
        <f t="shared" si="35"/>
        <v>1</v>
      </c>
      <c r="AX42" s="5">
        <f t="shared" si="69"/>
        <v>1.0512820512820513</v>
      </c>
      <c r="AY42" s="5">
        <f t="shared" si="70"/>
        <v>0</v>
      </c>
      <c r="AZ42" s="5">
        <f t="shared" si="36"/>
        <v>14</v>
      </c>
      <c r="BA42" s="5">
        <f t="shared" si="37"/>
        <v>27</v>
      </c>
      <c r="BB42" s="5">
        <f t="shared" si="38"/>
        <v>0.92592592592592593</v>
      </c>
      <c r="BC42" s="5">
        <f t="shared" si="39"/>
        <v>1</v>
      </c>
      <c r="BD42" s="5">
        <f t="shared" si="40"/>
        <v>1.0512820512820513</v>
      </c>
      <c r="BE42" s="5">
        <f t="shared" si="71"/>
        <v>0</v>
      </c>
      <c r="BF42" s="5">
        <f t="shared" si="41"/>
        <v>14</v>
      </c>
      <c r="BG42" s="5">
        <f t="shared" si="42"/>
        <v>27</v>
      </c>
      <c r="BH42" s="5">
        <f t="shared" si="43"/>
        <v>0.92592592592592593</v>
      </c>
      <c r="BI42" s="5">
        <f t="shared" si="44"/>
        <v>1</v>
      </c>
      <c r="BJ42" s="5">
        <f t="shared" si="45"/>
        <v>1.0512820512820513</v>
      </c>
      <c r="BK42" s="5">
        <f t="shared" si="72"/>
        <v>0</v>
      </c>
      <c r="BL42" s="5">
        <f t="shared" si="16"/>
        <v>14</v>
      </c>
      <c r="BM42" s="5">
        <f t="shared" si="46"/>
        <v>27</v>
      </c>
      <c r="BN42" s="5">
        <f t="shared" si="47"/>
        <v>0.92592592592592593</v>
      </c>
      <c r="BO42" s="5">
        <f t="shared" si="48"/>
        <v>1</v>
      </c>
      <c r="BP42" s="5">
        <f t="shared" si="49"/>
        <v>1.0512820512820513</v>
      </c>
      <c r="BQ42" s="5">
        <f t="shared" si="73"/>
        <v>0</v>
      </c>
      <c r="BR42" s="5">
        <f t="shared" si="17"/>
        <v>14</v>
      </c>
      <c r="BS42" s="5">
        <f t="shared" si="50"/>
        <v>27</v>
      </c>
      <c r="BT42" s="5">
        <f t="shared" si="51"/>
        <v>0.92592592592592593</v>
      </c>
      <c r="BU42" s="5">
        <f t="shared" si="52"/>
        <v>1</v>
      </c>
      <c r="BV42" s="5">
        <f t="shared" si="53"/>
        <v>1.0512820512820513</v>
      </c>
      <c r="BW42" s="5">
        <f t="shared" si="74"/>
        <v>3.703703703703709E-2</v>
      </c>
      <c r="BX42" s="5">
        <f t="shared" si="18"/>
        <v>13</v>
      </c>
      <c r="BY42" s="5">
        <f t="shared" si="54"/>
        <v>28</v>
      </c>
      <c r="BZ42" s="5">
        <f t="shared" si="55"/>
        <v>0.96296296296296291</v>
      </c>
      <c r="CA42" s="5">
        <f t="shared" si="56"/>
        <v>0.9285714285714286</v>
      </c>
      <c r="CB42" s="5">
        <f t="shared" si="57"/>
        <v>0.97619047619047628</v>
      </c>
      <c r="CC42" s="5">
        <f t="shared" si="75"/>
        <v>3.4391534391534341E-2</v>
      </c>
      <c r="CD42" s="5">
        <f t="shared" si="19"/>
        <v>13</v>
      </c>
      <c r="CE42" s="5">
        <f t="shared" si="58"/>
        <v>28</v>
      </c>
      <c r="CF42" s="5">
        <f t="shared" si="59"/>
        <v>0.96296296296296291</v>
      </c>
      <c r="CG42" s="5">
        <f t="shared" si="60"/>
        <v>0.9285714285714286</v>
      </c>
      <c r="CH42" s="5">
        <f t="shared" si="61"/>
        <v>0.97619047619047628</v>
      </c>
      <c r="CI42" s="5">
        <f t="shared" si="79"/>
        <v>3.4391534391534341E-2</v>
      </c>
      <c r="CJ42" s="5">
        <f t="shared" si="20"/>
        <v>13</v>
      </c>
      <c r="CK42" s="5">
        <f t="shared" si="62"/>
        <v>28</v>
      </c>
      <c r="CL42" s="5">
        <f t="shared" si="63"/>
        <v>0.96296296296296291</v>
      </c>
      <c r="CM42" s="5">
        <f t="shared" si="64"/>
        <v>0.9285714285714286</v>
      </c>
      <c r="CN42" s="5">
        <f t="shared" si="65"/>
        <v>0.97619047619047628</v>
      </c>
      <c r="CO42" s="5">
        <f t="shared" si="80"/>
        <v>3.4391534391534341E-2</v>
      </c>
    </row>
    <row r="43" spans="1:93" x14ac:dyDescent="0.25">
      <c r="AA43" s="6">
        <v>40</v>
      </c>
      <c r="AB43" s="5">
        <f t="shared" si="21"/>
        <v>13</v>
      </c>
      <c r="AC43" s="5">
        <f t="shared" si="22"/>
        <v>28</v>
      </c>
      <c r="AD43" s="5">
        <f t="shared" si="23"/>
        <v>1</v>
      </c>
      <c r="AE43" s="5">
        <f t="shared" si="24"/>
        <v>0.9285714285714286</v>
      </c>
      <c r="AF43" s="5">
        <f t="shared" si="25"/>
        <v>0.95178571428571435</v>
      </c>
      <c r="AG43" s="5">
        <f t="shared" si="66"/>
        <v>0</v>
      </c>
      <c r="AH43" s="5">
        <f t="shared" si="12"/>
        <v>13</v>
      </c>
      <c r="AI43" s="5">
        <f t="shared" si="26"/>
        <v>28</v>
      </c>
      <c r="AJ43" s="5">
        <f t="shared" si="27"/>
        <v>1</v>
      </c>
      <c r="AK43" s="5">
        <f t="shared" si="28"/>
        <v>0.9285714285714286</v>
      </c>
      <c r="AL43" s="5">
        <f t="shared" si="29"/>
        <v>0.95178571428571435</v>
      </c>
      <c r="AM43" s="5">
        <f t="shared" si="67"/>
        <v>0</v>
      </c>
      <c r="AN43" s="5">
        <f t="shared" si="13"/>
        <v>13</v>
      </c>
      <c r="AO43" s="5">
        <f t="shared" si="30"/>
        <v>28</v>
      </c>
      <c r="AP43" s="5">
        <f t="shared" si="14"/>
        <v>1</v>
      </c>
      <c r="AQ43" s="5">
        <f t="shared" si="31"/>
        <v>0.9285714285714286</v>
      </c>
      <c r="AR43" s="5">
        <f t="shared" si="15"/>
        <v>0.95178571428571435</v>
      </c>
      <c r="AS43" s="5">
        <f t="shared" si="78"/>
        <v>3.4391534391534445E-2</v>
      </c>
      <c r="AT43" s="5">
        <f t="shared" si="32"/>
        <v>14</v>
      </c>
      <c r="AU43" s="5">
        <f t="shared" si="33"/>
        <v>27</v>
      </c>
      <c r="AV43" s="5">
        <f t="shared" si="34"/>
        <v>0.96296296296296291</v>
      </c>
      <c r="AW43" s="5">
        <f t="shared" si="35"/>
        <v>1</v>
      </c>
      <c r="AX43" s="5">
        <f t="shared" si="69"/>
        <v>1.0250000000000001</v>
      </c>
      <c r="AY43" s="5">
        <f t="shared" si="70"/>
        <v>3.7037037037036979E-2</v>
      </c>
      <c r="AZ43" s="5">
        <f t="shared" si="36"/>
        <v>14</v>
      </c>
      <c r="BA43" s="5">
        <f t="shared" si="37"/>
        <v>27</v>
      </c>
      <c r="BB43" s="5">
        <f t="shared" si="38"/>
        <v>0.96296296296296291</v>
      </c>
      <c r="BC43" s="5">
        <f t="shared" si="39"/>
        <v>1</v>
      </c>
      <c r="BD43" s="5">
        <f t="shared" si="40"/>
        <v>1.0250000000000001</v>
      </c>
      <c r="BE43" s="5">
        <f t="shared" si="71"/>
        <v>3.7037037037036979E-2</v>
      </c>
      <c r="BF43" s="5">
        <f t="shared" si="41"/>
        <v>14</v>
      </c>
      <c r="BG43" s="5">
        <f t="shared" si="42"/>
        <v>27</v>
      </c>
      <c r="BH43" s="5">
        <f t="shared" si="43"/>
        <v>0.96296296296296291</v>
      </c>
      <c r="BI43" s="5">
        <f t="shared" si="44"/>
        <v>1</v>
      </c>
      <c r="BJ43" s="5">
        <f t="shared" si="45"/>
        <v>1.0250000000000001</v>
      </c>
      <c r="BK43" s="5">
        <f t="shared" si="72"/>
        <v>3.7037037037036979E-2</v>
      </c>
      <c r="BL43" s="5">
        <f t="shared" si="16"/>
        <v>14</v>
      </c>
      <c r="BM43" s="5">
        <f t="shared" si="46"/>
        <v>27</v>
      </c>
      <c r="BN43" s="5">
        <f t="shared" si="47"/>
        <v>0.96296296296296291</v>
      </c>
      <c r="BO43" s="5">
        <f t="shared" si="48"/>
        <v>1</v>
      </c>
      <c r="BP43" s="5">
        <f t="shared" si="49"/>
        <v>1.0250000000000001</v>
      </c>
      <c r="BQ43" s="5">
        <f t="shared" si="73"/>
        <v>3.7037037037036979E-2</v>
      </c>
      <c r="BR43" s="5">
        <f t="shared" si="17"/>
        <v>14</v>
      </c>
      <c r="BS43" s="5">
        <f t="shared" si="50"/>
        <v>27</v>
      </c>
      <c r="BT43" s="5">
        <f t="shared" si="51"/>
        <v>0.96296296296296291</v>
      </c>
      <c r="BU43" s="5">
        <f t="shared" si="52"/>
        <v>1</v>
      </c>
      <c r="BV43" s="5">
        <f t="shared" si="53"/>
        <v>1.0250000000000001</v>
      </c>
      <c r="BW43" s="5">
        <f t="shared" si="74"/>
        <v>3.7037037037036979E-2</v>
      </c>
      <c r="BX43" s="5">
        <f t="shared" si="18"/>
        <v>13</v>
      </c>
      <c r="BY43" s="5">
        <f t="shared" si="54"/>
        <v>28</v>
      </c>
      <c r="BZ43" s="5">
        <f t="shared" si="55"/>
        <v>1</v>
      </c>
      <c r="CA43" s="5">
        <f t="shared" si="56"/>
        <v>0.9285714285714286</v>
      </c>
      <c r="CB43" s="5">
        <f t="shared" si="57"/>
        <v>0.95178571428571435</v>
      </c>
      <c r="CC43" s="5">
        <f t="shared" si="75"/>
        <v>3.4391534391534445E-2</v>
      </c>
      <c r="CD43" s="5">
        <f t="shared" si="19"/>
        <v>14</v>
      </c>
      <c r="CE43" s="5">
        <f t="shared" si="58"/>
        <v>27</v>
      </c>
      <c r="CF43" s="5">
        <f t="shared" si="59"/>
        <v>0.96296296296296291</v>
      </c>
      <c r="CG43" s="5">
        <f t="shared" si="60"/>
        <v>1</v>
      </c>
      <c r="CH43" s="5">
        <f t="shared" si="61"/>
        <v>1.0250000000000001</v>
      </c>
      <c r="CI43" s="5">
        <f t="shared" si="79"/>
        <v>0</v>
      </c>
      <c r="CJ43" s="5">
        <f t="shared" si="20"/>
        <v>13</v>
      </c>
      <c r="CK43" s="5">
        <f t="shared" si="62"/>
        <v>28</v>
      </c>
      <c r="CL43" s="5">
        <f t="shared" si="63"/>
        <v>1</v>
      </c>
      <c r="CM43" s="5">
        <f t="shared" si="64"/>
        <v>0.9285714285714286</v>
      </c>
      <c r="CN43" s="5">
        <f t="shared" si="65"/>
        <v>0.95178571428571435</v>
      </c>
      <c r="CO43" s="5">
        <f t="shared" si="80"/>
        <v>3.4391534391534445E-2</v>
      </c>
    </row>
    <row r="44" spans="1:93" x14ac:dyDescent="0.25">
      <c r="L44" s="6" t="s">
        <v>129</v>
      </c>
      <c r="AA44" s="18">
        <v>41</v>
      </c>
      <c r="AB44" s="5">
        <f t="shared" si="21"/>
        <v>14</v>
      </c>
      <c r="AC44" s="5">
        <f t="shared" si="22"/>
        <v>27</v>
      </c>
      <c r="AD44" s="5">
        <f t="shared" si="23"/>
        <v>1</v>
      </c>
      <c r="AE44" s="5">
        <f t="shared" si="24"/>
        <v>1</v>
      </c>
      <c r="AF44" s="5">
        <f t="shared" si="25"/>
        <v>1</v>
      </c>
      <c r="AG44" s="5">
        <f>(AD44-AD43)*(AE43+AE44)/2</f>
        <v>0</v>
      </c>
      <c r="AH44" s="5">
        <f t="shared" si="12"/>
        <v>14</v>
      </c>
      <c r="AI44" s="5">
        <f t="shared" si="26"/>
        <v>27</v>
      </c>
      <c r="AJ44" s="5">
        <f t="shared" si="27"/>
        <v>1</v>
      </c>
      <c r="AK44" s="5">
        <f t="shared" si="28"/>
        <v>1</v>
      </c>
      <c r="AL44" s="5">
        <f t="shared" si="29"/>
        <v>1</v>
      </c>
      <c r="AM44" s="5">
        <f t="shared" si="67"/>
        <v>0</v>
      </c>
      <c r="AN44" s="5">
        <f t="shared" si="13"/>
        <v>14</v>
      </c>
      <c r="AO44" s="5">
        <f t="shared" si="30"/>
        <v>27</v>
      </c>
      <c r="AP44" s="5">
        <f t="shared" si="14"/>
        <v>1</v>
      </c>
      <c r="AQ44" s="5">
        <f t="shared" si="31"/>
        <v>1</v>
      </c>
      <c r="AR44" s="5">
        <f t="shared" si="15"/>
        <v>1</v>
      </c>
      <c r="AS44" s="5">
        <f t="shared" si="78"/>
        <v>0</v>
      </c>
      <c r="AT44" s="5">
        <f t="shared" si="32"/>
        <v>14</v>
      </c>
      <c r="AU44" s="5">
        <f t="shared" si="33"/>
        <v>27</v>
      </c>
      <c r="AV44" s="5">
        <f t="shared" si="34"/>
        <v>1</v>
      </c>
      <c r="AW44" s="5">
        <f t="shared" si="35"/>
        <v>1</v>
      </c>
      <c r="AX44" s="5">
        <f t="shared" si="69"/>
        <v>1</v>
      </c>
      <c r="AY44" s="5">
        <f t="shared" si="70"/>
        <v>3.703703703703709E-2</v>
      </c>
      <c r="AZ44" s="5">
        <f t="shared" si="36"/>
        <v>14</v>
      </c>
      <c r="BA44" s="5">
        <f t="shared" si="37"/>
        <v>27</v>
      </c>
      <c r="BB44" s="5">
        <f t="shared" si="38"/>
        <v>1</v>
      </c>
      <c r="BC44" s="5">
        <f t="shared" si="39"/>
        <v>1</v>
      </c>
      <c r="BD44" s="5">
        <f t="shared" si="40"/>
        <v>1</v>
      </c>
      <c r="BE44" s="5">
        <f t="shared" si="71"/>
        <v>3.703703703703709E-2</v>
      </c>
      <c r="BF44" s="5">
        <f t="shared" si="41"/>
        <v>14</v>
      </c>
      <c r="BG44" s="5">
        <f t="shared" si="42"/>
        <v>27</v>
      </c>
      <c r="BH44" s="5">
        <f t="shared" si="43"/>
        <v>1</v>
      </c>
      <c r="BI44" s="5">
        <f t="shared" si="44"/>
        <v>1</v>
      </c>
      <c r="BJ44" s="5">
        <f t="shared" si="45"/>
        <v>1</v>
      </c>
      <c r="BK44" s="5">
        <f t="shared" si="72"/>
        <v>3.703703703703709E-2</v>
      </c>
      <c r="BL44" s="5">
        <f t="shared" si="16"/>
        <v>14</v>
      </c>
      <c r="BM44" s="5">
        <f t="shared" si="46"/>
        <v>27</v>
      </c>
      <c r="BN44" s="5">
        <f t="shared" si="47"/>
        <v>1</v>
      </c>
      <c r="BO44" s="5">
        <f t="shared" si="48"/>
        <v>1</v>
      </c>
      <c r="BP44" s="5">
        <f t="shared" si="49"/>
        <v>1</v>
      </c>
      <c r="BQ44" s="5">
        <f>(BN44-BN43)*(BO43+BO44)/2</f>
        <v>3.703703703703709E-2</v>
      </c>
      <c r="BR44" s="5">
        <f t="shared" si="17"/>
        <v>14</v>
      </c>
      <c r="BS44" s="5">
        <f t="shared" si="50"/>
        <v>27</v>
      </c>
      <c r="BT44" s="5">
        <f t="shared" si="51"/>
        <v>1</v>
      </c>
      <c r="BU44" s="5">
        <f t="shared" si="52"/>
        <v>1</v>
      </c>
      <c r="BV44" s="5">
        <f t="shared" si="53"/>
        <v>1</v>
      </c>
      <c r="BW44" s="5">
        <f>(BT44-BT43)*(BU43+BU44)/2</f>
        <v>3.703703703703709E-2</v>
      </c>
      <c r="BX44" s="5">
        <f t="shared" si="18"/>
        <v>13</v>
      </c>
      <c r="BY44" s="5">
        <f t="shared" si="54"/>
        <v>28</v>
      </c>
      <c r="BZ44" s="5">
        <f t="shared" si="55"/>
        <v>1.037037037037037</v>
      </c>
      <c r="CA44" s="5">
        <f t="shared" si="56"/>
        <v>0.9285714285714286</v>
      </c>
      <c r="CB44" s="5">
        <f t="shared" si="57"/>
        <v>0.9285714285714286</v>
      </c>
      <c r="CC44" s="5">
        <f t="shared" si="75"/>
        <v>3.4391534391534341E-2</v>
      </c>
      <c r="CD44" s="5">
        <f t="shared" si="19"/>
        <v>14</v>
      </c>
      <c r="CE44" s="5">
        <f t="shared" si="58"/>
        <v>27</v>
      </c>
      <c r="CF44" s="5">
        <f t="shared" si="59"/>
        <v>1</v>
      </c>
      <c r="CG44" s="5">
        <f t="shared" si="60"/>
        <v>1</v>
      </c>
      <c r="CH44" s="5">
        <f t="shared" si="61"/>
        <v>1</v>
      </c>
      <c r="CI44" s="5">
        <f t="shared" si="79"/>
        <v>3.703703703703709E-2</v>
      </c>
      <c r="CJ44" s="5">
        <f t="shared" si="20"/>
        <v>14</v>
      </c>
      <c r="CK44" s="5">
        <f t="shared" si="62"/>
        <v>27</v>
      </c>
      <c r="CL44" s="5">
        <f t="shared" si="63"/>
        <v>1</v>
      </c>
      <c r="CM44" s="5">
        <f t="shared" si="64"/>
        <v>1</v>
      </c>
      <c r="CN44" s="5">
        <f t="shared" si="65"/>
        <v>1</v>
      </c>
      <c r="CO44" s="5">
        <f t="shared" si="80"/>
        <v>0</v>
      </c>
    </row>
    <row r="45" spans="1:93" x14ac:dyDescent="0.25">
      <c r="AF45" s="25" t="s">
        <v>90</v>
      </c>
      <c r="AG45" s="5">
        <f>SUM(AG4:AG44)</f>
        <v>3.1746031746031744E-2</v>
      </c>
      <c r="AH45" s="22"/>
      <c r="AI45" s="22"/>
      <c r="AL45" s="25" t="s">
        <v>90</v>
      </c>
      <c r="AM45" s="5">
        <f>SUM(AM4:AM44)</f>
        <v>0.10582010582010583</v>
      </c>
      <c r="AN45" s="22"/>
      <c r="AO45" s="22"/>
      <c r="AR45" s="25" t="s">
        <v>90</v>
      </c>
      <c r="AS45" s="5">
        <f>SUM(AS4:AS44)</f>
        <v>0.56613756613756616</v>
      </c>
      <c r="AT45" s="5"/>
      <c r="AU45" s="5"/>
      <c r="AV45" s="5"/>
      <c r="AW45" s="5"/>
      <c r="AX45" s="25" t="s">
        <v>90</v>
      </c>
      <c r="AY45" s="5">
        <f>SUM(AY4:AY44)</f>
        <v>0.80952380952380942</v>
      </c>
      <c r="AZ45" s="5"/>
      <c r="BA45" s="5"/>
      <c r="BB45" s="5"/>
      <c r="BC45" s="5"/>
      <c r="BD45" s="25" t="s">
        <v>90</v>
      </c>
      <c r="BE45" s="5">
        <f>SUM(BE4:BE44)</f>
        <v>0.79629629629629628</v>
      </c>
      <c r="BF45" s="5"/>
      <c r="BG45" s="5"/>
      <c r="BH45" s="5"/>
      <c r="BI45" s="5"/>
      <c r="BJ45" s="25" t="s">
        <v>90</v>
      </c>
      <c r="BK45" s="5">
        <f>SUM(BK4:BK44)</f>
        <v>0.79629629629629628</v>
      </c>
      <c r="BL45" s="5"/>
      <c r="BM45" s="5"/>
      <c r="BN45" s="5"/>
      <c r="BO45" s="5"/>
      <c r="BP45" s="25" t="s">
        <v>90</v>
      </c>
      <c r="BQ45" s="5">
        <f>SUM(BQ4:BQ44)</f>
        <v>0.80423280423280408</v>
      </c>
      <c r="BR45" s="5"/>
      <c r="BS45" s="5"/>
      <c r="BT45" s="5"/>
      <c r="BU45" s="5"/>
      <c r="BV45" s="25" t="s">
        <v>90</v>
      </c>
      <c r="BW45" s="5">
        <f>SUM(BW4:BW44)</f>
        <v>0.78042328042328024</v>
      </c>
      <c r="BX45" s="22"/>
      <c r="BY45" s="22"/>
      <c r="CB45" s="25" t="s">
        <v>90</v>
      </c>
      <c r="CC45" s="5">
        <f>SUM(CC4:CC44)</f>
        <v>0.77248677248677233</v>
      </c>
      <c r="CD45" s="22"/>
      <c r="CE45" s="22"/>
      <c r="CH45" s="25" t="s">
        <v>90</v>
      </c>
      <c r="CI45" s="5">
        <f>SUM(CI4:CI44)</f>
        <v>0.73280423280423268</v>
      </c>
      <c r="CJ45" s="22"/>
      <c r="CK45" s="22"/>
      <c r="CN45" s="25" t="s">
        <v>90</v>
      </c>
      <c r="CO45" s="5">
        <f>SUM(CO4:CO44)</f>
        <v>0.75925925925925908</v>
      </c>
    </row>
    <row r="46" spans="1:93" x14ac:dyDescent="0.25">
      <c r="AG46" s="5"/>
    </row>
    <row r="47" spans="1:93" x14ac:dyDescent="0.25">
      <c r="AG47" s="5"/>
    </row>
    <row r="48" spans="1:93" x14ac:dyDescent="0.25">
      <c r="AG48" s="23"/>
    </row>
  </sheetData>
  <mergeCells count="11">
    <mergeCell ref="AN2:AS2"/>
    <mergeCell ref="CJ2:CO2"/>
    <mergeCell ref="AB2:AG2"/>
    <mergeCell ref="AH2:AM2"/>
    <mergeCell ref="BL2:BQ2"/>
    <mergeCell ref="BR2:BW2"/>
    <mergeCell ref="BX2:CC2"/>
    <mergeCell ref="CD2:CI2"/>
    <mergeCell ref="AT2:AY2"/>
    <mergeCell ref="AZ2:BE2"/>
    <mergeCell ref="BF2:BK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abfep_21-3</vt:lpstr>
      <vt:lpstr>ROC_TopPose_wscore_canon_21-4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2021-07-29T16:02:29Z</dcterms:created>
  <dcterms:modified xsi:type="dcterms:W3CDTF">2022-12-20T15:42:52Z</dcterms:modified>
</cp:coreProperties>
</file>