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oudapg-my.sharepoint.com/personal/andreas_schuderer_apg_nl/Documents/Downloads/"/>
    </mc:Choice>
  </mc:AlternateContent>
  <xr:revisionPtr revIDLastSave="1428" documentId="8_{07F0A223-58FF-4966-A166-EDAE0978036F}" xr6:coauthVersionLast="47" xr6:coauthVersionMax="47" xr10:uidLastSave="{1B5E142D-91CE-4953-87EB-F21154F9B434}"/>
  <bookViews>
    <workbookView xWindow="28680" yWindow="-120" windowWidth="28110" windowHeight="16440" activeTab="1" xr2:uid="{451C93A5-ADE0-4BE6-9FA1-E679A36E3F0D}"/>
  </bookViews>
  <sheets>
    <sheet name="trials_and_results" sheetId="1" r:id="rId1"/>
    <sheet name="params" sheetId="2" r:id="rId2"/>
    <sheet name="params_relevant" sheetId="5" r:id="rId3"/>
    <sheet name="mult_reg2" sheetId="10" r:id="rId4"/>
    <sheet name="mult_reg" sheetId="7" r:id="rId5"/>
    <sheet name="pivot" sheetId="3" r:id="rId6"/>
  </sheets>
  <calcPr calcId="191029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B2" i="5"/>
  <c r="C2" i="5"/>
  <c r="D2" i="5"/>
  <c r="E2" i="5"/>
  <c r="F2" i="5"/>
  <c r="G2" i="5"/>
  <c r="A2" i="5"/>
  <c r="B1" i="5"/>
  <c r="C1" i="5"/>
  <c r="D1" i="5"/>
  <c r="E1" i="5"/>
  <c r="F1" i="5"/>
  <c r="G1" i="5"/>
  <c r="H1" i="5"/>
  <c r="I1" i="5"/>
  <c r="J1" i="5"/>
  <c r="A1" i="5"/>
  <c r="M34" i="2" l="1"/>
  <c r="M4" i="2"/>
  <c r="M28" i="2"/>
  <c r="M10" i="2"/>
  <c r="M26" i="2"/>
  <c r="M19" i="2"/>
  <c r="M30" i="2"/>
  <c r="M36" i="2"/>
  <c r="M9" i="2"/>
  <c r="M8" i="2"/>
  <c r="M33" i="2"/>
  <c r="M16" i="2"/>
  <c r="M14" i="2"/>
  <c r="M31" i="2"/>
  <c r="M2" i="2"/>
  <c r="M22" i="2"/>
  <c r="M15" i="2"/>
  <c r="M37" i="2"/>
  <c r="M17" i="2"/>
  <c r="M5" i="2"/>
  <c r="M25" i="2"/>
  <c r="M20" i="2"/>
  <c r="M32" i="2"/>
  <c r="M18" i="2"/>
  <c r="M35" i="2"/>
  <c r="M3" i="2"/>
  <c r="M24" i="2"/>
  <c r="M23" i="2"/>
  <c r="M13" i="2"/>
  <c r="M27" i="2"/>
  <c r="M21" i="2"/>
  <c r="M11" i="2"/>
  <c r="M12" i="2"/>
  <c r="M6" i="2"/>
  <c r="M29" i="2"/>
  <c r="M7" i="2"/>
  <c r="L34" i="2"/>
  <c r="L4" i="2"/>
  <c r="L28" i="2"/>
  <c r="L10" i="2"/>
  <c r="L26" i="2"/>
  <c r="L19" i="2"/>
  <c r="L30" i="2"/>
  <c r="L36" i="2"/>
  <c r="L9" i="2"/>
  <c r="L8" i="2"/>
  <c r="L33" i="2"/>
  <c r="L16" i="2"/>
  <c r="L14" i="2"/>
  <c r="L31" i="2"/>
  <c r="L2" i="2"/>
  <c r="L22" i="2"/>
  <c r="L15" i="2"/>
  <c r="L37" i="2"/>
  <c r="L17" i="2"/>
  <c r="L5" i="2"/>
  <c r="L25" i="2"/>
  <c r="L20" i="2"/>
  <c r="L32" i="2"/>
  <c r="L18" i="2"/>
  <c r="H26" i="5" s="1"/>
  <c r="L35" i="2"/>
  <c r="H8" i="5" s="1"/>
  <c r="L3" i="2"/>
  <c r="L24" i="2"/>
  <c r="L23" i="2"/>
  <c r="H5" i="5" s="1"/>
  <c r="L13" i="2"/>
  <c r="L27" i="2"/>
  <c r="H35" i="5" s="1"/>
  <c r="L21" i="2"/>
  <c r="L11" i="2"/>
  <c r="L12" i="2"/>
  <c r="L6" i="2"/>
  <c r="L29" i="2"/>
  <c r="L7" i="2"/>
  <c r="N34" i="2"/>
  <c r="N4" i="2"/>
  <c r="N28" i="2"/>
  <c r="N10" i="2"/>
  <c r="N26" i="2"/>
  <c r="N19" i="2"/>
  <c r="N30" i="2"/>
  <c r="N36" i="2"/>
  <c r="N9" i="2"/>
  <c r="N8" i="2"/>
  <c r="N33" i="2"/>
  <c r="N16" i="2"/>
  <c r="N14" i="2"/>
  <c r="N31" i="2"/>
  <c r="N2" i="2"/>
  <c r="N22" i="2"/>
  <c r="N15" i="2"/>
  <c r="N37" i="2"/>
  <c r="N17" i="2"/>
  <c r="N5" i="2"/>
  <c r="N25" i="2"/>
  <c r="N20" i="2"/>
  <c r="N32" i="2"/>
  <c r="N18" i="2"/>
  <c r="J26" i="5" s="1"/>
  <c r="N35" i="2"/>
  <c r="J8" i="5" s="1"/>
  <c r="N3" i="2"/>
  <c r="N24" i="2"/>
  <c r="N23" i="2"/>
  <c r="N13" i="2"/>
  <c r="N27" i="2"/>
  <c r="N21" i="2"/>
  <c r="J9" i="5" s="1"/>
  <c r="N11" i="2"/>
  <c r="N12" i="2"/>
  <c r="J34" i="5" s="1"/>
  <c r="N6" i="2"/>
  <c r="N29" i="2"/>
  <c r="J36" i="5" s="1"/>
  <c r="N7" i="2"/>
  <c r="J5" i="5" l="1"/>
  <c r="J21" i="5"/>
  <c r="J12" i="5"/>
  <c r="J13" i="5"/>
  <c r="H2" i="5"/>
  <c r="H16" i="5"/>
  <c r="J35" i="5"/>
  <c r="H34" i="5"/>
  <c r="J32" i="5"/>
  <c r="H27" i="5"/>
  <c r="J14" i="5"/>
  <c r="J10" i="5"/>
  <c r="J24" i="5"/>
  <c r="J11" i="5"/>
  <c r="H14" i="5"/>
  <c r="H10" i="5"/>
  <c r="H19" i="5"/>
  <c r="H24" i="5"/>
  <c r="H11" i="5"/>
  <c r="J29" i="5"/>
  <c r="H18" i="5"/>
  <c r="J18" i="5"/>
  <c r="J16" i="5"/>
  <c r="J7" i="5"/>
  <c r="J37" i="5"/>
  <c r="J27" i="5"/>
  <c r="J6" i="5"/>
  <c r="J23" i="5"/>
  <c r="J15" i="5"/>
  <c r="I36" i="5"/>
  <c r="O29" i="2"/>
  <c r="I21" i="5"/>
  <c r="O6" i="2"/>
  <c r="I9" i="5"/>
  <c r="O21" i="2"/>
  <c r="I12" i="5"/>
  <c r="O13" i="2"/>
  <c r="I13" i="5"/>
  <c r="O3" i="2"/>
  <c r="I8" i="5"/>
  <c r="O35" i="2"/>
  <c r="J28" i="5"/>
  <c r="J30" i="5"/>
  <c r="J3" i="5"/>
  <c r="J22" i="5"/>
  <c r="J19" i="5"/>
  <c r="J31" i="5"/>
  <c r="H7" i="5"/>
  <c r="J33" i="5"/>
  <c r="J20" i="5"/>
  <c r="J17" i="5"/>
  <c r="J2" i="5"/>
  <c r="H6" i="5"/>
  <c r="H23" i="5"/>
  <c r="H33" i="5"/>
  <c r="J25" i="5"/>
  <c r="J4" i="5"/>
  <c r="H36" i="5"/>
  <c r="H21" i="5"/>
  <c r="H9" i="5"/>
  <c r="H12" i="5"/>
  <c r="H13" i="5"/>
  <c r="H15" i="5"/>
  <c r="H25" i="5"/>
  <c r="I15" i="5"/>
  <c r="O25" i="2"/>
  <c r="I25" i="5"/>
  <c r="O5" i="2"/>
  <c r="I4" i="5"/>
  <c r="O30" i="2"/>
  <c r="I31" i="5"/>
  <c r="O28" i="2"/>
  <c r="H28" i="5"/>
  <c r="H30" i="5"/>
  <c r="H3" i="5"/>
  <c r="H22" i="5"/>
  <c r="H37" i="5"/>
  <c r="I35" i="5"/>
  <c r="O27" i="2"/>
  <c r="I5" i="5"/>
  <c r="O23" i="2"/>
  <c r="I16" i="5"/>
  <c r="O24" i="2"/>
  <c r="I14" i="5"/>
  <c r="O22" i="2"/>
  <c r="I10" i="5"/>
  <c r="O16" i="2"/>
  <c r="I18" i="5"/>
  <c r="O33" i="2"/>
  <c r="I2" i="5"/>
  <c r="O4" i="2"/>
  <c r="H32" i="5"/>
  <c r="H20" i="5"/>
  <c r="H17" i="5"/>
  <c r="H29" i="5"/>
  <c r="I34" i="5"/>
  <c r="O12" i="2"/>
  <c r="I7" i="5"/>
  <c r="O32" i="2"/>
  <c r="I28" i="5"/>
  <c r="O37" i="2"/>
  <c r="I30" i="5"/>
  <c r="O2" i="2"/>
  <c r="I3" i="5"/>
  <c r="O8" i="2"/>
  <c r="I22" i="5"/>
  <c r="O19" i="2"/>
  <c r="I19" i="5"/>
  <c r="O26" i="2"/>
  <c r="I37" i="5"/>
  <c r="O10" i="2"/>
  <c r="H4" i="5"/>
  <c r="H31" i="5"/>
  <c r="I27" i="5"/>
  <c r="O7" i="2"/>
  <c r="I6" i="5"/>
  <c r="O11" i="2"/>
  <c r="I26" i="5"/>
  <c r="O18" i="2"/>
  <c r="I23" i="5"/>
  <c r="O20" i="2"/>
  <c r="I33" i="5"/>
  <c r="O17" i="2"/>
  <c r="I24" i="5"/>
  <c r="O15" i="2"/>
  <c r="I11" i="5"/>
  <c r="O31" i="2"/>
  <c r="I32" i="5"/>
  <c r="O14" i="2"/>
  <c r="I20" i="5"/>
  <c r="O9" i="2"/>
  <c r="I17" i="5"/>
  <c r="O36" i="2"/>
  <c r="I29" i="5"/>
  <c r="O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Schuderer, A (Andreas)</author>
  </authors>
  <commentList>
    <comment ref="L3" authorId="0" shapeId="0" xr:uid="{2240CE38-3BB2-40D7-A21B-113A45CF25FE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almost no difference between 10000 and 14000</t>
        </r>
      </text>
    </comment>
    <comment ref="K7" authorId="0" shapeId="0" xr:uid="{FBC3826E-66D5-475E-A6BD-A1C00B6385BB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almost no difference to 0,0016</t>
        </r>
      </text>
    </comment>
    <comment ref="K8" authorId="0" shapeId="0" xr:uid="{21EA26A1-00C8-410C-A010-87B84F379224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almost no difference</t>
        </r>
      </text>
    </comment>
    <comment ref="P18" authorId="0" shapeId="0" xr:uid="{7DF52EFC-6AAF-46CF-97BF-8DE1AF365BA5}">
      <text>
        <r>
          <rPr>
            <b/>
            <sz val="9"/>
            <color indexed="81"/>
            <rFont val="Tahoma"/>
            <charset val="1"/>
          </rPr>
          <t>Schuderer, A (Andreas):</t>
        </r>
        <r>
          <rPr>
            <sz val="9"/>
            <color indexed="81"/>
            <rFont val="Tahoma"/>
            <charset val="1"/>
          </rPr>
          <t xml:space="preserve">
actually argmax was 0,01, but that reward (trial 297) is only 29!</t>
        </r>
      </text>
    </comment>
  </commentList>
</comments>
</file>

<file path=xl/sharedStrings.xml><?xml version="1.0" encoding="utf-8"?>
<sst xmlns="http://schemas.openxmlformats.org/spreadsheetml/2006/main" count="125" uniqueCount="58">
  <si>
    <t>trial</t>
  </si>
  <si>
    <t>param_trial</t>
  </si>
  <si>
    <t>mean_reward</t>
  </si>
  <si>
    <t>mean_stderr</t>
  </si>
  <si>
    <t>tsetlin_number_of_clauses</t>
  </si>
  <si>
    <t>tsetlin_T</t>
  </si>
  <si>
    <t>tsetlin_s</t>
  </si>
  <si>
    <t>tsetlin_states</t>
  </si>
  <si>
    <t>tsetlin_max_target</t>
  </si>
  <si>
    <t>tsetlin_min_target</t>
  </si>
  <si>
    <t>min_epsilon</t>
  </si>
  <si>
    <t>epsilon_decay</t>
  </si>
  <si>
    <t>num_bins</t>
  </si>
  <si>
    <t>log_bins</t>
  </si>
  <si>
    <t>min_reward_84</t>
  </si>
  <si>
    <t>Row Labels</t>
  </si>
  <si>
    <t>Grand Total</t>
  </si>
  <si>
    <t>Average of min_reward_84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</si>
  <si>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</si>
  <si>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</si>
  <si>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</si>
  <si>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</si>
  <si>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</si>
  <si>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</si>
  <si>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</si>
  <si>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</si>
  <si>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</si>
  <si>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</si>
  <si>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</si>
  <si>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</si>
  <si>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</si>
  <si>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</si>
  <si>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</si>
  <si>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</si>
  <si>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</si>
  <si>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</si>
  <si>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</si>
  <si>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</si>
  <si>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</si>
  <si>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</si>
  <si>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</si>
  <si>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</si>
  <si>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</si>
  <si>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</si>
  <si>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min_reward_84</t>
  </si>
  <si>
    <t>Residuals</t>
  </si>
  <si>
    <t>argmax_rew_84</t>
  </si>
  <si>
    <t>2nd</t>
  </si>
  <si>
    <t>3rd</t>
  </si>
  <si>
    <t xml:space="preserve"> -/-</t>
  </si>
  <si>
    <t>score</t>
  </si>
  <si>
    <t>perc_stderr</t>
  </si>
  <si>
    <t>Interesting selected cases:</t>
  </si>
  <si>
    <t>top</t>
  </si>
  <si>
    <t>low stderr</t>
  </si>
  <si>
    <t>argmax-params</t>
  </si>
  <si>
    <t>low_resource</t>
  </si>
  <si>
    <t>Average of mean_reward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</si>
</sst>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4" borderId="0" xfId="0" applyFill="1"/>
    <xf numFmtId="9" fontId="0" fillId="0" borderId="0" xfId="1" applyFont="1"/>
    <xf numFmtId="9" fontId="0" fillId="0" borderId="3" xfId="1" applyNumberFormat="1" applyFont="1" applyBorder="1"/>
    <xf numFmtId="0" fontId="3" fillId="0" borderId="0" xfId="0" applyFont="1"/>
    <xf numFmtId="9" fontId="0" fillId="3" borderId="3" xfId="1" applyNumberFormat="1" applyFont="1" applyFill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tsetlin_number_of_clauses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params_relevant!$B$2:$B$37</c:f>
              <c:numCache>
                <c:formatCode>General</c:formatCode>
                <c:ptCount val="3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</c:numCache>
            </c:numRef>
          </c:xVal>
          <c:yVal>
            <c:numRef>
              <c:f>mult_reg2!$C$30:$C$65</c:f>
              <c:numCache>
                <c:formatCode>General</c:formatCode>
                <c:ptCount val="36"/>
                <c:pt idx="0">
                  <c:v>9.3434369408531772</c:v>
                </c:pt>
                <c:pt idx="1">
                  <c:v>7.6381256584582857</c:v>
                </c:pt>
                <c:pt idx="2">
                  <c:v>8.1488853442931024</c:v>
                </c:pt>
                <c:pt idx="3">
                  <c:v>5.9149458497975296</c:v>
                </c:pt>
                <c:pt idx="4">
                  <c:v>6.9855009582131053</c:v>
                </c:pt>
                <c:pt idx="5">
                  <c:v>7.0463431744861253</c:v>
                </c:pt>
                <c:pt idx="6">
                  <c:v>6.4429308718484144</c:v>
                </c:pt>
                <c:pt idx="7">
                  <c:v>4.8311055072409026</c:v>
                </c:pt>
                <c:pt idx="8">
                  <c:v>3.6173307109158763</c:v>
                </c:pt>
                <c:pt idx="9">
                  <c:v>2.2903278627403374</c:v>
                </c:pt>
                <c:pt idx="10">
                  <c:v>0.72154478886728768</c:v>
                </c:pt>
                <c:pt idx="11">
                  <c:v>0.51341679311240895</c:v>
                </c:pt>
                <c:pt idx="12">
                  <c:v>2.0997015792490075</c:v>
                </c:pt>
                <c:pt idx="13">
                  <c:v>0.1104746473415581</c:v>
                </c:pt>
                <c:pt idx="14">
                  <c:v>-0.82085367759166061</c:v>
                </c:pt>
                <c:pt idx="15">
                  <c:v>1.6743645640986422</c:v>
                </c:pt>
                <c:pt idx="16">
                  <c:v>1.6598896861629235</c:v>
                </c:pt>
                <c:pt idx="17">
                  <c:v>-1.3756850426167802</c:v>
                </c:pt>
                <c:pt idx="18">
                  <c:v>-1.1669345636618083</c:v>
                </c:pt>
                <c:pt idx="19">
                  <c:v>-0.82298605101903632</c:v>
                </c:pt>
                <c:pt idx="20">
                  <c:v>-0.63546678751115593</c:v>
                </c:pt>
                <c:pt idx="21">
                  <c:v>-0.25785724515561981</c:v>
                </c:pt>
                <c:pt idx="22">
                  <c:v>-0.54216327225823235</c:v>
                </c:pt>
                <c:pt idx="23">
                  <c:v>-1.2908541654183914</c:v>
                </c:pt>
                <c:pt idx="24">
                  <c:v>-2.7873284710703601</c:v>
                </c:pt>
                <c:pt idx="25">
                  <c:v>-4.3580061397089089</c:v>
                </c:pt>
                <c:pt idx="26">
                  <c:v>-3.5607265336702021</c:v>
                </c:pt>
                <c:pt idx="27">
                  <c:v>-4.8535987467057566</c:v>
                </c:pt>
                <c:pt idx="28">
                  <c:v>-3.2823162018362453</c:v>
                </c:pt>
                <c:pt idx="29">
                  <c:v>-6.3562081351003599</c:v>
                </c:pt>
                <c:pt idx="30">
                  <c:v>-6.0541405267943418</c:v>
                </c:pt>
                <c:pt idx="31">
                  <c:v>-6.2155573709276837</c:v>
                </c:pt>
                <c:pt idx="32">
                  <c:v>-4.96932854729328</c:v>
                </c:pt>
                <c:pt idx="33">
                  <c:v>-6.5373548882365604</c:v>
                </c:pt>
                <c:pt idx="34">
                  <c:v>-5.6319768985661653</c:v>
                </c:pt>
                <c:pt idx="35">
                  <c:v>-7.5189816725361425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4-428D-8D32-16164AE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76680"/>
        <c:axId val="888280944"/>
      </c:scatterChart>
      <c:valAx>
        <c:axId val="8882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tsetlin_number_of_clauses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280944"/>
        <c:crosses val="autoZero"/>
        <c:crossBetween val="midCat"/>
      </c:valAx>
      <c:valAx>
        <c:axId val="88828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276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min_epsilon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params_relevant!$E$2:$E$37</c:f>
              <c:numCache>
                <c:formatCode>General</c:formatCode>
                <c:ptCount val="36"/>
                <c:pt idx="0">
                  <c:v>8.0000000000000002E-3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0.01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0.01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8.0000000000000002E-3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8.0000000000000002E-3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4.0000000000000001E-3</c:v>
                </c:pt>
                <c:pt idx="28">
                  <c:v>0.01</c:v>
                </c:pt>
                <c:pt idx="29">
                  <c:v>4.0000000000000001E-3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0.01</c:v>
                </c:pt>
                <c:pt idx="35">
                  <c:v>0.01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F-4284-AE0E-3F27B030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1560"/>
        <c:axId val="701884512"/>
      </c:scatterChart>
      <c:valAx>
        <c:axId val="70188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min_epsilon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4512"/>
        <c:crosses val="autoZero"/>
        <c:crossBetween val="midCat"/>
      </c:valAx>
      <c:valAx>
        <c:axId val="7018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1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epsilon_decay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82245188101485"/>
          <c:y val="0.27637148804675277"/>
          <c:w val="0.7480265748031496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params_relevant!$F$2:$F$37</c:f>
              <c:numCache>
                <c:formatCode>General</c:formatCode>
                <c:ptCount val="36"/>
                <c:pt idx="0">
                  <c:v>8.9999999999999998E-4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8.9999999999999998E-4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6.9999999999999999E-4</c:v>
                </c:pt>
                <c:pt idx="10">
                  <c:v>8.9999999999999998E-4</c:v>
                </c:pt>
                <c:pt idx="11">
                  <c:v>6.9999999999999999E-4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6.9999999999999999E-4</c:v>
                </c:pt>
                <c:pt idx="20">
                  <c:v>8.0000000000000004E-4</c:v>
                </c:pt>
                <c:pt idx="21">
                  <c:v>6.9999999999999999E-4</c:v>
                </c:pt>
                <c:pt idx="22">
                  <c:v>8.0000000000000004E-4</c:v>
                </c:pt>
                <c:pt idx="23">
                  <c:v>8.0000000000000004E-4</c:v>
                </c:pt>
                <c:pt idx="24">
                  <c:v>8.0000000000000004E-4</c:v>
                </c:pt>
                <c:pt idx="25">
                  <c:v>8.9999999999999998E-4</c:v>
                </c:pt>
                <c:pt idx="26">
                  <c:v>8.9999999999999998E-4</c:v>
                </c:pt>
                <c:pt idx="27">
                  <c:v>8.9999999999999998E-4</c:v>
                </c:pt>
                <c:pt idx="28">
                  <c:v>6.9999999999999999E-4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8.0000000000000004E-4</c:v>
                </c:pt>
                <c:pt idx="32">
                  <c:v>8.9999999999999998E-4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A-4C1E-B35F-A5899C7E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6152"/>
        <c:axId val="701887464"/>
      </c:scatterChart>
      <c:valAx>
        <c:axId val="7018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epsilon_decay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7464"/>
        <c:crosses val="autoZero"/>
        <c:crossBetween val="midCat"/>
      </c:valAx>
      <c:valAx>
        <c:axId val="70188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6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num_bins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params_relevant!$G$2:$G$37</c:f>
              <c:numCache>
                <c:formatCode>General</c:formatCode>
                <c:ptCount val="3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E-4904-B15A-53240007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34992"/>
        <c:axId val="892927448"/>
      </c:scatterChart>
      <c:valAx>
        <c:axId val="8929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num_bins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927448"/>
        <c:crosses val="autoZero"/>
        <c:crossBetween val="midCat"/>
      </c:valAx>
      <c:valAx>
        <c:axId val="89292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93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params_relevant!$C$2:$C$37</c:f>
              <c:numCache>
                <c:formatCode>General</c:formatCode>
                <c:ptCount val="36"/>
                <c:pt idx="0">
                  <c:v>20000000</c:v>
                </c:pt>
                <c:pt idx="1">
                  <c:v>50000000</c:v>
                </c:pt>
                <c:pt idx="2">
                  <c:v>20000000</c:v>
                </c:pt>
                <c:pt idx="3">
                  <c:v>50000000</c:v>
                </c:pt>
                <c:pt idx="4">
                  <c:v>50000000</c:v>
                </c:pt>
                <c:pt idx="5">
                  <c:v>30000000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  <c:pt idx="9">
                  <c:v>20000000</c:v>
                </c:pt>
                <c:pt idx="10">
                  <c:v>20000000</c:v>
                </c:pt>
                <c:pt idx="11">
                  <c:v>40000000</c:v>
                </c:pt>
                <c:pt idx="12">
                  <c:v>40000000</c:v>
                </c:pt>
                <c:pt idx="13">
                  <c:v>40000000</c:v>
                </c:pt>
                <c:pt idx="14">
                  <c:v>20000000</c:v>
                </c:pt>
                <c:pt idx="15">
                  <c:v>50000000</c:v>
                </c:pt>
                <c:pt idx="16">
                  <c:v>20000000</c:v>
                </c:pt>
                <c:pt idx="17">
                  <c:v>20000000</c:v>
                </c:pt>
                <c:pt idx="18">
                  <c:v>30000000</c:v>
                </c:pt>
                <c:pt idx="19">
                  <c:v>50000000</c:v>
                </c:pt>
                <c:pt idx="20">
                  <c:v>20000000</c:v>
                </c:pt>
                <c:pt idx="21">
                  <c:v>50000000</c:v>
                </c:pt>
                <c:pt idx="22">
                  <c:v>40000000</c:v>
                </c:pt>
                <c:pt idx="23">
                  <c:v>30000000</c:v>
                </c:pt>
                <c:pt idx="24">
                  <c:v>30000000</c:v>
                </c:pt>
                <c:pt idx="25">
                  <c:v>30000000</c:v>
                </c:pt>
                <c:pt idx="26">
                  <c:v>30000000</c:v>
                </c:pt>
                <c:pt idx="27">
                  <c:v>40000000</c:v>
                </c:pt>
                <c:pt idx="28">
                  <c:v>40000000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20000000</c:v>
                </c:pt>
                <c:pt idx="32">
                  <c:v>50000000</c:v>
                </c:pt>
                <c:pt idx="33">
                  <c:v>40000000</c:v>
                </c:pt>
                <c:pt idx="34">
                  <c:v>50000000</c:v>
                </c:pt>
                <c:pt idx="35">
                  <c:v>40000000</c:v>
                </c:pt>
              </c:numCache>
            </c:numRef>
          </c:xVal>
          <c:yVal>
            <c:numRef>
              <c:f>mult_reg2!$C$30:$C$65</c:f>
              <c:numCache>
                <c:formatCode>General</c:formatCode>
                <c:ptCount val="36"/>
                <c:pt idx="0">
                  <c:v>9.3434369408531772</c:v>
                </c:pt>
                <c:pt idx="1">
                  <c:v>7.6381256584582857</c:v>
                </c:pt>
                <c:pt idx="2">
                  <c:v>8.1488853442931024</c:v>
                </c:pt>
                <c:pt idx="3">
                  <c:v>5.9149458497975296</c:v>
                </c:pt>
                <c:pt idx="4">
                  <c:v>6.9855009582131053</c:v>
                </c:pt>
                <c:pt idx="5">
                  <c:v>7.0463431744861253</c:v>
                </c:pt>
                <c:pt idx="6">
                  <c:v>6.4429308718484144</c:v>
                </c:pt>
                <c:pt idx="7">
                  <c:v>4.8311055072409026</c:v>
                </c:pt>
                <c:pt idx="8">
                  <c:v>3.6173307109158763</c:v>
                </c:pt>
                <c:pt idx="9">
                  <c:v>2.2903278627403374</c:v>
                </c:pt>
                <c:pt idx="10">
                  <c:v>0.72154478886728768</c:v>
                </c:pt>
                <c:pt idx="11">
                  <c:v>0.51341679311240895</c:v>
                </c:pt>
                <c:pt idx="12">
                  <c:v>2.0997015792490075</c:v>
                </c:pt>
                <c:pt idx="13">
                  <c:v>0.1104746473415581</c:v>
                </c:pt>
                <c:pt idx="14">
                  <c:v>-0.82085367759166061</c:v>
                </c:pt>
                <c:pt idx="15">
                  <c:v>1.6743645640986422</c:v>
                </c:pt>
                <c:pt idx="16">
                  <c:v>1.6598896861629235</c:v>
                </c:pt>
                <c:pt idx="17">
                  <c:v>-1.3756850426167802</c:v>
                </c:pt>
                <c:pt idx="18">
                  <c:v>-1.1669345636618083</c:v>
                </c:pt>
                <c:pt idx="19">
                  <c:v>-0.82298605101903632</c:v>
                </c:pt>
                <c:pt idx="20">
                  <c:v>-0.63546678751115593</c:v>
                </c:pt>
                <c:pt idx="21">
                  <c:v>-0.25785724515561981</c:v>
                </c:pt>
                <c:pt idx="22">
                  <c:v>-0.54216327225823235</c:v>
                </c:pt>
                <c:pt idx="23">
                  <c:v>-1.2908541654183914</c:v>
                </c:pt>
                <c:pt idx="24">
                  <c:v>-2.7873284710703601</c:v>
                </c:pt>
                <c:pt idx="25">
                  <c:v>-4.3580061397089089</c:v>
                </c:pt>
                <c:pt idx="26">
                  <c:v>-3.5607265336702021</c:v>
                </c:pt>
                <c:pt idx="27">
                  <c:v>-4.8535987467057566</c:v>
                </c:pt>
                <c:pt idx="28">
                  <c:v>-3.2823162018362453</c:v>
                </c:pt>
                <c:pt idx="29">
                  <c:v>-6.3562081351003599</c:v>
                </c:pt>
                <c:pt idx="30">
                  <c:v>-6.0541405267943418</c:v>
                </c:pt>
                <c:pt idx="31">
                  <c:v>-6.2155573709276837</c:v>
                </c:pt>
                <c:pt idx="32">
                  <c:v>-4.96932854729328</c:v>
                </c:pt>
                <c:pt idx="33">
                  <c:v>-6.5373548882365604</c:v>
                </c:pt>
                <c:pt idx="34">
                  <c:v>-5.6319768985661653</c:v>
                </c:pt>
                <c:pt idx="35">
                  <c:v>-7.5189816725361425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A-4782-9ED5-F4F475AF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49752"/>
        <c:axId val="890649424"/>
      </c:scatterChart>
      <c:valAx>
        <c:axId val="8906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49424"/>
        <c:crosses val="autoZero"/>
        <c:crossBetween val="midCat"/>
      </c:valAx>
      <c:valAx>
        <c:axId val="89064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49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tsetlin_states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params_relevant!$D$2:$D$37</c:f>
              <c:numCache>
                <c:formatCode>General</c:formatCode>
                <c:ptCount val="3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mult_reg2!$C$30:$C$65</c:f>
              <c:numCache>
                <c:formatCode>General</c:formatCode>
                <c:ptCount val="36"/>
                <c:pt idx="0">
                  <c:v>9.3434369408531772</c:v>
                </c:pt>
                <c:pt idx="1">
                  <c:v>7.6381256584582857</c:v>
                </c:pt>
                <c:pt idx="2">
                  <c:v>8.1488853442931024</c:v>
                </c:pt>
                <c:pt idx="3">
                  <c:v>5.9149458497975296</c:v>
                </c:pt>
                <c:pt idx="4">
                  <c:v>6.9855009582131053</c:v>
                </c:pt>
                <c:pt idx="5">
                  <c:v>7.0463431744861253</c:v>
                </c:pt>
                <c:pt idx="6">
                  <c:v>6.4429308718484144</c:v>
                </c:pt>
                <c:pt idx="7">
                  <c:v>4.8311055072409026</c:v>
                </c:pt>
                <c:pt idx="8">
                  <c:v>3.6173307109158763</c:v>
                </c:pt>
                <c:pt idx="9">
                  <c:v>2.2903278627403374</c:v>
                </c:pt>
                <c:pt idx="10">
                  <c:v>0.72154478886728768</c:v>
                </c:pt>
                <c:pt idx="11">
                  <c:v>0.51341679311240895</c:v>
                </c:pt>
                <c:pt idx="12">
                  <c:v>2.0997015792490075</c:v>
                </c:pt>
                <c:pt idx="13">
                  <c:v>0.1104746473415581</c:v>
                </c:pt>
                <c:pt idx="14">
                  <c:v>-0.82085367759166061</c:v>
                </c:pt>
                <c:pt idx="15">
                  <c:v>1.6743645640986422</c:v>
                </c:pt>
                <c:pt idx="16">
                  <c:v>1.6598896861629235</c:v>
                </c:pt>
                <c:pt idx="17">
                  <c:v>-1.3756850426167802</c:v>
                </c:pt>
                <c:pt idx="18">
                  <c:v>-1.1669345636618083</c:v>
                </c:pt>
                <c:pt idx="19">
                  <c:v>-0.82298605101903632</c:v>
                </c:pt>
                <c:pt idx="20">
                  <c:v>-0.63546678751115593</c:v>
                </c:pt>
                <c:pt idx="21">
                  <c:v>-0.25785724515561981</c:v>
                </c:pt>
                <c:pt idx="22">
                  <c:v>-0.54216327225823235</c:v>
                </c:pt>
                <c:pt idx="23">
                  <c:v>-1.2908541654183914</c:v>
                </c:pt>
                <c:pt idx="24">
                  <c:v>-2.7873284710703601</c:v>
                </c:pt>
                <c:pt idx="25">
                  <c:v>-4.3580061397089089</c:v>
                </c:pt>
                <c:pt idx="26">
                  <c:v>-3.5607265336702021</c:v>
                </c:pt>
                <c:pt idx="27">
                  <c:v>-4.8535987467057566</c:v>
                </c:pt>
                <c:pt idx="28">
                  <c:v>-3.2823162018362453</c:v>
                </c:pt>
                <c:pt idx="29">
                  <c:v>-6.3562081351003599</c:v>
                </c:pt>
                <c:pt idx="30">
                  <c:v>-6.0541405267943418</c:v>
                </c:pt>
                <c:pt idx="31">
                  <c:v>-6.2155573709276837</c:v>
                </c:pt>
                <c:pt idx="32">
                  <c:v>-4.96932854729328</c:v>
                </c:pt>
                <c:pt idx="33">
                  <c:v>-6.5373548882365604</c:v>
                </c:pt>
                <c:pt idx="34">
                  <c:v>-5.6319768985661653</c:v>
                </c:pt>
                <c:pt idx="35">
                  <c:v>-7.5189816725361425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8-4D86-8A0F-68DF63A1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51720"/>
        <c:axId val="890652048"/>
      </c:scatterChart>
      <c:valAx>
        <c:axId val="89065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52048"/>
        <c:crosses val="autoZero"/>
        <c:crossBetween val="midCat"/>
      </c:valAx>
      <c:valAx>
        <c:axId val="89065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651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min_epsilon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params_relevant!$E$2:$E$37</c:f>
              <c:numCache>
                <c:formatCode>General</c:formatCode>
                <c:ptCount val="36"/>
                <c:pt idx="0">
                  <c:v>8.0000000000000002E-3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0.01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0.01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8.0000000000000002E-3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8.0000000000000002E-3</c:v>
                </c:pt>
                <c:pt idx="25">
                  <c:v>4.0000000000000001E-3</c:v>
                </c:pt>
                <c:pt idx="26">
                  <c:v>8.0000000000000002E-3</c:v>
                </c:pt>
                <c:pt idx="27">
                  <c:v>4.0000000000000001E-3</c:v>
                </c:pt>
                <c:pt idx="28">
                  <c:v>0.01</c:v>
                </c:pt>
                <c:pt idx="29">
                  <c:v>4.0000000000000001E-3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0.01</c:v>
                </c:pt>
                <c:pt idx="35">
                  <c:v>0.01</c:v>
                </c:pt>
              </c:numCache>
            </c:numRef>
          </c:xVal>
          <c:yVal>
            <c:numRef>
              <c:f>mult_reg2!$C$30:$C$65</c:f>
              <c:numCache>
                <c:formatCode>General</c:formatCode>
                <c:ptCount val="36"/>
                <c:pt idx="0">
                  <c:v>9.3434369408531772</c:v>
                </c:pt>
                <c:pt idx="1">
                  <c:v>7.6381256584582857</c:v>
                </c:pt>
                <c:pt idx="2">
                  <c:v>8.1488853442931024</c:v>
                </c:pt>
                <c:pt idx="3">
                  <c:v>5.9149458497975296</c:v>
                </c:pt>
                <c:pt idx="4">
                  <c:v>6.9855009582131053</c:v>
                </c:pt>
                <c:pt idx="5">
                  <c:v>7.0463431744861253</c:v>
                </c:pt>
                <c:pt idx="6">
                  <c:v>6.4429308718484144</c:v>
                </c:pt>
                <c:pt idx="7">
                  <c:v>4.8311055072409026</c:v>
                </c:pt>
                <c:pt idx="8">
                  <c:v>3.6173307109158763</c:v>
                </c:pt>
                <c:pt idx="9">
                  <c:v>2.2903278627403374</c:v>
                </c:pt>
                <c:pt idx="10">
                  <c:v>0.72154478886728768</c:v>
                </c:pt>
                <c:pt idx="11">
                  <c:v>0.51341679311240895</c:v>
                </c:pt>
                <c:pt idx="12">
                  <c:v>2.0997015792490075</c:v>
                </c:pt>
                <c:pt idx="13">
                  <c:v>0.1104746473415581</c:v>
                </c:pt>
                <c:pt idx="14">
                  <c:v>-0.82085367759166061</c:v>
                </c:pt>
                <c:pt idx="15">
                  <c:v>1.6743645640986422</c:v>
                </c:pt>
                <c:pt idx="16">
                  <c:v>1.6598896861629235</c:v>
                </c:pt>
                <c:pt idx="17">
                  <c:v>-1.3756850426167802</c:v>
                </c:pt>
                <c:pt idx="18">
                  <c:v>-1.1669345636618083</c:v>
                </c:pt>
                <c:pt idx="19">
                  <c:v>-0.82298605101903632</c:v>
                </c:pt>
                <c:pt idx="20">
                  <c:v>-0.63546678751115593</c:v>
                </c:pt>
                <c:pt idx="21">
                  <c:v>-0.25785724515561981</c:v>
                </c:pt>
                <c:pt idx="22">
                  <c:v>-0.54216327225823235</c:v>
                </c:pt>
                <c:pt idx="23">
                  <c:v>-1.2908541654183914</c:v>
                </c:pt>
                <c:pt idx="24">
                  <c:v>-2.7873284710703601</c:v>
                </c:pt>
                <c:pt idx="25">
                  <c:v>-4.3580061397089089</c:v>
                </c:pt>
                <c:pt idx="26">
                  <c:v>-3.5607265336702021</c:v>
                </c:pt>
                <c:pt idx="27">
                  <c:v>-4.8535987467057566</c:v>
                </c:pt>
                <c:pt idx="28">
                  <c:v>-3.2823162018362453</c:v>
                </c:pt>
                <c:pt idx="29">
                  <c:v>-6.3562081351003599</c:v>
                </c:pt>
                <c:pt idx="30">
                  <c:v>-6.0541405267943418</c:v>
                </c:pt>
                <c:pt idx="31">
                  <c:v>-6.2155573709276837</c:v>
                </c:pt>
                <c:pt idx="32">
                  <c:v>-4.96932854729328</c:v>
                </c:pt>
                <c:pt idx="33">
                  <c:v>-6.5373548882365604</c:v>
                </c:pt>
                <c:pt idx="34">
                  <c:v>-5.6319768985661653</c:v>
                </c:pt>
                <c:pt idx="35">
                  <c:v>-7.5189816725361425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5-4A0B-86E5-FFFBA73D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13560"/>
        <c:axId val="710415200"/>
      </c:scatterChart>
      <c:valAx>
        <c:axId val="71041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min_epsilon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415200"/>
        <c:crosses val="autoZero"/>
        <c:crossBetween val="midCat"/>
      </c:valAx>
      <c:valAx>
        <c:axId val="71041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413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epsilon_decay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params_relevant!$F$2:$F$37</c:f>
              <c:numCache>
                <c:formatCode>General</c:formatCode>
                <c:ptCount val="36"/>
                <c:pt idx="0">
                  <c:v>8.9999999999999998E-4</c:v>
                </c:pt>
                <c:pt idx="1">
                  <c:v>6.9999999999999999E-4</c:v>
                </c:pt>
                <c:pt idx="2">
                  <c:v>6.9999999999999999E-4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8.9999999999999998E-4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6.9999999999999999E-4</c:v>
                </c:pt>
                <c:pt idx="10">
                  <c:v>8.9999999999999998E-4</c:v>
                </c:pt>
                <c:pt idx="11">
                  <c:v>6.9999999999999999E-4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6.9999999999999999E-4</c:v>
                </c:pt>
                <c:pt idx="20">
                  <c:v>8.0000000000000004E-4</c:v>
                </c:pt>
                <c:pt idx="21">
                  <c:v>6.9999999999999999E-4</c:v>
                </c:pt>
                <c:pt idx="22">
                  <c:v>8.0000000000000004E-4</c:v>
                </c:pt>
                <c:pt idx="23">
                  <c:v>8.0000000000000004E-4</c:v>
                </c:pt>
                <c:pt idx="24">
                  <c:v>8.0000000000000004E-4</c:v>
                </c:pt>
                <c:pt idx="25">
                  <c:v>8.9999999999999998E-4</c:v>
                </c:pt>
                <c:pt idx="26">
                  <c:v>8.9999999999999998E-4</c:v>
                </c:pt>
                <c:pt idx="27">
                  <c:v>8.9999999999999998E-4</c:v>
                </c:pt>
                <c:pt idx="28">
                  <c:v>6.9999999999999999E-4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8.0000000000000004E-4</c:v>
                </c:pt>
                <c:pt idx="32">
                  <c:v>8.9999999999999998E-4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</c:numCache>
            </c:numRef>
          </c:xVal>
          <c:yVal>
            <c:numRef>
              <c:f>mult_reg2!$C$30:$C$65</c:f>
              <c:numCache>
                <c:formatCode>General</c:formatCode>
                <c:ptCount val="36"/>
                <c:pt idx="0">
                  <c:v>9.3434369408531772</c:v>
                </c:pt>
                <c:pt idx="1">
                  <c:v>7.6381256584582857</c:v>
                </c:pt>
                <c:pt idx="2">
                  <c:v>8.1488853442931024</c:v>
                </c:pt>
                <c:pt idx="3">
                  <c:v>5.9149458497975296</c:v>
                </c:pt>
                <c:pt idx="4">
                  <c:v>6.9855009582131053</c:v>
                </c:pt>
                <c:pt idx="5">
                  <c:v>7.0463431744861253</c:v>
                </c:pt>
                <c:pt idx="6">
                  <c:v>6.4429308718484144</c:v>
                </c:pt>
                <c:pt idx="7">
                  <c:v>4.8311055072409026</c:v>
                </c:pt>
                <c:pt idx="8">
                  <c:v>3.6173307109158763</c:v>
                </c:pt>
                <c:pt idx="9">
                  <c:v>2.2903278627403374</c:v>
                </c:pt>
                <c:pt idx="10">
                  <c:v>0.72154478886728768</c:v>
                </c:pt>
                <c:pt idx="11">
                  <c:v>0.51341679311240895</c:v>
                </c:pt>
                <c:pt idx="12">
                  <c:v>2.0997015792490075</c:v>
                </c:pt>
                <c:pt idx="13">
                  <c:v>0.1104746473415581</c:v>
                </c:pt>
                <c:pt idx="14">
                  <c:v>-0.82085367759166061</c:v>
                </c:pt>
                <c:pt idx="15">
                  <c:v>1.6743645640986422</c:v>
                </c:pt>
                <c:pt idx="16">
                  <c:v>1.6598896861629235</c:v>
                </c:pt>
                <c:pt idx="17">
                  <c:v>-1.3756850426167802</c:v>
                </c:pt>
                <c:pt idx="18">
                  <c:v>-1.1669345636618083</c:v>
                </c:pt>
                <c:pt idx="19">
                  <c:v>-0.82298605101903632</c:v>
                </c:pt>
                <c:pt idx="20">
                  <c:v>-0.63546678751115593</c:v>
                </c:pt>
                <c:pt idx="21">
                  <c:v>-0.25785724515561981</c:v>
                </c:pt>
                <c:pt idx="22">
                  <c:v>-0.54216327225823235</c:v>
                </c:pt>
                <c:pt idx="23">
                  <c:v>-1.2908541654183914</c:v>
                </c:pt>
                <c:pt idx="24">
                  <c:v>-2.7873284710703601</c:v>
                </c:pt>
                <c:pt idx="25">
                  <c:v>-4.3580061397089089</c:v>
                </c:pt>
                <c:pt idx="26">
                  <c:v>-3.5607265336702021</c:v>
                </c:pt>
                <c:pt idx="27">
                  <c:v>-4.8535987467057566</c:v>
                </c:pt>
                <c:pt idx="28">
                  <c:v>-3.2823162018362453</c:v>
                </c:pt>
                <c:pt idx="29">
                  <c:v>-6.3562081351003599</c:v>
                </c:pt>
                <c:pt idx="30">
                  <c:v>-6.0541405267943418</c:v>
                </c:pt>
                <c:pt idx="31">
                  <c:v>-6.2155573709276837</c:v>
                </c:pt>
                <c:pt idx="32">
                  <c:v>-4.96932854729328</c:v>
                </c:pt>
                <c:pt idx="33">
                  <c:v>-6.5373548882365604</c:v>
                </c:pt>
                <c:pt idx="34">
                  <c:v>-5.6319768985661653</c:v>
                </c:pt>
                <c:pt idx="35">
                  <c:v>-7.5189816725361425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8-490A-8AD5-1D4E26D0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33832"/>
        <c:axId val="874034488"/>
      </c:scatterChart>
      <c:valAx>
        <c:axId val="87403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epsilon_decay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034488"/>
        <c:crosses val="autoZero"/>
        <c:crossBetween val="midCat"/>
      </c:valAx>
      <c:valAx>
        <c:axId val="87403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033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num_bins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params_relevant!$G$2:$G$37</c:f>
              <c:numCache>
                <c:formatCode>General</c:formatCode>
                <c:ptCount val="3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mult_reg2!$C$30:$C$65</c:f>
              <c:numCache>
                <c:formatCode>General</c:formatCode>
                <c:ptCount val="36"/>
                <c:pt idx="0">
                  <c:v>9.3434369408531772</c:v>
                </c:pt>
                <c:pt idx="1">
                  <c:v>7.6381256584582857</c:v>
                </c:pt>
                <c:pt idx="2">
                  <c:v>8.1488853442931024</c:v>
                </c:pt>
                <c:pt idx="3">
                  <c:v>5.9149458497975296</c:v>
                </c:pt>
                <c:pt idx="4">
                  <c:v>6.9855009582131053</c:v>
                </c:pt>
                <c:pt idx="5">
                  <c:v>7.0463431744861253</c:v>
                </c:pt>
                <c:pt idx="6">
                  <c:v>6.4429308718484144</c:v>
                </c:pt>
                <c:pt idx="7">
                  <c:v>4.8311055072409026</c:v>
                </c:pt>
                <c:pt idx="8">
                  <c:v>3.6173307109158763</c:v>
                </c:pt>
                <c:pt idx="9">
                  <c:v>2.2903278627403374</c:v>
                </c:pt>
                <c:pt idx="10">
                  <c:v>0.72154478886728768</c:v>
                </c:pt>
                <c:pt idx="11">
                  <c:v>0.51341679311240895</c:v>
                </c:pt>
                <c:pt idx="12">
                  <c:v>2.0997015792490075</c:v>
                </c:pt>
                <c:pt idx="13">
                  <c:v>0.1104746473415581</c:v>
                </c:pt>
                <c:pt idx="14">
                  <c:v>-0.82085367759166061</c:v>
                </c:pt>
                <c:pt idx="15">
                  <c:v>1.6743645640986422</c:v>
                </c:pt>
                <c:pt idx="16">
                  <c:v>1.6598896861629235</c:v>
                </c:pt>
                <c:pt idx="17">
                  <c:v>-1.3756850426167802</c:v>
                </c:pt>
                <c:pt idx="18">
                  <c:v>-1.1669345636618083</c:v>
                </c:pt>
                <c:pt idx="19">
                  <c:v>-0.82298605101903632</c:v>
                </c:pt>
                <c:pt idx="20">
                  <c:v>-0.63546678751115593</c:v>
                </c:pt>
                <c:pt idx="21">
                  <c:v>-0.25785724515561981</c:v>
                </c:pt>
                <c:pt idx="22">
                  <c:v>-0.54216327225823235</c:v>
                </c:pt>
                <c:pt idx="23">
                  <c:v>-1.2908541654183914</c:v>
                </c:pt>
                <c:pt idx="24">
                  <c:v>-2.7873284710703601</c:v>
                </c:pt>
                <c:pt idx="25">
                  <c:v>-4.3580061397089089</c:v>
                </c:pt>
                <c:pt idx="26">
                  <c:v>-3.5607265336702021</c:v>
                </c:pt>
                <c:pt idx="27">
                  <c:v>-4.8535987467057566</c:v>
                </c:pt>
                <c:pt idx="28">
                  <c:v>-3.2823162018362453</c:v>
                </c:pt>
                <c:pt idx="29">
                  <c:v>-6.3562081351003599</c:v>
                </c:pt>
                <c:pt idx="30">
                  <c:v>-6.0541405267943418</c:v>
                </c:pt>
                <c:pt idx="31">
                  <c:v>-6.2155573709276837</c:v>
                </c:pt>
                <c:pt idx="32">
                  <c:v>-4.96932854729328</c:v>
                </c:pt>
                <c:pt idx="33">
                  <c:v>-6.5373548882365604</c:v>
                </c:pt>
                <c:pt idx="34">
                  <c:v>-5.6319768985661653</c:v>
                </c:pt>
                <c:pt idx="35">
                  <c:v>-7.5189816725361425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A-4C72-A4BE-A3C9B814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14904"/>
        <c:axId val="706819824"/>
      </c:scatterChart>
      <c:valAx>
        <c:axId val="70681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num_bins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9824"/>
        <c:crosses val="autoZero"/>
        <c:crossBetween val="midCat"/>
      </c:valAx>
      <c:valAx>
        <c:axId val="70681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4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tsetlin_number_of_clauses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params_relevant!$B$2:$B$37</c:f>
              <c:numCache>
                <c:formatCode>General</c:formatCode>
                <c:ptCount val="36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0-4CE5-ACC4-02CFFFF2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14576"/>
        <c:axId val="706816872"/>
      </c:scatterChart>
      <c:valAx>
        <c:axId val="70681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tsetlin_number_of_clauses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6872"/>
        <c:crosses val="autoZero"/>
        <c:crossBetween val="midCat"/>
      </c:valAx>
      <c:valAx>
        <c:axId val="70681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params_relevant!$C$2:$C$37</c:f>
              <c:numCache>
                <c:formatCode>General</c:formatCode>
                <c:ptCount val="36"/>
                <c:pt idx="0">
                  <c:v>20000000</c:v>
                </c:pt>
                <c:pt idx="1">
                  <c:v>50000000</c:v>
                </c:pt>
                <c:pt idx="2">
                  <c:v>20000000</c:v>
                </c:pt>
                <c:pt idx="3">
                  <c:v>50000000</c:v>
                </c:pt>
                <c:pt idx="4">
                  <c:v>50000000</c:v>
                </c:pt>
                <c:pt idx="5">
                  <c:v>30000000</c:v>
                </c:pt>
                <c:pt idx="6">
                  <c:v>30000000</c:v>
                </c:pt>
                <c:pt idx="7">
                  <c:v>40000000</c:v>
                </c:pt>
                <c:pt idx="8">
                  <c:v>50000000</c:v>
                </c:pt>
                <c:pt idx="9">
                  <c:v>20000000</c:v>
                </c:pt>
                <c:pt idx="10">
                  <c:v>20000000</c:v>
                </c:pt>
                <c:pt idx="11">
                  <c:v>40000000</c:v>
                </c:pt>
                <c:pt idx="12">
                  <c:v>40000000</c:v>
                </c:pt>
                <c:pt idx="13">
                  <c:v>40000000</c:v>
                </c:pt>
                <c:pt idx="14">
                  <c:v>20000000</c:v>
                </c:pt>
                <c:pt idx="15">
                  <c:v>50000000</c:v>
                </c:pt>
                <c:pt idx="16">
                  <c:v>20000000</c:v>
                </c:pt>
                <c:pt idx="17">
                  <c:v>20000000</c:v>
                </c:pt>
                <c:pt idx="18">
                  <c:v>30000000</c:v>
                </c:pt>
                <c:pt idx="19">
                  <c:v>50000000</c:v>
                </c:pt>
                <c:pt idx="20">
                  <c:v>20000000</c:v>
                </c:pt>
                <c:pt idx="21">
                  <c:v>50000000</c:v>
                </c:pt>
                <c:pt idx="22">
                  <c:v>40000000</c:v>
                </c:pt>
                <c:pt idx="23">
                  <c:v>30000000</c:v>
                </c:pt>
                <c:pt idx="24">
                  <c:v>30000000</c:v>
                </c:pt>
                <c:pt idx="25">
                  <c:v>30000000</c:v>
                </c:pt>
                <c:pt idx="26">
                  <c:v>30000000</c:v>
                </c:pt>
                <c:pt idx="27">
                  <c:v>40000000</c:v>
                </c:pt>
                <c:pt idx="28">
                  <c:v>40000000</c:v>
                </c:pt>
                <c:pt idx="29">
                  <c:v>30000000</c:v>
                </c:pt>
                <c:pt idx="30">
                  <c:v>30000000</c:v>
                </c:pt>
                <c:pt idx="31">
                  <c:v>20000000</c:v>
                </c:pt>
                <c:pt idx="32">
                  <c:v>50000000</c:v>
                </c:pt>
                <c:pt idx="33">
                  <c:v>40000000</c:v>
                </c:pt>
                <c:pt idx="34">
                  <c:v>50000000</c:v>
                </c:pt>
                <c:pt idx="35">
                  <c:v>40000000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4-4CB8-B56D-EB579ED3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20480"/>
        <c:axId val="706819824"/>
      </c:scatterChart>
      <c:valAx>
        <c:axId val="7068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19824"/>
        <c:crosses val="autoZero"/>
        <c:crossBetween val="midCat"/>
      </c:valAx>
      <c:valAx>
        <c:axId val="70681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2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tsetlin_states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params_relevant!$D$2:$D$37</c:f>
              <c:numCache>
                <c:formatCode>General</c:formatCode>
                <c:ptCount val="3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mult_reg!$C$30:$C$893</c:f>
              <c:numCache>
                <c:formatCode>General</c:formatCode>
                <c:ptCount val="864"/>
                <c:pt idx="0">
                  <c:v>17.829667159217685</c:v>
                </c:pt>
                <c:pt idx="1">
                  <c:v>16.797362350919393</c:v>
                </c:pt>
                <c:pt idx="2">
                  <c:v>15.662355886298897</c:v>
                </c:pt>
                <c:pt idx="3">
                  <c:v>11.703771538918545</c:v>
                </c:pt>
                <c:pt idx="4">
                  <c:v>12.445341207354989</c:v>
                </c:pt>
                <c:pt idx="5">
                  <c:v>15.124628106977379</c:v>
                </c:pt>
                <c:pt idx="6">
                  <c:v>11.219461677050035</c:v>
                </c:pt>
                <c:pt idx="7">
                  <c:v>11.476399064483637</c:v>
                </c:pt>
                <c:pt idx="8">
                  <c:v>9.9920308570271175</c:v>
                </c:pt>
                <c:pt idx="9">
                  <c:v>16.208731122325965</c:v>
                </c:pt>
                <c:pt idx="10">
                  <c:v>14.137378801480239</c:v>
                </c:pt>
                <c:pt idx="11">
                  <c:v>13.509693558438112</c:v>
                </c:pt>
                <c:pt idx="12">
                  <c:v>9.5604650689830422</c:v>
                </c:pt>
                <c:pt idx="13">
                  <c:v>10.713783697603983</c:v>
                </c:pt>
                <c:pt idx="14">
                  <c:v>9.6188274479465363</c:v>
                </c:pt>
                <c:pt idx="15">
                  <c:v>10.240599803063045</c:v>
                </c:pt>
                <c:pt idx="16">
                  <c:v>14.821700607600651</c:v>
                </c:pt>
                <c:pt idx="17">
                  <c:v>12.064413241788007</c:v>
                </c:pt>
                <c:pt idx="18">
                  <c:v>12.052048533803486</c:v>
                </c:pt>
                <c:pt idx="19">
                  <c:v>8.1670523981941336</c:v>
                </c:pt>
                <c:pt idx="20">
                  <c:v>12.14073572027381</c:v>
                </c:pt>
                <c:pt idx="21">
                  <c:v>13.49658831627378</c:v>
                </c:pt>
                <c:pt idx="22">
                  <c:v>11.150326247581731</c:v>
                </c:pt>
                <c:pt idx="23">
                  <c:v>11.507936348937722</c:v>
                </c:pt>
                <c:pt idx="24">
                  <c:v>7.6423859190987997</c:v>
                </c:pt>
                <c:pt idx="25">
                  <c:v>7.9427958260514053</c:v>
                </c:pt>
                <c:pt idx="26">
                  <c:v>11.147695912233516</c:v>
                </c:pt>
                <c:pt idx="27">
                  <c:v>13.379565801009779</c:v>
                </c:pt>
                <c:pt idx="28">
                  <c:v>10.783988785040442</c:v>
                </c:pt>
                <c:pt idx="29">
                  <c:v>10.740671271402697</c:v>
                </c:pt>
                <c:pt idx="30">
                  <c:v>6.8053209410169089</c:v>
                </c:pt>
                <c:pt idx="31">
                  <c:v>7.6564459304977852</c:v>
                </c:pt>
                <c:pt idx="32">
                  <c:v>11.009146789734864</c:v>
                </c:pt>
                <c:pt idx="33">
                  <c:v>6.5499945329240319</c:v>
                </c:pt>
                <c:pt idx="34">
                  <c:v>7.0478482201329733</c:v>
                </c:pt>
                <c:pt idx="35">
                  <c:v>13.564526627470691</c:v>
                </c:pt>
                <c:pt idx="36">
                  <c:v>9.6484517296258225</c:v>
                </c:pt>
                <c:pt idx="37">
                  <c:v>7.1505049407860746</c:v>
                </c:pt>
                <c:pt idx="38">
                  <c:v>13.073720089206784</c:v>
                </c:pt>
                <c:pt idx="39">
                  <c:v>12.486747140536927</c:v>
                </c:pt>
                <c:pt idx="40">
                  <c:v>13.159985889920794</c:v>
                </c:pt>
                <c:pt idx="41">
                  <c:v>10.483907603233529</c:v>
                </c:pt>
                <c:pt idx="42">
                  <c:v>9.453379163338532</c:v>
                </c:pt>
                <c:pt idx="43">
                  <c:v>6.3434053875123908</c:v>
                </c:pt>
                <c:pt idx="44">
                  <c:v>9.5354189085618017</c:v>
                </c:pt>
                <c:pt idx="45">
                  <c:v>6.4504089143173253</c:v>
                </c:pt>
                <c:pt idx="46">
                  <c:v>11.983845578044651</c:v>
                </c:pt>
                <c:pt idx="47">
                  <c:v>6.4476778814074187</c:v>
                </c:pt>
                <c:pt idx="48">
                  <c:v>12.105229368962018</c:v>
                </c:pt>
                <c:pt idx="49">
                  <c:v>9.2280399308923862</c:v>
                </c:pt>
                <c:pt idx="50">
                  <c:v>9.3172763751576539</c:v>
                </c:pt>
                <c:pt idx="51">
                  <c:v>6.3888635598409387</c:v>
                </c:pt>
                <c:pt idx="52">
                  <c:v>11.058899193708779</c:v>
                </c:pt>
                <c:pt idx="53">
                  <c:v>9.7868559370462549</c:v>
                </c:pt>
                <c:pt idx="54">
                  <c:v>11.008642834277417</c:v>
                </c:pt>
                <c:pt idx="55">
                  <c:v>5.2782574939665707</c:v>
                </c:pt>
                <c:pt idx="56">
                  <c:v>5.1197963167443135</c:v>
                </c:pt>
                <c:pt idx="57">
                  <c:v>7.7970248322314681</c:v>
                </c:pt>
                <c:pt idx="58">
                  <c:v>4.055420581556298</c:v>
                </c:pt>
                <c:pt idx="59">
                  <c:v>8.8638773294338264</c:v>
                </c:pt>
                <c:pt idx="60">
                  <c:v>8.0967694938361738</c:v>
                </c:pt>
                <c:pt idx="61">
                  <c:v>5.4467848820871545</c:v>
                </c:pt>
                <c:pt idx="62">
                  <c:v>11.10986042686725</c:v>
                </c:pt>
                <c:pt idx="63">
                  <c:v>4.1884003757319306</c:v>
                </c:pt>
                <c:pt idx="64">
                  <c:v>5.0790866441818956</c:v>
                </c:pt>
                <c:pt idx="65">
                  <c:v>10.295702581550355</c:v>
                </c:pt>
                <c:pt idx="66">
                  <c:v>8.0021837271131702</c:v>
                </c:pt>
                <c:pt idx="67">
                  <c:v>10.434751863391909</c:v>
                </c:pt>
                <c:pt idx="68">
                  <c:v>3.6938248816500163</c:v>
                </c:pt>
                <c:pt idx="69">
                  <c:v>9.5399241672542239</c:v>
                </c:pt>
                <c:pt idx="70">
                  <c:v>9.5401425760084742</c:v>
                </c:pt>
                <c:pt idx="71">
                  <c:v>3.3576754238058655</c:v>
                </c:pt>
                <c:pt idx="72">
                  <c:v>4.584736869374872</c:v>
                </c:pt>
                <c:pt idx="73">
                  <c:v>4.8591090701854043</c:v>
                </c:pt>
                <c:pt idx="74">
                  <c:v>8.0797692587998036</c:v>
                </c:pt>
                <c:pt idx="75">
                  <c:v>7.7405695232635132</c:v>
                </c:pt>
                <c:pt idx="76">
                  <c:v>7.486996763992753</c:v>
                </c:pt>
                <c:pt idx="77">
                  <c:v>4.2674276696246061</c:v>
                </c:pt>
                <c:pt idx="78">
                  <c:v>10.250093047589296</c:v>
                </c:pt>
                <c:pt idx="79">
                  <c:v>3.4496332109759251</c:v>
                </c:pt>
                <c:pt idx="80">
                  <c:v>8.0575138863909501</c:v>
                </c:pt>
                <c:pt idx="81">
                  <c:v>7.851045895515103</c:v>
                </c:pt>
                <c:pt idx="82">
                  <c:v>3.9514612812976786</c:v>
                </c:pt>
                <c:pt idx="83">
                  <c:v>9.5412410084702977</c:v>
                </c:pt>
                <c:pt idx="84">
                  <c:v>2.6306747464218816</c:v>
                </c:pt>
                <c:pt idx="85">
                  <c:v>7.300001863421766</c:v>
                </c:pt>
                <c:pt idx="86">
                  <c:v>6.2395768845463522</c:v>
                </c:pt>
                <c:pt idx="87">
                  <c:v>3.410321381822115</c:v>
                </c:pt>
                <c:pt idx="88">
                  <c:v>9.6036078307592341</c:v>
                </c:pt>
                <c:pt idx="89">
                  <c:v>4.2366879603089771</c:v>
                </c:pt>
                <c:pt idx="90">
                  <c:v>3.0050256645770688</c:v>
                </c:pt>
                <c:pt idx="91">
                  <c:v>3.608786714325209</c:v>
                </c:pt>
                <c:pt idx="92">
                  <c:v>6.4579086372723111</c:v>
                </c:pt>
                <c:pt idx="93">
                  <c:v>3.3300005882504067</c:v>
                </c:pt>
                <c:pt idx="94">
                  <c:v>9.6407316272454509</c:v>
                </c:pt>
                <c:pt idx="95">
                  <c:v>8.8392314382157693</c:v>
                </c:pt>
                <c:pt idx="96">
                  <c:v>2.1178894056452862</c:v>
                </c:pt>
                <c:pt idx="97">
                  <c:v>8.3579688350699577</c:v>
                </c:pt>
                <c:pt idx="98">
                  <c:v>2.9399520780133024</c:v>
                </c:pt>
                <c:pt idx="99">
                  <c:v>1.9880037486280031</c:v>
                </c:pt>
                <c:pt idx="100">
                  <c:v>3.1667659865758715</c:v>
                </c:pt>
                <c:pt idx="101">
                  <c:v>2.4043705210768991</c:v>
                </c:pt>
                <c:pt idx="102">
                  <c:v>5.4970797887103018</c:v>
                </c:pt>
                <c:pt idx="103">
                  <c:v>3.0188399066645246</c:v>
                </c:pt>
                <c:pt idx="104">
                  <c:v>6.3108271680442165</c:v>
                </c:pt>
                <c:pt idx="105">
                  <c:v>2.7608214276548644</c:v>
                </c:pt>
                <c:pt idx="106">
                  <c:v>2.7483527348015961</c:v>
                </c:pt>
                <c:pt idx="107">
                  <c:v>8.6517629940011069</c:v>
                </c:pt>
                <c:pt idx="108">
                  <c:v>7.1503509082163639</c:v>
                </c:pt>
                <c:pt idx="109">
                  <c:v>9.0690815190304903</c:v>
                </c:pt>
                <c:pt idx="110">
                  <c:v>8.7463868167177843</c:v>
                </c:pt>
                <c:pt idx="111">
                  <c:v>5.5957683345798905</c:v>
                </c:pt>
                <c:pt idx="112">
                  <c:v>5.1974964987506382</c:v>
                </c:pt>
                <c:pt idx="113">
                  <c:v>8.1484192069862971</c:v>
                </c:pt>
                <c:pt idx="114">
                  <c:v>5.9630530397336372</c:v>
                </c:pt>
                <c:pt idx="115">
                  <c:v>2.0917172007088851</c:v>
                </c:pt>
                <c:pt idx="116">
                  <c:v>2.4949414121972566</c:v>
                </c:pt>
                <c:pt idx="117">
                  <c:v>8.3140638907749143</c:v>
                </c:pt>
                <c:pt idx="118">
                  <c:v>2.7332081518686699</c:v>
                </c:pt>
                <c:pt idx="119">
                  <c:v>3.0511268796296775</c:v>
                </c:pt>
                <c:pt idx="120">
                  <c:v>5.6626303250548098</c:v>
                </c:pt>
                <c:pt idx="121">
                  <c:v>2.9276113594338682</c:v>
                </c:pt>
                <c:pt idx="122">
                  <c:v>1.3750907985940088</c:v>
                </c:pt>
                <c:pt idx="123">
                  <c:v>1.9690718836524184</c:v>
                </c:pt>
                <c:pt idx="124">
                  <c:v>6.5003886233466552</c:v>
                </c:pt>
                <c:pt idx="125">
                  <c:v>9.1379773035720149</c:v>
                </c:pt>
                <c:pt idx="126">
                  <c:v>5.3993272085961053</c:v>
                </c:pt>
                <c:pt idx="127">
                  <c:v>2.5060388791455637</c:v>
                </c:pt>
                <c:pt idx="128">
                  <c:v>7.9771024091018283</c:v>
                </c:pt>
                <c:pt idx="129">
                  <c:v>5.9737033868701594</c:v>
                </c:pt>
                <c:pt idx="130">
                  <c:v>2.0751855186988557</c:v>
                </c:pt>
                <c:pt idx="131">
                  <c:v>4.9999818543628507</c:v>
                </c:pt>
                <c:pt idx="132">
                  <c:v>8.2591987049486058</c:v>
                </c:pt>
                <c:pt idx="133">
                  <c:v>7.984035771204308</c:v>
                </c:pt>
                <c:pt idx="134">
                  <c:v>1.3313011702920292</c:v>
                </c:pt>
                <c:pt idx="135">
                  <c:v>5.1807636561018278</c:v>
                </c:pt>
                <c:pt idx="136">
                  <c:v>5.4493543532003557</c:v>
                </c:pt>
                <c:pt idx="137">
                  <c:v>7.948629748074957</c:v>
                </c:pt>
                <c:pt idx="138">
                  <c:v>1.9374505207954016</c:v>
                </c:pt>
                <c:pt idx="139">
                  <c:v>4.3339368641796199</c:v>
                </c:pt>
                <c:pt idx="140">
                  <c:v>7.4736651015271214</c:v>
                </c:pt>
                <c:pt idx="141">
                  <c:v>7.792338099320812</c:v>
                </c:pt>
                <c:pt idx="142">
                  <c:v>5.600071849864559</c:v>
                </c:pt>
                <c:pt idx="143">
                  <c:v>6.8153775260429192</c:v>
                </c:pt>
                <c:pt idx="144">
                  <c:v>1.7041293532775619</c:v>
                </c:pt>
                <c:pt idx="145">
                  <c:v>4.1736131648894812</c:v>
                </c:pt>
                <c:pt idx="146">
                  <c:v>4.1460452417855755</c:v>
                </c:pt>
                <c:pt idx="147">
                  <c:v>6.799666734816558</c:v>
                </c:pt>
                <c:pt idx="148">
                  <c:v>7.4692013189090787</c:v>
                </c:pt>
                <c:pt idx="149">
                  <c:v>4.5013471175298854</c:v>
                </c:pt>
                <c:pt idx="150">
                  <c:v>7.6130627003193894</c:v>
                </c:pt>
                <c:pt idx="151">
                  <c:v>1.1983654692377321</c:v>
                </c:pt>
                <c:pt idx="152">
                  <c:v>0.64851024448179118</c:v>
                </c:pt>
                <c:pt idx="153">
                  <c:v>3.8801313433200768</c:v>
                </c:pt>
                <c:pt idx="154">
                  <c:v>0.74513808733878761</c:v>
                </c:pt>
                <c:pt idx="155">
                  <c:v>4.3349893877702854</c:v>
                </c:pt>
                <c:pt idx="156">
                  <c:v>1.1010097825933549</c:v>
                </c:pt>
                <c:pt idx="157">
                  <c:v>4.4717686938245258</c:v>
                </c:pt>
                <c:pt idx="158">
                  <c:v>0.25995370452667999</c:v>
                </c:pt>
                <c:pt idx="159">
                  <c:v>4.5192007249716326</c:v>
                </c:pt>
                <c:pt idx="160">
                  <c:v>4.6989334348078771</c:v>
                </c:pt>
                <c:pt idx="161">
                  <c:v>6.8319541479092543</c:v>
                </c:pt>
                <c:pt idx="162">
                  <c:v>-8.7803649438718878E-2</c:v>
                </c:pt>
                <c:pt idx="163">
                  <c:v>4.5984610800487893</c:v>
                </c:pt>
                <c:pt idx="164">
                  <c:v>-1.8708371434449589E-2</c:v>
                </c:pt>
                <c:pt idx="165">
                  <c:v>1.1878133115368144</c:v>
                </c:pt>
                <c:pt idx="166">
                  <c:v>6.9396172974108197</c:v>
                </c:pt>
                <c:pt idx="167">
                  <c:v>3.7787055563816452</c:v>
                </c:pt>
                <c:pt idx="168">
                  <c:v>-0.55523495920574817</c:v>
                </c:pt>
                <c:pt idx="169">
                  <c:v>0.31787496338159826</c:v>
                </c:pt>
                <c:pt idx="170">
                  <c:v>5.8822650936259002</c:v>
                </c:pt>
                <c:pt idx="171">
                  <c:v>4.7922234929798186</c:v>
                </c:pt>
                <c:pt idx="172">
                  <c:v>1.7117510742799418</c:v>
                </c:pt>
                <c:pt idx="173">
                  <c:v>1.0481505692680635</c:v>
                </c:pt>
                <c:pt idx="174">
                  <c:v>5.2257818038185633E-2</c:v>
                </c:pt>
                <c:pt idx="175">
                  <c:v>6.8181643993115983</c:v>
                </c:pt>
                <c:pt idx="176">
                  <c:v>6.169609226913753</c:v>
                </c:pt>
                <c:pt idx="177">
                  <c:v>4.4356857622491539</c:v>
                </c:pt>
                <c:pt idx="178">
                  <c:v>7.6752294687696008</c:v>
                </c:pt>
                <c:pt idx="179">
                  <c:v>4.1942829376035888</c:v>
                </c:pt>
                <c:pt idx="180">
                  <c:v>-0.12435390181954631</c:v>
                </c:pt>
                <c:pt idx="181">
                  <c:v>4.1584347092195166</c:v>
                </c:pt>
                <c:pt idx="182">
                  <c:v>0.62480564216676626</c:v>
                </c:pt>
                <c:pt idx="183">
                  <c:v>4.1454663694304692</c:v>
                </c:pt>
                <c:pt idx="184">
                  <c:v>7.1205380196109473</c:v>
                </c:pt>
                <c:pt idx="185">
                  <c:v>4.595447290975585</c:v>
                </c:pt>
                <c:pt idx="186">
                  <c:v>0.53378411942006565</c:v>
                </c:pt>
                <c:pt idx="187">
                  <c:v>3.6741888908026858</c:v>
                </c:pt>
                <c:pt idx="188">
                  <c:v>6.6912182111300922</c:v>
                </c:pt>
                <c:pt idx="189">
                  <c:v>0.75694690098743678</c:v>
                </c:pt>
                <c:pt idx="190">
                  <c:v>4.1341595569679157</c:v>
                </c:pt>
                <c:pt idx="191">
                  <c:v>6.5907626878465777</c:v>
                </c:pt>
                <c:pt idx="192">
                  <c:v>-0.18069332615090161</c:v>
                </c:pt>
                <c:pt idx="193">
                  <c:v>6.6537153322678613</c:v>
                </c:pt>
                <c:pt idx="194">
                  <c:v>0.33734512374672931</c:v>
                </c:pt>
                <c:pt idx="195">
                  <c:v>-0.83974157259489601</c:v>
                </c:pt>
                <c:pt idx="196">
                  <c:v>3.8668153864593435</c:v>
                </c:pt>
                <c:pt idx="197">
                  <c:v>4.1910565825914681</c:v>
                </c:pt>
                <c:pt idx="198">
                  <c:v>6.1757855041535734</c:v>
                </c:pt>
                <c:pt idx="199">
                  <c:v>-0.66370891993945946</c:v>
                </c:pt>
                <c:pt idx="200">
                  <c:v>5.9444388172640075</c:v>
                </c:pt>
                <c:pt idx="201">
                  <c:v>5.5058787442190287</c:v>
                </c:pt>
                <c:pt idx="202">
                  <c:v>2.5066941521380599</c:v>
                </c:pt>
                <c:pt idx="203">
                  <c:v>4.2694936359633893</c:v>
                </c:pt>
                <c:pt idx="204">
                  <c:v>-0.5180510655144559</c:v>
                </c:pt>
                <c:pt idx="205">
                  <c:v>6.3852288412663754</c:v>
                </c:pt>
                <c:pt idx="206">
                  <c:v>3.2983284539747153</c:v>
                </c:pt>
                <c:pt idx="207">
                  <c:v>-0.4819789638409695</c:v>
                </c:pt>
                <c:pt idx="208">
                  <c:v>3.5221170215657871</c:v>
                </c:pt>
                <c:pt idx="209">
                  <c:v>3.5902433153042281</c:v>
                </c:pt>
                <c:pt idx="210">
                  <c:v>-0.78110658684446932</c:v>
                </c:pt>
                <c:pt idx="211">
                  <c:v>3.1649230160882205</c:v>
                </c:pt>
                <c:pt idx="212">
                  <c:v>3.1559440137359971</c:v>
                </c:pt>
                <c:pt idx="213">
                  <c:v>5.7468245629991657</c:v>
                </c:pt>
                <c:pt idx="214">
                  <c:v>5.7995638578328723</c:v>
                </c:pt>
                <c:pt idx="215">
                  <c:v>2.9247982504173677</c:v>
                </c:pt>
                <c:pt idx="216">
                  <c:v>1.824588732680624</c:v>
                </c:pt>
                <c:pt idx="217">
                  <c:v>-0.80385561976425279</c:v>
                </c:pt>
                <c:pt idx="218">
                  <c:v>3.6787772880084546</c:v>
                </c:pt>
                <c:pt idx="219">
                  <c:v>-4.8004364536339494E-2</c:v>
                </c:pt>
                <c:pt idx="220">
                  <c:v>5.1656928029409634</c:v>
                </c:pt>
                <c:pt idx="221">
                  <c:v>3.6580735684732169</c:v>
                </c:pt>
                <c:pt idx="222">
                  <c:v>5.1150421134579105</c:v>
                </c:pt>
                <c:pt idx="223">
                  <c:v>3.5398181146347341</c:v>
                </c:pt>
                <c:pt idx="224">
                  <c:v>5.646826273944118</c:v>
                </c:pt>
                <c:pt idx="225">
                  <c:v>5.3645194977801012</c:v>
                </c:pt>
                <c:pt idx="226">
                  <c:v>-0.20678232242290306</c:v>
                </c:pt>
                <c:pt idx="227">
                  <c:v>-1.2854341275777834</c:v>
                </c:pt>
                <c:pt idx="228">
                  <c:v>5.4953453988578538</c:v>
                </c:pt>
                <c:pt idx="229">
                  <c:v>3.1362190436041253</c:v>
                </c:pt>
                <c:pt idx="230">
                  <c:v>4.5965595035947295</c:v>
                </c:pt>
                <c:pt idx="231">
                  <c:v>-1.0929397048902985</c:v>
                </c:pt>
                <c:pt idx="232">
                  <c:v>5.6756813985284715</c:v>
                </c:pt>
                <c:pt idx="233">
                  <c:v>-0.13903976321190825</c:v>
                </c:pt>
                <c:pt idx="234">
                  <c:v>3.3459923634444984</c:v>
                </c:pt>
                <c:pt idx="235">
                  <c:v>5.9234053648361105</c:v>
                </c:pt>
                <c:pt idx="236">
                  <c:v>-0.28272801793828961</c:v>
                </c:pt>
                <c:pt idx="237">
                  <c:v>2.3944979874840335</c:v>
                </c:pt>
                <c:pt idx="238">
                  <c:v>-0.89379235438454074</c:v>
                </c:pt>
                <c:pt idx="239">
                  <c:v>-1.2686208155185597</c:v>
                </c:pt>
                <c:pt idx="240">
                  <c:v>2.8913920558460831</c:v>
                </c:pt>
                <c:pt idx="241">
                  <c:v>5.2810192895100876</c:v>
                </c:pt>
                <c:pt idx="242">
                  <c:v>5.809864423425072</c:v>
                </c:pt>
                <c:pt idx="243">
                  <c:v>2.6701109780173553</c:v>
                </c:pt>
                <c:pt idx="244">
                  <c:v>-0.74228988175429222</c:v>
                </c:pt>
                <c:pt idx="245">
                  <c:v>5.1669528661498916</c:v>
                </c:pt>
                <c:pt idx="246">
                  <c:v>5.9970487980635667</c:v>
                </c:pt>
                <c:pt idx="247">
                  <c:v>3.2637416814163664</c:v>
                </c:pt>
                <c:pt idx="248">
                  <c:v>3.122124679134469</c:v>
                </c:pt>
                <c:pt idx="249">
                  <c:v>3.2941018657079226</c:v>
                </c:pt>
                <c:pt idx="250">
                  <c:v>1.7876559779144259</c:v>
                </c:pt>
                <c:pt idx="251">
                  <c:v>1.4714892094891887</c:v>
                </c:pt>
                <c:pt idx="252">
                  <c:v>-1.1020790897565966</c:v>
                </c:pt>
                <c:pt idx="253">
                  <c:v>2.2540654389230816</c:v>
                </c:pt>
                <c:pt idx="254">
                  <c:v>-0.38574322671504646</c:v>
                </c:pt>
                <c:pt idx="255">
                  <c:v>2.3618353569060737</c:v>
                </c:pt>
                <c:pt idx="256">
                  <c:v>1.4320740221770585</c:v>
                </c:pt>
                <c:pt idx="257">
                  <c:v>5.3175166566131971</c:v>
                </c:pt>
                <c:pt idx="258">
                  <c:v>5.4021011876976424</c:v>
                </c:pt>
                <c:pt idx="259">
                  <c:v>-1.3967850403080924</c:v>
                </c:pt>
                <c:pt idx="260">
                  <c:v>4.1073755954818978</c:v>
                </c:pt>
                <c:pt idx="261">
                  <c:v>-1.4012185753966619</c:v>
                </c:pt>
                <c:pt idx="262">
                  <c:v>1.5646001636948945</c:v>
                </c:pt>
                <c:pt idx="263">
                  <c:v>-0.54619087886124973</c:v>
                </c:pt>
                <c:pt idx="264">
                  <c:v>4.81897020583623</c:v>
                </c:pt>
                <c:pt idx="265">
                  <c:v>-1.4106766153312265</c:v>
                </c:pt>
                <c:pt idx="266">
                  <c:v>4.5239326078841593</c:v>
                </c:pt>
                <c:pt idx="267">
                  <c:v>-1.1261700275232691</c:v>
                </c:pt>
                <c:pt idx="268">
                  <c:v>-1.4679966918060288</c:v>
                </c:pt>
                <c:pt idx="269">
                  <c:v>5.3709669786074876</c:v>
                </c:pt>
                <c:pt idx="270">
                  <c:v>4.911085204569801</c:v>
                </c:pt>
                <c:pt idx="271">
                  <c:v>2.7815650901539755</c:v>
                </c:pt>
                <c:pt idx="272">
                  <c:v>-0.67660950876049242</c:v>
                </c:pt>
                <c:pt idx="273">
                  <c:v>1.4307359364257444</c:v>
                </c:pt>
                <c:pt idx="274">
                  <c:v>5.0613744866949162</c:v>
                </c:pt>
                <c:pt idx="275">
                  <c:v>4.5182834295709391</c:v>
                </c:pt>
                <c:pt idx="276">
                  <c:v>-2.6468649706698741</c:v>
                </c:pt>
                <c:pt idx="277">
                  <c:v>4.8842803795863858</c:v>
                </c:pt>
                <c:pt idx="278">
                  <c:v>5.2106809130131246</c:v>
                </c:pt>
                <c:pt idx="279">
                  <c:v>2.165669723440022</c:v>
                </c:pt>
                <c:pt idx="280">
                  <c:v>5.047674484307155</c:v>
                </c:pt>
                <c:pt idx="281">
                  <c:v>5.2251204097865802</c:v>
                </c:pt>
                <c:pt idx="282">
                  <c:v>2.4622611170670048</c:v>
                </c:pt>
                <c:pt idx="283">
                  <c:v>-1.9634707847657786</c:v>
                </c:pt>
                <c:pt idx="284">
                  <c:v>4.5591130103580362</c:v>
                </c:pt>
                <c:pt idx="285">
                  <c:v>-2.8441683099907387</c:v>
                </c:pt>
                <c:pt idx="286">
                  <c:v>0.2799527818592864</c:v>
                </c:pt>
                <c:pt idx="287">
                  <c:v>-1.5511369681590637</c:v>
                </c:pt>
                <c:pt idx="288">
                  <c:v>-2.4216625999071013</c:v>
                </c:pt>
                <c:pt idx="289">
                  <c:v>1.4830358259121361</c:v>
                </c:pt>
                <c:pt idx="290">
                  <c:v>4.5229063984007318</c:v>
                </c:pt>
                <c:pt idx="291">
                  <c:v>1.1088272541590953</c:v>
                </c:pt>
                <c:pt idx="292">
                  <c:v>3.9751578669363425</c:v>
                </c:pt>
                <c:pt idx="293">
                  <c:v>-2.1216772282099008</c:v>
                </c:pt>
                <c:pt idx="294">
                  <c:v>-2.1649352987333934</c:v>
                </c:pt>
                <c:pt idx="295">
                  <c:v>1.4997839487129099</c:v>
                </c:pt>
                <c:pt idx="296">
                  <c:v>-2.1691156652604278</c:v>
                </c:pt>
                <c:pt idx="297">
                  <c:v>-1.8176773672298054</c:v>
                </c:pt>
                <c:pt idx="298">
                  <c:v>0.56900529607221628</c:v>
                </c:pt>
                <c:pt idx="299">
                  <c:v>4.7053935240399234</c:v>
                </c:pt>
                <c:pt idx="300">
                  <c:v>4.7449899700730214</c:v>
                </c:pt>
                <c:pt idx="301">
                  <c:v>4.3452364047634333</c:v>
                </c:pt>
                <c:pt idx="302">
                  <c:v>0.16776736753423549</c:v>
                </c:pt>
                <c:pt idx="303">
                  <c:v>3.5164741012969642</c:v>
                </c:pt>
                <c:pt idx="304">
                  <c:v>-1.9554816218080653</c:v>
                </c:pt>
                <c:pt idx="305">
                  <c:v>3.9359522067139743</c:v>
                </c:pt>
                <c:pt idx="306">
                  <c:v>4.4530488258798222</c:v>
                </c:pt>
                <c:pt idx="307">
                  <c:v>1.0147863516651832</c:v>
                </c:pt>
                <c:pt idx="308">
                  <c:v>-1.4985222107347553</c:v>
                </c:pt>
                <c:pt idx="309">
                  <c:v>-1.6812881139476659</c:v>
                </c:pt>
                <c:pt idx="310">
                  <c:v>4.3233586779770654</c:v>
                </c:pt>
                <c:pt idx="311">
                  <c:v>-2.0810445215640669</c:v>
                </c:pt>
                <c:pt idx="312">
                  <c:v>-2.2583045621626532</c:v>
                </c:pt>
                <c:pt idx="313">
                  <c:v>-2.7368129169037232</c:v>
                </c:pt>
                <c:pt idx="314">
                  <c:v>0.31305943064933928</c:v>
                </c:pt>
                <c:pt idx="315">
                  <c:v>-3.7439043474092557</c:v>
                </c:pt>
                <c:pt idx="316">
                  <c:v>3.895618162734209</c:v>
                </c:pt>
                <c:pt idx="317">
                  <c:v>1.0388311148362668</c:v>
                </c:pt>
                <c:pt idx="318">
                  <c:v>-3.1093777534656155</c:v>
                </c:pt>
                <c:pt idx="319">
                  <c:v>1.6526037334981218</c:v>
                </c:pt>
                <c:pt idx="320">
                  <c:v>-2.262594643040817</c:v>
                </c:pt>
                <c:pt idx="321">
                  <c:v>1.0454364035692656</c:v>
                </c:pt>
                <c:pt idx="322">
                  <c:v>3.6829076331275488</c:v>
                </c:pt>
                <c:pt idx="323">
                  <c:v>3.0407155530943051</c:v>
                </c:pt>
                <c:pt idx="324">
                  <c:v>4.2132942520174019</c:v>
                </c:pt>
                <c:pt idx="325">
                  <c:v>-2.2737186533960205</c:v>
                </c:pt>
                <c:pt idx="326">
                  <c:v>3.4547287666960251</c:v>
                </c:pt>
                <c:pt idx="327">
                  <c:v>0.65108859996096768</c:v>
                </c:pt>
                <c:pt idx="328">
                  <c:v>-3.0465507148617803</c:v>
                </c:pt>
                <c:pt idx="329">
                  <c:v>-2.0798275691934407</c:v>
                </c:pt>
                <c:pt idx="330">
                  <c:v>3.4317446182088034</c:v>
                </c:pt>
                <c:pt idx="331">
                  <c:v>0.22334041724461784</c:v>
                </c:pt>
                <c:pt idx="332">
                  <c:v>1.0315309958555012</c:v>
                </c:pt>
                <c:pt idx="333">
                  <c:v>1.7511205818573075</c:v>
                </c:pt>
                <c:pt idx="334">
                  <c:v>-2.5202791170240069</c:v>
                </c:pt>
                <c:pt idx="335">
                  <c:v>-2.8294612297546209</c:v>
                </c:pt>
                <c:pt idx="336">
                  <c:v>3.9150486368026343</c:v>
                </c:pt>
                <c:pt idx="337">
                  <c:v>4.0420511349275685</c:v>
                </c:pt>
                <c:pt idx="338">
                  <c:v>1.055135139002509</c:v>
                </c:pt>
                <c:pt idx="339">
                  <c:v>3.7564405871060131</c:v>
                </c:pt>
                <c:pt idx="340">
                  <c:v>-4.1866263896997751</c:v>
                </c:pt>
                <c:pt idx="341">
                  <c:v>-2.6145098356946441</c:v>
                </c:pt>
                <c:pt idx="342">
                  <c:v>1.0867003584130259</c:v>
                </c:pt>
                <c:pt idx="343">
                  <c:v>3.2882533804407466</c:v>
                </c:pt>
                <c:pt idx="344">
                  <c:v>3.1280918229754278</c:v>
                </c:pt>
                <c:pt idx="345">
                  <c:v>-3.1160100633712098</c:v>
                </c:pt>
                <c:pt idx="346">
                  <c:v>2.2681423666336187</c:v>
                </c:pt>
                <c:pt idx="347">
                  <c:v>-2.434891247747796</c:v>
                </c:pt>
                <c:pt idx="348">
                  <c:v>3.5195602872204503</c:v>
                </c:pt>
                <c:pt idx="349">
                  <c:v>0.67180014345860073</c:v>
                </c:pt>
                <c:pt idx="350">
                  <c:v>2.6058013236468724E-2</c:v>
                </c:pt>
                <c:pt idx="351">
                  <c:v>0.32657384688040025</c:v>
                </c:pt>
                <c:pt idx="352">
                  <c:v>3.8473158093940327</c:v>
                </c:pt>
                <c:pt idx="353">
                  <c:v>3.7306006354175132</c:v>
                </c:pt>
                <c:pt idx="354">
                  <c:v>0.83609731653671915</c:v>
                </c:pt>
                <c:pt idx="355">
                  <c:v>-2.4780787698415985</c:v>
                </c:pt>
                <c:pt idx="356">
                  <c:v>-3.5115967949161266</c:v>
                </c:pt>
                <c:pt idx="357">
                  <c:v>-3.868216647767909</c:v>
                </c:pt>
                <c:pt idx="358">
                  <c:v>-2.7384861030000138</c:v>
                </c:pt>
                <c:pt idx="359">
                  <c:v>0.51499089326066638</c:v>
                </c:pt>
                <c:pt idx="360">
                  <c:v>-7.7622272682447147E-2</c:v>
                </c:pt>
                <c:pt idx="361">
                  <c:v>-3.0700885652541849</c:v>
                </c:pt>
                <c:pt idx="362">
                  <c:v>-4.0359060248812959</c:v>
                </c:pt>
                <c:pt idx="363">
                  <c:v>2.9648964396921258</c:v>
                </c:pt>
                <c:pt idx="364">
                  <c:v>0.48163839987969936</c:v>
                </c:pt>
                <c:pt idx="365">
                  <c:v>3.1092678228649149</c:v>
                </c:pt>
                <c:pt idx="366">
                  <c:v>-3.5916351973411871</c:v>
                </c:pt>
                <c:pt idx="367">
                  <c:v>2.487247018186423</c:v>
                </c:pt>
                <c:pt idx="368">
                  <c:v>0.44479346654608776</c:v>
                </c:pt>
                <c:pt idx="369">
                  <c:v>-3.472977920681771</c:v>
                </c:pt>
                <c:pt idx="370">
                  <c:v>2.7968670454834559</c:v>
                </c:pt>
                <c:pt idx="371">
                  <c:v>8.963996164428778E-2</c:v>
                </c:pt>
                <c:pt idx="372">
                  <c:v>-0.16418114209881907</c:v>
                </c:pt>
                <c:pt idx="373">
                  <c:v>-2.7794786940987493</c:v>
                </c:pt>
                <c:pt idx="374">
                  <c:v>2.4484893824925926</c:v>
                </c:pt>
                <c:pt idx="375">
                  <c:v>-2.4934583433271698</c:v>
                </c:pt>
                <c:pt idx="376">
                  <c:v>-3.647980892168313</c:v>
                </c:pt>
                <c:pt idx="377">
                  <c:v>2.4650225230023821</c:v>
                </c:pt>
                <c:pt idx="378">
                  <c:v>2.9066712428228882</c:v>
                </c:pt>
                <c:pt idx="379">
                  <c:v>1.8450301361457377</c:v>
                </c:pt>
                <c:pt idx="380">
                  <c:v>-9.3010253019006228E-2</c:v>
                </c:pt>
                <c:pt idx="381">
                  <c:v>-4.0021294102344243</c:v>
                </c:pt>
                <c:pt idx="382">
                  <c:v>2.6947900062173638</c:v>
                </c:pt>
                <c:pt idx="383">
                  <c:v>3.054056949666748</c:v>
                </c:pt>
                <c:pt idx="384">
                  <c:v>3.1329477920555462</c:v>
                </c:pt>
                <c:pt idx="385">
                  <c:v>0.90861606404513751</c:v>
                </c:pt>
                <c:pt idx="386">
                  <c:v>-0.59981399659805845</c:v>
                </c:pt>
                <c:pt idx="387">
                  <c:v>2.3233889445210849</c:v>
                </c:pt>
                <c:pt idx="388">
                  <c:v>-0.13328175981033397</c:v>
                </c:pt>
                <c:pt idx="389">
                  <c:v>-3.8943418599727835</c:v>
                </c:pt>
                <c:pt idx="390">
                  <c:v>-3.7754725469550401</c:v>
                </c:pt>
                <c:pt idx="391">
                  <c:v>0.25164565960848861</c:v>
                </c:pt>
                <c:pt idx="392">
                  <c:v>2.5693053945406525</c:v>
                </c:pt>
                <c:pt idx="393">
                  <c:v>2.5356645634721424</c:v>
                </c:pt>
                <c:pt idx="394">
                  <c:v>-3.092105116065504</c:v>
                </c:pt>
                <c:pt idx="395">
                  <c:v>-0.12062384502090495</c:v>
                </c:pt>
                <c:pt idx="396">
                  <c:v>-0.52707435198189145</c:v>
                </c:pt>
                <c:pt idx="397">
                  <c:v>-3.4796540124433868</c:v>
                </c:pt>
                <c:pt idx="398">
                  <c:v>1.7840215280656047</c:v>
                </c:pt>
                <c:pt idx="399">
                  <c:v>-0.42422653786945119</c:v>
                </c:pt>
                <c:pt idx="400">
                  <c:v>-4.1423870673658385</c:v>
                </c:pt>
                <c:pt idx="401">
                  <c:v>-0.15083412175081179</c:v>
                </c:pt>
                <c:pt idx="402">
                  <c:v>1.4901600834468915</c:v>
                </c:pt>
                <c:pt idx="403">
                  <c:v>-1.1815323438411944</c:v>
                </c:pt>
                <c:pt idx="404">
                  <c:v>-3.9298552994859719</c:v>
                </c:pt>
                <c:pt idx="405">
                  <c:v>0.31678106821723517</c:v>
                </c:pt>
                <c:pt idx="406">
                  <c:v>2.0857778354622489</c:v>
                </c:pt>
                <c:pt idx="407">
                  <c:v>2.8815210224132386</c:v>
                </c:pt>
                <c:pt idx="408">
                  <c:v>-0.48357228996682977</c:v>
                </c:pt>
                <c:pt idx="409">
                  <c:v>-0.65934352855379785</c:v>
                </c:pt>
                <c:pt idx="410">
                  <c:v>1.6663372521640731</c:v>
                </c:pt>
                <c:pt idx="411">
                  <c:v>-3.8745320811070449</c:v>
                </c:pt>
                <c:pt idx="412">
                  <c:v>-0.67436237189701487</c:v>
                </c:pt>
                <c:pt idx="413">
                  <c:v>-5.2475518408983248</c:v>
                </c:pt>
                <c:pt idx="414">
                  <c:v>-4.9619461451945952</c:v>
                </c:pt>
                <c:pt idx="415">
                  <c:v>2.2526401718280447</c:v>
                </c:pt>
                <c:pt idx="416">
                  <c:v>-3.9022618880203019</c:v>
                </c:pt>
                <c:pt idx="417">
                  <c:v>-0.35642995083481921</c:v>
                </c:pt>
                <c:pt idx="418">
                  <c:v>-4.3331998662663622</c:v>
                </c:pt>
                <c:pt idx="419">
                  <c:v>-0.97052326178997106</c:v>
                </c:pt>
                <c:pt idx="420">
                  <c:v>-3.8222355920463933</c:v>
                </c:pt>
                <c:pt idx="421">
                  <c:v>-5.4553012404633527</c:v>
                </c:pt>
                <c:pt idx="422">
                  <c:v>-0.23083448913903126</c:v>
                </c:pt>
                <c:pt idx="423">
                  <c:v>-1.6015440700773063</c:v>
                </c:pt>
                <c:pt idx="424">
                  <c:v>2.0104362481064513</c:v>
                </c:pt>
                <c:pt idx="425">
                  <c:v>1.7312855542889451</c:v>
                </c:pt>
                <c:pt idx="426">
                  <c:v>-5.0073889809793286</c:v>
                </c:pt>
                <c:pt idx="427">
                  <c:v>-4.5947324807467247</c:v>
                </c:pt>
                <c:pt idx="428">
                  <c:v>-2.2254117826272832</c:v>
                </c:pt>
                <c:pt idx="429">
                  <c:v>-3.4607134721250681</c:v>
                </c:pt>
                <c:pt idx="430">
                  <c:v>-1.6217315014585161</c:v>
                </c:pt>
                <c:pt idx="431">
                  <c:v>1.2110876475350452</c:v>
                </c:pt>
                <c:pt idx="432">
                  <c:v>-4.5489639798467714</c:v>
                </c:pt>
                <c:pt idx="433">
                  <c:v>-1.4773413884827242</c:v>
                </c:pt>
                <c:pt idx="434">
                  <c:v>-4.9273523198486728</c:v>
                </c:pt>
                <c:pt idx="435">
                  <c:v>1.6451843200613574</c:v>
                </c:pt>
                <c:pt idx="436">
                  <c:v>-1.1531076014735149</c:v>
                </c:pt>
                <c:pt idx="437">
                  <c:v>-1.4607523061529477</c:v>
                </c:pt>
                <c:pt idx="438">
                  <c:v>-0.51740265322959544</c:v>
                </c:pt>
                <c:pt idx="439">
                  <c:v>-0.73139601462808557</c:v>
                </c:pt>
                <c:pt idx="440">
                  <c:v>-4.902530185022794</c:v>
                </c:pt>
                <c:pt idx="441">
                  <c:v>-4.5347844087052032</c:v>
                </c:pt>
                <c:pt idx="442">
                  <c:v>-1.5822478428810243</c:v>
                </c:pt>
                <c:pt idx="443">
                  <c:v>-4.6286089838266129</c:v>
                </c:pt>
                <c:pt idx="444">
                  <c:v>1.2289261286878599</c:v>
                </c:pt>
                <c:pt idx="445">
                  <c:v>-2.1494570647193925</c:v>
                </c:pt>
                <c:pt idx="446">
                  <c:v>-1.8231030357471525</c:v>
                </c:pt>
                <c:pt idx="447">
                  <c:v>1.6416207123624318</c:v>
                </c:pt>
                <c:pt idx="448">
                  <c:v>0.62467533725451574</c:v>
                </c:pt>
                <c:pt idx="449">
                  <c:v>2.5072714009226864</c:v>
                </c:pt>
                <c:pt idx="450">
                  <c:v>1.4776552187718188</c:v>
                </c:pt>
                <c:pt idx="451">
                  <c:v>-0.9059702047853051</c:v>
                </c:pt>
                <c:pt idx="452">
                  <c:v>-5.4758277118532703</c:v>
                </c:pt>
                <c:pt idx="453">
                  <c:v>-4.879812631163702</c:v>
                </c:pt>
                <c:pt idx="454">
                  <c:v>-1.4561911633472526</c:v>
                </c:pt>
                <c:pt idx="455">
                  <c:v>-5.562545078147707</c:v>
                </c:pt>
                <c:pt idx="456">
                  <c:v>-0.99705664988180587</c:v>
                </c:pt>
                <c:pt idx="457">
                  <c:v>-1.1757138621247094</c:v>
                </c:pt>
                <c:pt idx="458">
                  <c:v>-4.7720854962995922</c:v>
                </c:pt>
                <c:pt idx="459">
                  <c:v>1.2502819987301947</c:v>
                </c:pt>
                <c:pt idx="460">
                  <c:v>-4.6032291533664491</c:v>
                </c:pt>
                <c:pt idx="461">
                  <c:v>-4.148727832919036</c:v>
                </c:pt>
                <c:pt idx="462">
                  <c:v>1.2738504361444107</c:v>
                </c:pt>
                <c:pt idx="463">
                  <c:v>1.0175950707375527</c:v>
                </c:pt>
                <c:pt idx="464">
                  <c:v>0.19812082479420923</c:v>
                </c:pt>
                <c:pt idx="465">
                  <c:v>-1.8777609826500523</c:v>
                </c:pt>
                <c:pt idx="466">
                  <c:v>-4.3837472504223811</c:v>
                </c:pt>
                <c:pt idx="467">
                  <c:v>-4.3909294565640167</c:v>
                </c:pt>
                <c:pt idx="468">
                  <c:v>0.8187212154586625</c:v>
                </c:pt>
                <c:pt idx="469">
                  <c:v>1.8391759697686823</c:v>
                </c:pt>
                <c:pt idx="470">
                  <c:v>1.1431847848142453</c:v>
                </c:pt>
                <c:pt idx="471">
                  <c:v>-1.4858541032537431</c:v>
                </c:pt>
                <c:pt idx="472">
                  <c:v>0.77928149078963216</c:v>
                </c:pt>
                <c:pt idx="473">
                  <c:v>0.39597420546620299</c:v>
                </c:pt>
                <c:pt idx="474">
                  <c:v>0.65787927627553344</c:v>
                </c:pt>
                <c:pt idx="475">
                  <c:v>-0.88379216710053399</c:v>
                </c:pt>
                <c:pt idx="476">
                  <c:v>4.9083892606837765E-2</c:v>
                </c:pt>
                <c:pt idx="477">
                  <c:v>0.10308659861608405</c:v>
                </c:pt>
                <c:pt idx="478">
                  <c:v>1.2795671461645028</c:v>
                </c:pt>
                <c:pt idx="479">
                  <c:v>-4.7491136307396111</c:v>
                </c:pt>
                <c:pt idx="480">
                  <c:v>1.3256582715338787</c:v>
                </c:pt>
                <c:pt idx="481">
                  <c:v>-5.7419294438252564</c:v>
                </c:pt>
                <c:pt idx="482">
                  <c:v>0.42668226758029704</c:v>
                </c:pt>
                <c:pt idx="483">
                  <c:v>-1.5009367766578983</c:v>
                </c:pt>
                <c:pt idx="484">
                  <c:v>-1.4393001205838871</c:v>
                </c:pt>
                <c:pt idx="485">
                  <c:v>-0.13746748473523596</c:v>
                </c:pt>
                <c:pt idx="486">
                  <c:v>-1.9888206823242918</c:v>
                </c:pt>
                <c:pt idx="487">
                  <c:v>0.80365546530421383</c:v>
                </c:pt>
                <c:pt idx="488">
                  <c:v>-5.885370100279971</c:v>
                </c:pt>
                <c:pt idx="489">
                  <c:v>-0.45456343557435375</c:v>
                </c:pt>
                <c:pt idx="490">
                  <c:v>-5.6662296168384572</c:v>
                </c:pt>
                <c:pt idx="491">
                  <c:v>0.94716213512460001</c:v>
                </c:pt>
                <c:pt idx="492">
                  <c:v>1.6460431719098416</c:v>
                </c:pt>
                <c:pt idx="493">
                  <c:v>-1.4917382839308466</c:v>
                </c:pt>
                <c:pt idx="494">
                  <c:v>-5.9262289552000667</c:v>
                </c:pt>
                <c:pt idx="495">
                  <c:v>-1.844798313044361</c:v>
                </c:pt>
                <c:pt idx="496">
                  <c:v>1.2987444777750667</c:v>
                </c:pt>
                <c:pt idx="497">
                  <c:v>-1.8948641259937276</c:v>
                </c:pt>
                <c:pt idx="498">
                  <c:v>-1.0738736328265439</c:v>
                </c:pt>
                <c:pt idx="499">
                  <c:v>1.17875135976292</c:v>
                </c:pt>
                <c:pt idx="500">
                  <c:v>-1.2716631699008047</c:v>
                </c:pt>
                <c:pt idx="501">
                  <c:v>-5.6555338851071824</c:v>
                </c:pt>
                <c:pt idx="502">
                  <c:v>-5.5683853434109274</c:v>
                </c:pt>
                <c:pt idx="503">
                  <c:v>0.84761852706711238</c:v>
                </c:pt>
                <c:pt idx="504">
                  <c:v>1.3871603542776896</c:v>
                </c:pt>
                <c:pt idx="505">
                  <c:v>-5.7601952913320567</c:v>
                </c:pt>
                <c:pt idx="506">
                  <c:v>1.5029984524822133</c:v>
                </c:pt>
                <c:pt idx="507">
                  <c:v>-2.1806267525692533</c:v>
                </c:pt>
                <c:pt idx="508">
                  <c:v>-6.1635225872043016</c:v>
                </c:pt>
                <c:pt idx="509">
                  <c:v>6.8393870021683512E-2</c:v>
                </c:pt>
                <c:pt idx="510">
                  <c:v>-5.0122286584574738</c:v>
                </c:pt>
                <c:pt idx="511">
                  <c:v>-2.7387647557753354</c:v>
                </c:pt>
                <c:pt idx="512">
                  <c:v>-6.3479577738387611</c:v>
                </c:pt>
                <c:pt idx="513">
                  <c:v>-2.7739872908948229</c:v>
                </c:pt>
                <c:pt idx="514">
                  <c:v>-0.21554117301579367</c:v>
                </c:pt>
                <c:pt idx="515">
                  <c:v>-2.627169454370172</c:v>
                </c:pt>
                <c:pt idx="516">
                  <c:v>0.62988676019287126</c:v>
                </c:pt>
                <c:pt idx="517">
                  <c:v>-5.5905175025260938</c:v>
                </c:pt>
                <c:pt idx="518">
                  <c:v>-2.0649859947551406</c:v>
                </c:pt>
                <c:pt idx="519">
                  <c:v>-5.0116457553126992E-2</c:v>
                </c:pt>
                <c:pt idx="520">
                  <c:v>-6.2059330089834184</c:v>
                </c:pt>
                <c:pt idx="521">
                  <c:v>-0.62581359191201713</c:v>
                </c:pt>
                <c:pt idx="522">
                  <c:v>-2.6203526457160713</c:v>
                </c:pt>
                <c:pt idx="523">
                  <c:v>0.49577224685616983</c:v>
                </c:pt>
                <c:pt idx="524">
                  <c:v>-2.3407940822246722</c:v>
                </c:pt>
                <c:pt idx="525">
                  <c:v>-5.6835981429972797</c:v>
                </c:pt>
                <c:pt idx="526">
                  <c:v>-2.8483990257156933</c:v>
                </c:pt>
                <c:pt idx="527">
                  <c:v>0.2322502751821105</c:v>
                </c:pt>
                <c:pt idx="528">
                  <c:v>-0.1553470752348467</c:v>
                </c:pt>
                <c:pt idx="529">
                  <c:v>-6.3454980746206928</c:v>
                </c:pt>
                <c:pt idx="530">
                  <c:v>0.58074069465059708</c:v>
                </c:pt>
                <c:pt idx="531">
                  <c:v>-0.2657327488850143</c:v>
                </c:pt>
                <c:pt idx="532">
                  <c:v>-6.540349908488043</c:v>
                </c:pt>
                <c:pt idx="533">
                  <c:v>0.14072703989530666</c:v>
                </c:pt>
                <c:pt idx="534">
                  <c:v>-6.7591879487289077</c:v>
                </c:pt>
                <c:pt idx="535">
                  <c:v>-7.0316912328436985</c:v>
                </c:pt>
                <c:pt idx="536">
                  <c:v>-0.40895666220040994</c:v>
                </c:pt>
                <c:pt idx="537">
                  <c:v>0.47246524503412957</c:v>
                </c:pt>
                <c:pt idx="538">
                  <c:v>3.1047592238198973E-2</c:v>
                </c:pt>
                <c:pt idx="539">
                  <c:v>-6.4604350281548157</c:v>
                </c:pt>
                <c:pt idx="540">
                  <c:v>-2.8505303432880531</c:v>
                </c:pt>
                <c:pt idx="541">
                  <c:v>-0.4256229420828852</c:v>
                </c:pt>
                <c:pt idx="542">
                  <c:v>-0.18740514060210955</c:v>
                </c:pt>
                <c:pt idx="543">
                  <c:v>-3.3035567461816449</c:v>
                </c:pt>
                <c:pt idx="544">
                  <c:v>-6.1711976162949789</c:v>
                </c:pt>
                <c:pt idx="545">
                  <c:v>-0.54080638770521361</c:v>
                </c:pt>
                <c:pt idx="546">
                  <c:v>0.20513045132742391</c:v>
                </c:pt>
                <c:pt idx="547">
                  <c:v>-2.8076768919017141</c:v>
                </c:pt>
                <c:pt idx="548">
                  <c:v>-0.57451739934915835</c:v>
                </c:pt>
                <c:pt idx="549">
                  <c:v>-3.8824620959657032</c:v>
                </c:pt>
                <c:pt idx="550">
                  <c:v>-3.1990921467922533</c:v>
                </c:pt>
                <c:pt idx="551">
                  <c:v>-6.883909865951388</c:v>
                </c:pt>
                <c:pt idx="552">
                  <c:v>-7.083980450174078</c:v>
                </c:pt>
                <c:pt idx="553">
                  <c:v>-3.6885970814102649</c:v>
                </c:pt>
                <c:pt idx="554">
                  <c:v>-1.0144575690927482</c:v>
                </c:pt>
                <c:pt idx="555">
                  <c:v>-0.35392178301538735</c:v>
                </c:pt>
                <c:pt idx="556">
                  <c:v>-7.8607346914208129</c:v>
                </c:pt>
                <c:pt idx="557">
                  <c:v>-3.1155272575556161</c:v>
                </c:pt>
                <c:pt idx="558">
                  <c:v>-8.0733896013258004</c:v>
                </c:pt>
                <c:pt idx="559">
                  <c:v>-4.3134757243679012</c:v>
                </c:pt>
                <c:pt idx="560">
                  <c:v>-7.2395228682083008</c:v>
                </c:pt>
                <c:pt idx="561">
                  <c:v>-0.29006374449020811</c:v>
                </c:pt>
                <c:pt idx="562">
                  <c:v>-7.5222302325469457</c:v>
                </c:pt>
                <c:pt idx="563">
                  <c:v>-0.18139728270191213</c:v>
                </c:pt>
                <c:pt idx="564">
                  <c:v>-2.8613923674645712</c:v>
                </c:pt>
                <c:pt idx="565">
                  <c:v>-6.9929267829097377</c:v>
                </c:pt>
                <c:pt idx="566">
                  <c:v>-3.6045005413991227</c:v>
                </c:pt>
                <c:pt idx="567">
                  <c:v>-0.80336694536532605</c:v>
                </c:pt>
                <c:pt idx="568">
                  <c:v>-6.5039690374681243</c:v>
                </c:pt>
                <c:pt idx="569">
                  <c:v>-3.709402548575909</c:v>
                </c:pt>
                <c:pt idx="570">
                  <c:v>-4.5330177167014192</c:v>
                </c:pt>
                <c:pt idx="571">
                  <c:v>-0.20675525624445257</c:v>
                </c:pt>
                <c:pt idx="572">
                  <c:v>-2.9922577994140553</c:v>
                </c:pt>
                <c:pt idx="573">
                  <c:v>-6.6113051178395317</c:v>
                </c:pt>
                <c:pt idx="574">
                  <c:v>-3.7239835457194417</c:v>
                </c:pt>
                <c:pt idx="575">
                  <c:v>-4.4842871511521771</c:v>
                </c:pt>
                <c:pt idx="576">
                  <c:v>-7.5165763698721584</c:v>
                </c:pt>
                <c:pt idx="577">
                  <c:v>-4.5916532363779829</c:v>
                </c:pt>
                <c:pt idx="578">
                  <c:v>-1.3326482301028726</c:v>
                </c:pt>
                <c:pt idx="579">
                  <c:v>-1.9980641010912521</c:v>
                </c:pt>
                <c:pt idx="580">
                  <c:v>-1.3070888341464766</c:v>
                </c:pt>
                <c:pt idx="581">
                  <c:v>-8.0526287520254911</c:v>
                </c:pt>
                <c:pt idx="582">
                  <c:v>-4.7614127764584104</c:v>
                </c:pt>
                <c:pt idx="583">
                  <c:v>-2.2413881590271743</c:v>
                </c:pt>
                <c:pt idx="584">
                  <c:v>-7.8144086515835447</c:v>
                </c:pt>
                <c:pt idx="585">
                  <c:v>-1.929953903792903</c:v>
                </c:pt>
                <c:pt idx="586">
                  <c:v>-1.5939733263497153</c:v>
                </c:pt>
                <c:pt idx="587">
                  <c:v>-2.4624518424764688</c:v>
                </c:pt>
                <c:pt idx="588">
                  <c:v>-8.2961173996064801</c:v>
                </c:pt>
                <c:pt idx="589">
                  <c:v>-7.6929320927244014</c:v>
                </c:pt>
                <c:pt idx="590">
                  <c:v>-4.0316794075247557</c:v>
                </c:pt>
                <c:pt idx="591">
                  <c:v>-4.9868948837519866</c:v>
                </c:pt>
                <c:pt idx="592">
                  <c:v>-1.5392923051519212</c:v>
                </c:pt>
                <c:pt idx="593">
                  <c:v>-2.6793470954880014</c:v>
                </c:pt>
                <c:pt idx="594">
                  <c:v>-5.3860797985532685</c:v>
                </c:pt>
                <c:pt idx="595">
                  <c:v>-1.7049041167303507</c:v>
                </c:pt>
                <c:pt idx="596">
                  <c:v>-5.2400415736549952</c:v>
                </c:pt>
                <c:pt idx="597">
                  <c:v>-1.7886257436986277</c:v>
                </c:pt>
                <c:pt idx="598">
                  <c:v>-5.4496270180004132</c:v>
                </c:pt>
                <c:pt idx="599">
                  <c:v>-5.9192506821985944</c:v>
                </c:pt>
                <c:pt idx="600">
                  <c:v>-4.2835341821488164</c:v>
                </c:pt>
                <c:pt idx="601">
                  <c:v>-2.7980364234129311</c:v>
                </c:pt>
                <c:pt idx="602">
                  <c:v>-7.7692640996541726</c:v>
                </c:pt>
                <c:pt idx="603">
                  <c:v>-8.772992449077428</c:v>
                </c:pt>
                <c:pt idx="604">
                  <c:v>-1.6739956814390702</c:v>
                </c:pt>
                <c:pt idx="605">
                  <c:v>-1.8720192668009936</c:v>
                </c:pt>
                <c:pt idx="606">
                  <c:v>-4.3623416229640277</c:v>
                </c:pt>
                <c:pt idx="607">
                  <c:v>-3.2484657751985502</c:v>
                </c:pt>
                <c:pt idx="608">
                  <c:v>-5.472646883507597</c:v>
                </c:pt>
                <c:pt idx="609">
                  <c:v>-9.3041099027875518</c:v>
                </c:pt>
                <c:pt idx="610">
                  <c:v>-4.1661540905288668</c:v>
                </c:pt>
                <c:pt idx="611">
                  <c:v>-4.3969472166191537</c:v>
                </c:pt>
                <c:pt idx="612">
                  <c:v>-3.0041396937369491</c:v>
                </c:pt>
                <c:pt idx="613">
                  <c:v>-2.7152832412120205</c:v>
                </c:pt>
                <c:pt idx="614">
                  <c:v>-4.825088101077629</c:v>
                </c:pt>
                <c:pt idx="615">
                  <c:v>-6.2462884755703811</c:v>
                </c:pt>
                <c:pt idx="616">
                  <c:v>-3.3174709767910819</c:v>
                </c:pt>
                <c:pt idx="617">
                  <c:v>-3.4175972069377352</c:v>
                </c:pt>
                <c:pt idx="618">
                  <c:v>-3.3914135334180315</c:v>
                </c:pt>
                <c:pt idx="619">
                  <c:v>-3.6517409511436867</c:v>
                </c:pt>
                <c:pt idx="620">
                  <c:v>-9.8413641901855158</c:v>
                </c:pt>
                <c:pt idx="621">
                  <c:v>-6.9191594157488225</c:v>
                </c:pt>
                <c:pt idx="622">
                  <c:v>-5.5612571488112827</c:v>
                </c:pt>
                <c:pt idx="623">
                  <c:v>-9.0538817568376615</c:v>
                </c:pt>
                <c:pt idx="624">
                  <c:v>-6.1551300694545787</c:v>
                </c:pt>
                <c:pt idx="625">
                  <c:v>-2.9012710832492132</c:v>
                </c:pt>
                <c:pt idx="626">
                  <c:v>-4.2635013323620967</c:v>
                </c:pt>
                <c:pt idx="627">
                  <c:v>-3.1090543144352267</c:v>
                </c:pt>
                <c:pt idx="628">
                  <c:v>-11.027614528937008</c:v>
                </c:pt>
                <c:pt idx="629">
                  <c:v>-6.5775172858550057</c:v>
                </c:pt>
                <c:pt idx="630">
                  <c:v>-4.4050417461058622</c:v>
                </c:pt>
                <c:pt idx="631">
                  <c:v>-4.0899318278801289</c:v>
                </c:pt>
                <c:pt idx="632">
                  <c:v>-7.4851536202275852</c:v>
                </c:pt>
                <c:pt idx="633">
                  <c:v>-2.9097000816072089</c:v>
                </c:pt>
                <c:pt idx="634">
                  <c:v>-3.0426103549412424</c:v>
                </c:pt>
                <c:pt idx="635">
                  <c:v>-3.088945184202057</c:v>
                </c:pt>
                <c:pt idx="636">
                  <c:v>-3.2523292084647828</c:v>
                </c:pt>
                <c:pt idx="637">
                  <c:v>-4.7844266391745549</c:v>
                </c:pt>
                <c:pt idx="638">
                  <c:v>-2.7310769245763424</c:v>
                </c:pt>
                <c:pt idx="639">
                  <c:v>-3.9536363586034255</c:v>
                </c:pt>
                <c:pt idx="640">
                  <c:v>-3.8746076903619304</c:v>
                </c:pt>
                <c:pt idx="641">
                  <c:v>-3.6396417009730015</c:v>
                </c:pt>
                <c:pt idx="642">
                  <c:v>-3.1950957619469982</c:v>
                </c:pt>
                <c:pt idx="643">
                  <c:v>-3.4274554675030728</c:v>
                </c:pt>
                <c:pt idx="644">
                  <c:v>-3.9264750659883774</c:v>
                </c:pt>
                <c:pt idx="645">
                  <c:v>-4.1749220399356375</c:v>
                </c:pt>
                <c:pt idx="646">
                  <c:v>-3.8112664222756081</c:v>
                </c:pt>
                <c:pt idx="647">
                  <c:v>-2.9136251742249897</c:v>
                </c:pt>
                <c:pt idx="648">
                  <c:v>-3.7383559461360178</c:v>
                </c:pt>
                <c:pt idx="649">
                  <c:v>-4.2172185662123489</c:v>
                </c:pt>
                <c:pt idx="650">
                  <c:v>-3.9072960921819337</c:v>
                </c:pt>
                <c:pt idx="651">
                  <c:v>-3.9944235977564198</c:v>
                </c:pt>
                <c:pt idx="652">
                  <c:v>-3.3096533032974804</c:v>
                </c:pt>
                <c:pt idx="653">
                  <c:v>-3.8350509905312222</c:v>
                </c:pt>
                <c:pt idx="654">
                  <c:v>-2.8628027036022807</c:v>
                </c:pt>
                <c:pt idx="655">
                  <c:v>-2.9548925634238081</c:v>
                </c:pt>
                <c:pt idx="656">
                  <c:v>-3.4555710712782144</c:v>
                </c:pt>
                <c:pt idx="657">
                  <c:v>-3.8970240839788666</c:v>
                </c:pt>
                <c:pt idx="658">
                  <c:v>-3.4701720011791721</c:v>
                </c:pt>
                <c:pt idx="659">
                  <c:v>-3.2713515241755182</c:v>
                </c:pt>
                <c:pt idx="660">
                  <c:v>-3.6352497065717593</c:v>
                </c:pt>
                <c:pt idx="661">
                  <c:v>-3.6747031306392905</c:v>
                </c:pt>
                <c:pt idx="662">
                  <c:v>-2.4830243529230245</c:v>
                </c:pt>
                <c:pt idx="663">
                  <c:v>-2.7882195524832376</c:v>
                </c:pt>
                <c:pt idx="664">
                  <c:v>-3.9341642805324675</c:v>
                </c:pt>
                <c:pt idx="665">
                  <c:v>-3.6194231220275945</c:v>
                </c:pt>
                <c:pt idx="666">
                  <c:v>-2.7983765344950164</c:v>
                </c:pt>
                <c:pt idx="667">
                  <c:v>-3.6405201181656288</c:v>
                </c:pt>
                <c:pt idx="668">
                  <c:v>-3.8739518109478439</c:v>
                </c:pt>
                <c:pt idx="669">
                  <c:v>-4.1869060708171162</c:v>
                </c:pt>
                <c:pt idx="670">
                  <c:v>-3.1901042643506266</c:v>
                </c:pt>
                <c:pt idx="671">
                  <c:v>-2.9930217403209944</c:v>
                </c:pt>
                <c:pt idx="672">
                  <c:v>-2.790749647003679</c:v>
                </c:pt>
                <c:pt idx="673">
                  <c:v>-2.9691357801378402</c:v>
                </c:pt>
                <c:pt idx="674">
                  <c:v>-3.849306002861514</c:v>
                </c:pt>
                <c:pt idx="675">
                  <c:v>-3.9668710163893728</c:v>
                </c:pt>
                <c:pt idx="676">
                  <c:v>-4.4546574519439659</c:v>
                </c:pt>
                <c:pt idx="677">
                  <c:v>-2.8572582866922787</c:v>
                </c:pt>
                <c:pt idx="678">
                  <c:v>-3.3794951422279915</c:v>
                </c:pt>
                <c:pt idx="679">
                  <c:v>-4.0596958935234575</c:v>
                </c:pt>
                <c:pt idx="680">
                  <c:v>-3.3417194796933245</c:v>
                </c:pt>
                <c:pt idx="681">
                  <c:v>-3.1833716124092746</c:v>
                </c:pt>
                <c:pt idx="682">
                  <c:v>-3.5106122007244736</c:v>
                </c:pt>
                <c:pt idx="683">
                  <c:v>-3.8910172980553064</c:v>
                </c:pt>
                <c:pt idx="684">
                  <c:v>-3.2975584455129372</c:v>
                </c:pt>
                <c:pt idx="685">
                  <c:v>-3.1545433894501258</c:v>
                </c:pt>
                <c:pt idx="686">
                  <c:v>-3.8662404257031042</c:v>
                </c:pt>
                <c:pt idx="687">
                  <c:v>-3.7699104082222483</c:v>
                </c:pt>
                <c:pt idx="688">
                  <c:v>-3.6670550399445538</c:v>
                </c:pt>
                <c:pt idx="689">
                  <c:v>-3.6211249631583442</c:v>
                </c:pt>
                <c:pt idx="690">
                  <c:v>-2.7505227220370436</c:v>
                </c:pt>
                <c:pt idx="691">
                  <c:v>-3.1159662599799169</c:v>
                </c:pt>
                <c:pt idx="692">
                  <c:v>-3.4330978240034256</c:v>
                </c:pt>
                <c:pt idx="693">
                  <c:v>-3.1121330869476047</c:v>
                </c:pt>
                <c:pt idx="694">
                  <c:v>-3.2794981988577092</c:v>
                </c:pt>
                <c:pt idx="695">
                  <c:v>-3.2842802871708088</c:v>
                </c:pt>
                <c:pt idx="696">
                  <c:v>-3.6367838515044042</c:v>
                </c:pt>
                <c:pt idx="697">
                  <c:v>-3.3040291105673667</c:v>
                </c:pt>
                <c:pt idx="698">
                  <c:v>-3.8962810193782929</c:v>
                </c:pt>
                <c:pt idx="699">
                  <c:v>-4.1867503039327687</c:v>
                </c:pt>
                <c:pt idx="700">
                  <c:v>-3.6559599286895192</c:v>
                </c:pt>
                <c:pt idx="701">
                  <c:v>-3.2056764805211095</c:v>
                </c:pt>
                <c:pt idx="702">
                  <c:v>-2.5051653114206047</c:v>
                </c:pt>
                <c:pt idx="703">
                  <c:v>-2.5899468081427131</c:v>
                </c:pt>
                <c:pt idx="704">
                  <c:v>-3.7114970778386294</c:v>
                </c:pt>
                <c:pt idx="705">
                  <c:v>-4.5486617849911113</c:v>
                </c:pt>
                <c:pt idx="706">
                  <c:v>-2.5251220849479985</c:v>
                </c:pt>
                <c:pt idx="707">
                  <c:v>-3.5746841610624251</c:v>
                </c:pt>
                <c:pt idx="708">
                  <c:v>-4.5349326611767644</c:v>
                </c:pt>
                <c:pt idx="709">
                  <c:v>-2.936048073432481</c:v>
                </c:pt>
                <c:pt idx="710">
                  <c:v>-3.8683060674634433</c:v>
                </c:pt>
                <c:pt idx="711">
                  <c:v>-3.3352397034439889</c:v>
                </c:pt>
                <c:pt idx="712">
                  <c:v>-3.6295582123991466</c:v>
                </c:pt>
                <c:pt idx="713">
                  <c:v>-4.4052051223242792</c:v>
                </c:pt>
                <c:pt idx="714">
                  <c:v>-2.8567497989726931</c:v>
                </c:pt>
                <c:pt idx="715">
                  <c:v>-4.302389706693905</c:v>
                </c:pt>
                <c:pt idx="716">
                  <c:v>-4.2281753632843397</c:v>
                </c:pt>
                <c:pt idx="717">
                  <c:v>-4.0241160558972489</c:v>
                </c:pt>
                <c:pt idx="718">
                  <c:v>-3.6616108735438644</c:v>
                </c:pt>
                <c:pt idx="719">
                  <c:v>-4.3185119012565956</c:v>
                </c:pt>
                <c:pt idx="720">
                  <c:v>-4.2210854188888689</c:v>
                </c:pt>
                <c:pt idx="721">
                  <c:v>-3.6814017559132353</c:v>
                </c:pt>
                <c:pt idx="722">
                  <c:v>-4.4040435212322038</c:v>
                </c:pt>
                <c:pt idx="723">
                  <c:v>-4.5517478316112197</c:v>
                </c:pt>
                <c:pt idx="724">
                  <c:v>-4.0650332600847747</c:v>
                </c:pt>
                <c:pt idx="725">
                  <c:v>-4.1223356817074901</c:v>
                </c:pt>
                <c:pt idx="726">
                  <c:v>-3.6772336744349658</c:v>
                </c:pt>
                <c:pt idx="727">
                  <c:v>-3.044115847563674</c:v>
                </c:pt>
                <c:pt idx="728">
                  <c:v>-3.2516403525793294</c:v>
                </c:pt>
                <c:pt idx="729">
                  <c:v>-3.9206912259700175</c:v>
                </c:pt>
                <c:pt idx="730">
                  <c:v>-4.1650815022454779</c:v>
                </c:pt>
                <c:pt idx="731">
                  <c:v>-2.9134860997470078</c:v>
                </c:pt>
                <c:pt idx="732">
                  <c:v>-3.2786530611214779</c:v>
                </c:pt>
                <c:pt idx="733">
                  <c:v>-3.3504125427712239</c:v>
                </c:pt>
                <c:pt idx="734">
                  <c:v>-3.5687437222755634</c:v>
                </c:pt>
                <c:pt idx="735">
                  <c:v>-3.663057474749607</c:v>
                </c:pt>
                <c:pt idx="736">
                  <c:v>-2.9978555765438912</c:v>
                </c:pt>
                <c:pt idx="737">
                  <c:v>-3.3469521589000131</c:v>
                </c:pt>
                <c:pt idx="738">
                  <c:v>-3.6310912882092481</c:v>
                </c:pt>
                <c:pt idx="739">
                  <c:v>-3.6467127297550093</c:v>
                </c:pt>
                <c:pt idx="740">
                  <c:v>-3.82214131414473</c:v>
                </c:pt>
                <c:pt idx="741">
                  <c:v>-3.5758347068364849</c:v>
                </c:pt>
                <c:pt idx="742">
                  <c:v>-3.5014566956253006</c:v>
                </c:pt>
                <c:pt idx="743">
                  <c:v>-3.3416200939265401</c:v>
                </c:pt>
                <c:pt idx="744">
                  <c:v>-4.5806227858876909</c:v>
                </c:pt>
                <c:pt idx="745">
                  <c:v>-3.7727052841303212</c:v>
                </c:pt>
                <c:pt idx="746">
                  <c:v>-3.3477538178670585</c:v>
                </c:pt>
                <c:pt idx="747">
                  <c:v>-3.660592522045178</c:v>
                </c:pt>
                <c:pt idx="748">
                  <c:v>-3.2553186718819873</c:v>
                </c:pt>
                <c:pt idx="749">
                  <c:v>-3.3884661157752873</c:v>
                </c:pt>
                <c:pt idx="750">
                  <c:v>-3.9190674209345389</c:v>
                </c:pt>
                <c:pt idx="751">
                  <c:v>-3.1696265128074614</c:v>
                </c:pt>
                <c:pt idx="752">
                  <c:v>-2.4552292990087139</c:v>
                </c:pt>
                <c:pt idx="753">
                  <c:v>-2.8974037046514667</c:v>
                </c:pt>
                <c:pt idx="754">
                  <c:v>-3.0348802966597432</c:v>
                </c:pt>
                <c:pt idx="755">
                  <c:v>-4.0988328039656849</c:v>
                </c:pt>
                <c:pt idx="756">
                  <c:v>-2.7653663919219653</c:v>
                </c:pt>
                <c:pt idx="757">
                  <c:v>-3.7783131936240686</c:v>
                </c:pt>
                <c:pt idx="758">
                  <c:v>-3.893777001959343</c:v>
                </c:pt>
                <c:pt idx="759">
                  <c:v>-3.7364116158079277</c:v>
                </c:pt>
                <c:pt idx="760">
                  <c:v>-3.0570930088719415</c:v>
                </c:pt>
                <c:pt idx="761">
                  <c:v>-3.107522649085535</c:v>
                </c:pt>
                <c:pt idx="762">
                  <c:v>-4.408950020534224</c:v>
                </c:pt>
                <c:pt idx="763">
                  <c:v>-3.6670353548754946</c:v>
                </c:pt>
                <c:pt idx="764">
                  <c:v>-3.388258173300045</c:v>
                </c:pt>
                <c:pt idx="765">
                  <c:v>-3.4458610639370555</c:v>
                </c:pt>
                <c:pt idx="766">
                  <c:v>-3.6926330899092434</c:v>
                </c:pt>
                <c:pt idx="767">
                  <c:v>-3.4505787654872719</c:v>
                </c:pt>
                <c:pt idx="768">
                  <c:v>-3.5046052477117584</c:v>
                </c:pt>
                <c:pt idx="769">
                  <c:v>-2.7298438992834733</c:v>
                </c:pt>
                <c:pt idx="770">
                  <c:v>-3.7447006278011266</c:v>
                </c:pt>
                <c:pt idx="771">
                  <c:v>-4.6209805326241913</c:v>
                </c:pt>
                <c:pt idx="772">
                  <c:v>-4.2429151497377298</c:v>
                </c:pt>
                <c:pt idx="773">
                  <c:v>-3.3453644849735902</c:v>
                </c:pt>
                <c:pt idx="774">
                  <c:v>-4.2822320497831114</c:v>
                </c:pt>
                <c:pt idx="775">
                  <c:v>-3.5107944657208137</c:v>
                </c:pt>
                <c:pt idx="776">
                  <c:v>-4.1828983110334192</c:v>
                </c:pt>
                <c:pt idx="777">
                  <c:v>-3.8189606947687054</c:v>
                </c:pt>
                <c:pt idx="778">
                  <c:v>-3.8523869021029533</c:v>
                </c:pt>
                <c:pt idx="779">
                  <c:v>-3.0081499995574177</c:v>
                </c:pt>
                <c:pt idx="780">
                  <c:v>-2.7378438765481654</c:v>
                </c:pt>
                <c:pt idx="781">
                  <c:v>-3.3485909616409444</c:v>
                </c:pt>
                <c:pt idx="782">
                  <c:v>-4.2582454577464155</c:v>
                </c:pt>
                <c:pt idx="783">
                  <c:v>-4.2970609794832946</c:v>
                </c:pt>
                <c:pt idx="784">
                  <c:v>-3.5177653878121831</c:v>
                </c:pt>
                <c:pt idx="785">
                  <c:v>-4.3497645501634707</c:v>
                </c:pt>
                <c:pt idx="786">
                  <c:v>-3.2099513933365067</c:v>
                </c:pt>
                <c:pt idx="787">
                  <c:v>-3.9915224670426923</c:v>
                </c:pt>
                <c:pt idx="788">
                  <c:v>-4.6120812636499871</c:v>
                </c:pt>
                <c:pt idx="789">
                  <c:v>-3.1074035888320921</c:v>
                </c:pt>
                <c:pt idx="790">
                  <c:v>-3.2647289572563167</c:v>
                </c:pt>
                <c:pt idx="791">
                  <c:v>-3.15672612376218</c:v>
                </c:pt>
                <c:pt idx="792">
                  <c:v>-3.2081125608934045</c:v>
                </c:pt>
                <c:pt idx="793">
                  <c:v>-2.8690168117509742</c:v>
                </c:pt>
                <c:pt idx="794">
                  <c:v>-3.2377199338269236</c:v>
                </c:pt>
                <c:pt idx="795">
                  <c:v>-3.7785016297967289</c:v>
                </c:pt>
                <c:pt idx="796">
                  <c:v>-3.4509211947236409</c:v>
                </c:pt>
                <c:pt idx="797">
                  <c:v>-3.9242631926889331</c:v>
                </c:pt>
                <c:pt idx="798">
                  <c:v>-3.6551898395326425</c:v>
                </c:pt>
                <c:pt idx="799">
                  <c:v>-3.6283942735134822</c:v>
                </c:pt>
                <c:pt idx="800">
                  <c:v>-3.4195985747265496</c:v>
                </c:pt>
                <c:pt idx="801">
                  <c:v>-3.4300067034502106</c:v>
                </c:pt>
                <c:pt idx="802">
                  <c:v>-4.0470868045681421</c:v>
                </c:pt>
                <c:pt idx="803">
                  <c:v>-3.6205033305037055</c:v>
                </c:pt>
                <c:pt idx="804">
                  <c:v>-4.5155210815124498</c:v>
                </c:pt>
                <c:pt idx="805">
                  <c:v>-3.5565551030473941</c:v>
                </c:pt>
                <c:pt idx="806">
                  <c:v>-3.7284869960172706</c:v>
                </c:pt>
                <c:pt idx="807">
                  <c:v>-3.4480440819017097</c:v>
                </c:pt>
                <c:pt idx="808">
                  <c:v>-4.2619320697234002</c:v>
                </c:pt>
                <c:pt idx="809">
                  <c:v>-4.0278590943873454</c:v>
                </c:pt>
                <c:pt idx="810">
                  <c:v>-3.1005331581887319</c:v>
                </c:pt>
                <c:pt idx="811">
                  <c:v>-3.3636365698871629</c:v>
                </c:pt>
                <c:pt idx="812">
                  <c:v>-4.2987588118994893</c:v>
                </c:pt>
                <c:pt idx="813">
                  <c:v>-3.9821371998333568</c:v>
                </c:pt>
                <c:pt idx="814">
                  <c:v>-4.6212272103821448</c:v>
                </c:pt>
                <c:pt idx="815">
                  <c:v>-3.1727952693278532</c:v>
                </c:pt>
                <c:pt idx="816">
                  <c:v>-4.0390069433153393</c:v>
                </c:pt>
                <c:pt idx="817">
                  <c:v>-3.7701682992486738</c:v>
                </c:pt>
                <c:pt idx="818">
                  <c:v>-3.0820681940111001</c:v>
                </c:pt>
                <c:pt idx="819">
                  <c:v>-4.3332288524046483</c:v>
                </c:pt>
                <c:pt idx="820">
                  <c:v>-3.753659911631182</c:v>
                </c:pt>
                <c:pt idx="821">
                  <c:v>-4.6420471113217232</c:v>
                </c:pt>
                <c:pt idx="822">
                  <c:v>-4.9753736168217024</c:v>
                </c:pt>
                <c:pt idx="823">
                  <c:v>-3.5780554146730488</c:v>
                </c:pt>
                <c:pt idx="824">
                  <c:v>-3.4284677755532051</c:v>
                </c:pt>
                <c:pt idx="825">
                  <c:v>-4.8765726898833464</c:v>
                </c:pt>
                <c:pt idx="826">
                  <c:v>-3.077207849623175</c:v>
                </c:pt>
                <c:pt idx="827">
                  <c:v>-4.9798856996586096</c:v>
                </c:pt>
                <c:pt idx="828">
                  <c:v>-3.9008478096584938</c:v>
                </c:pt>
                <c:pt idx="829">
                  <c:v>-3.6694544274844887</c:v>
                </c:pt>
                <c:pt idx="830">
                  <c:v>-4.5407807423484172</c:v>
                </c:pt>
                <c:pt idx="831">
                  <c:v>-4.0763937109329866</c:v>
                </c:pt>
                <c:pt idx="832">
                  <c:v>-3.6982072748698123</c:v>
                </c:pt>
                <c:pt idx="833">
                  <c:v>-2.8958480005743432</c:v>
                </c:pt>
                <c:pt idx="834">
                  <c:v>-3.4340011636218293</c:v>
                </c:pt>
                <c:pt idx="835">
                  <c:v>-4.1053549880314151</c:v>
                </c:pt>
                <c:pt idx="836">
                  <c:v>-3.2757482183276672</c:v>
                </c:pt>
                <c:pt idx="837">
                  <c:v>-2.9696497692879795</c:v>
                </c:pt>
                <c:pt idx="838">
                  <c:v>-3.8124605038711294</c:v>
                </c:pt>
                <c:pt idx="839">
                  <c:v>-4.6942971274328542</c:v>
                </c:pt>
                <c:pt idx="840">
                  <c:v>-4.1989838998338627</c:v>
                </c:pt>
                <c:pt idx="841">
                  <c:v>-3.637762408827367</c:v>
                </c:pt>
                <c:pt idx="842">
                  <c:v>-3.735000071220913</c:v>
                </c:pt>
                <c:pt idx="843">
                  <c:v>-3.6917948576145747</c:v>
                </c:pt>
                <c:pt idx="844">
                  <c:v>-3.3978320809846849</c:v>
                </c:pt>
                <c:pt idx="845">
                  <c:v>-2.7987003634869296</c:v>
                </c:pt>
                <c:pt idx="846">
                  <c:v>-4.1042904006285994</c:v>
                </c:pt>
                <c:pt idx="847">
                  <c:v>-4.2632628812939295</c:v>
                </c:pt>
                <c:pt idx="848">
                  <c:v>-2.8672911509527523</c:v>
                </c:pt>
                <c:pt idx="849">
                  <c:v>-5.190996863180505</c:v>
                </c:pt>
                <c:pt idx="850">
                  <c:v>-7.5330467163861101</c:v>
                </c:pt>
                <c:pt idx="851">
                  <c:v>-6.1058187746610066</c:v>
                </c:pt>
                <c:pt idx="852">
                  <c:v>-4.6995845894968262</c:v>
                </c:pt>
                <c:pt idx="853">
                  <c:v>-5.8012505228360709</c:v>
                </c:pt>
                <c:pt idx="854">
                  <c:v>-8.1394767664544112</c:v>
                </c:pt>
                <c:pt idx="855">
                  <c:v>-9.6449758039692597</c:v>
                </c:pt>
                <c:pt idx="856">
                  <c:v>-13.131982944635581</c:v>
                </c:pt>
                <c:pt idx="857">
                  <c:v>-12.183398752224434</c:v>
                </c:pt>
                <c:pt idx="858">
                  <c:v>-13.180555755410026</c:v>
                </c:pt>
                <c:pt idx="859">
                  <c:v>-14.067911297165658</c:v>
                </c:pt>
                <c:pt idx="860">
                  <c:v>-10.351485696417022</c:v>
                </c:pt>
                <c:pt idx="861">
                  <c:v>-6.8762635001893493</c:v>
                </c:pt>
                <c:pt idx="862">
                  <c:v>-10.616593927125258</c:v>
                </c:pt>
                <c:pt idx="863">
                  <c:v>-11.902530817786648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30-458F-A730-B6526A8D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7464"/>
        <c:axId val="701887792"/>
      </c:scatterChart>
      <c:valAx>
        <c:axId val="7018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tsetlin_states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7792"/>
        <c:crosses val="autoZero"/>
        <c:crossBetween val="midCat"/>
      </c:valAx>
      <c:valAx>
        <c:axId val="70188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87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A1919-5EB7-4C6B-B5E9-0B23DB701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5</xdr:row>
      <xdr:rowOff>133350</xdr:rowOff>
    </xdr:from>
    <xdr:to>
      <xdr:col>16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B42EE-106B-4BAC-9C6C-FAA36029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4</xdr:row>
      <xdr:rowOff>0</xdr:rowOff>
    </xdr:from>
    <xdr:to>
      <xdr:col>23</xdr:col>
      <xdr:colOff>323850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E4878-979A-4055-8F04-B2C715735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17</xdr:row>
      <xdr:rowOff>38100</xdr:rowOff>
    </xdr:from>
    <xdr:to>
      <xdr:col>17</xdr:col>
      <xdr:colOff>285750</xdr:colOff>
      <xdr:row>27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E7400-94E9-4109-982B-6D5D47E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15</xdr:row>
      <xdr:rowOff>161925</xdr:rowOff>
    </xdr:from>
    <xdr:to>
      <xdr:col>23</xdr:col>
      <xdr:colOff>400050</xdr:colOff>
      <xdr:row>25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0DB24F-1C08-4433-975D-D925E492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495300</xdr:colOff>
      <xdr:row>24</xdr:row>
      <xdr:rowOff>104775</xdr:rowOff>
    </xdr:from>
    <xdr:to>
      <xdr:col>19</xdr:col>
      <xdr:colOff>495300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8081-8634-4B73-8FF6-7B0A08802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5</xdr:row>
      <xdr:rowOff>66675</xdr:rowOff>
    </xdr:from>
    <xdr:to>
      <xdr:col>15</xdr:col>
      <xdr:colOff>133349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9E715-C27E-4BAD-B52C-ED8CE5865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15</xdr:row>
      <xdr:rowOff>66675</xdr:rowOff>
    </xdr:from>
    <xdr:to>
      <xdr:col>15</xdr:col>
      <xdr:colOff>219075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A12DB-8BD4-4096-A271-7E57E9B7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26</xdr:row>
      <xdr:rowOff>0</xdr:rowOff>
    </xdr:from>
    <xdr:to>
      <xdr:col>15</xdr:col>
      <xdr:colOff>180975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6AF9EE-7ED0-40C9-BC12-1CAC0023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5</xdr:row>
      <xdr:rowOff>123825</xdr:rowOff>
    </xdr:from>
    <xdr:to>
      <xdr:col>21</xdr:col>
      <xdr:colOff>161925</xdr:colOff>
      <xdr:row>15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61019-0516-4711-813C-0B1F6440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15</xdr:row>
      <xdr:rowOff>133350</xdr:rowOff>
    </xdr:from>
    <xdr:to>
      <xdr:col>21</xdr:col>
      <xdr:colOff>104775</xdr:colOff>
      <xdr:row>25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14ECBB-767C-4CD9-9516-80F94210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25</xdr:row>
      <xdr:rowOff>57150</xdr:rowOff>
    </xdr:from>
    <xdr:to>
      <xdr:col>21</xdr:col>
      <xdr:colOff>190500</xdr:colOff>
      <xdr:row>35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38EBD7-EDBE-4F1D-9B2A-F3F22638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uderer, A (Andreas)" refreshedDate="44797.39480115741" createdVersion="7" refreshedVersion="7" minRefreshableVersion="3" recordCount="36" xr:uid="{94F7CD3A-5D05-4108-A0C6-BF2FB7494C85}">
  <cacheSource type="worksheet">
    <worksheetSource name="Table2"/>
  </cacheSource>
  <cacheFields count="15">
    <cacheField name="trial" numFmtId="0">
      <sharedItems containsSemiMixedTypes="0" containsString="0" containsNumber="1" containsInteger="1" minValue="0" maxValue="35"/>
    </cacheField>
    <cacheField name="tsetlin_number_of_clauses" numFmtId="0">
      <sharedItems containsSemiMixedTypes="0" containsString="0" containsNumber="1" containsInteger="1" minValue="6000" maxValue="6000"/>
    </cacheField>
    <cacheField name="tsetlin_T" numFmtId="0">
      <sharedItems containsSemiMixedTypes="0" containsString="0" containsNumber="1" containsInteger="1" minValue="20000000" maxValue="50000000"/>
    </cacheField>
    <cacheField name="tsetlin_s" numFmtId="0">
      <sharedItems containsSemiMixedTypes="0" containsString="0" containsNumber="1" minValue="2.5" maxValue="2.5"/>
    </cacheField>
    <cacheField name="tsetlin_states" numFmtId="0">
      <sharedItems containsSemiMixedTypes="0" containsString="0" containsNumber="1" containsInteger="1" minValue="8" maxValue="8"/>
    </cacheField>
    <cacheField name="tsetlin_max_target" numFmtId="0">
      <sharedItems containsSemiMixedTypes="0" containsString="0" containsNumber="1" containsInteger="1" minValue="300" maxValue="300"/>
    </cacheField>
    <cacheField name="tsetlin_min_target" numFmtId="0">
      <sharedItems containsSemiMixedTypes="0" containsString="0" containsNumber="1" containsInteger="1" minValue="0" maxValue="0"/>
    </cacheField>
    <cacheField name="min_epsilon" numFmtId="0">
      <sharedItems containsSemiMixedTypes="0" containsString="0" containsNumber="1" minValue="4.0000000000000001E-3" maxValue="0.01" count="3">
        <n v="8.0000000000000002E-3"/>
        <n v="4.0000000000000001E-3"/>
        <n v="0.01"/>
      </sharedItems>
    </cacheField>
    <cacheField name="epsilon_decay" numFmtId="0">
      <sharedItems containsSemiMixedTypes="0" containsString="0" containsNumber="1" minValue="6.9999999999999999E-4" maxValue="8.9999999999999998E-4" count="3">
        <n v="8.9999999999999998E-4"/>
        <n v="6.9999999999999999E-4"/>
        <n v="8.0000000000000004E-4"/>
      </sharedItems>
    </cacheField>
    <cacheField name="num_bins" numFmtId="0">
      <sharedItems containsSemiMixedTypes="0" containsString="0" containsNumber="1" containsInteger="1" minValue="8" maxValue="8"/>
    </cacheField>
    <cacheField name="log_bins" numFmtId="0">
      <sharedItems/>
    </cacheField>
    <cacheField name="mean_reward" numFmtId="0">
      <sharedItems containsSemiMixedTypes="0" containsString="0" containsNumber="1" minValue="24.741299999999999" maxValue="48.300849999999997"/>
    </cacheField>
    <cacheField name="mean_stderr" numFmtId="0">
      <sharedItems containsSemiMixedTypes="0" containsString="0" containsNumber="1" minValue="4.0876784051889796" maxValue="11.397123957064901"/>
    </cacheField>
    <cacheField name="min_reward_84" numFmtId="0">
      <sharedItems containsSemiMixedTypes="0" containsString="0" containsNumber="1" minValue="20.322696408711579" maxValue="38.36516778953105"/>
    </cacheField>
    <cacheField name="perc_stderr" numFmtId="9">
      <sharedItems containsSemiMixedTypes="0" containsString="0" containsNumber="1" minValue="0.15554420611947861" maxValue="0.26320840688483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28"/>
    <n v="6000"/>
    <n v="20000000"/>
    <n v="2.5"/>
    <n v="8"/>
    <n v="300"/>
    <n v="0"/>
    <x v="0"/>
    <x v="0"/>
    <n v="8"/>
    <b v="0"/>
    <n v="47.050874999999998"/>
    <n v="8.6857072104689497"/>
    <n v="38.36516778953105"/>
    <n v="0.18460245873151032"/>
  </r>
  <r>
    <n v="11"/>
    <n v="6000"/>
    <n v="50000000"/>
    <n v="2.5"/>
    <n v="8"/>
    <n v="300"/>
    <n v="0"/>
    <x v="1"/>
    <x v="1"/>
    <n v="8"/>
    <b v="0"/>
    <n v="45.139600000000002"/>
    <n v="7.3399743751637896"/>
    <n v="37.79962562483621"/>
    <n v="0.16260610140904636"/>
  </r>
  <r>
    <n v="0"/>
    <n v="6000"/>
    <n v="20000000"/>
    <n v="2.5"/>
    <n v="8"/>
    <n v="300"/>
    <n v="0"/>
    <x v="2"/>
    <x v="1"/>
    <n v="8"/>
    <b v="0"/>
    <n v="48.300849999999997"/>
    <n v="11.397123957064901"/>
    <n v="36.903726042935098"/>
    <n v="0.23596114679275626"/>
  </r>
  <r>
    <n v="23"/>
    <n v="6000"/>
    <n v="50000000"/>
    <n v="2.5"/>
    <n v="8"/>
    <n v="300"/>
    <n v="0"/>
    <x v="1"/>
    <x v="2"/>
    <n v="8"/>
    <b v="0"/>
    <n v="45.5749"/>
    <n v="9.7179800442378497"/>
    <n v="35.856919955762152"/>
    <n v="0.21323096801611963"/>
  </r>
  <r>
    <n v="19"/>
    <n v="6000"/>
    <n v="50000000"/>
    <n v="2.5"/>
    <n v="8"/>
    <n v="300"/>
    <n v="0"/>
    <x v="0"/>
    <x v="2"/>
    <n v="8"/>
    <b v="0"/>
    <n v="42.330249999999999"/>
    <n v="6.8146586775472304"/>
    <n v="35.515591322452771"/>
    <n v="0.16098791473112561"/>
  </r>
  <r>
    <n v="25"/>
    <n v="6000"/>
    <n v="30000000"/>
    <n v="2.5"/>
    <n v="8"/>
    <n v="300"/>
    <n v="0"/>
    <x v="2"/>
    <x v="0"/>
    <n v="8"/>
    <b v="0"/>
    <n v="44.335850000000001"/>
    <n v="9.2107732959823103"/>
    <n v="35.125076704017687"/>
    <n v="0.2077500103411192"/>
  </r>
  <r>
    <n v="1"/>
    <n v="6000"/>
    <n v="30000000"/>
    <n v="2.5"/>
    <n v="8"/>
    <n v="300"/>
    <n v="0"/>
    <x v="2"/>
    <x v="1"/>
    <n v="8"/>
    <b v="0"/>
    <n v="43.4009"/>
    <n v="8.4401838777934195"/>
    <n v="34.960716122206577"/>
    <n v="0.19447025010526095"/>
  </r>
  <r>
    <n v="18"/>
    <n v="6000"/>
    <n v="40000000"/>
    <n v="2.5"/>
    <n v="8"/>
    <n v="300"/>
    <n v="0"/>
    <x v="0"/>
    <x v="2"/>
    <n v="8"/>
    <b v="0"/>
    <n v="43.745249999999999"/>
    <n v="10.146998680235599"/>
    <n v="33.598251319764401"/>
    <n v="0.23195658226288796"/>
  </r>
  <r>
    <n v="35"/>
    <n v="6000"/>
    <n v="50000000"/>
    <n v="2.5"/>
    <n v="8"/>
    <n v="300"/>
    <n v="0"/>
    <x v="1"/>
    <x v="0"/>
    <n v="8"/>
    <b v="0"/>
    <n v="40.046599999999998"/>
    <n v="6.7068210435328002"/>
    <n v="33.3397789564672"/>
    <n v="0.16747541722725026"/>
  </r>
  <r>
    <n v="4"/>
    <n v="6000"/>
    <n v="20000000"/>
    <n v="2.5"/>
    <n v="8"/>
    <n v="300"/>
    <n v="0"/>
    <x v="0"/>
    <x v="1"/>
    <n v="8"/>
    <b v="0"/>
    <n v="38.899849999999901"/>
    <n v="7.14873956775509"/>
    <n v="31.751110432244811"/>
    <n v="0.18377293402815456"/>
  </r>
  <r>
    <n v="32"/>
    <n v="6000"/>
    <n v="20000000"/>
    <n v="2.5"/>
    <n v="8"/>
    <n v="300"/>
    <n v="0"/>
    <x v="1"/>
    <x v="0"/>
    <n v="8"/>
    <b v="0"/>
    <n v="39.319474999999997"/>
    <n v="8.1643156207298802"/>
    <n v="31.155159379270117"/>
    <n v="0.20764050437422882"/>
  </r>
  <r>
    <n v="10"/>
    <n v="6000"/>
    <n v="40000000"/>
    <n v="2.5"/>
    <n v="8"/>
    <n v="300"/>
    <n v="0"/>
    <x v="1"/>
    <x v="1"/>
    <n v="8"/>
    <b v="0"/>
    <n v="37.265299999999897"/>
    <n v="6.3533277922257296"/>
    <n v="30.911972207774166"/>
    <n v="0.17048910896264749"/>
  </r>
  <r>
    <n v="30"/>
    <n v="6000"/>
    <n v="40000000"/>
    <n v="2.5"/>
    <n v="8"/>
    <n v="300"/>
    <n v="0"/>
    <x v="0"/>
    <x v="0"/>
    <n v="8"/>
    <b v="0"/>
    <n v="38.118699999999997"/>
    <n v="7.4713784686407898"/>
    <n v="30.647321531359207"/>
    <n v="0.19600297147176557"/>
  </r>
  <r>
    <n v="22"/>
    <n v="6000"/>
    <n v="40000000"/>
    <n v="2.5"/>
    <n v="8"/>
    <n v="300"/>
    <n v="0"/>
    <x v="1"/>
    <x v="2"/>
    <n v="8"/>
    <b v="0"/>
    <n v="36.962200000000003"/>
    <n v="6.6726957984099897"/>
    <n v="30.289504201590013"/>
    <n v="0.18052756054590877"/>
  </r>
  <r>
    <n v="8"/>
    <n v="6000"/>
    <n v="20000000"/>
    <n v="2.5"/>
    <n v="8"/>
    <n v="300"/>
    <n v="0"/>
    <x v="1"/>
    <x v="1"/>
    <n v="8"/>
    <b v="0"/>
    <n v="36.139575000000001"/>
    <n v="6.08776236636223"/>
    <n v="30.05181263363777"/>
    <n v="0.16845141002245406"/>
  </r>
  <r>
    <n v="31"/>
    <n v="6000"/>
    <n v="50000000"/>
    <n v="2.5"/>
    <n v="8"/>
    <n v="300"/>
    <n v="0"/>
    <x v="0"/>
    <x v="0"/>
    <n v="8"/>
    <b v="0"/>
    <n v="38.000774999999997"/>
    <n v="8.0158459320749902"/>
    <n v="29.984929067925009"/>
    <n v="0.21093901195633485"/>
  </r>
  <r>
    <n v="24"/>
    <n v="6000"/>
    <n v="20000000"/>
    <n v="2.5"/>
    <n v="8"/>
    <n v="300"/>
    <n v="0"/>
    <x v="2"/>
    <x v="0"/>
    <n v="8"/>
    <b v="0"/>
    <n v="38.300224999999998"/>
    <n v="8.3245463360216796"/>
    <n v="29.975678663978318"/>
    <n v="0.21734980241034302"/>
  </r>
  <r>
    <n v="20"/>
    <n v="6000"/>
    <n v="20000000"/>
    <n v="2.5"/>
    <n v="8"/>
    <n v="300"/>
    <n v="0"/>
    <x v="1"/>
    <x v="2"/>
    <n v="8"/>
    <b v="0"/>
    <n v="38.473624999999998"/>
    <n v="9.1961695918006505"/>
    <n v="29.277455408199348"/>
    <n v="0.23902529568764708"/>
  </r>
  <r>
    <n v="21"/>
    <n v="6000"/>
    <n v="30000000"/>
    <n v="2.5"/>
    <n v="8"/>
    <n v="300"/>
    <n v="0"/>
    <x v="1"/>
    <x v="2"/>
    <n v="8"/>
    <b v="0"/>
    <n v="36.157024999999997"/>
    <n v="6.9078745611295096"/>
    <n v="29.249150438870487"/>
    <n v="0.19105207248465575"/>
  </r>
  <r>
    <n v="7"/>
    <n v="6000"/>
    <n v="50000000"/>
    <n v="2.5"/>
    <n v="8"/>
    <n v="300"/>
    <n v="0"/>
    <x v="0"/>
    <x v="1"/>
    <n v="8"/>
    <b v="0"/>
    <n v="37.903025"/>
    <n v="9.9763948263660698"/>
    <n v="27.926630173633932"/>
    <n v="0.26320840688483493"/>
  </r>
  <r>
    <n v="12"/>
    <n v="6000"/>
    <n v="20000000"/>
    <n v="2.5"/>
    <n v="8"/>
    <n v="300"/>
    <n v="0"/>
    <x v="2"/>
    <x v="2"/>
    <n v="8"/>
    <b v="0"/>
    <n v="35.074174999999997"/>
    <n v="7.1743269492824604"/>
    <n v="27.899848050717537"/>
    <n v="0.20454727585987301"/>
  </r>
  <r>
    <n v="3"/>
    <n v="6000"/>
    <n v="50000000"/>
    <n v="2.5"/>
    <n v="8"/>
    <n v="300"/>
    <n v="0"/>
    <x v="2"/>
    <x v="1"/>
    <n v="8"/>
    <b v="0"/>
    <n v="33.684249999999999"/>
    <n v="5.8984328913651298"/>
    <n v="27.78581710863487"/>
    <n v="0.17510952125593207"/>
  </r>
  <r>
    <n v="14"/>
    <n v="6000"/>
    <n v="40000000"/>
    <n v="2.5"/>
    <n v="8"/>
    <n v="300"/>
    <n v="0"/>
    <x v="2"/>
    <x v="2"/>
    <n v="8"/>
    <b v="0"/>
    <n v="35.294224999999997"/>
    <n v="7.7751843305972104"/>
    <n v="27.519040669402788"/>
    <n v="0.22029621929925394"/>
  </r>
  <r>
    <n v="13"/>
    <n v="6000"/>
    <n v="30000000"/>
    <n v="2.5"/>
    <n v="8"/>
    <n v="300"/>
    <n v="0"/>
    <x v="2"/>
    <x v="2"/>
    <n v="8"/>
    <b v="0"/>
    <n v="33.356774999999999"/>
    <n v="6.3493697754735301"/>
    <n v="27.007405224526469"/>
    <n v="0.19034723157360178"/>
  </r>
  <r>
    <n v="17"/>
    <n v="6000"/>
    <n v="30000000"/>
    <n v="2.5"/>
    <n v="8"/>
    <n v="300"/>
    <n v="0"/>
    <x v="0"/>
    <x v="2"/>
    <n v="8"/>
    <b v="0"/>
    <n v="31.1206"/>
    <n v="4.9037272102630203"/>
    <n v="26.216872789736978"/>
    <n v="0.15757174380516509"/>
  </r>
  <r>
    <n v="33"/>
    <n v="6000"/>
    <n v="30000000"/>
    <n v="2.5"/>
    <n v="8"/>
    <n v="300"/>
    <n v="0"/>
    <x v="1"/>
    <x v="0"/>
    <n v="8"/>
    <b v="0"/>
    <n v="32.715724999999999"/>
    <n v="6.8771719975899099"/>
    <n v="25.838553002410087"/>
    <n v="0.21020998304607066"/>
  </r>
  <r>
    <n v="29"/>
    <n v="6000"/>
    <n v="30000000"/>
    <n v="2.5"/>
    <n v="8"/>
    <n v="300"/>
    <n v="0"/>
    <x v="0"/>
    <x v="0"/>
    <n v="8"/>
    <b v="0"/>
    <n v="30.172474999999999"/>
    <n v="4.9485261332761601"/>
    <n v="25.223948866723838"/>
    <n v="0.16400796200100126"/>
  </r>
  <r>
    <n v="34"/>
    <n v="6000"/>
    <n v="40000000"/>
    <n v="2.5"/>
    <n v="8"/>
    <n v="300"/>
    <n v="0"/>
    <x v="1"/>
    <x v="0"/>
    <n v="8"/>
    <b v="0"/>
    <n v="30.006225000000001"/>
    <n v="4.9003200528706001"/>
    <n v="25.1059049471294"/>
    <n v="0.16331011491350877"/>
  </r>
  <r>
    <n v="2"/>
    <n v="6000"/>
    <n v="40000000"/>
    <n v="2.5"/>
    <n v="8"/>
    <n v="300"/>
    <n v="0"/>
    <x v="2"/>
    <x v="1"/>
    <n v="8"/>
    <b v="0"/>
    <n v="31.081074999999998"/>
    <n v="6.0826613997619203"/>
    <n v="24.998413600238077"/>
    <n v="0.19570305723859038"/>
  </r>
  <r>
    <n v="9"/>
    <n v="6000"/>
    <n v="30000000"/>
    <n v="2.5"/>
    <n v="8"/>
    <n v="300"/>
    <n v="0"/>
    <x v="1"/>
    <x v="1"/>
    <n v="8"/>
    <b v="0"/>
    <n v="29.289899999999999"/>
    <n v="5.01049727215476"/>
    <n v="24.279402727845238"/>
    <n v="0.17106570087828091"/>
  </r>
  <r>
    <n v="5"/>
    <n v="6000"/>
    <n v="30000000"/>
    <n v="2.5"/>
    <n v="8"/>
    <n v="300"/>
    <n v="0"/>
    <x v="0"/>
    <x v="1"/>
    <n v="8"/>
    <b v="0"/>
    <n v="27.982599999999898"/>
    <n v="4.8130134055736002"/>
    <n v="23.169586594426299"/>
    <n v="0.17200022176544058"/>
  </r>
  <r>
    <n v="16"/>
    <n v="6000"/>
    <n v="20000000"/>
    <n v="2.5"/>
    <n v="8"/>
    <n v="300"/>
    <n v="0"/>
    <x v="0"/>
    <x v="2"/>
    <n v="8"/>
    <b v="0"/>
    <n v="28.120774999999998"/>
    <n v="5.0950756618365096"/>
    <n v="23.025699338163488"/>
    <n v="0.181185463837199"/>
  </r>
  <r>
    <n v="27"/>
    <n v="6000"/>
    <n v="50000000"/>
    <n v="2.5"/>
    <n v="8"/>
    <n v="300"/>
    <n v="0"/>
    <x v="2"/>
    <x v="0"/>
    <n v="8"/>
    <b v="0"/>
    <n v="27.507449999999999"/>
    <n v="4.8721559143293902"/>
    <n v="22.635294085670608"/>
    <n v="0.1771213221992366"/>
  </r>
  <r>
    <n v="6"/>
    <n v="6000"/>
    <n v="40000000"/>
    <n v="2.5"/>
    <n v="8"/>
    <n v="300"/>
    <n v="0"/>
    <x v="0"/>
    <x v="1"/>
    <n v="8"/>
    <b v="0"/>
    <n v="27.112525000000002"/>
    <n v="4.6632082152997603"/>
    <n v="22.44931678470024"/>
    <n v="0.17199461191090687"/>
  </r>
  <r>
    <n v="15"/>
    <n v="6000"/>
    <n v="50000000"/>
    <n v="2.5"/>
    <n v="8"/>
    <n v="300"/>
    <n v="0"/>
    <x v="2"/>
    <x v="2"/>
    <n v="8"/>
    <b v="0"/>
    <n v="26.27985"/>
    <n v="4.0876784051889796"/>
    <n v="22.192171594811022"/>
    <n v="0.15554420611947861"/>
  </r>
  <r>
    <n v="26"/>
    <n v="6000"/>
    <n v="40000000"/>
    <n v="2.5"/>
    <n v="8"/>
    <n v="300"/>
    <n v="0"/>
    <x v="2"/>
    <x v="0"/>
    <n v="8"/>
    <b v="0"/>
    <n v="24.741299999999999"/>
    <n v="4.4186035912884201"/>
    <n v="20.322696408711579"/>
    <n v="0.17859221590168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1D7F8-974D-4477-A962-587CE59DD025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numFmtId="9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an_reward" fld="11" subtotal="average" baseField="2" baseItem="3"/>
    <dataField name="Average of min_reward_84" fld="13" subtotal="average" baseField="1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AFD7-9D84-45A6-80A0-590384FBB7EE}" name="Table1" displayName="Table1" ref="A1:D37" totalsRowShown="0">
  <autoFilter ref="A1:D37" xr:uid="{C683AFD7-9D84-45A6-80A0-590384FBB7EE}"/>
  <sortState xmlns:xlrd2="http://schemas.microsoft.com/office/spreadsheetml/2017/richdata2" ref="A2:D37">
    <sortCondition ref="A1:A37"/>
  </sortState>
  <tableColumns count="4">
    <tableColumn id="1" xr3:uid="{662BFA8E-A4E5-4461-8DA2-04730299AA1E}" name="param_trial"/>
    <tableColumn id="2" xr3:uid="{0B7669FB-5353-4561-918D-E24A09143FC2}" name="mean_reward"/>
    <tableColumn id="3" xr3:uid="{F1ED4C19-AE08-4877-BD11-25CF318603C5}" name="mean_stderr"/>
    <tableColumn id="4" xr3:uid="{32E97D8E-BEDE-4BF7-9869-86AA4A89FE01}" name="min_reward_84" dataDxfId="0">
      <calculatedColumnFormula>Table1[[#This Row],[mean_reward]]-Table1[[#This Row],[mean_stderr]]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A5EB9-7964-46E2-921D-804222DEE697}" name="Table2" displayName="Table2" ref="A1:O37" totalsRowShown="0">
  <autoFilter ref="A1:O37" xr:uid="{7B4A5EB9-7964-46E2-921D-804222DEE697}"/>
  <sortState xmlns:xlrd2="http://schemas.microsoft.com/office/spreadsheetml/2017/richdata2" ref="A2:O37">
    <sortCondition descending="1" ref="N1:N37"/>
  </sortState>
  <tableColumns count="15">
    <tableColumn id="1" xr3:uid="{96C45117-9609-40D4-83BD-D4158273622F}" name="trial"/>
    <tableColumn id="2" xr3:uid="{165521BB-2D0C-4C4D-AFAF-3F0F966CC925}" name="tsetlin_number_of_clauses"/>
    <tableColumn id="3" xr3:uid="{4D819F0C-ED1F-4F20-A793-640D94BC6A6A}" name="tsetlin_T"/>
    <tableColumn id="4" xr3:uid="{8DF8BA54-43D4-4FC2-BDA6-6B46BEB9E0EA}" name="tsetlin_s"/>
    <tableColumn id="5" xr3:uid="{FF96BFA0-8E87-4F4C-A3C3-FBD531BEDEDB}" name="tsetlin_states"/>
    <tableColumn id="6" xr3:uid="{33E21D44-742B-487B-9631-17ED927B26BA}" name="tsetlin_max_target"/>
    <tableColumn id="7" xr3:uid="{85DA6D4C-CE9A-41F5-B0D7-46132E573D0A}" name="tsetlin_min_target"/>
    <tableColumn id="8" xr3:uid="{7D0CE8E3-834C-463D-93B8-BA922A5E1351}" name="min_epsilon"/>
    <tableColumn id="9" xr3:uid="{DD185095-DE8F-44D1-8694-71A62FB1C3A1}" name="epsilon_decay"/>
    <tableColumn id="10" xr3:uid="{0C6761AA-9732-4093-854D-67AC9497263D}" name="num_bins"/>
    <tableColumn id="11" xr3:uid="{6C8781EE-0CF4-4972-8BEB-212F76C53E0D}" name="log_bins"/>
    <tableColumn id="12" xr3:uid="{948B1709-5C1A-4FA6-8D4E-C22C79A71E86}" name="mean_reward" dataDxfId="1">
      <calculatedColumnFormula>INDEX(trials_and_results!B:B,MATCH($A2,trials_and_results!$A:$A,0))</calculatedColumnFormula>
    </tableColumn>
    <tableColumn id="13" xr3:uid="{218E9056-A2CF-47DD-922A-1675CCDA3AA9}" name="mean_stderr">
      <calculatedColumnFormula>INDEX(trials_and_results!C:C,MATCH($A2,trials_and_results!$A:$A,0))</calculatedColumnFormula>
    </tableColumn>
    <tableColumn id="14" xr3:uid="{81584C10-F1F5-45EB-87A0-E8323368C539}" name="min_reward_84">
      <calculatedColumnFormula>INDEX(trials_and_results!D:D,MATCH($A2,trials_and_results!$A:$A,0))</calculatedColumnFormula>
    </tableColumn>
    <tableColumn id="15" xr3:uid="{DBB6C80B-7B7C-4860-97C2-C468CA67D8E6}" name="perc_stderr" dataCellStyle="Percent">
      <calculatedColumnFormula>Table2[[#This Row],[mean_stderr]]/Table2[[#This Row],[mean_reward]]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379C-1968-4B1E-9CCC-B75B38DF4A95}">
  <dimension ref="A1:D37"/>
  <sheetViews>
    <sheetView workbookViewId="0">
      <selection activeCell="F36" sqref="F36"/>
    </sheetView>
  </sheetViews>
  <sheetFormatPr defaultRowHeight="15" x14ac:dyDescent="0.25"/>
  <cols>
    <col min="1" max="1" width="13.28515625" customWidth="1"/>
    <col min="2" max="2" width="15.42578125" customWidth="1"/>
    <col min="3" max="3" width="14.42578125" customWidth="1"/>
    <col min="4" max="4" width="16.855468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14</v>
      </c>
    </row>
    <row r="2" spans="1:4" x14ac:dyDescent="0.25">
      <c r="A2">
        <v>29</v>
      </c>
      <c r="B2">
        <v>30.172474999999999</v>
      </c>
      <c r="C2">
        <v>4.9485261332761601</v>
      </c>
      <c r="D2">
        <f>Table1[[#This Row],[mean_reward]]-Table1[[#This Row],[mean_stderr]]</f>
        <v>25.223948866723838</v>
      </c>
    </row>
    <row r="3" spans="1:4" x14ac:dyDescent="0.25">
      <c r="A3">
        <v>31</v>
      </c>
      <c r="B3">
        <v>38.000774999999997</v>
      </c>
      <c r="C3">
        <v>8.0158459320749902</v>
      </c>
      <c r="D3">
        <f>Table1[[#This Row],[mean_reward]]-Table1[[#This Row],[mean_stderr]]</f>
        <v>29.984929067925009</v>
      </c>
    </row>
    <row r="4" spans="1:4" x14ac:dyDescent="0.25">
      <c r="A4">
        <v>33</v>
      </c>
      <c r="B4">
        <v>32.715724999999999</v>
      </c>
      <c r="C4">
        <v>6.8771719975899099</v>
      </c>
      <c r="D4">
        <f>Table1[[#This Row],[mean_reward]]-Table1[[#This Row],[mean_stderr]]</f>
        <v>25.838553002410087</v>
      </c>
    </row>
    <row r="5" spans="1:4" x14ac:dyDescent="0.25">
      <c r="A5">
        <v>34</v>
      </c>
      <c r="B5">
        <v>30.006225000000001</v>
      </c>
      <c r="C5">
        <v>4.9003200528706001</v>
      </c>
      <c r="D5">
        <f>Table1[[#This Row],[mean_reward]]-Table1[[#This Row],[mean_stderr]]</f>
        <v>25.1059049471294</v>
      </c>
    </row>
    <row r="6" spans="1:4" x14ac:dyDescent="0.25">
      <c r="A6">
        <v>0</v>
      </c>
      <c r="B6">
        <v>48.300849999999997</v>
      </c>
      <c r="C6">
        <v>11.397123957064901</v>
      </c>
      <c r="D6">
        <f>Table1[[#This Row],[mean_reward]]-Table1[[#This Row],[mean_stderr]]</f>
        <v>36.903726042935098</v>
      </c>
    </row>
    <row r="7" spans="1:4" x14ac:dyDescent="0.25">
      <c r="A7">
        <v>1</v>
      </c>
      <c r="B7">
        <v>43.4009</v>
      </c>
      <c r="C7">
        <v>8.4401838777934195</v>
      </c>
      <c r="D7">
        <f>Table1[[#This Row],[mean_reward]]-Table1[[#This Row],[mean_stderr]]</f>
        <v>34.960716122206577</v>
      </c>
    </row>
    <row r="8" spans="1:4" x14ac:dyDescent="0.25">
      <c r="A8">
        <v>2</v>
      </c>
      <c r="B8">
        <v>31.081074999999998</v>
      </c>
      <c r="C8">
        <v>6.0826613997619203</v>
      </c>
      <c r="D8">
        <f>Table1[[#This Row],[mean_reward]]-Table1[[#This Row],[mean_stderr]]</f>
        <v>24.998413600238077</v>
      </c>
    </row>
    <row r="9" spans="1:4" x14ac:dyDescent="0.25">
      <c r="A9">
        <v>3</v>
      </c>
      <c r="B9">
        <v>33.684249999999999</v>
      </c>
      <c r="C9">
        <v>5.8984328913651298</v>
      </c>
      <c r="D9">
        <f>Table1[[#This Row],[mean_reward]]-Table1[[#This Row],[mean_stderr]]</f>
        <v>27.78581710863487</v>
      </c>
    </row>
    <row r="10" spans="1:4" x14ac:dyDescent="0.25">
      <c r="A10">
        <v>4</v>
      </c>
      <c r="B10">
        <v>38.899849999999901</v>
      </c>
      <c r="C10">
        <v>7.14873956775509</v>
      </c>
      <c r="D10">
        <f>Table1[[#This Row],[mean_reward]]-Table1[[#This Row],[mean_stderr]]</f>
        <v>31.751110432244811</v>
      </c>
    </row>
    <row r="11" spans="1:4" x14ac:dyDescent="0.25">
      <c r="A11">
        <v>5</v>
      </c>
      <c r="B11">
        <v>27.982599999999898</v>
      </c>
      <c r="C11">
        <v>4.8130134055736002</v>
      </c>
      <c r="D11">
        <f>Table1[[#This Row],[mean_reward]]-Table1[[#This Row],[mean_stderr]]</f>
        <v>23.169586594426299</v>
      </c>
    </row>
    <row r="12" spans="1:4" x14ac:dyDescent="0.25">
      <c r="A12">
        <v>6</v>
      </c>
      <c r="B12">
        <v>27.112525000000002</v>
      </c>
      <c r="C12">
        <v>4.6632082152997603</v>
      </c>
      <c r="D12">
        <f>Table1[[#This Row],[mean_reward]]-Table1[[#This Row],[mean_stderr]]</f>
        <v>22.44931678470024</v>
      </c>
    </row>
    <row r="13" spans="1:4" x14ac:dyDescent="0.25">
      <c r="A13">
        <v>7</v>
      </c>
      <c r="B13">
        <v>37.903025</v>
      </c>
      <c r="C13">
        <v>9.9763948263660698</v>
      </c>
      <c r="D13">
        <f>Table1[[#This Row],[mean_reward]]-Table1[[#This Row],[mean_stderr]]</f>
        <v>27.926630173633932</v>
      </c>
    </row>
    <row r="14" spans="1:4" x14ac:dyDescent="0.25">
      <c r="A14">
        <v>8</v>
      </c>
      <c r="B14">
        <v>36.139575000000001</v>
      </c>
      <c r="C14">
        <v>6.08776236636223</v>
      </c>
      <c r="D14">
        <f>Table1[[#This Row],[mean_reward]]-Table1[[#This Row],[mean_stderr]]</f>
        <v>30.05181263363777</v>
      </c>
    </row>
    <row r="15" spans="1:4" x14ac:dyDescent="0.25">
      <c r="A15">
        <v>9</v>
      </c>
      <c r="B15">
        <v>29.289899999999999</v>
      </c>
      <c r="C15">
        <v>5.01049727215476</v>
      </c>
      <c r="D15">
        <f>Table1[[#This Row],[mean_reward]]-Table1[[#This Row],[mean_stderr]]</f>
        <v>24.279402727845238</v>
      </c>
    </row>
    <row r="16" spans="1:4" x14ac:dyDescent="0.25">
      <c r="A16">
        <v>10</v>
      </c>
      <c r="B16">
        <v>37.265299999999897</v>
      </c>
      <c r="C16">
        <v>6.3533277922257296</v>
      </c>
      <c r="D16">
        <f>Table1[[#This Row],[mean_reward]]-Table1[[#This Row],[mean_stderr]]</f>
        <v>30.911972207774166</v>
      </c>
    </row>
    <row r="17" spans="1:4" x14ac:dyDescent="0.25">
      <c r="A17">
        <v>11</v>
      </c>
      <c r="B17">
        <v>45.139600000000002</v>
      </c>
      <c r="C17">
        <v>7.3399743751637896</v>
      </c>
      <c r="D17">
        <f>Table1[[#This Row],[mean_reward]]-Table1[[#This Row],[mean_stderr]]</f>
        <v>37.79962562483621</v>
      </c>
    </row>
    <row r="18" spans="1:4" x14ac:dyDescent="0.25">
      <c r="A18">
        <v>12</v>
      </c>
      <c r="B18">
        <v>35.074174999999997</v>
      </c>
      <c r="C18">
        <v>7.1743269492824604</v>
      </c>
      <c r="D18">
        <f>Table1[[#This Row],[mean_reward]]-Table1[[#This Row],[mean_stderr]]</f>
        <v>27.899848050717537</v>
      </c>
    </row>
    <row r="19" spans="1:4" x14ac:dyDescent="0.25">
      <c r="A19">
        <v>13</v>
      </c>
      <c r="B19">
        <v>33.356774999999999</v>
      </c>
      <c r="C19">
        <v>6.3493697754735301</v>
      </c>
      <c r="D19">
        <f>Table1[[#This Row],[mean_reward]]-Table1[[#This Row],[mean_stderr]]</f>
        <v>27.007405224526469</v>
      </c>
    </row>
    <row r="20" spans="1:4" x14ac:dyDescent="0.25">
      <c r="A20">
        <v>14</v>
      </c>
      <c r="B20">
        <v>35.294224999999997</v>
      </c>
      <c r="C20">
        <v>7.7751843305972104</v>
      </c>
      <c r="D20">
        <f>Table1[[#This Row],[mean_reward]]-Table1[[#This Row],[mean_stderr]]</f>
        <v>27.519040669402788</v>
      </c>
    </row>
    <row r="21" spans="1:4" x14ac:dyDescent="0.25">
      <c r="A21">
        <v>15</v>
      </c>
      <c r="B21">
        <v>26.27985</v>
      </c>
      <c r="C21">
        <v>4.0876784051889796</v>
      </c>
      <c r="D21">
        <f>Table1[[#This Row],[mean_reward]]-Table1[[#This Row],[mean_stderr]]</f>
        <v>22.192171594811022</v>
      </c>
    </row>
    <row r="22" spans="1:4" x14ac:dyDescent="0.25">
      <c r="A22">
        <v>16</v>
      </c>
      <c r="B22">
        <v>28.120774999999998</v>
      </c>
      <c r="C22">
        <v>5.0950756618365096</v>
      </c>
      <c r="D22">
        <f>Table1[[#This Row],[mean_reward]]-Table1[[#This Row],[mean_stderr]]</f>
        <v>23.025699338163488</v>
      </c>
    </row>
    <row r="23" spans="1:4" x14ac:dyDescent="0.25">
      <c r="A23">
        <v>17</v>
      </c>
      <c r="B23">
        <v>31.1206</v>
      </c>
      <c r="C23">
        <v>4.9037272102630203</v>
      </c>
      <c r="D23">
        <f>Table1[[#This Row],[mean_reward]]-Table1[[#This Row],[mean_stderr]]</f>
        <v>26.216872789736978</v>
      </c>
    </row>
    <row r="24" spans="1:4" x14ac:dyDescent="0.25">
      <c r="A24">
        <v>18</v>
      </c>
      <c r="B24">
        <v>43.745249999999999</v>
      </c>
      <c r="C24">
        <v>10.146998680235599</v>
      </c>
      <c r="D24">
        <f>Table1[[#This Row],[mean_reward]]-Table1[[#This Row],[mean_stderr]]</f>
        <v>33.598251319764401</v>
      </c>
    </row>
    <row r="25" spans="1:4" x14ac:dyDescent="0.25">
      <c r="A25">
        <v>19</v>
      </c>
      <c r="B25">
        <v>42.330249999999999</v>
      </c>
      <c r="C25">
        <v>6.8146586775472304</v>
      </c>
      <c r="D25">
        <f>Table1[[#This Row],[mean_reward]]-Table1[[#This Row],[mean_stderr]]</f>
        <v>35.515591322452771</v>
      </c>
    </row>
    <row r="26" spans="1:4" x14ac:dyDescent="0.25">
      <c r="A26">
        <v>20</v>
      </c>
      <c r="B26">
        <v>38.473624999999998</v>
      </c>
      <c r="C26">
        <v>9.1961695918006505</v>
      </c>
      <c r="D26">
        <f>Table1[[#This Row],[mean_reward]]-Table1[[#This Row],[mean_stderr]]</f>
        <v>29.277455408199348</v>
      </c>
    </row>
    <row r="27" spans="1:4" x14ac:dyDescent="0.25">
      <c r="A27">
        <v>21</v>
      </c>
      <c r="B27">
        <v>36.157024999999997</v>
      </c>
      <c r="C27">
        <v>6.9078745611295096</v>
      </c>
      <c r="D27">
        <f>Table1[[#This Row],[mean_reward]]-Table1[[#This Row],[mean_stderr]]</f>
        <v>29.249150438870487</v>
      </c>
    </row>
    <row r="28" spans="1:4" x14ac:dyDescent="0.25">
      <c r="A28">
        <v>22</v>
      </c>
      <c r="B28">
        <v>36.962200000000003</v>
      </c>
      <c r="C28">
        <v>6.6726957984099897</v>
      </c>
      <c r="D28">
        <f>Table1[[#This Row],[mean_reward]]-Table1[[#This Row],[mean_stderr]]</f>
        <v>30.289504201590013</v>
      </c>
    </row>
    <row r="29" spans="1:4" x14ac:dyDescent="0.25">
      <c r="A29">
        <v>23</v>
      </c>
      <c r="B29">
        <v>45.5749</v>
      </c>
      <c r="C29">
        <v>9.7179800442378497</v>
      </c>
      <c r="D29">
        <f>Table1[[#This Row],[mean_reward]]-Table1[[#This Row],[mean_stderr]]</f>
        <v>35.856919955762152</v>
      </c>
    </row>
    <row r="30" spans="1:4" x14ac:dyDescent="0.25">
      <c r="A30">
        <v>24</v>
      </c>
      <c r="B30">
        <v>38.300224999999998</v>
      </c>
      <c r="C30">
        <v>8.3245463360216796</v>
      </c>
      <c r="D30">
        <f>Table1[[#This Row],[mean_reward]]-Table1[[#This Row],[mean_stderr]]</f>
        <v>29.975678663978318</v>
      </c>
    </row>
    <row r="31" spans="1:4" x14ac:dyDescent="0.25">
      <c r="A31">
        <v>25</v>
      </c>
      <c r="B31">
        <v>44.335850000000001</v>
      </c>
      <c r="C31">
        <v>9.2107732959823103</v>
      </c>
      <c r="D31">
        <f>Table1[[#This Row],[mean_reward]]-Table1[[#This Row],[mean_stderr]]</f>
        <v>35.125076704017687</v>
      </c>
    </row>
    <row r="32" spans="1:4" x14ac:dyDescent="0.25">
      <c r="A32">
        <v>26</v>
      </c>
      <c r="B32">
        <v>24.741299999999999</v>
      </c>
      <c r="C32">
        <v>4.4186035912884201</v>
      </c>
      <c r="D32">
        <f>Table1[[#This Row],[mean_reward]]-Table1[[#This Row],[mean_stderr]]</f>
        <v>20.322696408711579</v>
      </c>
    </row>
    <row r="33" spans="1:4" x14ac:dyDescent="0.25">
      <c r="A33">
        <v>27</v>
      </c>
      <c r="B33">
        <v>27.507449999999999</v>
      </c>
      <c r="C33">
        <v>4.8721559143293902</v>
      </c>
      <c r="D33">
        <f>Table1[[#This Row],[mean_reward]]-Table1[[#This Row],[mean_stderr]]</f>
        <v>22.635294085670608</v>
      </c>
    </row>
    <row r="34" spans="1:4" x14ac:dyDescent="0.25">
      <c r="A34">
        <v>28</v>
      </c>
      <c r="B34">
        <v>47.050874999999998</v>
      </c>
      <c r="C34">
        <v>8.6857072104689497</v>
      </c>
      <c r="D34">
        <f>Table1[[#This Row],[mean_reward]]-Table1[[#This Row],[mean_stderr]]</f>
        <v>38.36516778953105</v>
      </c>
    </row>
    <row r="35" spans="1:4" x14ac:dyDescent="0.25">
      <c r="A35">
        <v>30</v>
      </c>
      <c r="B35">
        <v>38.118699999999997</v>
      </c>
      <c r="C35">
        <v>7.4713784686407898</v>
      </c>
      <c r="D35">
        <f>Table1[[#This Row],[mean_reward]]-Table1[[#This Row],[mean_stderr]]</f>
        <v>30.647321531359207</v>
      </c>
    </row>
    <row r="36" spans="1:4" x14ac:dyDescent="0.25">
      <c r="A36">
        <v>32</v>
      </c>
      <c r="B36">
        <v>39.319474999999997</v>
      </c>
      <c r="C36">
        <v>8.1643156207298802</v>
      </c>
      <c r="D36">
        <f>Table1[[#This Row],[mean_reward]]-Table1[[#This Row],[mean_stderr]]</f>
        <v>31.155159379270117</v>
      </c>
    </row>
    <row r="37" spans="1:4" x14ac:dyDescent="0.25">
      <c r="A37">
        <v>35</v>
      </c>
      <c r="B37">
        <v>40.046599999999998</v>
      </c>
      <c r="C37">
        <v>6.7068210435328002</v>
      </c>
      <c r="D37">
        <f>Table1[[#This Row],[mean_reward]]-Table1[[#This Row],[mean_stderr]]</f>
        <v>33.3397789564672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E896-8DD2-48E2-BBEA-883A82166B77}">
  <dimension ref="A1:O37"/>
  <sheetViews>
    <sheetView tabSelected="1" workbookViewId="0">
      <selection activeCell="C10" sqref="C10"/>
    </sheetView>
  </sheetViews>
  <sheetFormatPr defaultRowHeight="15" x14ac:dyDescent="0.25"/>
  <cols>
    <col min="2" max="2" width="27.140625" customWidth="1"/>
    <col min="3" max="3" width="10.85546875" customWidth="1"/>
    <col min="4" max="4" width="10.7109375" customWidth="1"/>
    <col min="5" max="5" width="15.140625" customWidth="1"/>
    <col min="6" max="6" width="19.85546875" customWidth="1"/>
    <col min="7" max="7" width="19.5703125" customWidth="1"/>
    <col min="8" max="8" width="14.140625" customWidth="1"/>
    <col min="9" max="9" width="15.85546875" customWidth="1"/>
    <col min="10" max="10" width="11.85546875" customWidth="1"/>
    <col min="11" max="11" width="10.5703125" customWidth="1"/>
    <col min="12" max="12" width="15.7109375" bestFit="1" customWidth="1"/>
    <col min="13" max="13" width="14.5703125" bestFit="1" customWidth="1"/>
    <col min="14" max="14" width="17.140625" bestFit="1" customWidth="1"/>
  </cols>
  <sheetData>
    <row r="1" spans="1:1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</v>
      </c>
      <c r="M1" t="s">
        <v>3</v>
      </c>
      <c r="N1" t="s">
        <v>14</v>
      </c>
      <c r="O1" t="s">
        <v>51</v>
      </c>
    </row>
    <row r="2" spans="1:15" x14ac:dyDescent="0.25">
      <c r="A2">
        <v>28</v>
      </c>
      <c r="B2">
        <v>6000</v>
      </c>
      <c r="C2">
        <v>20000000</v>
      </c>
      <c r="D2">
        <v>2.5</v>
      </c>
      <c r="E2">
        <v>8</v>
      </c>
      <c r="F2">
        <v>300</v>
      </c>
      <c r="G2">
        <v>0</v>
      </c>
      <c r="H2">
        <v>8.0000000000000002E-3</v>
      </c>
      <c r="I2">
        <v>8.9999999999999998E-4</v>
      </c>
      <c r="J2">
        <v>8</v>
      </c>
      <c r="K2" t="b">
        <v>0</v>
      </c>
      <c r="L2">
        <f>INDEX(trials_and_results!B:B,MATCH($A2,trials_and_results!$A:$A,0))</f>
        <v>47.050874999999998</v>
      </c>
      <c r="M2">
        <f>INDEX(trials_and_results!C:C,MATCH($A2,trials_and_results!$A:$A,0))</f>
        <v>8.6857072104689497</v>
      </c>
      <c r="N2">
        <f>INDEX(trials_and_results!D:D,MATCH($A2,trials_and_results!$A:$A,0))</f>
        <v>38.36516778953105</v>
      </c>
      <c r="O2" s="16">
        <f>Table2[[#This Row],[mean_stderr]]/Table2[[#This Row],[mean_reward]]</f>
        <v>0.18460245873151032</v>
      </c>
    </row>
    <row r="3" spans="1:15" x14ac:dyDescent="0.25">
      <c r="A3">
        <v>11</v>
      </c>
      <c r="B3">
        <v>6000</v>
      </c>
      <c r="C3">
        <v>50000000</v>
      </c>
      <c r="D3">
        <v>2.5</v>
      </c>
      <c r="E3">
        <v>8</v>
      </c>
      <c r="F3">
        <v>300</v>
      </c>
      <c r="G3">
        <v>0</v>
      </c>
      <c r="H3">
        <v>4.0000000000000001E-3</v>
      </c>
      <c r="I3">
        <v>6.9999999999999999E-4</v>
      </c>
      <c r="J3">
        <v>8</v>
      </c>
      <c r="K3" t="b">
        <v>0</v>
      </c>
      <c r="L3">
        <f>INDEX(trials_and_results!B:B,MATCH($A3,trials_and_results!$A:$A,0))</f>
        <v>45.139600000000002</v>
      </c>
      <c r="M3">
        <f>INDEX(trials_and_results!C:C,MATCH($A3,trials_and_results!$A:$A,0))</f>
        <v>7.3399743751637896</v>
      </c>
      <c r="N3">
        <f>INDEX(trials_and_results!D:D,MATCH($A3,trials_and_results!$A:$A,0))</f>
        <v>37.79962562483621</v>
      </c>
      <c r="O3" s="16">
        <f>Table2[[#This Row],[mean_stderr]]/Table2[[#This Row],[mean_reward]]</f>
        <v>0.16260610140904636</v>
      </c>
    </row>
    <row r="4" spans="1:15" x14ac:dyDescent="0.25">
      <c r="A4">
        <v>0</v>
      </c>
      <c r="B4">
        <v>6000</v>
      </c>
      <c r="C4">
        <v>20000000</v>
      </c>
      <c r="D4">
        <v>2.5</v>
      </c>
      <c r="E4">
        <v>8</v>
      </c>
      <c r="F4">
        <v>300</v>
      </c>
      <c r="G4">
        <v>0</v>
      </c>
      <c r="H4">
        <v>0.01</v>
      </c>
      <c r="I4">
        <v>6.9999999999999999E-4</v>
      </c>
      <c r="J4">
        <v>8</v>
      </c>
      <c r="K4" t="b">
        <v>0</v>
      </c>
      <c r="L4">
        <f>INDEX(trials_and_results!B:B,MATCH($A4,trials_and_results!$A:$A,0))</f>
        <v>48.300849999999997</v>
      </c>
      <c r="M4">
        <f>INDEX(trials_and_results!C:C,MATCH($A4,trials_and_results!$A:$A,0))</f>
        <v>11.397123957064901</v>
      </c>
      <c r="N4">
        <f>INDEX(trials_and_results!D:D,MATCH($A4,trials_and_results!$A:$A,0))</f>
        <v>36.903726042935098</v>
      </c>
      <c r="O4" s="16">
        <f>Table2[[#This Row],[mean_stderr]]/Table2[[#This Row],[mean_reward]]</f>
        <v>0.23596114679275626</v>
      </c>
    </row>
    <row r="5" spans="1:15" x14ac:dyDescent="0.25">
      <c r="A5">
        <v>23</v>
      </c>
      <c r="B5">
        <v>6000</v>
      </c>
      <c r="C5">
        <v>50000000</v>
      </c>
      <c r="D5">
        <v>2.5</v>
      </c>
      <c r="E5">
        <v>8</v>
      </c>
      <c r="F5">
        <v>300</v>
      </c>
      <c r="G5">
        <v>0</v>
      </c>
      <c r="H5">
        <v>4.0000000000000001E-3</v>
      </c>
      <c r="I5">
        <v>8.0000000000000004E-4</v>
      </c>
      <c r="J5">
        <v>8</v>
      </c>
      <c r="K5" t="b">
        <v>0</v>
      </c>
      <c r="L5">
        <f>INDEX(trials_and_results!B:B,MATCH($A5,trials_and_results!$A:$A,0))</f>
        <v>45.5749</v>
      </c>
      <c r="M5">
        <f>INDEX(trials_and_results!C:C,MATCH($A5,trials_and_results!$A:$A,0))</f>
        <v>9.7179800442378497</v>
      </c>
      <c r="N5">
        <f>INDEX(trials_and_results!D:D,MATCH($A5,trials_and_results!$A:$A,0))</f>
        <v>35.856919955762152</v>
      </c>
      <c r="O5" s="16">
        <f>Table2[[#This Row],[mean_stderr]]/Table2[[#This Row],[mean_reward]]</f>
        <v>0.21323096801611963</v>
      </c>
    </row>
    <row r="6" spans="1:15" x14ac:dyDescent="0.25">
      <c r="A6">
        <v>19</v>
      </c>
      <c r="B6">
        <v>6000</v>
      </c>
      <c r="C6">
        <v>50000000</v>
      </c>
      <c r="D6">
        <v>2.5</v>
      </c>
      <c r="E6">
        <v>8</v>
      </c>
      <c r="F6">
        <v>300</v>
      </c>
      <c r="G6">
        <v>0</v>
      </c>
      <c r="H6">
        <v>8.0000000000000002E-3</v>
      </c>
      <c r="I6">
        <v>8.0000000000000004E-4</v>
      </c>
      <c r="J6">
        <v>8</v>
      </c>
      <c r="K6" t="b">
        <v>0</v>
      </c>
      <c r="L6">
        <f>INDEX(trials_and_results!B:B,MATCH($A6,trials_and_results!$A:$A,0))</f>
        <v>42.330249999999999</v>
      </c>
      <c r="M6">
        <f>INDEX(trials_and_results!C:C,MATCH($A6,trials_and_results!$A:$A,0))</f>
        <v>6.8146586775472304</v>
      </c>
      <c r="N6">
        <f>INDEX(trials_and_results!D:D,MATCH($A6,trials_and_results!$A:$A,0))</f>
        <v>35.515591322452771</v>
      </c>
      <c r="O6" s="16">
        <f>Table2[[#This Row],[mean_stderr]]/Table2[[#This Row],[mean_reward]]</f>
        <v>0.16098791473112561</v>
      </c>
    </row>
    <row r="7" spans="1:15" x14ac:dyDescent="0.25">
      <c r="A7">
        <v>25</v>
      </c>
      <c r="B7">
        <v>6000</v>
      </c>
      <c r="C7">
        <v>30000000</v>
      </c>
      <c r="D7">
        <v>2.5</v>
      </c>
      <c r="E7">
        <v>8</v>
      </c>
      <c r="F7">
        <v>300</v>
      </c>
      <c r="G7">
        <v>0</v>
      </c>
      <c r="H7">
        <v>0.01</v>
      </c>
      <c r="I7">
        <v>8.9999999999999998E-4</v>
      </c>
      <c r="J7">
        <v>8</v>
      </c>
      <c r="K7" t="b">
        <v>0</v>
      </c>
      <c r="L7">
        <f>INDEX(trials_and_results!B:B,MATCH($A7,trials_and_results!$A:$A,0))</f>
        <v>44.335850000000001</v>
      </c>
      <c r="M7">
        <f>INDEX(trials_and_results!C:C,MATCH($A7,trials_and_results!$A:$A,0))</f>
        <v>9.2107732959823103</v>
      </c>
      <c r="N7">
        <f>INDEX(trials_and_results!D:D,MATCH($A7,trials_and_results!$A:$A,0))</f>
        <v>35.125076704017687</v>
      </c>
      <c r="O7" s="16">
        <f>Table2[[#This Row],[mean_stderr]]/Table2[[#This Row],[mean_reward]]</f>
        <v>0.2077500103411192</v>
      </c>
    </row>
    <row r="8" spans="1:15" x14ac:dyDescent="0.25">
      <c r="A8">
        <v>1</v>
      </c>
      <c r="B8">
        <v>6000</v>
      </c>
      <c r="C8">
        <v>30000000</v>
      </c>
      <c r="D8">
        <v>2.5</v>
      </c>
      <c r="E8">
        <v>8</v>
      </c>
      <c r="F8">
        <v>300</v>
      </c>
      <c r="G8">
        <v>0</v>
      </c>
      <c r="H8">
        <v>0.01</v>
      </c>
      <c r="I8">
        <v>6.9999999999999999E-4</v>
      </c>
      <c r="J8">
        <v>8</v>
      </c>
      <c r="K8" t="b">
        <v>0</v>
      </c>
      <c r="L8">
        <f>INDEX(trials_and_results!B:B,MATCH($A8,trials_and_results!$A:$A,0))</f>
        <v>43.4009</v>
      </c>
      <c r="M8">
        <f>INDEX(trials_and_results!C:C,MATCH($A8,trials_and_results!$A:$A,0))</f>
        <v>8.4401838777934195</v>
      </c>
      <c r="N8">
        <f>INDEX(trials_and_results!D:D,MATCH($A8,trials_and_results!$A:$A,0))</f>
        <v>34.960716122206577</v>
      </c>
      <c r="O8" s="16">
        <f>Table2[[#This Row],[mean_stderr]]/Table2[[#This Row],[mean_reward]]</f>
        <v>0.19447025010526095</v>
      </c>
    </row>
    <row r="9" spans="1:15" x14ac:dyDescent="0.25">
      <c r="A9">
        <v>18</v>
      </c>
      <c r="B9">
        <v>6000</v>
      </c>
      <c r="C9">
        <v>40000000</v>
      </c>
      <c r="D9">
        <v>2.5</v>
      </c>
      <c r="E9">
        <v>8</v>
      </c>
      <c r="F9">
        <v>300</v>
      </c>
      <c r="G9">
        <v>0</v>
      </c>
      <c r="H9">
        <v>8.0000000000000002E-3</v>
      </c>
      <c r="I9">
        <v>8.0000000000000004E-4</v>
      </c>
      <c r="J9">
        <v>8</v>
      </c>
      <c r="K9" t="b">
        <v>0</v>
      </c>
      <c r="L9">
        <f>INDEX(trials_and_results!B:B,MATCH($A9,trials_and_results!$A:$A,0))</f>
        <v>43.745249999999999</v>
      </c>
      <c r="M9">
        <f>INDEX(trials_and_results!C:C,MATCH($A9,trials_and_results!$A:$A,0))</f>
        <v>10.146998680235599</v>
      </c>
      <c r="N9">
        <f>INDEX(trials_and_results!D:D,MATCH($A9,trials_and_results!$A:$A,0))</f>
        <v>33.598251319764401</v>
      </c>
      <c r="O9" s="16">
        <f>Table2[[#This Row],[mean_stderr]]/Table2[[#This Row],[mean_reward]]</f>
        <v>0.23195658226288796</v>
      </c>
    </row>
    <row r="10" spans="1:15" x14ac:dyDescent="0.25">
      <c r="A10">
        <v>35</v>
      </c>
      <c r="B10">
        <v>6000</v>
      </c>
      <c r="C10">
        <v>50000000</v>
      </c>
      <c r="D10">
        <v>2.5</v>
      </c>
      <c r="E10">
        <v>8</v>
      </c>
      <c r="F10">
        <v>300</v>
      </c>
      <c r="G10">
        <v>0</v>
      </c>
      <c r="H10">
        <v>4.0000000000000001E-3</v>
      </c>
      <c r="I10">
        <v>8.9999999999999998E-4</v>
      </c>
      <c r="J10">
        <v>8</v>
      </c>
      <c r="K10" t="b">
        <v>0</v>
      </c>
      <c r="L10">
        <f>INDEX(trials_and_results!B:B,MATCH($A10,trials_and_results!$A:$A,0))</f>
        <v>40.046599999999998</v>
      </c>
      <c r="M10">
        <f>INDEX(trials_and_results!C:C,MATCH($A10,trials_and_results!$A:$A,0))</f>
        <v>6.7068210435328002</v>
      </c>
      <c r="N10">
        <f>INDEX(trials_and_results!D:D,MATCH($A10,trials_and_results!$A:$A,0))</f>
        <v>33.3397789564672</v>
      </c>
      <c r="O10" s="16">
        <f>Table2[[#This Row],[mean_stderr]]/Table2[[#This Row],[mean_reward]]</f>
        <v>0.16747541722725026</v>
      </c>
    </row>
    <row r="11" spans="1:15" x14ac:dyDescent="0.25">
      <c r="A11">
        <v>4</v>
      </c>
      <c r="B11">
        <v>6000</v>
      </c>
      <c r="C11">
        <v>20000000</v>
      </c>
      <c r="D11">
        <v>2.5</v>
      </c>
      <c r="E11">
        <v>8</v>
      </c>
      <c r="F11">
        <v>300</v>
      </c>
      <c r="G11">
        <v>0</v>
      </c>
      <c r="H11">
        <v>8.0000000000000002E-3</v>
      </c>
      <c r="I11">
        <v>6.9999999999999999E-4</v>
      </c>
      <c r="J11">
        <v>8</v>
      </c>
      <c r="K11" t="b">
        <v>0</v>
      </c>
      <c r="L11">
        <f>INDEX(trials_and_results!B:B,MATCH($A11,trials_and_results!$A:$A,0))</f>
        <v>38.899849999999901</v>
      </c>
      <c r="M11">
        <f>INDEX(trials_and_results!C:C,MATCH($A11,trials_and_results!$A:$A,0))</f>
        <v>7.14873956775509</v>
      </c>
      <c r="N11">
        <f>INDEX(trials_and_results!D:D,MATCH($A11,trials_and_results!$A:$A,0))</f>
        <v>31.751110432244811</v>
      </c>
      <c r="O11" s="16">
        <f>Table2[[#This Row],[mean_stderr]]/Table2[[#This Row],[mean_reward]]</f>
        <v>0.18377293402815456</v>
      </c>
    </row>
    <row r="12" spans="1:15" x14ac:dyDescent="0.25">
      <c r="A12">
        <v>32</v>
      </c>
      <c r="B12">
        <v>6000</v>
      </c>
      <c r="C12">
        <v>20000000</v>
      </c>
      <c r="D12">
        <v>2.5</v>
      </c>
      <c r="E12">
        <v>8</v>
      </c>
      <c r="F12">
        <v>300</v>
      </c>
      <c r="G12">
        <v>0</v>
      </c>
      <c r="H12">
        <v>4.0000000000000001E-3</v>
      </c>
      <c r="I12">
        <v>8.9999999999999998E-4</v>
      </c>
      <c r="J12">
        <v>8</v>
      </c>
      <c r="K12" t="b">
        <v>0</v>
      </c>
      <c r="L12">
        <f>INDEX(trials_and_results!B:B,MATCH($A12,trials_and_results!$A:$A,0))</f>
        <v>39.319474999999997</v>
      </c>
      <c r="M12">
        <f>INDEX(trials_and_results!C:C,MATCH($A12,trials_and_results!$A:$A,0))</f>
        <v>8.1643156207298802</v>
      </c>
      <c r="N12">
        <f>INDEX(trials_and_results!D:D,MATCH($A12,trials_and_results!$A:$A,0))</f>
        <v>31.155159379270117</v>
      </c>
      <c r="O12" s="16">
        <f>Table2[[#This Row],[mean_stderr]]/Table2[[#This Row],[mean_reward]]</f>
        <v>0.20764050437422882</v>
      </c>
    </row>
    <row r="13" spans="1:15" x14ac:dyDescent="0.25">
      <c r="A13">
        <v>10</v>
      </c>
      <c r="B13">
        <v>6000</v>
      </c>
      <c r="C13">
        <v>40000000</v>
      </c>
      <c r="D13">
        <v>2.5</v>
      </c>
      <c r="E13">
        <v>8</v>
      </c>
      <c r="F13">
        <v>300</v>
      </c>
      <c r="G13">
        <v>0</v>
      </c>
      <c r="H13">
        <v>4.0000000000000001E-3</v>
      </c>
      <c r="I13">
        <v>6.9999999999999999E-4</v>
      </c>
      <c r="J13">
        <v>8</v>
      </c>
      <c r="K13" t="b">
        <v>0</v>
      </c>
      <c r="L13">
        <f>INDEX(trials_and_results!B:B,MATCH($A13,trials_and_results!$A:$A,0))</f>
        <v>37.265299999999897</v>
      </c>
      <c r="M13">
        <f>INDEX(trials_and_results!C:C,MATCH($A13,trials_and_results!$A:$A,0))</f>
        <v>6.3533277922257296</v>
      </c>
      <c r="N13">
        <f>INDEX(trials_and_results!D:D,MATCH($A13,trials_and_results!$A:$A,0))</f>
        <v>30.911972207774166</v>
      </c>
      <c r="O13" s="16">
        <f>Table2[[#This Row],[mean_stderr]]/Table2[[#This Row],[mean_reward]]</f>
        <v>0.17048910896264749</v>
      </c>
    </row>
    <row r="14" spans="1:15" x14ac:dyDescent="0.25">
      <c r="A14">
        <v>30</v>
      </c>
      <c r="B14">
        <v>6000</v>
      </c>
      <c r="C14">
        <v>40000000</v>
      </c>
      <c r="D14">
        <v>2.5</v>
      </c>
      <c r="E14">
        <v>8</v>
      </c>
      <c r="F14">
        <v>300</v>
      </c>
      <c r="G14">
        <v>0</v>
      </c>
      <c r="H14">
        <v>8.0000000000000002E-3</v>
      </c>
      <c r="I14">
        <v>8.9999999999999998E-4</v>
      </c>
      <c r="J14">
        <v>8</v>
      </c>
      <c r="K14" t="b">
        <v>0</v>
      </c>
      <c r="L14">
        <f>INDEX(trials_and_results!B:B,MATCH($A14,trials_and_results!$A:$A,0))</f>
        <v>38.118699999999997</v>
      </c>
      <c r="M14">
        <f>INDEX(trials_and_results!C:C,MATCH($A14,trials_and_results!$A:$A,0))</f>
        <v>7.4713784686407898</v>
      </c>
      <c r="N14">
        <f>INDEX(trials_and_results!D:D,MATCH($A14,trials_and_results!$A:$A,0))</f>
        <v>30.647321531359207</v>
      </c>
      <c r="O14" s="16">
        <f>Table2[[#This Row],[mean_stderr]]/Table2[[#This Row],[mean_reward]]</f>
        <v>0.19600297147176557</v>
      </c>
    </row>
    <row r="15" spans="1:15" x14ac:dyDescent="0.25">
      <c r="A15">
        <v>22</v>
      </c>
      <c r="B15">
        <v>6000</v>
      </c>
      <c r="C15">
        <v>40000000</v>
      </c>
      <c r="D15">
        <v>2.5</v>
      </c>
      <c r="E15">
        <v>8</v>
      </c>
      <c r="F15">
        <v>300</v>
      </c>
      <c r="G15">
        <v>0</v>
      </c>
      <c r="H15">
        <v>4.0000000000000001E-3</v>
      </c>
      <c r="I15">
        <v>8.0000000000000004E-4</v>
      </c>
      <c r="J15">
        <v>8</v>
      </c>
      <c r="K15" t="b">
        <v>0</v>
      </c>
      <c r="L15">
        <f>INDEX(trials_and_results!B:B,MATCH($A15,trials_and_results!$A:$A,0))</f>
        <v>36.962200000000003</v>
      </c>
      <c r="M15">
        <f>INDEX(trials_and_results!C:C,MATCH($A15,trials_and_results!$A:$A,0))</f>
        <v>6.6726957984099897</v>
      </c>
      <c r="N15">
        <f>INDEX(trials_and_results!D:D,MATCH($A15,trials_and_results!$A:$A,0))</f>
        <v>30.289504201590013</v>
      </c>
      <c r="O15" s="16">
        <f>Table2[[#This Row],[mean_stderr]]/Table2[[#This Row],[mean_reward]]</f>
        <v>0.18052756054590877</v>
      </c>
    </row>
    <row r="16" spans="1:15" x14ac:dyDescent="0.25">
      <c r="A16">
        <v>8</v>
      </c>
      <c r="B16">
        <v>6000</v>
      </c>
      <c r="C16">
        <v>20000000</v>
      </c>
      <c r="D16">
        <v>2.5</v>
      </c>
      <c r="E16">
        <v>8</v>
      </c>
      <c r="F16">
        <v>300</v>
      </c>
      <c r="G16">
        <v>0</v>
      </c>
      <c r="H16">
        <v>4.0000000000000001E-3</v>
      </c>
      <c r="I16">
        <v>6.9999999999999999E-4</v>
      </c>
      <c r="J16">
        <v>8</v>
      </c>
      <c r="K16" t="b">
        <v>0</v>
      </c>
      <c r="L16">
        <f>INDEX(trials_and_results!B:B,MATCH($A16,trials_and_results!$A:$A,0))</f>
        <v>36.139575000000001</v>
      </c>
      <c r="M16">
        <f>INDEX(trials_and_results!C:C,MATCH($A16,trials_and_results!$A:$A,0))</f>
        <v>6.08776236636223</v>
      </c>
      <c r="N16">
        <f>INDEX(trials_and_results!D:D,MATCH($A16,trials_and_results!$A:$A,0))</f>
        <v>30.05181263363777</v>
      </c>
      <c r="O16" s="16">
        <f>Table2[[#This Row],[mean_stderr]]/Table2[[#This Row],[mean_reward]]</f>
        <v>0.16845141002245406</v>
      </c>
    </row>
    <row r="17" spans="1:15" x14ac:dyDescent="0.25">
      <c r="A17">
        <v>31</v>
      </c>
      <c r="B17">
        <v>6000</v>
      </c>
      <c r="C17">
        <v>50000000</v>
      </c>
      <c r="D17">
        <v>2.5</v>
      </c>
      <c r="E17">
        <v>8</v>
      </c>
      <c r="F17">
        <v>300</v>
      </c>
      <c r="G17">
        <v>0</v>
      </c>
      <c r="H17">
        <v>8.0000000000000002E-3</v>
      </c>
      <c r="I17">
        <v>8.9999999999999998E-4</v>
      </c>
      <c r="J17">
        <v>8</v>
      </c>
      <c r="K17" t="b">
        <v>0</v>
      </c>
      <c r="L17">
        <f>INDEX(trials_and_results!B:B,MATCH($A17,trials_and_results!$A:$A,0))</f>
        <v>38.000774999999997</v>
      </c>
      <c r="M17">
        <f>INDEX(trials_and_results!C:C,MATCH($A17,trials_and_results!$A:$A,0))</f>
        <v>8.0158459320749902</v>
      </c>
      <c r="N17">
        <f>INDEX(trials_and_results!D:D,MATCH($A17,trials_and_results!$A:$A,0))</f>
        <v>29.984929067925009</v>
      </c>
      <c r="O17" s="16">
        <f>Table2[[#This Row],[mean_stderr]]/Table2[[#This Row],[mean_reward]]</f>
        <v>0.21093901195633485</v>
      </c>
    </row>
    <row r="18" spans="1:15" x14ac:dyDescent="0.25">
      <c r="A18">
        <v>24</v>
      </c>
      <c r="B18">
        <v>6000</v>
      </c>
      <c r="C18">
        <v>20000000</v>
      </c>
      <c r="D18">
        <v>2.5</v>
      </c>
      <c r="E18">
        <v>8</v>
      </c>
      <c r="F18">
        <v>300</v>
      </c>
      <c r="G18">
        <v>0</v>
      </c>
      <c r="H18">
        <v>0.01</v>
      </c>
      <c r="I18">
        <v>8.9999999999999998E-4</v>
      </c>
      <c r="J18">
        <v>8</v>
      </c>
      <c r="K18" t="b">
        <v>0</v>
      </c>
      <c r="L18">
        <f>INDEX(trials_and_results!B:B,MATCH($A18,trials_and_results!$A:$A,0))</f>
        <v>38.300224999999998</v>
      </c>
      <c r="M18">
        <f>INDEX(trials_and_results!C:C,MATCH($A18,trials_and_results!$A:$A,0))</f>
        <v>8.3245463360216796</v>
      </c>
      <c r="N18">
        <f>INDEX(trials_and_results!D:D,MATCH($A18,trials_and_results!$A:$A,0))</f>
        <v>29.975678663978318</v>
      </c>
      <c r="O18" s="16">
        <f>Table2[[#This Row],[mean_stderr]]/Table2[[#This Row],[mean_reward]]</f>
        <v>0.21734980241034302</v>
      </c>
    </row>
    <row r="19" spans="1:15" x14ac:dyDescent="0.25">
      <c r="A19">
        <v>20</v>
      </c>
      <c r="B19">
        <v>6000</v>
      </c>
      <c r="C19">
        <v>20000000</v>
      </c>
      <c r="D19">
        <v>2.5</v>
      </c>
      <c r="E19">
        <v>8</v>
      </c>
      <c r="F19">
        <v>300</v>
      </c>
      <c r="G19">
        <v>0</v>
      </c>
      <c r="H19">
        <v>4.0000000000000001E-3</v>
      </c>
      <c r="I19">
        <v>8.0000000000000004E-4</v>
      </c>
      <c r="J19">
        <v>8</v>
      </c>
      <c r="K19" t="b">
        <v>0</v>
      </c>
      <c r="L19">
        <f>INDEX(trials_and_results!B:B,MATCH($A19,trials_and_results!$A:$A,0))</f>
        <v>38.473624999999998</v>
      </c>
      <c r="M19">
        <f>INDEX(trials_and_results!C:C,MATCH($A19,trials_and_results!$A:$A,0))</f>
        <v>9.1961695918006505</v>
      </c>
      <c r="N19">
        <f>INDEX(trials_and_results!D:D,MATCH($A19,trials_and_results!$A:$A,0))</f>
        <v>29.277455408199348</v>
      </c>
      <c r="O19" s="16">
        <f>Table2[[#This Row],[mean_stderr]]/Table2[[#This Row],[mean_reward]]</f>
        <v>0.23902529568764708</v>
      </c>
    </row>
    <row r="20" spans="1:15" x14ac:dyDescent="0.25">
      <c r="A20">
        <v>21</v>
      </c>
      <c r="B20">
        <v>6000</v>
      </c>
      <c r="C20">
        <v>30000000</v>
      </c>
      <c r="D20">
        <v>2.5</v>
      </c>
      <c r="E20">
        <v>8</v>
      </c>
      <c r="F20">
        <v>300</v>
      </c>
      <c r="G20">
        <v>0</v>
      </c>
      <c r="H20">
        <v>4.0000000000000001E-3</v>
      </c>
      <c r="I20">
        <v>8.0000000000000004E-4</v>
      </c>
      <c r="J20">
        <v>8</v>
      </c>
      <c r="K20" t="b">
        <v>0</v>
      </c>
      <c r="L20">
        <f>INDEX(trials_and_results!B:B,MATCH($A20,trials_and_results!$A:$A,0))</f>
        <v>36.157024999999997</v>
      </c>
      <c r="M20">
        <f>INDEX(trials_and_results!C:C,MATCH($A20,trials_and_results!$A:$A,0))</f>
        <v>6.9078745611295096</v>
      </c>
      <c r="N20">
        <f>INDEX(trials_and_results!D:D,MATCH($A20,trials_and_results!$A:$A,0))</f>
        <v>29.249150438870487</v>
      </c>
      <c r="O20" s="16">
        <f>Table2[[#This Row],[mean_stderr]]/Table2[[#This Row],[mean_reward]]</f>
        <v>0.19105207248465575</v>
      </c>
    </row>
    <row r="21" spans="1:15" x14ac:dyDescent="0.25">
      <c r="A21">
        <v>7</v>
      </c>
      <c r="B21">
        <v>6000</v>
      </c>
      <c r="C21">
        <v>50000000</v>
      </c>
      <c r="D21">
        <v>2.5</v>
      </c>
      <c r="E21">
        <v>8</v>
      </c>
      <c r="F21">
        <v>300</v>
      </c>
      <c r="G21">
        <v>0</v>
      </c>
      <c r="H21">
        <v>8.0000000000000002E-3</v>
      </c>
      <c r="I21">
        <v>6.9999999999999999E-4</v>
      </c>
      <c r="J21">
        <v>8</v>
      </c>
      <c r="K21" t="b">
        <v>0</v>
      </c>
      <c r="L21">
        <f>INDEX(trials_and_results!B:B,MATCH($A21,trials_and_results!$A:$A,0))</f>
        <v>37.903025</v>
      </c>
      <c r="M21">
        <f>INDEX(trials_and_results!C:C,MATCH($A21,trials_and_results!$A:$A,0))</f>
        <v>9.9763948263660698</v>
      </c>
      <c r="N21">
        <f>INDEX(trials_and_results!D:D,MATCH($A21,trials_and_results!$A:$A,0))</f>
        <v>27.926630173633932</v>
      </c>
      <c r="O21" s="16">
        <f>Table2[[#This Row],[mean_stderr]]/Table2[[#This Row],[mean_reward]]</f>
        <v>0.26320840688483493</v>
      </c>
    </row>
    <row r="22" spans="1:15" x14ac:dyDescent="0.25">
      <c r="A22">
        <v>12</v>
      </c>
      <c r="B22">
        <v>6000</v>
      </c>
      <c r="C22">
        <v>20000000</v>
      </c>
      <c r="D22">
        <v>2.5</v>
      </c>
      <c r="E22">
        <v>8</v>
      </c>
      <c r="F22">
        <v>300</v>
      </c>
      <c r="G22">
        <v>0</v>
      </c>
      <c r="H22">
        <v>0.01</v>
      </c>
      <c r="I22">
        <v>8.0000000000000004E-4</v>
      </c>
      <c r="J22">
        <v>8</v>
      </c>
      <c r="K22" t="b">
        <v>0</v>
      </c>
      <c r="L22">
        <f>INDEX(trials_and_results!B:B,MATCH($A22,trials_and_results!$A:$A,0))</f>
        <v>35.074174999999997</v>
      </c>
      <c r="M22">
        <f>INDEX(trials_and_results!C:C,MATCH($A22,trials_and_results!$A:$A,0))</f>
        <v>7.1743269492824604</v>
      </c>
      <c r="N22">
        <f>INDEX(trials_and_results!D:D,MATCH($A22,trials_and_results!$A:$A,0))</f>
        <v>27.899848050717537</v>
      </c>
      <c r="O22" s="16">
        <f>Table2[[#This Row],[mean_stderr]]/Table2[[#This Row],[mean_reward]]</f>
        <v>0.20454727585987301</v>
      </c>
    </row>
    <row r="23" spans="1:15" x14ac:dyDescent="0.25">
      <c r="A23">
        <v>3</v>
      </c>
      <c r="B23">
        <v>6000</v>
      </c>
      <c r="C23">
        <v>50000000</v>
      </c>
      <c r="D23">
        <v>2.5</v>
      </c>
      <c r="E23">
        <v>8</v>
      </c>
      <c r="F23">
        <v>300</v>
      </c>
      <c r="G23">
        <v>0</v>
      </c>
      <c r="H23">
        <v>0.01</v>
      </c>
      <c r="I23">
        <v>6.9999999999999999E-4</v>
      </c>
      <c r="J23">
        <v>8</v>
      </c>
      <c r="K23" t="b">
        <v>0</v>
      </c>
      <c r="L23">
        <f>INDEX(trials_and_results!B:B,MATCH($A23,trials_and_results!$A:$A,0))</f>
        <v>33.684249999999999</v>
      </c>
      <c r="M23">
        <f>INDEX(trials_and_results!C:C,MATCH($A23,trials_and_results!$A:$A,0))</f>
        <v>5.8984328913651298</v>
      </c>
      <c r="N23">
        <f>INDEX(trials_and_results!D:D,MATCH($A23,trials_and_results!$A:$A,0))</f>
        <v>27.78581710863487</v>
      </c>
      <c r="O23" s="16">
        <f>Table2[[#This Row],[mean_stderr]]/Table2[[#This Row],[mean_reward]]</f>
        <v>0.17510952125593207</v>
      </c>
    </row>
    <row r="24" spans="1:15" x14ac:dyDescent="0.25">
      <c r="A24">
        <v>14</v>
      </c>
      <c r="B24">
        <v>6000</v>
      </c>
      <c r="C24">
        <v>40000000</v>
      </c>
      <c r="D24">
        <v>2.5</v>
      </c>
      <c r="E24">
        <v>8</v>
      </c>
      <c r="F24">
        <v>300</v>
      </c>
      <c r="G24">
        <v>0</v>
      </c>
      <c r="H24">
        <v>0.01</v>
      </c>
      <c r="I24">
        <v>8.0000000000000004E-4</v>
      </c>
      <c r="J24">
        <v>8</v>
      </c>
      <c r="K24" t="b">
        <v>0</v>
      </c>
      <c r="L24">
        <f>INDEX(trials_and_results!B:B,MATCH($A24,trials_and_results!$A:$A,0))</f>
        <v>35.294224999999997</v>
      </c>
      <c r="M24">
        <f>INDEX(trials_and_results!C:C,MATCH($A24,trials_and_results!$A:$A,0))</f>
        <v>7.7751843305972104</v>
      </c>
      <c r="N24">
        <f>INDEX(trials_and_results!D:D,MATCH($A24,trials_and_results!$A:$A,0))</f>
        <v>27.519040669402788</v>
      </c>
      <c r="O24" s="16">
        <f>Table2[[#This Row],[mean_stderr]]/Table2[[#This Row],[mean_reward]]</f>
        <v>0.22029621929925394</v>
      </c>
    </row>
    <row r="25" spans="1:15" x14ac:dyDescent="0.25">
      <c r="A25">
        <v>13</v>
      </c>
      <c r="B25">
        <v>6000</v>
      </c>
      <c r="C25">
        <v>30000000</v>
      </c>
      <c r="D25">
        <v>2.5</v>
      </c>
      <c r="E25">
        <v>8</v>
      </c>
      <c r="F25">
        <v>300</v>
      </c>
      <c r="G25">
        <v>0</v>
      </c>
      <c r="H25">
        <v>0.01</v>
      </c>
      <c r="I25">
        <v>8.0000000000000004E-4</v>
      </c>
      <c r="J25">
        <v>8</v>
      </c>
      <c r="K25" t="b">
        <v>0</v>
      </c>
      <c r="L25">
        <f>INDEX(trials_and_results!B:B,MATCH($A25,trials_and_results!$A:$A,0))</f>
        <v>33.356774999999999</v>
      </c>
      <c r="M25">
        <f>INDEX(trials_and_results!C:C,MATCH($A25,trials_and_results!$A:$A,0))</f>
        <v>6.3493697754735301</v>
      </c>
      <c r="N25">
        <f>INDEX(trials_and_results!D:D,MATCH($A25,trials_and_results!$A:$A,0))</f>
        <v>27.007405224526469</v>
      </c>
      <c r="O25" s="16">
        <f>Table2[[#This Row],[mean_stderr]]/Table2[[#This Row],[mean_reward]]</f>
        <v>0.19034723157360178</v>
      </c>
    </row>
    <row r="26" spans="1:15" x14ac:dyDescent="0.25">
      <c r="A26">
        <v>17</v>
      </c>
      <c r="B26">
        <v>6000</v>
      </c>
      <c r="C26">
        <v>30000000</v>
      </c>
      <c r="D26">
        <v>2.5</v>
      </c>
      <c r="E26">
        <v>8</v>
      </c>
      <c r="F26">
        <v>300</v>
      </c>
      <c r="G26">
        <v>0</v>
      </c>
      <c r="H26">
        <v>8.0000000000000002E-3</v>
      </c>
      <c r="I26">
        <v>8.0000000000000004E-4</v>
      </c>
      <c r="J26">
        <v>8</v>
      </c>
      <c r="K26" t="b">
        <v>0</v>
      </c>
      <c r="L26">
        <f>INDEX(trials_and_results!B:B,MATCH($A26,trials_and_results!$A:$A,0))</f>
        <v>31.1206</v>
      </c>
      <c r="M26">
        <f>INDEX(trials_and_results!C:C,MATCH($A26,trials_and_results!$A:$A,0))</f>
        <v>4.9037272102630203</v>
      </c>
      <c r="N26">
        <f>INDEX(trials_and_results!D:D,MATCH($A26,trials_and_results!$A:$A,0))</f>
        <v>26.216872789736978</v>
      </c>
      <c r="O26" s="16">
        <f>Table2[[#This Row],[mean_stderr]]/Table2[[#This Row],[mean_reward]]</f>
        <v>0.15757174380516509</v>
      </c>
    </row>
    <row r="27" spans="1:15" x14ac:dyDescent="0.25">
      <c r="A27">
        <v>33</v>
      </c>
      <c r="B27">
        <v>6000</v>
      </c>
      <c r="C27">
        <v>30000000</v>
      </c>
      <c r="D27">
        <v>2.5</v>
      </c>
      <c r="E27">
        <v>8</v>
      </c>
      <c r="F27">
        <v>300</v>
      </c>
      <c r="G27">
        <v>0</v>
      </c>
      <c r="H27">
        <v>4.0000000000000001E-3</v>
      </c>
      <c r="I27">
        <v>8.9999999999999998E-4</v>
      </c>
      <c r="J27">
        <v>8</v>
      </c>
      <c r="K27" t="b">
        <v>0</v>
      </c>
      <c r="L27">
        <f>INDEX(trials_and_results!B:B,MATCH($A27,trials_and_results!$A:$A,0))</f>
        <v>32.715724999999999</v>
      </c>
      <c r="M27">
        <f>INDEX(trials_and_results!C:C,MATCH($A27,trials_and_results!$A:$A,0))</f>
        <v>6.8771719975899099</v>
      </c>
      <c r="N27">
        <f>INDEX(trials_and_results!D:D,MATCH($A27,trials_and_results!$A:$A,0))</f>
        <v>25.838553002410087</v>
      </c>
      <c r="O27" s="16">
        <f>Table2[[#This Row],[mean_stderr]]/Table2[[#This Row],[mean_reward]]</f>
        <v>0.21020998304607066</v>
      </c>
    </row>
    <row r="28" spans="1:15" x14ac:dyDescent="0.25">
      <c r="A28">
        <v>29</v>
      </c>
      <c r="B28">
        <v>6000</v>
      </c>
      <c r="C28">
        <v>30000000</v>
      </c>
      <c r="D28">
        <v>2.5</v>
      </c>
      <c r="E28">
        <v>8</v>
      </c>
      <c r="F28">
        <v>300</v>
      </c>
      <c r="G28">
        <v>0</v>
      </c>
      <c r="H28">
        <v>8.0000000000000002E-3</v>
      </c>
      <c r="I28">
        <v>8.9999999999999998E-4</v>
      </c>
      <c r="J28">
        <v>8</v>
      </c>
      <c r="K28" t="b">
        <v>0</v>
      </c>
      <c r="L28">
        <f>INDEX(trials_and_results!B:B,MATCH($A28,trials_and_results!$A:$A,0))</f>
        <v>30.172474999999999</v>
      </c>
      <c r="M28">
        <f>INDEX(trials_and_results!C:C,MATCH($A28,trials_and_results!$A:$A,0))</f>
        <v>4.9485261332761601</v>
      </c>
      <c r="N28">
        <f>INDEX(trials_and_results!D:D,MATCH($A28,trials_and_results!$A:$A,0))</f>
        <v>25.223948866723838</v>
      </c>
      <c r="O28" s="16">
        <f>Table2[[#This Row],[mean_stderr]]/Table2[[#This Row],[mean_reward]]</f>
        <v>0.16400796200100126</v>
      </c>
    </row>
    <row r="29" spans="1:15" x14ac:dyDescent="0.25">
      <c r="A29">
        <v>34</v>
      </c>
      <c r="B29">
        <v>6000</v>
      </c>
      <c r="C29">
        <v>40000000</v>
      </c>
      <c r="D29">
        <v>2.5</v>
      </c>
      <c r="E29">
        <v>8</v>
      </c>
      <c r="F29">
        <v>300</v>
      </c>
      <c r="G29">
        <v>0</v>
      </c>
      <c r="H29">
        <v>4.0000000000000001E-3</v>
      </c>
      <c r="I29">
        <v>8.9999999999999998E-4</v>
      </c>
      <c r="J29">
        <v>8</v>
      </c>
      <c r="K29" t="b">
        <v>0</v>
      </c>
      <c r="L29">
        <f>INDEX(trials_and_results!B:B,MATCH($A29,trials_and_results!$A:$A,0))</f>
        <v>30.006225000000001</v>
      </c>
      <c r="M29">
        <f>INDEX(trials_and_results!C:C,MATCH($A29,trials_and_results!$A:$A,0))</f>
        <v>4.9003200528706001</v>
      </c>
      <c r="N29">
        <f>INDEX(trials_and_results!D:D,MATCH($A29,trials_and_results!$A:$A,0))</f>
        <v>25.1059049471294</v>
      </c>
      <c r="O29" s="16">
        <f>Table2[[#This Row],[mean_stderr]]/Table2[[#This Row],[mean_reward]]</f>
        <v>0.16331011491350877</v>
      </c>
    </row>
    <row r="30" spans="1:15" x14ac:dyDescent="0.25">
      <c r="A30">
        <v>2</v>
      </c>
      <c r="B30">
        <v>6000</v>
      </c>
      <c r="C30">
        <v>40000000</v>
      </c>
      <c r="D30">
        <v>2.5</v>
      </c>
      <c r="E30">
        <v>8</v>
      </c>
      <c r="F30">
        <v>300</v>
      </c>
      <c r="G30">
        <v>0</v>
      </c>
      <c r="H30">
        <v>0.01</v>
      </c>
      <c r="I30">
        <v>6.9999999999999999E-4</v>
      </c>
      <c r="J30">
        <v>8</v>
      </c>
      <c r="K30" t="b">
        <v>0</v>
      </c>
      <c r="L30">
        <f>INDEX(trials_and_results!B:B,MATCH($A30,trials_and_results!$A:$A,0))</f>
        <v>31.081074999999998</v>
      </c>
      <c r="M30">
        <f>INDEX(trials_and_results!C:C,MATCH($A30,trials_and_results!$A:$A,0))</f>
        <v>6.0826613997619203</v>
      </c>
      <c r="N30">
        <f>INDEX(trials_and_results!D:D,MATCH($A30,trials_and_results!$A:$A,0))</f>
        <v>24.998413600238077</v>
      </c>
      <c r="O30" s="16">
        <f>Table2[[#This Row],[mean_stderr]]/Table2[[#This Row],[mean_reward]]</f>
        <v>0.19570305723859038</v>
      </c>
    </row>
    <row r="31" spans="1:15" x14ac:dyDescent="0.25">
      <c r="A31">
        <v>9</v>
      </c>
      <c r="B31">
        <v>6000</v>
      </c>
      <c r="C31">
        <v>30000000</v>
      </c>
      <c r="D31">
        <v>2.5</v>
      </c>
      <c r="E31">
        <v>8</v>
      </c>
      <c r="F31">
        <v>300</v>
      </c>
      <c r="G31">
        <v>0</v>
      </c>
      <c r="H31">
        <v>4.0000000000000001E-3</v>
      </c>
      <c r="I31">
        <v>6.9999999999999999E-4</v>
      </c>
      <c r="J31">
        <v>8</v>
      </c>
      <c r="K31" t="b">
        <v>0</v>
      </c>
      <c r="L31">
        <f>INDEX(trials_and_results!B:B,MATCH($A31,trials_and_results!$A:$A,0))</f>
        <v>29.289899999999999</v>
      </c>
      <c r="M31">
        <f>INDEX(trials_and_results!C:C,MATCH($A31,trials_and_results!$A:$A,0))</f>
        <v>5.01049727215476</v>
      </c>
      <c r="N31">
        <f>INDEX(trials_and_results!D:D,MATCH($A31,trials_and_results!$A:$A,0))</f>
        <v>24.279402727845238</v>
      </c>
      <c r="O31" s="16">
        <f>Table2[[#This Row],[mean_stderr]]/Table2[[#This Row],[mean_reward]]</f>
        <v>0.17106570087828091</v>
      </c>
    </row>
    <row r="32" spans="1:15" x14ac:dyDescent="0.25">
      <c r="A32">
        <v>5</v>
      </c>
      <c r="B32">
        <v>6000</v>
      </c>
      <c r="C32">
        <v>30000000</v>
      </c>
      <c r="D32">
        <v>2.5</v>
      </c>
      <c r="E32">
        <v>8</v>
      </c>
      <c r="F32">
        <v>300</v>
      </c>
      <c r="G32">
        <v>0</v>
      </c>
      <c r="H32">
        <v>8.0000000000000002E-3</v>
      </c>
      <c r="I32">
        <v>6.9999999999999999E-4</v>
      </c>
      <c r="J32">
        <v>8</v>
      </c>
      <c r="K32" t="b">
        <v>0</v>
      </c>
      <c r="L32">
        <f>INDEX(trials_and_results!B:B,MATCH($A32,trials_and_results!$A:$A,0))</f>
        <v>27.982599999999898</v>
      </c>
      <c r="M32">
        <f>INDEX(trials_and_results!C:C,MATCH($A32,trials_and_results!$A:$A,0))</f>
        <v>4.8130134055736002</v>
      </c>
      <c r="N32">
        <f>INDEX(trials_and_results!D:D,MATCH($A32,trials_and_results!$A:$A,0))</f>
        <v>23.169586594426299</v>
      </c>
      <c r="O32" s="16">
        <f>Table2[[#This Row],[mean_stderr]]/Table2[[#This Row],[mean_reward]]</f>
        <v>0.17200022176544058</v>
      </c>
    </row>
    <row r="33" spans="1:15" x14ac:dyDescent="0.25">
      <c r="A33">
        <v>16</v>
      </c>
      <c r="B33">
        <v>6000</v>
      </c>
      <c r="C33">
        <v>20000000</v>
      </c>
      <c r="D33">
        <v>2.5</v>
      </c>
      <c r="E33">
        <v>8</v>
      </c>
      <c r="F33">
        <v>300</v>
      </c>
      <c r="G33">
        <v>0</v>
      </c>
      <c r="H33">
        <v>8.0000000000000002E-3</v>
      </c>
      <c r="I33">
        <v>8.0000000000000004E-4</v>
      </c>
      <c r="J33">
        <v>8</v>
      </c>
      <c r="K33" t="b">
        <v>0</v>
      </c>
      <c r="L33">
        <f>INDEX(trials_and_results!B:B,MATCH($A33,trials_and_results!$A:$A,0))</f>
        <v>28.120774999999998</v>
      </c>
      <c r="M33">
        <f>INDEX(trials_and_results!C:C,MATCH($A33,trials_and_results!$A:$A,0))</f>
        <v>5.0950756618365096</v>
      </c>
      <c r="N33">
        <f>INDEX(trials_and_results!D:D,MATCH($A33,trials_and_results!$A:$A,0))</f>
        <v>23.025699338163488</v>
      </c>
      <c r="O33" s="16">
        <f>Table2[[#This Row],[mean_stderr]]/Table2[[#This Row],[mean_reward]]</f>
        <v>0.181185463837199</v>
      </c>
    </row>
    <row r="34" spans="1:15" x14ac:dyDescent="0.25">
      <c r="A34">
        <v>27</v>
      </c>
      <c r="B34">
        <v>6000</v>
      </c>
      <c r="C34">
        <v>50000000</v>
      </c>
      <c r="D34">
        <v>2.5</v>
      </c>
      <c r="E34">
        <v>8</v>
      </c>
      <c r="F34">
        <v>300</v>
      </c>
      <c r="G34">
        <v>0</v>
      </c>
      <c r="H34">
        <v>0.01</v>
      </c>
      <c r="I34">
        <v>8.9999999999999998E-4</v>
      </c>
      <c r="J34">
        <v>8</v>
      </c>
      <c r="K34" t="b">
        <v>0</v>
      </c>
      <c r="L34">
        <f>INDEX(trials_and_results!B:B,MATCH($A34,trials_and_results!$A:$A,0))</f>
        <v>27.507449999999999</v>
      </c>
      <c r="M34">
        <f>INDEX(trials_and_results!C:C,MATCH($A34,trials_and_results!$A:$A,0))</f>
        <v>4.8721559143293902</v>
      </c>
      <c r="N34">
        <f>INDEX(trials_and_results!D:D,MATCH($A34,trials_and_results!$A:$A,0))</f>
        <v>22.635294085670608</v>
      </c>
      <c r="O34" s="16">
        <f>Table2[[#This Row],[mean_stderr]]/Table2[[#This Row],[mean_reward]]</f>
        <v>0.1771213221992366</v>
      </c>
    </row>
    <row r="35" spans="1:15" x14ac:dyDescent="0.25">
      <c r="A35">
        <v>6</v>
      </c>
      <c r="B35">
        <v>6000</v>
      </c>
      <c r="C35">
        <v>40000000</v>
      </c>
      <c r="D35">
        <v>2.5</v>
      </c>
      <c r="E35">
        <v>8</v>
      </c>
      <c r="F35">
        <v>300</v>
      </c>
      <c r="G35">
        <v>0</v>
      </c>
      <c r="H35">
        <v>8.0000000000000002E-3</v>
      </c>
      <c r="I35">
        <v>6.9999999999999999E-4</v>
      </c>
      <c r="J35">
        <v>8</v>
      </c>
      <c r="K35" t="b">
        <v>0</v>
      </c>
      <c r="L35">
        <f>INDEX(trials_and_results!B:B,MATCH($A35,trials_and_results!$A:$A,0))</f>
        <v>27.112525000000002</v>
      </c>
      <c r="M35">
        <f>INDEX(trials_and_results!C:C,MATCH($A35,trials_and_results!$A:$A,0))</f>
        <v>4.6632082152997603</v>
      </c>
      <c r="N35">
        <f>INDEX(trials_and_results!D:D,MATCH($A35,trials_and_results!$A:$A,0))</f>
        <v>22.44931678470024</v>
      </c>
      <c r="O35" s="16">
        <f>Table2[[#This Row],[mean_stderr]]/Table2[[#This Row],[mean_reward]]</f>
        <v>0.17199461191090687</v>
      </c>
    </row>
    <row r="36" spans="1:15" x14ac:dyDescent="0.25">
      <c r="A36">
        <v>15</v>
      </c>
      <c r="B36">
        <v>6000</v>
      </c>
      <c r="C36">
        <v>50000000</v>
      </c>
      <c r="D36">
        <v>2.5</v>
      </c>
      <c r="E36">
        <v>8</v>
      </c>
      <c r="F36">
        <v>300</v>
      </c>
      <c r="G36">
        <v>0</v>
      </c>
      <c r="H36">
        <v>0.01</v>
      </c>
      <c r="I36">
        <v>8.0000000000000004E-4</v>
      </c>
      <c r="J36">
        <v>8</v>
      </c>
      <c r="K36" t="b">
        <v>0</v>
      </c>
      <c r="L36">
        <f>INDEX(trials_and_results!B:B,MATCH($A36,trials_and_results!$A:$A,0))</f>
        <v>26.27985</v>
      </c>
      <c r="M36">
        <f>INDEX(trials_and_results!C:C,MATCH($A36,trials_and_results!$A:$A,0))</f>
        <v>4.0876784051889796</v>
      </c>
      <c r="N36">
        <f>INDEX(trials_and_results!D:D,MATCH($A36,trials_and_results!$A:$A,0))</f>
        <v>22.192171594811022</v>
      </c>
      <c r="O36" s="16">
        <f>Table2[[#This Row],[mean_stderr]]/Table2[[#This Row],[mean_reward]]</f>
        <v>0.15554420611947861</v>
      </c>
    </row>
    <row r="37" spans="1:15" x14ac:dyDescent="0.25">
      <c r="A37">
        <v>26</v>
      </c>
      <c r="B37">
        <v>6000</v>
      </c>
      <c r="C37">
        <v>40000000</v>
      </c>
      <c r="D37">
        <v>2.5</v>
      </c>
      <c r="E37">
        <v>8</v>
      </c>
      <c r="F37">
        <v>300</v>
      </c>
      <c r="G37">
        <v>0</v>
      </c>
      <c r="H37">
        <v>0.01</v>
      </c>
      <c r="I37">
        <v>8.9999999999999998E-4</v>
      </c>
      <c r="J37">
        <v>8</v>
      </c>
      <c r="K37" t="b">
        <v>0</v>
      </c>
      <c r="L37">
        <f>INDEX(trials_and_results!B:B,MATCH($A37,trials_and_results!$A:$A,0))</f>
        <v>24.741299999999999</v>
      </c>
      <c r="M37">
        <f>INDEX(trials_and_results!C:C,MATCH($A37,trials_and_results!$A:$A,0))</f>
        <v>4.4186035912884201</v>
      </c>
      <c r="N37">
        <f>INDEX(trials_and_results!D:D,MATCH($A37,trials_and_results!$A:$A,0))</f>
        <v>20.322696408711579</v>
      </c>
      <c r="O37" s="16">
        <f>Table2[[#This Row],[mean_stderr]]/Table2[[#This Row],[mean_reward]]</f>
        <v>0.17859221590168747</v>
      </c>
    </row>
  </sheetData>
  <conditionalFormatting sqref="O2:O3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5D51-E62B-4F7C-9B34-DD243D2769C8}">
  <dimension ref="A1:J37"/>
  <sheetViews>
    <sheetView workbookViewId="0">
      <selection activeCell="G2" sqref="G2:G37"/>
    </sheetView>
  </sheetViews>
  <sheetFormatPr defaultRowHeight="15" x14ac:dyDescent="0.25"/>
  <cols>
    <col min="2" max="2" width="25.5703125" bestFit="1" customWidth="1"/>
    <col min="3" max="3" width="9" bestFit="1" customWidth="1"/>
    <col min="4" max="4" width="13.140625" bestFit="1" customWidth="1"/>
    <col min="5" max="5" width="12" bestFit="1" customWidth="1"/>
    <col min="6" max="6" width="13.85546875" bestFit="1" customWidth="1"/>
    <col min="7" max="7" width="9.7109375" bestFit="1" customWidth="1"/>
    <col min="8" max="8" width="13.42578125" bestFit="1" customWidth="1"/>
    <col min="9" max="9" width="12.28515625" bestFit="1" customWidth="1"/>
    <col min="10" max="10" width="14.85546875" bestFit="1" customWidth="1"/>
  </cols>
  <sheetData>
    <row r="1" spans="1:10" x14ac:dyDescent="0.25">
      <c r="A1" t="str">
        <f>Table2[[#Headers],[trial]]</f>
        <v>trial</v>
      </c>
      <c r="B1" t="str">
        <f>Table2[[#Headers],[tsetlin_number_of_clauses]]</f>
        <v>tsetlin_number_of_clauses</v>
      </c>
      <c r="C1" t="str">
        <f>Table2[[#Headers],[tsetlin_T]]</f>
        <v>tsetlin_T</v>
      </c>
      <c r="D1" t="str">
        <f>Table2[[#Headers],[tsetlin_states]]</f>
        <v>tsetlin_states</v>
      </c>
      <c r="E1" t="str">
        <f>Table2[[#Headers],[min_epsilon]]</f>
        <v>min_epsilon</v>
      </c>
      <c r="F1" t="str">
        <f>Table2[[#Headers],[epsilon_decay]]</f>
        <v>epsilon_decay</v>
      </c>
      <c r="G1" t="str">
        <f>Table2[[#Headers],[num_bins]]</f>
        <v>num_bins</v>
      </c>
      <c r="H1" t="str">
        <f>Table2[[#Headers],[mean_reward]]</f>
        <v>mean_reward</v>
      </c>
      <c r="I1" t="str">
        <f>Table2[[#Headers],[mean_stderr]]</f>
        <v>mean_stderr</v>
      </c>
      <c r="J1" t="str">
        <f>Table2[[#Headers],[min_reward_84]]</f>
        <v>min_reward_84</v>
      </c>
    </row>
    <row r="2" spans="1:10" x14ac:dyDescent="0.25">
      <c r="A2">
        <f>Table2[[#This Row],[trial]]</f>
        <v>28</v>
      </c>
      <c r="B2">
        <f>Table2[[#This Row],[tsetlin_number_of_clauses]]</f>
        <v>6000</v>
      </c>
      <c r="C2">
        <f>Table2[[#This Row],[tsetlin_T]]</f>
        <v>20000000</v>
      </c>
      <c r="D2">
        <f>Table2[[#This Row],[tsetlin_states]]</f>
        <v>8</v>
      </c>
      <c r="E2">
        <f>Table2[[#This Row],[min_epsilon]]</f>
        <v>8.0000000000000002E-3</v>
      </c>
      <c r="F2">
        <f>Table2[[#This Row],[epsilon_decay]]</f>
        <v>8.9999999999999998E-4</v>
      </c>
      <c r="G2">
        <f>Table2[[#This Row],[num_bins]]</f>
        <v>8</v>
      </c>
      <c r="H2">
        <f>Table2[[#This Row],[mean_reward]]</f>
        <v>47.050874999999998</v>
      </c>
      <c r="I2">
        <f>Table2[[#This Row],[mean_stderr]]</f>
        <v>8.6857072104689497</v>
      </c>
      <c r="J2">
        <f>Table2[[#This Row],[min_reward_84]]</f>
        <v>38.36516778953105</v>
      </c>
    </row>
    <row r="3" spans="1:10" x14ac:dyDescent="0.25">
      <c r="A3">
        <f>Table2[[#This Row],[trial]]</f>
        <v>11</v>
      </c>
      <c r="B3">
        <f>Table2[[#This Row],[tsetlin_number_of_clauses]]</f>
        <v>6000</v>
      </c>
      <c r="C3">
        <f>Table2[[#This Row],[tsetlin_T]]</f>
        <v>50000000</v>
      </c>
      <c r="D3">
        <f>Table2[[#This Row],[tsetlin_states]]</f>
        <v>8</v>
      </c>
      <c r="E3">
        <f>Table2[[#This Row],[min_epsilon]]</f>
        <v>4.0000000000000001E-3</v>
      </c>
      <c r="F3">
        <f>Table2[[#This Row],[epsilon_decay]]</f>
        <v>6.9999999999999999E-4</v>
      </c>
      <c r="G3">
        <f>Table2[[#This Row],[num_bins]]</f>
        <v>8</v>
      </c>
      <c r="H3">
        <f>Table2[[#This Row],[mean_reward]]</f>
        <v>45.139600000000002</v>
      </c>
      <c r="I3">
        <f>Table2[[#This Row],[mean_stderr]]</f>
        <v>7.3399743751637896</v>
      </c>
      <c r="J3">
        <f>Table2[[#This Row],[min_reward_84]]</f>
        <v>37.79962562483621</v>
      </c>
    </row>
    <row r="4" spans="1:10" x14ac:dyDescent="0.25">
      <c r="A4">
        <f>Table2[[#This Row],[trial]]</f>
        <v>0</v>
      </c>
      <c r="B4">
        <f>Table2[[#This Row],[tsetlin_number_of_clauses]]</f>
        <v>6000</v>
      </c>
      <c r="C4">
        <f>Table2[[#This Row],[tsetlin_T]]</f>
        <v>20000000</v>
      </c>
      <c r="D4">
        <f>Table2[[#This Row],[tsetlin_states]]</f>
        <v>8</v>
      </c>
      <c r="E4">
        <f>Table2[[#This Row],[min_epsilon]]</f>
        <v>0.01</v>
      </c>
      <c r="F4">
        <f>Table2[[#This Row],[epsilon_decay]]</f>
        <v>6.9999999999999999E-4</v>
      </c>
      <c r="G4">
        <f>Table2[[#This Row],[num_bins]]</f>
        <v>8</v>
      </c>
      <c r="H4">
        <f>Table2[[#This Row],[mean_reward]]</f>
        <v>48.300849999999997</v>
      </c>
      <c r="I4">
        <f>Table2[[#This Row],[mean_stderr]]</f>
        <v>11.397123957064901</v>
      </c>
      <c r="J4">
        <f>Table2[[#This Row],[min_reward_84]]</f>
        <v>36.903726042935098</v>
      </c>
    </row>
    <row r="5" spans="1:10" x14ac:dyDescent="0.25">
      <c r="A5">
        <f>Table2[[#This Row],[trial]]</f>
        <v>23</v>
      </c>
      <c r="B5">
        <f>Table2[[#This Row],[tsetlin_number_of_clauses]]</f>
        <v>6000</v>
      </c>
      <c r="C5">
        <f>Table2[[#This Row],[tsetlin_T]]</f>
        <v>50000000</v>
      </c>
      <c r="D5">
        <f>Table2[[#This Row],[tsetlin_states]]</f>
        <v>8</v>
      </c>
      <c r="E5">
        <f>Table2[[#This Row],[min_epsilon]]</f>
        <v>4.0000000000000001E-3</v>
      </c>
      <c r="F5">
        <f>Table2[[#This Row],[epsilon_decay]]</f>
        <v>8.0000000000000004E-4</v>
      </c>
      <c r="G5">
        <f>Table2[[#This Row],[num_bins]]</f>
        <v>8</v>
      </c>
      <c r="H5">
        <f>Table2[[#This Row],[mean_reward]]</f>
        <v>45.5749</v>
      </c>
      <c r="I5">
        <f>Table2[[#This Row],[mean_stderr]]</f>
        <v>9.7179800442378497</v>
      </c>
      <c r="J5">
        <f>Table2[[#This Row],[min_reward_84]]</f>
        <v>35.856919955762152</v>
      </c>
    </row>
    <row r="6" spans="1:10" x14ac:dyDescent="0.25">
      <c r="A6">
        <f>Table2[[#This Row],[trial]]</f>
        <v>19</v>
      </c>
      <c r="B6">
        <f>Table2[[#This Row],[tsetlin_number_of_clauses]]</f>
        <v>6000</v>
      </c>
      <c r="C6">
        <f>Table2[[#This Row],[tsetlin_T]]</f>
        <v>50000000</v>
      </c>
      <c r="D6">
        <f>Table2[[#This Row],[tsetlin_states]]</f>
        <v>8</v>
      </c>
      <c r="E6">
        <f>Table2[[#This Row],[min_epsilon]]</f>
        <v>8.0000000000000002E-3</v>
      </c>
      <c r="F6">
        <f>Table2[[#This Row],[epsilon_decay]]</f>
        <v>8.0000000000000004E-4</v>
      </c>
      <c r="G6">
        <f>Table2[[#This Row],[num_bins]]</f>
        <v>8</v>
      </c>
      <c r="H6">
        <f>Table2[[#This Row],[mean_reward]]</f>
        <v>42.330249999999999</v>
      </c>
      <c r="I6">
        <f>Table2[[#This Row],[mean_stderr]]</f>
        <v>6.8146586775472304</v>
      </c>
      <c r="J6">
        <f>Table2[[#This Row],[min_reward_84]]</f>
        <v>35.515591322452771</v>
      </c>
    </row>
    <row r="7" spans="1:10" x14ac:dyDescent="0.25">
      <c r="A7">
        <f>Table2[[#This Row],[trial]]</f>
        <v>25</v>
      </c>
      <c r="B7">
        <f>Table2[[#This Row],[tsetlin_number_of_clauses]]</f>
        <v>6000</v>
      </c>
      <c r="C7">
        <f>Table2[[#This Row],[tsetlin_T]]</f>
        <v>30000000</v>
      </c>
      <c r="D7">
        <f>Table2[[#This Row],[tsetlin_states]]</f>
        <v>8</v>
      </c>
      <c r="E7">
        <f>Table2[[#This Row],[min_epsilon]]</f>
        <v>0.01</v>
      </c>
      <c r="F7">
        <f>Table2[[#This Row],[epsilon_decay]]</f>
        <v>8.9999999999999998E-4</v>
      </c>
      <c r="G7">
        <f>Table2[[#This Row],[num_bins]]</f>
        <v>8</v>
      </c>
      <c r="H7">
        <f>Table2[[#This Row],[mean_reward]]</f>
        <v>44.335850000000001</v>
      </c>
      <c r="I7">
        <f>Table2[[#This Row],[mean_stderr]]</f>
        <v>9.2107732959823103</v>
      </c>
      <c r="J7">
        <f>Table2[[#This Row],[min_reward_84]]</f>
        <v>35.125076704017687</v>
      </c>
    </row>
    <row r="8" spans="1:10" x14ac:dyDescent="0.25">
      <c r="A8">
        <f>Table2[[#This Row],[trial]]</f>
        <v>1</v>
      </c>
      <c r="B8">
        <f>Table2[[#This Row],[tsetlin_number_of_clauses]]</f>
        <v>6000</v>
      </c>
      <c r="C8">
        <f>Table2[[#This Row],[tsetlin_T]]</f>
        <v>30000000</v>
      </c>
      <c r="D8">
        <f>Table2[[#This Row],[tsetlin_states]]</f>
        <v>8</v>
      </c>
      <c r="E8">
        <f>Table2[[#This Row],[min_epsilon]]</f>
        <v>0.01</v>
      </c>
      <c r="F8">
        <f>Table2[[#This Row],[epsilon_decay]]</f>
        <v>6.9999999999999999E-4</v>
      </c>
      <c r="G8">
        <f>Table2[[#This Row],[num_bins]]</f>
        <v>8</v>
      </c>
      <c r="H8">
        <f>Table2[[#This Row],[mean_reward]]</f>
        <v>43.4009</v>
      </c>
      <c r="I8">
        <f>Table2[[#This Row],[mean_stderr]]</f>
        <v>8.4401838777934195</v>
      </c>
      <c r="J8">
        <f>Table2[[#This Row],[min_reward_84]]</f>
        <v>34.960716122206577</v>
      </c>
    </row>
    <row r="9" spans="1:10" x14ac:dyDescent="0.25">
      <c r="A9">
        <f>Table2[[#This Row],[trial]]</f>
        <v>18</v>
      </c>
      <c r="B9">
        <f>Table2[[#This Row],[tsetlin_number_of_clauses]]</f>
        <v>6000</v>
      </c>
      <c r="C9">
        <f>Table2[[#This Row],[tsetlin_T]]</f>
        <v>40000000</v>
      </c>
      <c r="D9">
        <f>Table2[[#This Row],[tsetlin_states]]</f>
        <v>8</v>
      </c>
      <c r="E9">
        <f>Table2[[#This Row],[min_epsilon]]</f>
        <v>8.0000000000000002E-3</v>
      </c>
      <c r="F9">
        <f>Table2[[#This Row],[epsilon_decay]]</f>
        <v>8.0000000000000004E-4</v>
      </c>
      <c r="G9">
        <f>Table2[[#This Row],[num_bins]]</f>
        <v>8</v>
      </c>
      <c r="H9">
        <f>Table2[[#This Row],[mean_reward]]</f>
        <v>43.745249999999999</v>
      </c>
      <c r="I9">
        <f>Table2[[#This Row],[mean_stderr]]</f>
        <v>10.146998680235599</v>
      </c>
      <c r="J9">
        <f>Table2[[#This Row],[min_reward_84]]</f>
        <v>33.598251319764401</v>
      </c>
    </row>
    <row r="10" spans="1:10" x14ac:dyDescent="0.25">
      <c r="A10">
        <f>Table2[[#This Row],[trial]]</f>
        <v>35</v>
      </c>
      <c r="B10">
        <f>Table2[[#This Row],[tsetlin_number_of_clauses]]</f>
        <v>6000</v>
      </c>
      <c r="C10">
        <f>Table2[[#This Row],[tsetlin_T]]</f>
        <v>50000000</v>
      </c>
      <c r="D10">
        <f>Table2[[#This Row],[tsetlin_states]]</f>
        <v>8</v>
      </c>
      <c r="E10">
        <f>Table2[[#This Row],[min_epsilon]]</f>
        <v>4.0000000000000001E-3</v>
      </c>
      <c r="F10">
        <f>Table2[[#This Row],[epsilon_decay]]</f>
        <v>8.9999999999999998E-4</v>
      </c>
      <c r="G10">
        <f>Table2[[#This Row],[num_bins]]</f>
        <v>8</v>
      </c>
      <c r="H10">
        <f>Table2[[#This Row],[mean_reward]]</f>
        <v>40.046599999999998</v>
      </c>
      <c r="I10">
        <f>Table2[[#This Row],[mean_stderr]]</f>
        <v>6.7068210435328002</v>
      </c>
      <c r="J10">
        <f>Table2[[#This Row],[min_reward_84]]</f>
        <v>33.3397789564672</v>
      </c>
    </row>
    <row r="11" spans="1:10" x14ac:dyDescent="0.25">
      <c r="A11">
        <f>Table2[[#This Row],[trial]]</f>
        <v>4</v>
      </c>
      <c r="B11">
        <f>Table2[[#This Row],[tsetlin_number_of_clauses]]</f>
        <v>6000</v>
      </c>
      <c r="C11">
        <f>Table2[[#This Row],[tsetlin_T]]</f>
        <v>20000000</v>
      </c>
      <c r="D11">
        <f>Table2[[#This Row],[tsetlin_states]]</f>
        <v>8</v>
      </c>
      <c r="E11">
        <f>Table2[[#This Row],[min_epsilon]]</f>
        <v>8.0000000000000002E-3</v>
      </c>
      <c r="F11">
        <f>Table2[[#This Row],[epsilon_decay]]</f>
        <v>6.9999999999999999E-4</v>
      </c>
      <c r="G11">
        <f>Table2[[#This Row],[num_bins]]</f>
        <v>8</v>
      </c>
      <c r="H11">
        <f>Table2[[#This Row],[mean_reward]]</f>
        <v>38.899849999999901</v>
      </c>
      <c r="I11">
        <f>Table2[[#This Row],[mean_stderr]]</f>
        <v>7.14873956775509</v>
      </c>
      <c r="J11">
        <f>Table2[[#This Row],[min_reward_84]]</f>
        <v>31.751110432244811</v>
      </c>
    </row>
    <row r="12" spans="1:10" x14ac:dyDescent="0.25">
      <c r="A12">
        <f>Table2[[#This Row],[trial]]</f>
        <v>32</v>
      </c>
      <c r="B12">
        <f>Table2[[#This Row],[tsetlin_number_of_clauses]]</f>
        <v>6000</v>
      </c>
      <c r="C12">
        <f>Table2[[#This Row],[tsetlin_T]]</f>
        <v>20000000</v>
      </c>
      <c r="D12">
        <f>Table2[[#This Row],[tsetlin_states]]</f>
        <v>8</v>
      </c>
      <c r="E12">
        <f>Table2[[#This Row],[min_epsilon]]</f>
        <v>4.0000000000000001E-3</v>
      </c>
      <c r="F12">
        <f>Table2[[#This Row],[epsilon_decay]]</f>
        <v>8.9999999999999998E-4</v>
      </c>
      <c r="G12">
        <f>Table2[[#This Row],[num_bins]]</f>
        <v>8</v>
      </c>
      <c r="H12">
        <f>Table2[[#This Row],[mean_reward]]</f>
        <v>39.319474999999997</v>
      </c>
      <c r="I12">
        <f>Table2[[#This Row],[mean_stderr]]</f>
        <v>8.1643156207298802</v>
      </c>
      <c r="J12">
        <f>Table2[[#This Row],[min_reward_84]]</f>
        <v>31.155159379270117</v>
      </c>
    </row>
    <row r="13" spans="1:10" x14ac:dyDescent="0.25">
      <c r="A13">
        <f>Table2[[#This Row],[trial]]</f>
        <v>10</v>
      </c>
      <c r="B13">
        <f>Table2[[#This Row],[tsetlin_number_of_clauses]]</f>
        <v>6000</v>
      </c>
      <c r="C13">
        <f>Table2[[#This Row],[tsetlin_T]]</f>
        <v>40000000</v>
      </c>
      <c r="D13">
        <f>Table2[[#This Row],[tsetlin_states]]</f>
        <v>8</v>
      </c>
      <c r="E13">
        <f>Table2[[#This Row],[min_epsilon]]</f>
        <v>4.0000000000000001E-3</v>
      </c>
      <c r="F13">
        <f>Table2[[#This Row],[epsilon_decay]]</f>
        <v>6.9999999999999999E-4</v>
      </c>
      <c r="G13">
        <f>Table2[[#This Row],[num_bins]]</f>
        <v>8</v>
      </c>
      <c r="H13">
        <f>Table2[[#This Row],[mean_reward]]</f>
        <v>37.265299999999897</v>
      </c>
      <c r="I13">
        <f>Table2[[#This Row],[mean_stderr]]</f>
        <v>6.3533277922257296</v>
      </c>
      <c r="J13">
        <f>Table2[[#This Row],[min_reward_84]]</f>
        <v>30.911972207774166</v>
      </c>
    </row>
    <row r="14" spans="1:10" x14ac:dyDescent="0.25">
      <c r="A14">
        <f>Table2[[#This Row],[trial]]</f>
        <v>30</v>
      </c>
      <c r="B14">
        <f>Table2[[#This Row],[tsetlin_number_of_clauses]]</f>
        <v>6000</v>
      </c>
      <c r="C14">
        <f>Table2[[#This Row],[tsetlin_T]]</f>
        <v>40000000</v>
      </c>
      <c r="D14">
        <f>Table2[[#This Row],[tsetlin_states]]</f>
        <v>8</v>
      </c>
      <c r="E14">
        <f>Table2[[#This Row],[min_epsilon]]</f>
        <v>8.0000000000000002E-3</v>
      </c>
      <c r="F14">
        <f>Table2[[#This Row],[epsilon_decay]]</f>
        <v>8.9999999999999998E-4</v>
      </c>
      <c r="G14">
        <f>Table2[[#This Row],[num_bins]]</f>
        <v>8</v>
      </c>
      <c r="H14">
        <f>Table2[[#This Row],[mean_reward]]</f>
        <v>38.118699999999997</v>
      </c>
      <c r="I14">
        <f>Table2[[#This Row],[mean_stderr]]</f>
        <v>7.4713784686407898</v>
      </c>
      <c r="J14">
        <f>Table2[[#This Row],[min_reward_84]]</f>
        <v>30.647321531359207</v>
      </c>
    </row>
    <row r="15" spans="1:10" x14ac:dyDescent="0.25">
      <c r="A15">
        <f>Table2[[#This Row],[trial]]</f>
        <v>22</v>
      </c>
      <c r="B15">
        <f>Table2[[#This Row],[tsetlin_number_of_clauses]]</f>
        <v>6000</v>
      </c>
      <c r="C15">
        <f>Table2[[#This Row],[tsetlin_T]]</f>
        <v>40000000</v>
      </c>
      <c r="D15">
        <f>Table2[[#This Row],[tsetlin_states]]</f>
        <v>8</v>
      </c>
      <c r="E15">
        <f>Table2[[#This Row],[min_epsilon]]</f>
        <v>4.0000000000000001E-3</v>
      </c>
      <c r="F15">
        <f>Table2[[#This Row],[epsilon_decay]]</f>
        <v>8.0000000000000004E-4</v>
      </c>
      <c r="G15">
        <f>Table2[[#This Row],[num_bins]]</f>
        <v>8</v>
      </c>
      <c r="H15">
        <f>Table2[[#This Row],[mean_reward]]</f>
        <v>36.962200000000003</v>
      </c>
      <c r="I15">
        <f>Table2[[#This Row],[mean_stderr]]</f>
        <v>6.6726957984099897</v>
      </c>
      <c r="J15">
        <f>Table2[[#This Row],[min_reward_84]]</f>
        <v>30.289504201590013</v>
      </c>
    </row>
    <row r="16" spans="1:10" x14ac:dyDescent="0.25">
      <c r="A16">
        <f>Table2[[#This Row],[trial]]</f>
        <v>8</v>
      </c>
      <c r="B16">
        <f>Table2[[#This Row],[tsetlin_number_of_clauses]]</f>
        <v>6000</v>
      </c>
      <c r="C16">
        <f>Table2[[#This Row],[tsetlin_T]]</f>
        <v>20000000</v>
      </c>
      <c r="D16">
        <f>Table2[[#This Row],[tsetlin_states]]</f>
        <v>8</v>
      </c>
      <c r="E16">
        <f>Table2[[#This Row],[min_epsilon]]</f>
        <v>4.0000000000000001E-3</v>
      </c>
      <c r="F16">
        <f>Table2[[#This Row],[epsilon_decay]]</f>
        <v>6.9999999999999999E-4</v>
      </c>
      <c r="G16">
        <f>Table2[[#This Row],[num_bins]]</f>
        <v>8</v>
      </c>
      <c r="H16">
        <f>Table2[[#This Row],[mean_reward]]</f>
        <v>36.139575000000001</v>
      </c>
      <c r="I16">
        <f>Table2[[#This Row],[mean_stderr]]</f>
        <v>6.08776236636223</v>
      </c>
      <c r="J16">
        <f>Table2[[#This Row],[min_reward_84]]</f>
        <v>30.05181263363777</v>
      </c>
    </row>
    <row r="17" spans="1:10" x14ac:dyDescent="0.25">
      <c r="A17">
        <f>Table2[[#This Row],[trial]]</f>
        <v>31</v>
      </c>
      <c r="B17">
        <f>Table2[[#This Row],[tsetlin_number_of_clauses]]</f>
        <v>6000</v>
      </c>
      <c r="C17">
        <f>Table2[[#This Row],[tsetlin_T]]</f>
        <v>50000000</v>
      </c>
      <c r="D17">
        <f>Table2[[#This Row],[tsetlin_states]]</f>
        <v>8</v>
      </c>
      <c r="E17">
        <f>Table2[[#This Row],[min_epsilon]]</f>
        <v>8.0000000000000002E-3</v>
      </c>
      <c r="F17">
        <f>Table2[[#This Row],[epsilon_decay]]</f>
        <v>8.9999999999999998E-4</v>
      </c>
      <c r="G17">
        <f>Table2[[#This Row],[num_bins]]</f>
        <v>8</v>
      </c>
      <c r="H17">
        <f>Table2[[#This Row],[mean_reward]]</f>
        <v>38.000774999999997</v>
      </c>
      <c r="I17">
        <f>Table2[[#This Row],[mean_stderr]]</f>
        <v>8.0158459320749902</v>
      </c>
      <c r="J17">
        <f>Table2[[#This Row],[min_reward_84]]</f>
        <v>29.984929067925009</v>
      </c>
    </row>
    <row r="18" spans="1:10" x14ac:dyDescent="0.25">
      <c r="A18">
        <f>Table2[[#This Row],[trial]]</f>
        <v>24</v>
      </c>
      <c r="B18">
        <f>Table2[[#This Row],[tsetlin_number_of_clauses]]</f>
        <v>6000</v>
      </c>
      <c r="C18">
        <f>Table2[[#This Row],[tsetlin_T]]</f>
        <v>20000000</v>
      </c>
      <c r="D18">
        <f>Table2[[#This Row],[tsetlin_states]]</f>
        <v>8</v>
      </c>
      <c r="E18">
        <f>Table2[[#This Row],[min_epsilon]]</f>
        <v>0.01</v>
      </c>
      <c r="F18">
        <f>Table2[[#This Row],[epsilon_decay]]</f>
        <v>8.9999999999999998E-4</v>
      </c>
      <c r="G18">
        <f>Table2[[#This Row],[num_bins]]</f>
        <v>8</v>
      </c>
      <c r="H18">
        <f>Table2[[#This Row],[mean_reward]]</f>
        <v>38.300224999999998</v>
      </c>
      <c r="I18">
        <f>Table2[[#This Row],[mean_stderr]]</f>
        <v>8.3245463360216796</v>
      </c>
      <c r="J18">
        <f>Table2[[#This Row],[min_reward_84]]</f>
        <v>29.975678663978318</v>
      </c>
    </row>
    <row r="19" spans="1:10" x14ac:dyDescent="0.25">
      <c r="A19">
        <f>Table2[[#This Row],[trial]]</f>
        <v>20</v>
      </c>
      <c r="B19">
        <f>Table2[[#This Row],[tsetlin_number_of_clauses]]</f>
        <v>6000</v>
      </c>
      <c r="C19">
        <f>Table2[[#This Row],[tsetlin_T]]</f>
        <v>20000000</v>
      </c>
      <c r="D19">
        <f>Table2[[#This Row],[tsetlin_states]]</f>
        <v>8</v>
      </c>
      <c r="E19">
        <f>Table2[[#This Row],[min_epsilon]]</f>
        <v>4.0000000000000001E-3</v>
      </c>
      <c r="F19">
        <f>Table2[[#This Row],[epsilon_decay]]</f>
        <v>8.0000000000000004E-4</v>
      </c>
      <c r="G19">
        <f>Table2[[#This Row],[num_bins]]</f>
        <v>8</v>
      </c>
      <c r="H19">
        <f>Table2[[#This Row],[mean_reward]]</f>
        <v>38.473624999999998</v>
      </c>
      <c r="I19">
        <f>Table2[[#This Row],[mean_stderr]]</f>
        <v>9.1961695918006505</v>
      </c>
      <c r="J19">
        <f>Table2[[#This Row],[min_reward_84]]</f>
        <v>29.277455408199348</v>
      </c>
    </row>
    <row r="20" spans="1:10" x14ac:dyDescent="0.25">
      <c r="A20">
        <f>Table2[[#This Row],[trial]]</f>
        <v>21</v>
      </c>
      <c r="B20">
        <f>Table2[[#This Row],[tsetlin_number_of_clauses]]</f>
        <v>6000</v>
      </c>
      <c r="C20">
        <f>Table2[[#This Row],[tsetlin_T]]</f>
        <v>30000000</v>
      </c>
      <c r="D20">
        <f>Table2[[#This Row],[tsetlin_states]]</f>
        <v>8</v>
      </c>
      <c r="E20">
        <f>Table2[[#This Row],[min_epsilon]]</f>
        <v>4.0000000000000001E-3</v>
      </c>
      <c r="F20">
        <f>Table2[[#This Row],[epsilon_decay]]</f>
        <v>8.0000000000000004E-4</v>
      </c>
      <c r="G20">
        <f>Table2[[#This Row],[num_bins]]</f>
        <v>8</v>
      </c>
      <c r="H20">
        <f>Table2[[#This Row],[mean_reward]]</f>
        <v>36.157024999999997</v>
      </c>
      <c r="I20">
        <f>Table2[[#This Row],[mean_stderr]]</f>
        <v>6.9078745611295096</v>
      </c>
      <c r="J20">
        <f>Table2[[#This Row],[min_reward_84]]</f>
        <v>29.249150438870487</v>
      </c>
    </row>
    <row r="21" spans="1:10" x14ac:dyDescent="0.25">
      <c r="A21">
        <f>Table2[[#This Row],[trial]]</f>
        <v>7</v>
      </c>
      <c r="B21">
        <f>Table2[[#This Row],[tsetlin_number_of_clauses]]</f>
        <v>6000</v>
      </c>
      <c r="C21">
        <f>Table2[[#This Row],[tsetlin_T]]</f>
        <v>50000000</v>
      </c>
      <c r="D21">
        <f>Table2[[#This Row],[tsetlin_states]]</f>
        <v>8</v>
      </c>
      <c r="E21">
        <f>Table2[[#This Row],[min_epsilon]]</f>
        <v>8.0000000000000002E-3</v>
      </c>
      <c r="F21">
        <f>Table2[[#This Row],[epsilon_decay]]</f>
        <v>6.9999999999999999E-4</v>
      </c>
      <c r="G21">
        <f>Table2[[#This Row],[num_bins]]</f>
        <v>8</v>
      </c>
      <c r="H21">
        <f>Table2[[#This Row],[mean_reward]]</f>
        <v>37.903025</v>
      </c>
      <c r="I21">
        <f>Table2[[#This Row],[mean_stderr]]</f>
        <v>9.9763948263660698</v>
      </c>
      <c r="J21">
        <f>Table2[[#This Row],[min_reward_84]]</f>
        <v>27.926630173633932</v>
      </c>
    </row>
    <row r="22" spans="1:10" x14ac:dyDescent="0.25">
      <c r="A22">
        <f>Table2[[#This Row],[trial]]</f>
        <v>12</v>
      </c>
      <c r="B22">
        <f>Table2[[#This Row],[tsetlin_number_of_clauses]]</f>
        <v>6000</v>
      </c>
      <c r="C22">
        <f>Table2[[#This Row],[tsetlin_T]]</f>
        <v>20000000</v>
      </c>
      <c r="D22">
        <f>Table2[[#This Row],[tsetlin_states]]</f>
        <v>8</v>
      </c>
      <c r="E22">
        <f>Table2[[#This Row],[min_epsilon]]</f>
        <v>0.01</v>
      </c>
      <c r="F22">
        <f>Table2[[#This Row],[epsilon_decay]]</f>
        <v>8.0000000000000004E-4</v>
      </c>
      <c r="G22">
        <f>Table2[[#This Row],[num_bins]]</f>
        <v>8</v>
      </c>
      <c r="H22">
        <f>Table2[[#This Row],[mean_reward]]</f>
        <v>35.074174999999997</v>
      </c>
      <c r="I22">
        <f>Table2[[#This Row],[mean_stderr]]</f>
        <v>7.1743269492824604</v>
      </c>
      <c r="J22">
        <f>Table2[[#This Row],[min_reward_84]]</f>
        <v>27.899848050717537</v>
      </c>
    </row>
    <row r="23" spans="1:10" x14ac:dyDescent="0.25">
      <c r="A23">
        <f>Table2[[#This Row],[trial]]</f>
        <v>3</v>
      </c>
      <c r="B23">
        <f>Table2[[#This Row],[tsetlin_number_of_clauses]]</f>
        <v>6000</v>
      </c>
      <c r="C23">
        <f>Table2[[#This Row],[tsetlin_T]]</f>
        <v>50000000</v>
      </c>
      <c r="D23">
        <f>Table2[[#This Row],[tsetlin_states]]</f>
        <v>8</v>
      </c>
      <c r="E23">
        <f>Table2[[#This Row],[min_epsilon]]</f>
        <v>0.01</v>
      </c>
      <c r="F23">
        <f>Table2[[#This Row],[epsilon_decay]]</f>
        <v>6.9999999999999999E-4</v>
      </c>
      <c r="G23">
        <f>Table2[[#This Row],[num_bins]]</f>
        <v>8</v>
      </c>
      <c r="H23">
        <f>Table2[[#This Row],[mean_reward]]</f>
        <v>33.684249999999999</v>
      </c>
      <c r="I23">
        <f>Table2[[#This Row],[mean_stderr]]</f>
        <v>5.8984328913651298</v>
      </c>
      <c r="J23">
        <f>Table2[[#This Row],[min_reward_84]]</f>
        <v>27.78581710863487</v>
      </c>
    </row>
    <row r="24" spans="1:10" x14ac:dyDescent="0.25">
      <c r="A24">
        <f>Table2[[#This Row],[trial]]</f>
        <v>14</v>
      </c>
      <c r="B24">
        <f>Table2[[#This Row],[tsetlin_number_of_clauses]]</f>
        <v>6000</v>
      </c>
      <c r="C24">
        <f>Table2[[#This Row],[tsetlin_T]]</f>
        <v>40000000</v>
      </c>
      <c r="D24">
        <f>Table2[[#This Row],[tsetlin_states]]</f>
        <v>8</v>
      </c>
      <c r="E24">
        <f>Table2[[#This Row],[min_epsilon]]</f>
        <v>0.01</v>
      </c>
      <c r="F24">
        <f>Table2[[#This Row],[epsilon_decay]]</f>
        <v>8.0000000000000004E-4</v>
      </c>
      <c r="G24">
        <f>Table2[[#This Row],[num_bins]]</f>
        <v>8</v>
      </c>
      <c r="H24">
        <f>Table2[[#This Row],[mean_reward]]</f>
        <v>35.294224999999997</v>
      </c>
      <c r="I24">
        <f>Table2[[#This Row],[mean_stderr]]</f>
        <v>7.7751843305972104</v>
      </c>
      <c r="J24">
        <f>Table2[[#This Row],[min_reward_84]]</f>
        <v>27.519040669402788</v>
      </c>
    </row>
    <row r="25" spans="1:10" x14ac:dyDescent="0.25">
      <c r="A25">
        <f>Table2[[#This Row],[trial]]</f>
        <v>13</v>
      </c>
      <c r="B25">
        <f>Table2[[#This Row],[tsetlin_number_of_clauses]]</f>
        <v>6000</v>
      </c>
      <c r="C25">
        <f>Table2[[#This Row],[tsetlin_T]]</f>
        <v>30000000</v>
      </c>
      <c r="D25">
        <f>Table2[[#This Row],[tsetlin_states]]</f>
        <v>8</v>
      </c>
      <c r="E25">
        <f>Table2[[#This Row],[min_epsilon]]</f>
        <v>0.01</v>
      </c>
      <c r="F25">
        <f>Table2[[#This Row],[epsilon_decay]]</f>
        <v>8.0000000000000004E-4</v>
      </c>
      <c r="G25">
        <f>Table2[[#This Row],[num_bins]]</f>
        <v>8</v>
      </c>
      <c r="H25">
        <f>Table2[[#This Row],[mean_reward]]</f>
        <v>33.356774999999999</v>
      </c>
      <c r="I25">
        <f>Table2[[#This Row],[mean_stderr]]</f>
        <v>6.3493697754735301</v>
      </c>
      <c r="J25">
        <f>Table2[[#This Row],[min_reward_84]]</f>
        <v>27.007405224526469</v>
      </c>
    </row>
    <row r="26" spans="1:10" x14ac:dyDescent="0.25">
      <c r="A26">
        <f>Table2[[#This Row],[trial]]</f>
        <v>17</v>
      </c>
      <c r="B26">
        <f>Table2[[#This Row],[tsetlin_number_of_clauses]]</f>
        <v>6000</v>
      </c>
      <c r="C26">
        <f>Table2[[#This Row],[tsetlin_T]]</f>
        <v>30000000</v>
      </c>
      <c r="D26">
        <f>Table2[[#This Row],[tsetlin_states]]</f>
        <v>8</v>
      </c>
      <c r="E26">
        <f>Table2[[#This Row],[min_epsilon]]</f>
        <v>8.0000000000000002E-3</v>
      </c>
      <c r="F26">
        <f>Table2[[#This Row],[epsilon_decay]]</f>
        <v>8.0000000000000004E-4</v>
      </c>
      <c r="G26">
        <f>Table2[[#This Row],[num_bins]]</f>
        <v>8</v>
      </c>
      <c r="H26">
        <f>Table2[[#This Row],[mean_reward]]</f>
        <v>31.1206</v>
      </c>
      <c r="I26">
        <f>Table2[[#This Row],[mean_stderr]]</f>
        <v>4.9037272102630203</v>
      </c>
      <c r="J26">
        <f>Table2[[#This Row],[min_reward_84]]</f>
        <v>26.216872789736978</v>
      </c>
    </row>
    <row r="27" spans="1:10" x14ac:dyDescent="0.25">
      <c r="A27">
        <f>Table2[[#This Row],[trial]]</f>
        <v>33</v>
      </c>
      <c r="B27">
        <f>Table2[[#This Row],[tsetlin_number_of_clauses]]</f>
        <v>6000</v>
      </c>
      <c r="C27">
        <f>Table2[[#This Row],[tsetlin_T]]</f>
        <v>30000000</v>
      </c>
      <c r="D27">
        <f>Table2[[#This Row],[tsetlin_states]]</f>
        <v>8</v>
      </c>
      <c r="E27">
        <f>Table2[[#This Row],[min_epsilon]]</f>
        <v>4.0000000000000001E-3</v>
      </c>
      <c r="F27">
        <f>Table2[[#This Row],[epsilon_decay]]</f>
        <v>8.9999999999999998E-4</v>
      </c>
      <c r="G27">
        <f>Table2[[#This Row],[num_bins]]</f>
        <v>8</v>
      </c>
      <c r="H27">
        <f>Table2[[#This Row],[mean_reward]]</f>
        <v>32.715724999999999</v>
      </c>
      <c r="I27">
        <f>Table2[[#This Row],[mean_stderr]]</f>
        <v>6.8771719975899099</v>
      </c>
      <c r="J27">
        <f>Table2[[#This Row],[min_reward_84]]</f>
        <v>25.838553002410087</v>
      </c>
    </row>
    <row r="28" spans="1:10" x14ac:dyDescent="0.25">
      <c r="A28">
        <f>Table2[[#This Row],[trial]]</f>
        <v>29</v>
      </c>
      <c r="B28">
        <f>Table2[[#This Row],[tsetlin_number_of_clauses]]</f>
        <v>6000</v>
      </c>
      <c r="C28">
        <f>Table2[[#This Row],[tsetlin_T]]</f>
        <v>30000000</v>
      </c>
      <c r="D28">
        <f>Table2[[#This Row],[tsetlin_states]]</f>
        <v>8</v>
      </c>
      <c r="E28">
        <f>Table2[[#This Row],[min_epsilon]]</f>
        <v>8.0000000000000002E-3</v>
      </c>
      <c r="F28">
        <f>Table2[[#This Row],[epsilon_decay]]</f>
        <v>8.9999999999999998E-4</v>
      </c>
      <c r="G28">
        <f>Table2[[#This Row],[num_bins]]</f>
        <v>8</v>
      </c>
      <c r="H28">
        <f>Table2[[#This Row],[mean_reward]]</f>
        <v>30.172474999999999</v>
      </c>
      <c r="I28">
        <f>Table2[[#This Row],[mean_stderr]]</f>
        <v>4.9485261332761601</v>
      </c>
      <c r="J28">
        <f>Table2[[#This Row],[min_reward_84]]</f>
        <v>25.223948866723838</v>
      </c>
    </row>
    <row r="29" spans="1:10" x14ac:dyDescent="0.25">
      <c r="A29">
        <f>Table2[[#This Row],[trial]]</f>
        <v>34</v>
      </c>
      <c r="B29">
        <f>Table2[[#This Row],[tsetlin_number_of_clauses]]</f>
        <v>6000</v>
      </c>
      <c r="C29">
        <f>Table2[[#This Row],[tsetlin_T]]</f>
        <v>40000000</v>
      </c>
      <c r="D29">
        <f>Table2[[#This Row],[tsetlin_states]]</f>
        <v>8</v>
      </c>
      <c r="E29">
        <f>Table2[[#This Row],[min_epsilon]]</f>
        <v>4.0000000000000001E-3</v>
      </c>
      <c r="F29">
        <f>Table2[[#This Row],[epsilon_decay]]</f>
        <v>8.9999999999999998E-4</v>
      </c>
      <c r="G29">
        <f>Table2[[#This Row],[num_bins]]</f>
        <v>8</v>
      </c>
      <c r="H29">
        <f>Table2[[#This Row],[mean_reward]]</f>
        <v>30.006225000000001</v>
      </c>
      <c r="I29">
        <f>Table2[[#This Row],[mean_stderr]]</f>
        <v>4.9003200528706001</v>
      </c>
      <c r="J29">
        <f>Table2[[#This Row],[min_reward_84]]</f>
        <v>25.1059049471294</v>
      </c>
    </row>
    <row r="30" spans="1:10" x14ac:dyDescent="0.25">
      <c r="A30">
        <f>Table2[[#This Row],[trial]]</f>
        <v>2</v>
      </c>
      <c r="B30">
        <f>Table2[[#This Row],[tsetlin_number_of_clauses]]</f>
        <v>6000</v>
      </c>
      <c r="C30">
        <f>Table2[[#This Row],[tsetlin_T]]</f>
        <v>40000000</v>
      </c>
      <c r="D30">
        <f>Table2[[#This Row],[tsetlin_states]]</f>
        <v>8</v>
      </c>
      <c r="E30">
        <f>Table2[[#This Row],[min_epsilon]]</f>
        <v>0.01</v>
      </c>
      <c r="F30">
        <f>Table2[[#This Row],[epsilon_decay]]</f>
        <v>6.9999999999999999E-4</v>
      </c>
      <c r="G30">
        <f>Table2[[#This Row],[num_bins]]</f>
        <v>8</v>
      </c>
      <c r="H30">
        <f>Table2[[#This Row],[mean_reward]]</f>
        <v>31.081074999999998</v>
      </c>
      <c r="I30">
        <f>Table2[[#This Row],[mean_stderr]]</f>
        <v>6.0826613997619203</v>
      </c>
      <c r="J30">
        <f>Table2[[#This Row],[min_reward_84]]</f>
        <v>24.998413600238077</v>
      </c>
    </row>
    <row r="31" spans="1:10" x14ac:dyDescent="0.25">
      <c r="A31">
        <f>Table2[[#This Row],[trial]]</f>
        <v>9</v>
      </c>
      <c r="B31">
        <f>Table2[[#This Row],[tsetlin_number_of_clauses]]</f>
        <v>6000</v>
      </c>
      <c r="C31">
        <f>Table2[[#This Row],[tsetlin_T]]</f>
        <v>30000000</v>
      </c>
      <c r="D31">
        <f>Table2[[#This Row],[tsetlin_states]]</f>
        <v>8</v>
      </c>
      <c r="E31">
        <f>Table2[[#This Row],[min_epsilon]]</f>
        <v>4.0000000000000001E-3</v>
      </c>
      <c r="F31">
        <f>Table2[[#This Row],[epsilon_decay]]</f>
        <v>6.9999999999999999E-4</v>
      </c>
      <c r="G31">
        <f>Table2[[#This Row],[num_bins]]</f>
        <v>8</v>
      </c>
      <c r="H31">
        <f>Table2[[#This Row],[mean_reward]]</f>
        <v>29.289899999999999</v>
      </c>
      <c r="I31">
        <f>Table2[[#This Row],[mean_stderr]]</f>
        <v>5.01049727215476</v>
      </c>
      <c r="J31">
        <f>Table2[[#This Row],[min_reward_84]]</f>
        <v>24.279402727845238</v>
      </c>
    </row>
    <row r="32" spans="1:10" x14ac:dyDescent="0.25">
      <c r="A32">
        <f>Table2[[#This Row],[trial]]</f>
        <v>5</v>
      </c>
      <c r="B32">
        <f>Table2[[#This Row],[tsetlin_number_of_clauses]]</f>
        <v>6000</v>
      </c>
      <c r="C32">
        <f>Table2[[#This Row],[tsetlin_T]]</f>
        <v>30000000</v>
      </c>
      <c r="D32">
        <f>Table2[[#This Row],[tsetlin_states]]</f>
        <v>8</v>
      </c>
      <c r="E32">
        <f>Table2[[#This Row],[min_epsilon]]</f>
        <v>8.0000000000000002E-3</v>
      </c>
      <c r="F32">
        <f>Table2[[#This Row],[epsilon_decay]]</f>
        <v>6.9999999999999999E-4</v>
      </c>
      <c r="G32">
        <f>Table2[[#This Row],[num_bins]]</f>
        <v>8</v>
      </c>
      <c r="H32">
        <f>Table2[[#This Row],[mean_reward]]</f>
        <v>27.982599999999898</v>
      </c>
      <c r="I32">
        <f>Table2[[#This Row],[mean_stderr]]</f>
        <v>4.8130134055736002</v>
      </c>
      <c r="J32">
        <f>Table2[[#This Row],[min_reward_84]]</f>
        <v>23.169586594426299</v>
      </c>
    </row>
    <row r="33" spans="1:10" x14ac:dyDescent="0.25">
      <c r="A33">
        <f>Table2[[#This Row],[trial]]</f>
        <v>16</v>
      </c>
      <c r="B33">
        <f>Table2[[#This Row],[tsetlin_number_of_clauses]]</f>
        <v>6000</v>
      </c>
      <c r="C33">
        <f>Table2[[#This Row],[tsetlin_T]]</f>
        <v>20000000</v>
      </c>
      <c r="D33">
        <f>Table2[[#This Row],[tsetlin_states]]</f>
        <v>8</v>
      </c>
      <c r="E33">
        <f>Table2[[#This Row],[min_epsilon]]</f>
        <v>8.0000000000000002E-3</v>
      </c>
      <c r="F33">
        <f>Table2[[#This Row],[epsilon_decay]]</f>
        <v>8.0000000000000004E-4</v>
      </c>
      <c r="G33">
        <f>Table2[[#This Row],[num_bins]]</f>
        <v>8</v>
      </c>
      <c r="H33">
        <f>Table2[[#This Row],[mean_reward]]</f>
        <v>28.120774999999998</v>
      </c>
      <c r="I33">
        <f>Table2[[#This Row],[mean_stderr]]</f>
        <v>5.0950756618365096</v>
      </c>
      <c r="J33">
        <f>Table2[[#This Row],[min_reward_84]]</f>
        <v>23.025699338163488</v>
      </c>
    </row>
    <row r="34" spans="1:10" x14ac:dyDescent="0.25">
      <c r="A34">
        <f>Table2[[#This Row],[trial]]</f>
        <v>27</v>
      </c>
      <c r="B34">
        <f>Table2[[#This Row],[tsetlin_number_of_clauses]]</f>
        <v>6000</v>
      </c>
      <c r="C34">
        <f>Table2[[#This Row],[tsetlin_T]]</f>
        <v>50000000</v>
      </c>
      <c r="D34">
        <f>Table2[[#This Row],[tsetlin_states]]</f>
        <v>8</v>
      </c>
      <c r="E34">
        <f>Table2[[#This Row],[min_epsilon]]</f>
        <v>0.01</v>
      </c>
      <c r="F34">
        <f>Table2[[#This Row],[epsilon_decay]]</f>
        <v>8.9999999999999998E-4</v>
      </c>
      <c r="G34">
        <f>Table2[[#This Row],[num_bins]]</f>
        <v>8</v>
      </c>
      <c r="H34">
        <f>Table2[[#This Row],[mean_reward]]</f>
        <v>27.507449999999999</v>
      </c>
      <c r="I34">
        <f>Table2[[#This Row],[mean_stderr]]</f>
        <v>4.8721559143293902</v>
      </c>
      <c r="J34">
        <f>Table2[[#This Row],[min_reward_84]]</f>
        <v>22.635294085670608</v>
      </c>
    </row>
    <row r="35" spans="1:10" x14ac:dyDescent="0.25">
      <c r="A35">
        <f>Table2[[#This Row],[trial]]</f>
        <v>6</v>
      </c>
      <c r="B35">
        <f>Table2[[#This Row],[tsetlin_number_of_clauses]]</f>
        <v>6000</v>
      </c>
      <c r="C35">
        <f>Table2[[#This Row],[tsetlin_T]]</f>
        <v>40000000</v>
      </c>
      <c r="D35">
        <f>Table2[[#This Row],[tsetlin_states]]</f>
        <v>8</v>
      </c>
      <c r="E35">
        <f>Table2[[#This Row],[min_epsilon]]</f>
        <v>8.0000000000000002E-3</v>
      </c>
      <c r="F35">
        <f>Table2[[#This Row],[epsilon_decay]]</f>
        <v>6.9999999999999999E-4</v>
      </c>
      <c r="G35">
        <f>Table2[[#This Row],[num_bins]]</f>
        <v>8</v>
      </c>
      <c r="H35">
        <f>Table2[[#This Row],[mean_reward]]</f>
        <v>27.112525000000002</v>
      </c>
      <c r="I35">
        <f>Table2[[#This Row],[mean_stderr]]</f>
        <v>4.6632082152997603</v>
      </c>
      <c r="J35">
        <f>Table2[[#This Row],[min_reward_84]]</f>
        <v>22.44931678470024</v>
      </c>
    </row>
    <row r="36" spans="1:10" x14ac:dyDescent="0.25">
      <c r="A36">
        <f>Table2[[#This Row],[trial]]</f>
        <v>15</v>
      </c>
      <c r="B36">
        <f>Table2[[#This Row],[tsetlin_number_of_clauses]]</f>
        <v>6000</v>
      </c>
      <c r="C36">
        <f>Table2[[#This Row],[tsetlin_T]]</f>
        <v>50000000</v>
      </c>
      <c r="D36">
        <f>Table2[[#This Row],[tsetlin_states]]</f>
        <v>8</v>
      </c>
      <c r="E36">
        <f>Table2[[#This Row],[min_epsilon]]</f>
        <v>0.01</v>
      </c>
      <c r="F36">
        <f>Table2[[#This Row],[epsilon_decay]]</f>
        <v>8.0000000000000004E-4</v>
      </c>
      <c r="G36">
        <f>Table2[[#This Row],[num_bins]]</f>
        <v>8</v>
      </c>
      <c r="H36">
        <f>Table2[[#This Row],[mean_reward]]</f>
        <v>26.27985</v>
      </c>
      <c r="I36">
        <f>Table2[[#This Row],[mean_stderr]]</f>
        <v>4.0876784051889796</v>
      </c>
      <c r="J36">
        <f>Table2[[#This Row],[min_reward_84]]</f>
        <v>22.192171594811022</v>
      </c>
    </row>
    <row r="37" spans="1:10" x14ac:dyDescent="0.25">
      <c r="A37">
        <f>Table2[[#This Row],[trial]]</f>
        <v>26</v>
      </c>
      <c r="B37">
        <f>Table2[[#This Row],[tsetlin_number_of_clauses]]</f>
        <v>6000</v>
      </c>
      <c r="C37">
        <f>Table2[[#This Row],[tsetlin_T]]</f>
        <v>40000000</v>
      </c>
      <c r="D37">
        <f>Table2[[#This Row],[tsetlin_states]]</f>
        <v>8</v>
      </c>
      <c r="E37">
        <f>Table2[[#This Row],[min_epsilon]]</f>
        <v>0.01</v>
      </c>
      <c r="F37">
        <f>Table2[[#This Row],[epsilon_decay]]</f>
        <v>8.9999999999999998E-4</v>
      </c>
      <c r="G37">
        <f>Table2[[#This Row],[num_bins]]</f>
        <v>8</v>
      </c>
      <c r="H37">
        <f>Table2[[#This Row],[mean_reward]]</f>
        <v>24.741299999999999</v>
      </c>
      <c r="I37">
        <f>Table2[[#This Row],[mean_stderr]]</f>
        <v>4.4186035912884201</v>
      </c>
      <c r="J37">
        <f>Table2[[#This Row],[min_reward_84]]</f>
        <v>20.322696408711579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A65A-5CCC-444A-8D02-E396642C70FF}">
  <dimension ref="A1:I65"/>
  <sheetViews>
    <sheetView workbookViewId="0">
      <selection activeCell="E24" sqref="E24"/>
    </sheetView>
  </sheetViews>
  <sheetFormatPr defaultRowHeight="15" x14ac:dyDescent="0.25"/>
  <cols>
    <col min="1" max="1" width="25.570312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4" t="s">
        <v>19</v>
      </c>
      <c r="B3" s="14"/>
    </row>
    <row r="4" spans="1:9" x14ac:dyDescent="0.25">
      <c r="A4" s="11" t="s">
        <v>20</v>
      </c>
      <c r="B4" s="11">
        <v>0.33218744120034754</v>
      </c>
    </row>
    <row r="5" spans="1:9" x14ac:dyDescent="0.25">
      <c r="A5" s="11" t="s">
        <v>21</v>
      </c>
      <c r="B5" s="11">
        <v>0.11034849609123434</v>
      </c>
    </row>
    <row r="6" spans="1:9" x14ac:dyDescent="0.25">
      <c r="A6" s="11" t="s">
        <v>22</v>
      </c>
      <c r="B6" s="11">
        <v>-7.3717332303682701E-2</v>
      </c>
    </row>
    <row r="7" spans="1:9" x14ac:dyDescent="0.25">
      <c r="A7" s="11" t="s">
        <v>23</v>
      </c>
      <c r="B7" s="11">
        <v>5.0253140491127288</v>
      </c>
    </row>
    <row r="8" spans="1:9" ht="15.75" thickBot="1" x14ac:dyDescent="0.3">
      <c r="A8" s="12" t="s">
        <v>24</v>
      </c>
      <c r="B8" s="12">
        <v>36</v>
      </c>
    </row>
    <row r="10" spans="1:9" ht="15.75" thickBot="1" x14ac:dyDescent="0.3">
      <c r="A10" t="s">
        <v>25</v>
      </c>
    </row>
    <row r="11" spans="1:9" x14ac:dyDescent="0.25">
      <c r="A11" s="13"/>
      <c r="B11" s="13" t="s">
        <v>30</v>
      </c>
      <c r="C11" s="13" t="s">
        <v>31</v>
      </c>
      <c r="D11" s="13" t="s">
        <v>32</v>
      </c>
      <c r="E11" s="13" t="s">
        <v>33</v>
      </c>
      <c r="F11" s="13" t="s">
        <v>34</v>
      </c>
    </row>
    <row r="12" spans="1:9" x14ac:dyDescent="0.25">
      <c r="A12" s="11" t="s">
        <v>26</v>
      </c>
      <c r="B12" s="11">
        <v>6</v>
      </c>
      <c r="C12" s="11">
        <v>90.838700822838405</v>
      </c>
      <c r="D12" s="11">
        <v>15.139783470473068</v>
      </c>
      <c r="E12" s="11">
        <v>0.59950560651855145</v>
      </c>
      <c r="F12" s="11">
        <v>0.72829349955860112</v>
      </c>
    </row>
    <row r="13" spans="1:9" x14ac:dyDescent="0.25">
      <c r="A13" s="11" t="s">
        <v>27</v>
      </c>
      <c r="B13" s="11">
        <v>29</v>
      </c>
      <c r="C13" s="11">
        <v>732.35965747408341</v>
      </c>
      <c r="D13" s="11">
        <v>25.253781292209773</v>
      </c>
      <c r="E13" s="11"/>
      <c r="F13" s="11"/>
    </row>
    <row r="14" spans="1:9" ht="15.75" thickBot="1" x14ac:dyDescent="0.3">
      <c r="A14" s="12" t="s">
        <v>28</v>
      </c>
      <c r="B14" s="12">
        <v>35</v>
      </c>
      <c r="C14" s="12">
        <v>823.19835829692181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35</v>
      </c>
      <c r="C16" s="13" t="s">
        <v>23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</row>
    <row r="17" spans="1:9" x14ac:dyDescent="0.25">
      <c r="A17" s="11" t="s">
        <v>29</v>
      </c>
      <c r="B17" s="11">
        <v>34.295341972415152</v>
      </c>
      <c r="C17" s="11">
        <v>8.9990256664472241</v>
      </c>
      <c r="D17" s="11">
        <v>3.8110061292840829</v>
      </c>
      <c r="E17" s="11">
        <v>6.6666640402121904E-4</v>
      </c>
      <c r="F17" s="11">
        <v>15.890267929084271</v>
      </c>
      <c r="G17" s="11">
        <v>52.700416015746029</v>
      </c>
      <c r="H17" s="11">
        <v>15.890267929084271</v>
      </c>
      <c r="I17" s="11">
        <v>52.700416015746029</v>
      </c>
    </row>
    <row r="18" spans="1:9" x14ac:dyDescent="0.25">
      <c r="A18" s="11" t="s">
        <v>4</v>
      </c>
      <c r="B18" s="11">
        <v>0</v>
      </c>
      <c r="C18" s="11">
        <v>0</v>
      </c>
      <c r="D18" s="11">
        <v>65535</v>
      </c>
      <c r="E18" s="11" t="e">
        <v>#NUM!</v>
      </c>
      <c r="F18" s="11">
        <v>0</v>
      </c>
      <c r="G18" s="11">
        <v>0</v>
      </c>
      <c r="H18" s="11">
        <v>0</v>
      </c>
      <c r="I18" s="11">
        <v>0</v>
      </c>
    </row>
    <row r="19" spans="1:9" x14ac:dyDescent="0.25">
      <c r="A19" s="11" t="s">
        <v>5</v>
      </c>
      <c r="B19" s="11">
        <v>-2.37055448283834E-8</v>
      </c>
      <c r="C19" s="11">
        <v>7.4912958814005197E-8</v>
      </c>
      <c r="D19" s="11">
        <v>-0.31644117658254312</v>
      </c>
      <c r="E19" s="11" t="e">
        <v>#NUM!</v>
      </c>
      <c r="F19" s="11">
        <v>-1.769197487746533E-7</v>
      </c>
      <c r="G19" s="11">
        <v>1.295086591178865E-7</v>
      </c>
      <c r="H19" s="11">
        <v>-1.769197487746533E-7</v>
      </c>
      <c r="I19" s="11">
        <v>1.295086591178865E-7</v>
      </c>
    </row>
    <row r="20" spans="1:9" x14ac:dyDescent="0.25">
      <c r="A20" s="11" t="s">
        <v>7</v>
      </c>
      <c r="B20" s="11">
        <v>0</v>
      </c>
      <c r="C20" s="11">
        <v>0</v>
      </c>
      <c r="D20" s="11">
        <v>65535</v>
      </c>
      <c r="E20" s="11" t="e">
        <v>#NUM!</v>
      </c>
      <c r="F20" s="11">
        <v>0</v>
      </c>
      <c r="G20" s="11">
        <v>0</v>
      </c>
      <c r="H20" s="11">
        <v>0</v>
      </c>
      <c r="I20" s="11">
        <v>0</v>
      </c>
    </row>
    <row r="21" spans="1:9" x14ac:dyDescent="0.25">
      <c r="A21" s="11" t="s">
        <v>10</v>
      </c>
      <c r="B21" s="11">
        <v>-352.97093543123901</v>
      </c>
      <c r="C21" s="11">
        <v>335.76791844145544</v>
      </c>
      <c r="D21" s="11">
        <v>-1.0512348442032085</v>
      </c>
      <c r="E21" s="11" t="e">
        <v>#NUM!</v>
      </c>
      <c r="F21" s="11">
        <v>-1039.6934351049001</v>
      </c>
      <c r="G21" s="11">
        <v>333.75156424242209</v>
      </c>
      <c r="H21" s="11">
        <v>-1039.6934351049001</v>
      </c>
      <c r="I21" s="11">
        <v>333.75156424242209</v>
      </c>
    </row>
    <row r="22" spans="1:9" x14ac:dyDescent="0.25">
      <c r="A22" s="11" t="s">
        <v>11</v>
      </c>
      <c r="B22" s="11">
        <v>-2195.2586041329992</v>
      </c>
      <c r="C22" s="11">
        <v>10257.879347971528</v>
      </c>
      <c r="D22" s="11">
        <v>-0.21400706029624988</v>
      </c>
      <c r="E22" s="11">
        <v>0.83203915354575364</v>
      </c>
      <c r="F22" s="11">
        <v>-23174.977512025271</v>
      </c>
      <c r="G22" s="11">
        <v>18784.460303759271</v>
      </c>
      <c r="H22" s="11">
        <v>-23174.977512025271</v>
      </c>
      <c r="I22" s="11">
        <v>18784.460303759271</v>
      </c>
    </row>
    <row r="23" spans="1:9" ht="15.75" thickBot="1" x14ac:dyDescent="0.3">
      <c r="A23" s="12" t="s">
        <v>12</v>
      </c>
      <c r="B23" s="12">
        <v>0</v>
      </c>
      <c r="C23" s="12">
        <v>0</v>
      </c>
      <c r="D23" s="12">
        <v>65535</v>
      </c>
      <c r="E23" s="12" t="e">
        <v>#NUM!</v>
      </c>
      <c r="F23" s="12">
        <v>0</v>
      </c>
      <c r="G23" s="12">
        <v>0</v>
      </c>
      <c r="H23" s="12">
        <v>0</v>
      </c>
      <c r="I23" s="12">
        <v>0</v>
      </c>
    </row>
    <row r="27" spans="1:9" x14ac:dyDescent="0.25">
      <c r="A27" t="s">
        <v>42</v>
      </c>
    </row>
    <row r="28" spans="1:9" ht="15.75" thickBot="1" x14ac:dyDescent="0.3"/>
    <row r="29" spans="1:9" x14ac:dyDescent="0.25">
      <c r="A29" s="13" t="s">
        <v>43</v>
      </c>
      <c r="B29" s="13" t="s">
        <v>44</v>
      </c>
      <c r="C29" s="13" t="s">
        <v>45</v>
      </c>
    </row>
    <row r="30" spans="1:9" x14ac:dyDescent="0.25">
      <c r="A30" s="11">
        <v>1</v>
      </c>
      <c r="B30" s="11">
        <v>29.021730848677873</v>
      </c>
      <c r="C30" s="11">
        <v>9.3434369408531772</v>
      </c>
    </row>
    <row r="31" spans="1:9" x14ac:dyDescent="0.25">
      <c r="A31" s="11">
        <v>2</v>
      </c>
      <c r="B31" s="11">
        <v>30.161499966377924</v>
      </c>
      <c r="C31" s="11">
        <v>7.6381256584582857</v>
      </c>
    </row>
    <row r="32" spans="1:9" x14ac:dyDescent="0.25">
      <c r="A32" s="11">
        <v>3</v>
      </c>
      <c r="B32" s="11">
        <v>28.754840698641996</v>
      </c>
      <c r="C32" s="11">
        <v>8.1488853442931024</v>
      </c>
    </row>
    <row r="33" spans="1:3" x14ac:dyDescent="0.25">
      <c r="A33" s="11">
        <v>4</v>
      </c>
      <c r="B33" s="11">
        <v>29.941974105964622</v>
      </c>
      <c r="C33" s="11">
        <v>5.9149458497975296</v>
      </c>
    </row>
    <row r="34" spans="1:3" x14ac:dyDescent="0.25">
      <c r="A34" s="11">
        <v>5</v>
      </c>
      <c r="B34" s="11">
        <v>28.530090364239665</v>
      </c>
      <c r="C34" s="11">
        <v>6.9855009582131053</v>
      </c>
    </row>
    <row r="35" spans="1:3" x14ac:dyDescent="0.25">
      <c r="A35" s="11">
        <v>6</v>
      </c>
      <c r="B35" s="11">
        <v>28.078733529531561</v>
      </c>
      <c r="C35" s="11">
        <v>7.0463431744861253</v>
      </c>
    </row>
    <row r="36" spans="1:3" x14ac:dyDescent="0.25">
      <c r="A36" s="11">
        <v>7</v>
      </c>
      <c r="B36" s="11">
        <v>28.517785250358163</v>
      </c>
      <c r="C36" s="11">
        <v>6.4429308718484144</v>
      </c>
    </row>
    <row r="37" spans="1:3" x14ac:dyDescent="0.25">
      <c r="A37" s="11">
        <v>8</v>
      </c>
      <c r="B37" s="11">
        <v>28.767145812523498</v>
      </c>
      <c r="C37" s="11">
        <v>4.8311055072409026</v>
      </c>
    </row>
    <row r="38" spans="1:3" x14ac:dyDescent="0.25">
      <c r="A38" s="11">
        <v>9</v>
      </c>
      <c r="B38" s="11">
        <v>29.722448245551323</v>
      </c>
      <c r="C38" s="11">
        <v>3.6173307109158763</v>
      </c>
    </row>
    <row r="39" spans="1:3" x14ac:dyDescent="0.25">
      <c r="A39" s="11">
        <v>10</v>
      </c>
      <c r="B39" s="11">
        <v>29.460782569504474</v>
      </c>
      <c r="C39" s="11">
        <v>2.2903278627403374</v>
      </c>
    </row>
    <row r="40" spans="1:3" x14ac:dyDescent="0.25">
      <c r="A40" s="11">
        <v>11</v>
      </c>
      <c r="B40" s="11">
        <v>30.433614590402829</v>
      </c>
      <c r="C40" s="11">
        <v>0.72154478886728768</v>
      </c>
    </row>
    <row r="41" spans="1:3" x14ac:dyDescent="0.25">
      <c r="A41" s="11">
        <v>12</v>
      </c>
      <c r="B41" s="11">
        <v>30.398555414661757</v>
      </c>
      <c r="C41" s="11">
        <v>0.51341679311240895</v>
      </c>
    </row>
    <row r="42" spans="1:3" x14ac:dyDescent="0.25">
      <c r="A42" s="11">
        <v>13</v>
      </c>
      <c r="B42" s="11">
        <v>28.5476199521102</v>
      </c>
      <c r="C42" s="11">
        <v>2.0997015792490075</v>
      </c>
    </row>
    <row r="43" spans="1:3" x14ac:dyDescent="0.25">
      <c r="A43" s="11">
        <v>14</v>
      </c>
      <c r="B43" s="11">
        <v>30.179029554248455</v>
      </c>
      <c r="C43" s="11">
        <v>0.1104746473415581</v>
      </c>
    </row>
    <row r="44" spans="1:3" x14ac:dyDescent="0.25">
      <c r="A44" s="11">
        <v>15</v>
      </c>
      <c r="B44" s="11">
        <v>30.87266631122943</v>
      </c>
      <c r="C44" s="11">
        <v>-0.82085367759166061</v>
      </c>
    </row>
    <row r="45" spans="1:3" x14ac:dyDescent="0.25">
      <c r="A45" s="11">
        <v>16</v>
      </c>
      <c r="B45" s="11">
        <v>28.310564503826367</v>
      </c>
      <c r="C45" s="11">
        <v>1.6743645640986422</v>
      </c>
    </row>
    <row r="46" spans="1:3" x14ac:dyDescent="0.25">
      <c r="A46" s="11">
        <v>17</v>
      </c>
      <c r="B46" s="11">
        <v>28.315788977815394</v>
      </c>
      <c r="C46" s="11">
        <v>1.6598896861629235</v>
      </c>
    </row>
    <row r="47" spans="1:3" x14ac:dyDescent="0.25">
      <c r="A47" s="11">
        <v>18</v>
      </c>
      <c r="B47" s="11">
        <v>30.653140450816128</v>
      </c>
      <c r="C47" s="11">
        <v>-1.3756850426167802</v>
      </c>
    </row>
    <row r="48" spans="1:3" x14ac:dyDescent="0.25">
      <c r="A48" s="11">
        <v>19</v>
      </c>
      <c r="B48" s="11">
        <v>30.416085002532295</v>
      </c>
      <c r="C48" s="11">
        <v>-1.1669345636618083</v>
      </c>
    </row>
    <row r="49" spans="1:3" x14ac:dyDescent="0.25">
      <c r="A49" s="11">
        <v>20</v>
      </c>
      <c r="B49" s="11">
        <v>28.749616224652968</v>
      </c>
      <c r="C49" s="11">
        <v>-0.82298605101903632</v>
      </c>
    </row>
    <row r="50" spans="1:3" x14ac:dyDescent="0.25">
      <c r="A50" s="11">
        <v>21</v>
      </c>
      <c r="B50" s="11">
        <v>28.535314838228693</v>
      </c>
      <c r="C50" s="11">
        <v>-0.63546678751115593</v>
      </c>
    </row>
    <row r="51" spans="1:3" x14ac:dyDescent="0.25">
      <c r="A51" s="11">
        <v>22</v>
      </c>
      <c r="B51" s="11">
        <v>28.04367435379049</v>
      </c>
      <c r="C51" s="11">
        <v>-0.25785724515561981</v>
      </c>
    </row>
    <row r="52" spans="1:3" x14ac:dyDescent="0.25">
      <c r="A52" s="11">
        <v>23</v>
      </c>
      <c r="B52" s="11">
        <v>28.06120394166102</v>
      </c>
      <c r="C52" s="11">
        <v>-0.54216327225823235</v>
      </c>
    </row>
    <row r="53" spans="1:3" x14ac:dyDescent="0.25">
      <c r="A53" s="11">
        <v>24</v>
      </c>
      <c r="B53" s="11">
        <v>28.29825938994486</v>
      </c>
      <c r="C53" s="11">
        <v>-1.2908541654183914</v>
      </c>
    </row>
    <row r="54" spans="1:3" x14ac:dyDescent="0.25">
      <c r="A54" s="11">
        <v>25</v>
      </c>
      <c r="B54" s="11">
        <v>29.004201260807339</v>
      </c>
      <c r="C54" s="11">
        <v>-2.7873284710703601</v>
      </c>
    </row>
    <row r="55" spans="1:3" x14ac:dyDescent="0.25">
      <c r="A55" s="11">
        <v>26</v>
      </c>
      <c r="B55" s="11">
        <v>30.196559142118996</v>
      </c>
      <c r="C55" s="11">
        <v>-4.3580061397089089</v>
      </c>
    </row>
    <row r="56" spans="1:3" x14ac:dyDescent="0.25">
      <c r="A56" s="11">
        <v>27</v>
      </c>
      <c r="B56" s="11">
        <v>28.78467540039404</v>
      </c>
      <c r="C56" s="11">
        <v>-3.5607265336702021</v>
      </c>
    </row>
    <row r="57" spans="1:3" x14ac:dyDescent="0.25">
      <c r="A57" s="11">
        <v>28</v>
      </c>
      <c r="B57" s="11">
        <v>29.959503693835156</v>
      </c>
      <c r="C57" s="11">
        <v>-4.8535987467057566</v>
      </c>
    </row>
    <row r="58" spans="1:3" x14ac:dyDescent="0.25">
      <c r="A58" s="11">
        <v>29</v>
      </c>
      <c r="B58" s="11">
        <v>28.280729802074323</v>
      </c>
      <c r="C58" s="11">
        <v>-3.2823162018362453</v>
      </c>
    </row>
    <row r="59" spans="1:3" x14ac:dyDescent="0.25">
      <c r="A59" s="11">
        <v>30</v>
      </c>
      <c r="B59" s="11">
        <v>30.635610862945597</v>
      </c>
      <c r="C59" s="11">
        <v>-6.3562081351003599</v>
      </c>
    </row>
    <row r="60" spans="1:3" x14ac:dyDescent="0.25">
      <c r="A60" s="11">
        <v>31</v>
      </c>
      <c r="B60" s="11">
        <v>29.223727121220641</v>
      </c>
      <c r="C60" s="11">
        <v>-6.0541405267943418</v>
      </c>
    </row>
    <row r="61" spans="1:3" x14ac:dyDescent="0.25">
      <c r="A61" s="11">
        <v>32</v>
      </c>
      <c r="B61" s="11">
        <v>29.241256709091171</v>
      </c>
      <c r="C61" s="11">
        <v>-6.2155573709276837</v>
      </c>
    </row>
    <row r="62" spans="1:3" x14ac:dyDescent="0.25">
      <c r="A62" s="11">
        <v>33</v>
      </c>
      <c r="B62" s="11">
        <v>27.604622632963888</v>
      </c>
      <c r="C62" s="11">
        <v>-4.96932854729328</v>
      </c>
    </row>
    <row r="63" spans="1:3" x14ac:dyDescent="0.25">
      <c r="A63" s="11">
        <v>34</v>
      </c>
      <c r="B63" s="11">
        <v>28.986671672936801</v>
      </c>
      <c r="C63" s="11">
        <v>-6.5373548882365604</v>
      </c>
    </row>
    <row r="64" spans="1:3" x14ac:dyDescent="0.25">
      <c r="A64" s="11">
        <v>35</v>
      </c>
      <c r="B64" s="11">
        <v>27.824148493377187</v>
      </c>
      <c r="C64" s="11">
        <v>-5.6319768985661653</v>
      </c>
    </row>
    <row r="65" spans="1:3" ht="15.75" thickBot="1" x14ac:dyDescent="0.3">
      <c r="A65" s="12">
        <v>36</v>
      </c>
      <c r="B65" s="12">
        <v>27.841678081247721</v>
      </c>
      <c r="C65" s="12">
        <v>-7.5189816725361425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DC6-C54B-470C-85D4-EC79BBEEF159}">
  <dimension ref="A1:I893"/>
  <sheetViews>
    <sheetView workbookViewId="0">
      <selection activeCell="E16" sqref="E16:E23"/>
    </sheetView>
  </sheetViews>
  <sheetFormatPr defaultRowHeight="15" x14ac:dyDescent="0.25"/>
  <cols>
    <col min="1" max="1" width="25.5703125" bestFit="1" customWidth="1"/>
    <col min="2" max="2" width="24.140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4" t="s">
        <v>19</v>
      </c>
      <c r="B3" s="14"/>
    </row>
    <row r="4" spans="1:9" x14ac:dyDescent="0.25">
      <c r="A4" s="11" t="s">
        <v>20</v>
      </c>
      <c r="B4" s="11">
        <v>0.49159751459132056</v>
      </c>
    </row>
    <row r="5" spans="1:9" x14ac:dyDescent="0.25">
      <c r="A5" s="11" t="s">
        <v>21</v>
      </c>
      <c r="B5" s="11">
        <v>0.24166811635236365</v>
      </c>
    </row>
    <row r="6" spans="1:9" x14ac:dyDescent="0.25">
      <c r="A6" s="11" t="s">
        <v>22</v>
      </c>
      <c r="B6" s="11">
        <v>0.23635890829882128</v>
      </c>
    </row>
    <row r="7" spans="1:9" x14ac:dyDescent="0.25">
      <c r="A7" s="11" t="s">
        <v>23</v>
      </c>
      <c r="B7" s="11">
        <v>5.0236743845887508</v>
      </c>
    </row>
    <row r="8" spans="1:9" ht="15.75" thickBot="1" x14ac:dyDescent="0.3">
      <c r="A8" s="12" t="s">
        <v>24</v>
      </c>
      <c r="B8" s="12">
        <v>864</v>
      </c>
    </row>
    <row r="10" spans="1:9" ht="15.75" thickBot="1" x14ac:dyDescent="0.3">
      <c r="A10" t="s">
        <v>25</v>
      </c>
    </row>
    <row r="11" spans="1:9" x14ac:dyDescent="0.25">
      <c r="A11" s="13"/>
      <c r="B11" s="13" t="s">
        <v>30</v>
      </c>
      <c r="C11" s="13" t="s">
        <v>31</v>
      </c>
      <c r="D11" s="13" t="s">
        <v>32</v>
      </c>
      <c r="E11" s="13" t="s">
        <v>33</v>
      </c>
      <c r="F11" s="13" t="s">
        <v>34</v>
      </c>
    </row>
    <row r="12" spans="1:9" x14ac:dyDescent="0.25">
      <c r="A12" s="11" t="s">
        <v>26</v>
      </c>
      <c r="B12" s="11">
        <v>6</v>
      </c>
      <c r="C12" s="11">
        <v>6892.6119329566463</v>
      </c>
      <c r="D12" s="11">
        <v>1148.7686554927743</v>
      </c>
      <c r="E12" s="11">
        <v>45.518675085848116</v>
      </c>
      <c r="F12" s="11">
        <v>1.8130405037453679E-48</v>
      </c>
    </row>
    <row r="13" spans="1:9" x14ac:dyDescent="0.25">
      <c r="A13" s="11" t="s">
        <v>27</v>
      </c>
      <c r="B13" s="11">
        <v>857</v>
      </c>
      <c r="C13" s="11">
        <v>21628.3698042738</v>
      </c>
      <c r="D13" s="11">
        <v>25.237304322373163</v>
      </c>
      <c r="E13" s="11"/>
      <c r="F13" s="11"/>
    </row>
    <row r="14" spans="1:9" ht="15.75" thickBot="1" x14ac:dyDescent="0.3">
      <c r="A14" s="12" t="s">
        <v>28</v>
      </c>
      <c r="B14" s="12">
        <v>863</v>
      </c>
      <c r="C14" s="12">
        <v>28520.981737230446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35</v>
      </c>
      <c r="C16" s="13" t="s">
        <v>23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</row>
    <row r="17" spans="1:9" x14ac:dyDescent="0.25">
      <c r="A17" s="11" t="s">
        <v>29</v>
      </c>
      <c r="B17" s="11">
        <v>25.086489474076465</v>
      </c>
      <c r="C17" s="11">
        <v>0.88044532716099611</v>
      </c>
      <c r="D17" s="11">
        <v>28.492955439911388</v>
      </c>
      <c r="E17" s="11">
        <v>3.6973950847036057E-126</v>
      </c>
      <c r="F17" s="11">
        <v>23.358407784840743</v>
      </c>
      <c r="G17" s="11">
        <v>26.814571163312188</v>
      </c>
      <c r="H17" s="11">
        <v>23.358407784840743</v>
      </c>
      <c r="I17" s="11">
        <v>26.814571163312188</v>
      </c>
    </row>
    <row r="18" spans="1:9" x14ac:dyDescent="0.25">
      <c r="A18" s="11" t="s">
        <v>4</v>
      </c>
      <c r="B18" s="11">
        <v>-8.4973004058614435E-5</v>
      </c>
      <c r="C18" s="11">
        <v>5.2329941506132754E-5</v>
      </c>
      <c r="D18" s="11">
        <v>-1.6237932169034837</v>
      </c>
      <c r="E18" s="11">
        <v>0.10478767684662049</v>
      </c>
      <c r="F18" s="11">
        <v>-1.8768286113414473E-4</v>
      </c>
      <c r="G18" s="11">
        <v>1.7736853016915845E-5</v>
      </c>
      <c r="H18" s="11">
        <v>-1.8768286113414473E-4</v>
      </c>
      <c r="I18" s="11">
        <v>1.7736853016915845E-5</v>
      </c>
    </row>
    <row r="19" spans="1:9" x14ac:dyDescent="0.25">
      <c r="A19" s="11" t="s">
        <v>5</v>
      </c>
      <c r="B19" s="11">
        <v>1.7859128482887869E-7</v>
      </c>
      <c r="C19" s="11">
        <v>1.1000610324489769E-8</v>
      </c>
      <c r="D19" s="11">
        <v>16.23467058289442</v>
      </c>
      <c r="E19" s="11">
        <v>7.0234778750115717E-52</v>
      </c>
      <c r="F19" s="11">
        <v>1.5699999155293393E-7</v>
      </c>
      <c r="G19" s="11">
        <v>2.0018257810482344E-7</v>
      </c>
      <c r="H19" s="11">
        <v>1.5699999155293393E-7</v>
      </c>
      <c r="I19" s="11">
        <v>2.0018257810482344E-7</v>
      </c>
    </row>
    <row r="20" spans="1:9" x14ac:dyDescent="0.25">
      <c r="A20" s="11" t="s">
        <v>7</v>
      </c>
      <c r="B20" s="11">
        <v>-1.085630795850242E-3</v>
      </c>
      <c r="C20" s="11">
        <v>4.4081669410621646E-3</v>
      </c>
      <c r="D20" s="11">
        <v>-0.24627715110731607</v>
      </c>
      <c r="E20" s="11">
        <v>0.80552666996898314</v>
      </c>
      <c r="F20" s="11">
        <v>-9.7376984926679701E-3</v>
      </c>
      <c r="G20" s="11">
        <v>7.5664369009674857E-3</v>
      </c>
      <c r="H20" s="11">
        <v>-9.7376984926679701E-3</v>
      </c>
      <c r="I20" s="11">
        <v>7.5664369009674857E-3</v>
      </c>
    </row>
    <row r="21" spans="1:9" x14ac:dyDescent="0.25">
      <c r="A21" s="11" t="s">
        <v>10</v>
      </c>
      <c r="B21" s="11">
        <v>55.226965129342432</v>
      </c>
      <c r="C21" s="11">
        <v>45.677317726564766</v>
      </c>
      <c r="D21" s="11">
        <v>1.209067604624775</v>
      </c>
      <c r="E21" s="11">
        <v>0.22697032980518772</v>
      </c>
      <c r="F21" s="11">
        <v>-34.425548140507786</v>
      </c>
      <c r="G21" s="11">
        <v>144.87947839919264</v>
      </c>
      <c r="H21" s="11">
        <v>-34.425548140507786</v>
      </c>
      <c r="I21" s="11">
        <v>144.87947839919264</v>
      </c>
    </row>
    <row r="22" spans="1:9" x14ac:dyDescent="0.25">
      <c r="A22" s="11" t="s">
        <v>11</v>
      </c>
      <c r="B22" s="11">
        <v>733.15510637238594</v>
      </c>
      <c r="C22" s="11">
        <v>342.57988294923604</v>
      </c>
      <c r="D22" s="11">
        <v>2.1400997048067354</v>
      </c>
      <c r="E22" s="11">
        <v>3.2628460400333903E-2</v>
      </c>
      <c r="F22" s="11">
        <v>60.761256848508765</v>
      </c>
      <c r="G22" s="11">
        <v>1405.5489558962631</v>
      </c>
      <c r="H22" s="11">
        <v>60.761256848508765</v>
      </c>
      <c r="I22" s="11">
        <v>1405.5489558962631</v>
      </c>
    </row>
    <row r="23" spans="1:9" ht="15.75" thickBot="1" x14ac:dyDescent="0.3">
      <c r="A23" s="12" t="s">
        <v>12</v>
      </c>
      <c r="B23" s="12">
        <v>-3.8413967697965706E-2</v>
      </c>
      <c r="C23" s="12">
        <v>4.2727218319905294E-2</v>
      </c>
      <c r="D23" s="12">
        <v>-0.89905145264441011</v>
      </c>
      <c r="E23" s="12">
        <v>0.36887778731030618</v>
      </c>
      <c r="F23" s="12">
        <v>-0.12227621482771159</v>
      </c>
      <c r="G23" s="12">
        <v>4.5448279431780175E-2</v>
      </c>
      <c r="H23" s="12">
        <v>-0.12227621482771159</v>
      </c>
      <c r="I23" s="12">
        <v>4.5448279431780175E-2</v>
      </c>
    </row>
    <row r="27" spans="1:9" x14ac:dyDescent="0.25">
      <c r="A27" t="s">
        <v>42</v>
      </c>
    </row>
    <row r="28" spans="1:9" ht="15.75" thickBot="1" x14ac:dyDescent="0.3"/>
    <row r="29" spans="1:9" x14ac:dyDescent="0.25">
      <c r="A29" s="13" t="s">
        <v>43</v>
      </c>
      <c r="B29" s="13" t="s">
        <v>44</v>
      </c>
      <c r="C29" s="13" t="s">
        <v>45</v>
      </c>
    </row>
    <row r="30" spans="1:9" x14ac:dyDescent="0.25">
      <c r="A30" s="11">
        <v>1</v>
      </c>
      <c r="B30" s="11">
        <v>32.231382025242318</v>
      </c>
      <c r="C30" s="11">
        <v>17.829667159217685</v>
      </c>
    </row>
    <row r="31" spans="1:9" x14ac:dyDescent="0.25">
      <c r="A31" s="11">
        <v>2</v>
      </c>
      <c r="B31" s="11">
        <v>27.775991652580707</v>
      </c>
      <c r="C31" s="11">
        <v>16.797362350919393</v>
      </c>
    </row>
    <row r="32" spans="1:9" x14ac:dyDescent="0.25">
      <c r="A32" s="11">
        <v>3</v>
      </c>
      <c r="B32" s="11">
        <v>28.639912303967101</v>
      </c>
      <c r="C32" s="11">
        <v>15.662355886298897</v>
      </c>
    </row>
    <row r="33" spans="1:3" x14ac:dyDescent="0.25">
      <c r="A33" s="11">
        <v>4</v>
      </c>
      <c r="B33" s="11">
        <v>32.490950344058859</v>
      </c>
      <c r="C33" s="11">
        <v>11.703771538918545</v>
      </c>
    </row>
    <row r="34" spans="1:3" x14ac:dyDescent="0.25">
      <c r="A34" s="11">
        <v>5</v>
      </c>
      <c r="B34" s="11">
        <v>31.711288278371715</v>
      </c>
      <c r="C34" s="11">
        <v>12.445341207354989</v>
      </c>
    </row>
    <row r="35" spans="1:3" x14ac:dyDescent="0.25">
      <c r="A35" s="11">
        <v>6</v>
      </c>
      <c r="B35" s="11">
        <v>28.575044928971824</v>
      </c>
      <c r="C35" s="11">
        <v>15.124628106977379</v>
      </c>
    </row>
    <row r="36" spans="1:3" x14ac:dyDescent="0.25">
      <c r="A36" s="11">
        <v>7</v>
      </c>
      <c r="B36" s="11">
        <v>32.382542085382234</v>
      </c>
      <c r="C36" s="11">
        <v>11.219461677050035</v>
      </c>
    </row>
    <row r="37" spans="1:3" x14ac:dyDescent="0.25">
      <c r="A37" s="11">
        <v>8</v>
      </c>
      <c r="B37" s="11">
        <v>32.051180294606176</v>
      </c>
      <c r="C37" s="11">
        <v>11.476399064483637</v>
      </c>
    </row>
    <row r="38" spans="1:3" x14ac:dyDescent="0.25">
      <c r="A38" s="11">
        <v>9</v>
      </c>
      <c r="B38" s="11">
        <v>33.129623876418641</v>
      </c>
      <c r="C38" s="11">
        <v>9.9920308570271175</v>
      </c>
    </row>
    <row r="39" spans="1:3" x14ac:dyDescent="0.25">
      <c r="A39" s="11">
        <v>10</v>
      </c>
      <c r="B39" s="11">
        <v>26.860473183878433</v>
      </c>
      <c r="C39" s="11">
        <v>16.208731122325965</v>
      </c>
    </row>
    <row r="40" spans="1:3" x14ac:dyDescent="0.25">
      <c r="A40" s="11">
        <v>11</v>
      </c>
      <c r="B40" s="11">
        <v>28.819246614263058</v>
      </c>
      <c r="C40" s="11">
        <v>14.137378801480239</v>
      </c>
    </row>
    <row r="41" spans="1:3" x14ac:dyDescent="0.25">
      <c r="A41" s="11">
        <v>12</v>
      </c>
      <c r="B41" s="11">
        <v>28.923467170664683</v>
      </c>
      <c r="C41" s="11">
        <v>13.509693558438112</v>
      </c>
    </row>
    <row r="42" spans="1:3" x14ac:dyDescent="0.25">
      <c r="A42" s="11">
        <v>13</v>
      </c>
      <c r="B42" s="11">
        <v>32.636923713437959</v>
      </c>
      <c r="C42" s="11">
        <v>9.5604650689830422</v>
      </c>
    </row>
    <row r="43" spans="1:3" x14ac:dyDescent="0.25">
      <c r="A43" s="11">
        <v>14</v>
      </c>
      <c r="B43" s="11">
        <v>31.464656209508266</v>
      </c>
      <c r="C43" s="11">
        <v>10.713783697603983</v>
      </c>
    </row>
    <row r="44" spans="1:3" x14ac:dyDescent="0.25">
      <c r="A44" s="11">
        <v>15</v>
      </c>
      <c r="B44" s="11">
        <v>32.495292867242263</v>
      </c>
      <c r="C44" s="11">
        <v>9.6188274479465363</v>
      </c>
    </row>
    <row r="45" spans="1:3" x14ac:dyDescent="0.25">
      <c r="A45" s="11">
        <v>16</v>
      </c>
      <c r="B45" s="11">
        <v>31.531953968075758</v>
      </c>
      <c r="C45" s="11">
        <v>10.240599803063045</v>
      </c>
    </row>
    <row r="46" spans="1:3" x14ac:dyDescent="0.25">
      <c r="A46" s="11">
        <v>17</v>
      </c>
      <c r="B46" s="11">
        <v>26.19914487493897</v>
      </c>
      <c r="C46" s="11">
        <v>14.821700607600651</v>
      </c>
    </row>
    <row r="47" spans="1:3" x14ac:dyDescent="0.25">
      <c r="A47" s="11">
        <v>18</v>
      </c>
      <c r="B47" s="11">
        <v>28.27303433874479</v>
      </c>
      <c r="C47" s="11">
        <v>12.064413241788007</v>
      </c>
    </row>
    <row r="48" spans="1:3" x14ac:dyDescent="0.25">
      <c r="A48" s="11">
        <v>19</v>
      </c>
      <c r="B48" s="11">
        <v>28.115883668815165</v>
      </c>
      <c r="C48" s="11">
        <v>12.052048533803486</v>
      </c>
    </row>
    <row r="49" spans="1:3" x14ac:dyDescent="0.25">
      <c r="A49" s="11">
        <v>20</v>
      </c>
      <c r="B49" s="11">
        <v>31.985377432436369</v>
      </c>
      <c r="C49" s="11">
        <v>8.1670523981941336</v>
      </c>
    </row>
    <row r="50" spans="1:3" x14ac:dyDescent="0.25">
      <c r="A50" s="11">
        <v>21</v>
      </c>
      <c r="B50" s="11">
        <v>27.964470794681588</v>
      </c>
      <c r="C50" s="11">
        <v>12.14073572027381</v>
      </c>
    </row>
    <row r="51" spans="1:3" x14ac:dyDescent="0.25">
      <c r="A51" s="11">
        <v>22</v>
      </c>
      <c r="B51" s="11">
        <v>26.575959689007561</v>
      </c>
      <c r="C51" s="11">
        <v>13.49658831627378</v>
      </c>
    </row>
    <row r="52" spans="1:3" x14ac:dyDescent="0.25">
      <c r="A52" s="11">
        <v>23</v>
      </c>
      <c r="B52" s="11">
        <v>28.702407753913072</v>
      </c>
      <c r="C52" s="11">
        <v>11.150326247581731</v>
      </c>
    </row>
    <row r="53" spans="1:3" x14ac:dyDescent="0.25">
      <c r="A53" s="11">
        <v>24</v>
      </c>
      <c r="B53" s="11">
        <v>28.332600562383373</v>
      </c>
      <c r="C53" s="11">
        <v>11.507936348937722</v>
      </c>
    </row>
    <row r="54" spans="1:3" x14ac:dyDescent="0.25">
      <c r="A54" s="11">
        <v>25</v>
      </c>
      <c r="B54" s="11">
        <v>32.142528102366001</v>
      </c>
      <c r="C54" s="11">
        <v>7.6423859190987997</v>
      </c>
    </row>
    <row r="55" spans="1:3" x14ac:dyDescent="0.25">
      <c r="A55" s="11">
        <v>26</v>
      </c>
      <c r="B55" s="11">
        <v>31.545607382983693</v>
      </c>
      <c r="C55" s="11">
        <v>7.9427958260514053</v>
      </c>
    </row>
    <row r="56" spans="1:3" x14ac:dyDescent="0.25">
      <c r="A56" s="11">
        <v>27</v>
      </c>
      <c r="B56" s="11">
        <v>28.281093427989845</v>
      </c>
      <c r="C56" s="11">
        <v>11.147695912233516</v>
      </c>
    </row>
    <row r="57" spans="1:3" x14ac:dyDescent="0.25">
      <c r="A57" s="11">
        <v>28</v>
      </c>
      <c r="B57" s="11">
        <v>25.98068705623157</v>
      </c>
      <c r="C57" s="11">
        <v>13.379565801009779</v>
      </c>
    </row>
    <row r="58" spans="1:3" x14ac:dyDescent="0.25">
      <c r="A58" s="11">
        <v>29</v>
      </c>
      <c r="B58" s="11">
        <v>28.550994879779495</v>
      </c>
      <c r="C58" s="11">
        <v>10.783988785040442</v>
      </c>
    </row>
    <row r="59" spans="1:3" x14ac:dyDescent="0.25">
      <c r="A59" s="11">
        <v>30</v>
      </c>
      <c r="B59" s="11">
        <v>28.57813401897598</v>
      </c>
      <c r="C59" s="11">
        <v>10.740671271402697</v>
      </c>
    </row>
    <row r="60" spans="1:3" x14ac:dyDescent="0.25">
      <c r="A60" s="11">
        <v>31</v>
      </c>
      <c r="B60" s="11">
        <v>32.449839843949725</v>
      </c>
      <c r="C60" s="11">
        <v>6.8053209410169089</v>
      </c>
    </row>
    <row r="61" spans="1:3" x14ac:dyDescent="0.25">
      <c r="A61" s="11">
        <v>32</v>
      </c>
      <c r="B61" s="11">
        <v>31.456125984049866</v>
      </c>
      <c r="C61" s="11">
        <v>7.6564459304977852</v>
      </c>
    </row>
    <row r="62" spans="1:3" x14ac:dyDescent="0.25">
      <c r="A62" s="11">
        <v>33</v>
      </c>
      <c r="B62" s="11">
        <v>28.078002242807742</v>
      </c>
      <c r="C62" s="11">
        <v>11.009146789734864</v>
      </c>
    </row>
    <row r="63" spans="1:3" x14ac:dyDescent="0.25">
      <c r="A63" s="11">
        <v>34</v>
      </c>
      <c r="B63" s="11">
        <v>32.391072310840634</v>
      </c>
      <c r="C63" s="11">
        <v>6.5499945329240319</v>
      </c>
    </row>
    <row r="64" spans="1:3" x14ac:dyDescent="0.25">
      <c r="A64" s="11">
        <v>35</v>
      </c>
      <c r="B64" s="11">
        <v>31.885499399218151</v>
      </c>
      <c r="C64" s="11">
        <v>7.0478482201329733</v>
      </c>
    </row>
    <row r="65" spans="1:3" x14ac:dyDescent="0.25">
      <c r="A65" s="11">
        <v>36</v>
      </c>
      <c r="B65" s="11">
        <v>25.327888972750507</v>
      </c>
      <c r="C65" s="11">
        <v>13.564526627470691</v>
      </c>
    </row>
    <row r="66" spans="1:3" x14ac:dyDescent="0.25">
      <c r="A66" s="11">
        <v>37</v>
      </c>
      <c r="B66" s="11">
        <v>29.199450440077154</v>
      </c>
      <c r="C66" s="11">
        <v>9.6484517296258225</v>
      </c>
    </row>
    <row r="67" spans="1:3" x14ac:dyDescent="0.25">
      <c r="A67" s="11">
        <v>38</v>
      </c>
      <c r="B67" s="11">
        <v>31.627029692672462</v>
      </c>
      <c r="C67" s="11">
        <v>7.1505049407860746</v>
      </c>
    </row>
    <row r="68" spans="1:3" x14ac:dyDescent="0.25">
      <c r="A68" s="11">
        <v>39</v>
      </c>
      <c r="B68" s="11">
        <v>25.691831038177295</v>
      </c>
      <c r="C68" s="11">
        <v>13.073720089206784</v>
      </c>
    </row>
    <row r="69" spans="1:3" x14ac:dyDescent="0.25">
      <c r="A69" s="11">
        <v>40</v>
      </c>
      <c r="B69" s="11">
        <v>26.236067672773103</v>
      </c>
      <c r="C69" s="11">
        <v>12.486747140536927</v>
      </c>
    </row>
    <row r="70" spans="1:3" x14ac:dyDescent="0.25">
      <c r="A70" s="11">
        <v>41</v>
      </c>
      <c r="B70" s="11">
        <v>25.506442616780344</v>
      </c>
      <c r="C70" s="11">
        <v>13.159985889920794</v>
      </c>
    </row>
    <row r="71" spans="1:3" x14ac:dyDescent="0.25">
      <c r="A71" s="11">
        <v>42</v>
      </c>
      <c r="B71" s="11">
        <v>28.162513642500667</v>
      </c>
      <c r="C71" s="11">
        <v>10.483907603233529</v>
      </c>
    </row>
    <row r="72" spans="1:3" x14ac:dyDescent="0.25">
      <c r="A72" s="11">
        <v>43</v>
      </c>
      <c r="B72" s="11">
        <v>28.810716388804657</v>
      </c>
      <c r="C72" s="11">
        <v>9.453379163338532</v>
      </c>
    </row>
    <row r="73" spans="1:3" x14ac:dyDescent="0.25">
      <c r="A73" s="11">
        <v>44</v>
      </c>
      <c r="B73" s="11">
        <v>31.73433933907824</v>
      </c>
      <c r="C73" s="11">
        <v>6.3434053875123908</v>
      </c>
    </row>
    <row r="74" spans="1:3" x14ac:dyDescent="0.25">
      <c r="A74" s="11">
        <v>45</v>
      </c>
      <c r="B74" s="11">
        <v>28.4793545980286</v>
      </c>
      <c r="C74" s="11">
        <v>9.5354189085618017</v>
      </c>
    </row>
    <row r="75" spans="1:3" x14ac:dyDescent="0.25">
      <c r="A75" s="11">
        <v>46</v>
      </c>
      <c r="B75" s="11">
        <v>31.551597992773406</v>
      </c>
      <c r="C75" s="11">
        <v>6.4504089143173253</v>
      </c>
    </row>
    <row r="76" spans="1:3" x14ac:dyDescent="0.25">
      <c r="A76" s="11">
        <v>47</v>
      </c>
      <c r="B76" s="11">
        <v>25.94258730800447</v>
      </c>
      <c r="C76" s="11">
        <v>11.983845578044651</v>
      </c>
    </row>
    <row r="77" spans="1:3" x14ac:dyDescent="0.25">
      <c r="A77" s="11">
        <v>48</v>
      </c>
      <c r="B77" s="11">
        <v>31.449825844207371</v>
      </c>
      <c r="C77" s="11">
        <v>6.4476778814074187</v>
      </c>
    </row>
    <row r="78" spans="1:3" x14ac:dyDescent="0.25">
      <c r="A78" s="11">
        <v>49</v>
      </c>
      <c r="B78" s="11">
        <v>25.612620789841063</v>
      </c>
      <c r="C78" s="11">
        <v>12.105229368962018</v>
      </c>
    </row>
    <row r="79" spans="1:3" x14ac:dyDescent="0.25">
      <c r="A79" s="11">
        <v>50</v>
      </c>
      <c r="B79" s="11">
        <v>28.300020287732643</v>
      </c>
      <c r="C79" s="11">
        <v>9.2280399308923862</v>
      </c>
    </row>
    <row r="80" spans="1:3" x14ac:dyDescent="0.25">
      <c r="A80" s="11">
        <v>51</v>
      </c>
      <c r="B80" s="11">
        <v>28.180969366030119</v>
      </c>
      <c r="C80" s="11">
        <v>9.3172763751576539</v>
      </c>
    </row>
    <row r="81" spans="1:3" x14ac:dyDescent="0.25">
      <c r="A81" s="11">
        <v>52</v>
      </c>
      <c r="B81" s="11">
        <v>31.063303854287408</v>
      </c>
      <c r="C81" s="11">
        <v>6.3888635598409387</v>
      </c>
    </row>
    <row r="82" spans="1:3" x14ac:dyDescent="0.25">
      <c r="A82" s="11">
        <v>53</v>
      </c>
      <c r="B82" s="11">
        <v>26.282008188025582</v>
      </c>
      <c r="C82" s="11">
        <v>11.058899193708779</v>
      </c>
    </row>
    <row r="83" spans="1:3" x14ac:dyDescent="0.25">
      <c r="A83" s="11">
        <v>54</v>
      </c>
      <c r="B83" s="11">
        <v>27.501185333561203</v>
      </c>
      <c r="C83" s="11">
        <v>9.7868559370462549</v>
      </c>
    </row>
    <row r="84" spans="1:3" x14ac:dyDescent="0.25">
      <c r="A84" s="11">
        <v>55</v>
      </c>
      <c r="B84" s="11">
        <v>26.189219376867918</v>
      </c>
      <c r="C84" s="11">
        <v>11.008642834277417</v>
      </c>
    </row>
    <row r="85" spans="1:3" x14ac:dyDescent="0.25">
      <c r="A85" s="11">
        <v>56</v>
      </c>
      <c r="B85" s="11">
        <v>31.844860035322363</v>
      </c>
      <c r="C85" s="11">
        <v>5.2782574939665707</v>
      </c>
    </row>
    <row r="86" spans="1:3" x14ac:dyDescent="0.25">
      <c r="A86" s="11">
        <v>57</v>
      </c>
      <c r="B86" s="11">
        <v>31.93434143425619</v>
      </c>
      <c r="C86" s="11">
        <v>5.1197963167443135</v>
      </c>
    </row>
    <row r="87" spans="1:3" x14ac:dyDescent="0.25">
      <c r="A87" s="11">
        <v>58</v>
      </c>
      <c r="B87" s="11">
        <v>29.065098016860386</v>
      </c>
      <c r="C87" s="11">
        <v>7.7970248322314681</v>
      </c>
    </row>
    <row r="88" spans="1:3" x14ac:dyDescent="0.25">
      <c r="A88" s="11">
        <v>59</v>
      </c>
      <c r="B88" s="11">
        <v>32.771276136654727</v>
      </c>
      <c r="C88" s="11">
        <v>4.055420581556298</v>
      </c>
    </row>
    <row r="89" spans="1:3" x14ac:dyDescent="0.25">
      <c r="A89" s="11">
        <v>60</v>
      </c>
      <c r="B89" s="11">
        <v>27.960128271498185</v>
      </c>
      <c r="C89" s="11">
        <v>8.8638773294338264</v>
      </c>
    </row>
    <row r="90" spans="1:3" x14ac:dyDescent="0.25">
      <c r="A90" s="11">
        <v>61</v>
      </c>
      <c r="B90" s="11">
        <v>28.653565718875033</v>
      </c>
      <c r="C90" s="11">
        <v>8.0967694938361738</v>
      </c>
    </row>
    <row r="91" spans="1:3" x14ac:dyDescent="0.25">
      <c r="A91" s="11">
        <v>62</v>
      </c>
      <c r="B91" s="11">
        <v>31.13881389230858</v>
      </c>
      <c r="C91" s="11">
        <v>5.4467848820871545</v>
      </c>
    </row>
    <row r="92" spans="1:3" x14ac:dyDescent="0.25">
      <c r="A92" s="11">
        <v>63</v>
      </c>
      <c r="B92" s="11">
        <v>25.469594671032716</v>
      </c>
      <c r="C92" s="11">
        <v>11.10986042686725</v>
      </c>
    </row>
    <row r="93" spans="1:3" x14ac:dyDescent="0.25">
      <c r="A93" s="11">
        <v>64</v>
      </c>
      <c r="B93" s="11">
        <v>32.329611971854234</v>
      </c>
      <c r="C93" s="11">
        <v>4.1884003757319306</v>
      </c>
    </row>
    <row r="94" spans="1:3" x14ac:dyDescent="0.25">
      <c r="A94" s="11">
        <v>65</v>
      </c>
      <c r="B94" s="11">
        <v>31.403195870521866</v>
      </c>
      <c r="C94" s="11">
        <v>5.0790866441818956</v>
      </c>
    </row>
    <row r="95" spans="1:3" x14ac:dyDescent="0.25">
      <c r="A95" s="11">
        <v>66</v>
      </c>
      <c r="B95" s="11">
        <v>26.074574479660075</v>
      </c>
      <c r="C95" s="11">
        <v>10.295702581550355</v>
      </c>
    </row>
    <row r="96" spans="1:3" x14ac:dyDescent="0.25">
      <c r="A96" s="11">
        <v>67</v>
      </c>
      <c r="B96" s="11">
        <v>28.304362810916047</v>
      </c>
      <c r="C96" s="11">
        <v>8.0021837271131702</v>
      </c>
    </row>
    <row r="97" spans="1:3" x14ac:dyDescent="0.25">
      <c r="A97" s="11">
        <v>68</v>
      </c>
      <c r="B97" s="11">
        <v>25.795362136145897</v>
      </c>
      <c r="C97" s="11">
        <v>10.434751863391909</v>
      </c>
    </row>
    <row r="98" spans="1:3" x14ac:dyDescent="0.25">
      <c r="A98" s="11">
        <v>69</v>
      </c>
      <c r="B98" s="11">
        <v>32.524644067791272</v>
      </c>
      <c r="C98" s="11">
        <v>3.6938248816500163</v>
      </c>
    </row>
    <row r="99" spans="1:3" x14ac:dyDescent="0.25">
      <c r="A99" s="11">
        <v>70</v>
      </c>
      <c r="B99" s="11">
        <v>26.543379414356831</v>
      </c>
      <c r="C99" s="11">
        <v>9.5399241672542239</v>
      </c>
    </row>
    <row r="100" spans="1:3" x14ac:dyDescent="0.25">
      <c r="A100" s="11">
        <v>71</v>
      </c>
      <c r="B100" s="11">
        <v>26.471739132605936</v>
      </c>
      <c r="C100" s="11">
        <v>9.5401425760084742</v>
      </c>
    </row>
    <row r="101" spans="1:3" x14ac:dyDescent="0.25">
      <c r="A101" s="11">
        <v>72</v>
      </c>
      <c r="B101" s="11">
        <v>32.632581190254555</v>
      </c>
      <c r="C101" s="11">
        <v>3.3576754238058655</v>
      </c>
    </row>
    <row r="102" spans="1:3" x14ac:dyDescent="0.25">
      <c r="A102" s="11">
        <v>73</v>
      </c>
      <c r="B102" s="11">
        <v>31.366273072687733</v>
      </c>
      <c r="C102" s="11">
        <v>4.584736869374872</v>
      </c>
    </row>
    <row r="103" spans="1:3" x14ac:dyDescent="0.25">
      <c r="A103" s="11">
        <v>74</v>
      </c>
      <c r="B103" s="11">
        <v>31.054555306609323</v>
      </c>
      <c r="C103" s="11">
        <v>4.8591090701854043</v>
      </c>
    </row>
    <row r="104" spans="1:3" x14ac:dyDescent="0.25">
      <c r="A104" s="11">
        <v>75</v>
      </c>
      <c r="B104" s="11">
        <v>27.798789899293563</v>
      </c>
      <c r="C104" s="11">
        <v>8.0797692587998036</v>
      </c>
    </row>
    <row r="105" spans="1:3" x14ac:dyDescent="0.25">
      <c r="A105" s="11">
        <v>76</v>
      </c>
      <c r="B105" s="11">
        <v>28.134339392344618</v>
      </c>
      <c r="C105" s="11">
        <v>7.7405695232635132</v>
      </c>
    </row>
    <row r="106" spans="1:3" x14ac:dyDescent="0.25">
      <c r="A106" s="11">
        <v>77</v>
      </c>
      <c r="B106" s="11">
        <v>28.28156456420319</v>
      </c>
      <c r="C106" s="11">
        <v>7.486996763992753</v>
      </c>
    </row>
    <row r="107" spans="1:3" x14ac:dyDescent="0.25">
      <c r="A107" s="11">
        <v>78</v>
      </c>
      <c r="B107" s="11">
        <v>31.427027597494511</v>
      </c>
      <c r="C107" s="11">
        <v>4.2674276696246061</v>
      </c>
    </row>
    <row r="108" spans="1:3" x14ac:dyDescent="0.25">
      <c r="A108" s="11">
        <v>79</v>
      </c>
      <c r="B108" s="11">
        <v>25.402222060378719</v>
      </c>
      <c r="C108" s="11">
        <v>10.250093047589296</v>
      </c>
    </row>
    <row r="109" spans="1:3" x14ac:dyDescent="0.25">
      <c r="A109" s="11">
        <v>80</v>
      </c>
      <c r="B109" s="11">
        <v>32.192811140801879</v>
      </c>
      <c r="C109" s="11">
        <v>3.4496332109759251</v>
      </c>
    </row>
    <row r="110" spans="1:3" x14ac:dyDescent="0.25">
      <c r="A110" s="11">
        <v>81</v>
      </c>
      <c r="B110" s="11">
        <v>27.566988195731007</v>
      </c>
      <c r="C110" s="11">
        <v>8.0575138863909501</v>
      </c>
    </row>
    <row r="111" spans="1:3" x14ac:dyDescent="0.25">
      <c r="A111" s="11">
        <v>82</v>
      </c>
      <c r="B111" s="11">
        <v>27.727149617542668</v>
      </c>
      <c r="C111" s="11">
        <v>7.851045895515103</v>
      </c>
    </row>
    <row r="112" spans="1:3" x14ac:dyDescent="0.25">
      <c r="A112" s="11">
        <v>83</v>
      </c>
      <c r="B112" s="11">
        <v>31.568876765909888</v>
      </c>
      <c r="C112" s="11">
        <v>3.9514612812976786</v>
      </c>
    </row>
    <row r="113" spans="1:3" x14ac:dyDescent="0.25">
      <c r="A113" s="11">
        <v>84</v>
      </c>
      <c r="B113" s="11">
        <v>25.899264746542801</v>
      </c>
      <c r="C113" s="11">
        <v>9.5412410084702977</v>
      </c>
    </row>
    <row r="114" spans="1:3" x14ac:dyDescent="0.25">
      <c r="A114" s="11">
        <v>85</v>
      </c>
      <c r="B114" s="11">
        <v>32.802604608825987</v>
      </c>
      <c r="C114" s="11">
        <v>2.6306747464218816</v>
      </c>
    </row>
    <row r="115" spans="1:3" x14ac:dyDescent="0.25">
      <c r="A115" s="11">
        <v>86</v>
      </c>
      <c r="B115" s="11">
        <v>27.984178320690514</v>
      </c>
      <c r="C115" s="11">
        <v>7.300001863421766</v>
      </c>
    </row>
    <row r="116" spans="1:3" x14ac:dyDescent="0.25">
      <c r="A116" s="11">
        <v>87</v>
      </c>
      <c r="B116" s="11">
        <v>29.04229977014753</v>
      </c>
      <c r="C116" s="11">
        <v>6.2395768845463522</v>
      </c>
    </row>
    <row r="117" spans="1:3" x14ac:dyDescent="0.25">
      <c r="A117" s="11">
        <v>88</v>
      </c>
      <c r="B117" s="11">
        <v>31.863315758851812</v>
      </c>
      <c r="C117" s="11">
        <v>3.410321381822115</v>
      </c>
    </row>
    <row r="118" spans="1:3" x14ac:dyDescent="0.25">
      <c r="A118" s="11">
        <v>89</v>
      </c>
      <c r="B118" s="11">
        <v>25.635275566420741</v>
      </c>
      <c r="C118" s="11">
        <v>9.6036078307592341</v>
      </c>
    </row>
    <row r="119" spans="1:3" x14ac:dyDescent="0.25">
      <c r="A119" s="11">
        <v>90</v>
      </c>
      <c r="B119" s="11">
        <v>30.973132996920555</v>
      </c>
      <c r="C119" s="11">
        <v>4.2366879603089771</v>
      </c>
    </row>
    <row r="120" spans="1:3" x14ac:dyDescent="0.25">
      <c r="A120" s="11">
        <v>91</v>
      </c>
      <c r="B120" s="11">
        <v>32.135910016518778</v>
      </c>
      <c r="C120" s="11">
        <v>3.0050256645770688</v>
      </c>
    </row>
    <row r="121" spans="1:3" x14ac:dyDescent="0.25">
      <c r="A121" s="11">
        <v>92</v>
      </c>
      <c r="B121" s="11">
        <v>31.502755957735371</v>
      </c>
      <c r="C121" s="11">
        <v>3.608786714325209</v>
      </c>
    </row>
    <row r="122" spans="1:3" x14ac:dyDescent="0.25">
      <c r="A122" s="11">
        <v>93</v>
      </c>
      <c r="B122" s="11">
        <v>28.644254827150505</v>
      </c>
      <c r="C122" s="11">
        <v>6.4579086372723111</v>
      </c>
    </row>
    <row r="123" spans="1:3" x14ac:dyDescent="0.25">
      <c r="A123" s="11">
        <v>94</v>
      </c>
      <c r="B123" s="11">
        <v>31.771967951091995</v>
      </c>
      <c r="C123" s="11">
        <v>3.3300005882504067</v>
      </c>
    </row>
    <row r="124" spans="1:3" x14ac:dyDescent="0.25">
      <c r="A124" s="11">
        <v>95</v>
      </c>
      <c r="B124" s="11">
        <v>25.332231495933911</v>
      </c>
      <c r="C124" s="11">
        <v>9.6407316272454509</v>
      </c>
    </row>
    <row r="125" spans="1:3" x14ac:dyDescent="0.25">
      <c r="A125" s="11">
        <v>96</v>
      </c>
      <c r="B125" s="11">
        <v>26.099266841720748</v>
      </c>
      <c r="C125" s="11">
        <v>8.8392314382157693</v>
      </c>
    </row>
    <row r="126" spans="1:3" x14ac:dyDescent="0.25">
      <c r="A126" s="11">
        <v>97</v>
      </c>
      <c r="B126" s="11">
        <v>32.80385641130546</v>
      </c>
      <c r="C126" s="11">
        <v>2.1178894056452862</v>
      </c>
    </row>
    <row r="127" spans="1:3" x14ac:dyDescent="0.25">
      <c r="A127" s="11">
        <v>98</v>
      </c>
      <c r="B127" s="11">
        <v>26.551909639815232</v>
      </c>
      <c r="C127" s="11">
        <v>8.3579688350699577</v>
      </c>
    </row>
    <row r="128" spans="1:3" x14ac:dyDescent="0.25">
      <c r="A128" s="11">
        <v>99</v>
      </c>
      <c r="B128" s="11">
        <v>31.904426258960942</v>
      </c>
      <c r="C128" s="11">
        <v>2.9399520780133024</v>
      </c>
    </row>
    <row r="129" spans="1:3" x14ac:dyDescent="0.25">
      <c r="A129" s="11">
        <v>100</v>
      </c>
      <c r="B129" s="11">
        <v>32.822312134834917</v>
      </c>
      <c r="C129" s="11">
        <v>1.9880037486280031</v>
      </c>
    </row>
    <row r="130" spans="1:3" x14ac:dyDescent="0.25">
      <c r="A130" s="11">
        <v>101</v>
      </c>
      <c r="B130" s="11">
        <v>31.638867330354696</v>
      </c>
      <c r="C130" s="11">
        <v>3.1667659865758715</v>
      </c>
    </row>
    <row r="131" spans="1:3" x14ac:dyDescent="0.25">
      <c r="A131" s="11">
        <v>102</v>
      </c>
      <c r="B131" s="11">
        <v>32.3499618107315</v>
      </c>
      <c r="C131" s="11">
        <v>2.4043705210768991</v>
      </c>
    </row>
    <row r="132" spans="1:3" x14ac:dyDescent="0.25">
      <c r="A132" s="11">
        <v>103</v>
      </c>
      <c r="B132" s="11">
        <v>29.232030714727884</v>
      </c>
      <c r="C132" s="11">
        <v>5.4970797887103018</v>
      </c>
    </row>
    <row r="133" spans="1:3" x14ac:dyDescent="0.25">
      <c r="A133" s="11">
        <v>104</v>
      </c>
      <c r="B133" s="11">
        <v>31.706165088922191</v>
      </c>
      <c r="C133" s="11">
        <v>3.0188399066645246</v>
      </c>
    </row>
    <row r="134" spans="1:3" x14ac:dyDescent="0.25">
      <c r="A134" s="11">
        <v>105</v>
      </c>
      <c r="B134" s="11">
        <v>28.395096012329343</v>
      </c>
      <c r="C134" s="11">
        <v>6.3108271680442165</v>
      </c>
    </row>
    <row r="135" spans="1:3" x14ac:dyDescent="0.25">
      <c r="A135" s="11">
        <v>106</v>
      </c>
      <c r="B135" s="11">
        <v>31.908768782144346</v>
      </c>
      <c r="C135" s="11">
        <v>2.7608214276548644</v>
      </c>
    </row>
    <row r="136" spans="1:3" x14ac:dyDescent="0.25">
      <c r="A136" s="11">
        <v>107</v>
      </c>
      <c r="B136" s="11">
        <v>31.877440309973093</v>
      </c>
      <c r="C136" s="11">
        <v>2.7483527348015961</v>
      </c>
    </row>
    <row r="137" spans="1:3" x14ac:dyDescent="0.25">
      <c r="A137" s="11">
        <v>108</v>
      </c>
      <c r="B137" s="11">
        <v>25.961043031533922</v>
      </c>
      <c r="C137" s="11">
        <v>8.6517629940011069</v>
      </c>
    </row>
    <row r="138" spans="1:3" x14ac:dyDescent="0.25">
      <c r="A138" s="11">
        <v>109</v>
      </c>
      <c r="B138" s="11">
        <v>27.401307300342982</v>
      </c>
      <c r="C138" s="11">
        <v>7.1503509082163639</v>
      </c>
    </row>
    <row r="139" spans="1:3" x14ac:dyDescent="0.25">
      <c r="A139" s="11">
        <v>110</v>
      </c>
      <c r="B139" s="11">
        <v>25.459812643094843</v>
      </c>
      <c r="C139" s="11">
        <v>9.0690815190304903</v>
      </c>
    </row>
    <row r="140" spans="1:3" x14ac:dyDescent="0.25">
      <c r="A140" s="11">
        <v>111</v>
      </c>
      <c r="B140" s="11">
        <v>25.776906412616444</v>
      </c>
      <c r="C140" s="11">
        <v>8.7463868167177843</v>
      </c>
    </row>
    <row r="141" spans="1:3" x14ac:dyDescent="0.25">
      <c r="A141" s="11">
        <v>112</v>
      </c>
      <c r="B141" s="11">
        <v>28.910594422022879</v>
      </c>
      <c r="C141" s="11">
        <v>5.5957683345798905</v>
      </c>
    </row>
    <row r="142" spans="1:3" x14ac:dyDescent="0.25">
      <c r="A142" s="11">
        <v>113</v>
      </c>
      <c r="B142" s="11">
        <v>29.226436389065007</v>
      </c>
      <c r="C142" s="11">
        <v>5.1974964987506382</v>
      </c>
    </row>
    <row r="143" spans="1:3" x14ac:dyDescent="0.25">
      <c r="A143" s="11">
        <v>114</v>
      </c>
      <c r="B143" s="11">
        <v>26.2402553750481</v>
      </c>
      <c r="C143" s="11">
        <v>8.1484192069862971</v>
      </c>
    </row>
    <row r="144" spans="1:3" x14ac:dyDescent="0.25">
      <c r="A144" s="11">
        <v>115</v>
      </c>
      <c r="B144" s="11">
        <v>28.370700310610474</v>
      </c>
      <c r="C144" s="11">
        <v>5.9630530397336372</v>
      </c>
    </row>
    <row r="145" spans="1:3" x14ac:dyDescent="0.25">
      <c r="A145" s="11">
        <v>116</v>
      </c>
      <c r="B145" s="11">
        <v>32.235788049737003</v>
      </c>
      <c r="C145" s="11">
        <v>2.0917172007088851</v>
      </c>
    </row>
    <row r="146" spans="1:3" x14ac:dyDescent="0.25">
      <c r="A146" s="11">
        <v>117</v>
      </c>
      <c r="B146" s="11">
        <v>31.810067699319099</v>
      </c>
      <c r="C146" s="11">
        <v>2.4949414121972566</v>
      </c>
    </row>
    <row r="147" spans="1:3" x14ac:dyDescent="0.25">
      <c r="A147" s="11">
        <v>118</v>
      </c>
      <c r="B147" s="11">
        <v>25.966637357196799</v>
      </c>
      <c r="C147" s="11">
        <v>8.3140638907749143</v>
      </c>
    </row>
    <row r="148" spans="1:3" x14ac:dyDescent="0.25">
      <c r="A148" s="11">
        <v>119</v>
      </c>
      <c r="B148" s="11">
        <v>31.536296491259161</v>
      </c>
      <c r="C148" s="11">
        <v>2.7332081518686699</v>
      </c>
    </row>
    <row r="149" spans="1:3" x14ac:dyDescent="0.25">
      <c r="A149" s="11">
        <v>120</v>
      </c>
      <c r="B149" s="11">
        <v>31.17139416695931</v>
      </c>
      <c r="C149" s="11">
        <v>3.0511268796296775</v>
      </c>
    </row>
    <row r="150" spans="1:3" x14ac:dyDescent="0.25">
      <c r="A150" s="11">
        <v>121</v>
      </c>
      <c r="B150" s="11">
        <v>28.54003427074888</v>
      </c>
      <c r="C150" s="11">
        <v>5.6626303250548098</v>
      </c>
    </row>
    <row r="151" spans="1:3" x14ac:dyDescent="0.25">
      <c r="A151" s="11">
        <v>122</v>
      </c>
      <c r="B151" s="11">
        <v>31.252816476648078</v>
      </c>
      <c r="C151" s="11">
        <v>2.9276113594338682</v>
      </c>
    </row>
    <row r="152" spans="1:3" x14ac:dyDescent="0.25">
      <c r="A152" s="11">
        <v>123</v>
      </c>
      <c r="B152" s="11">
        <v>32.798262085642584</v>
      </c>
      <c r="C152" s="11">
        <v>1.3750907985940088</v>
      </c>
    </row>
    <row r="153" spans="1:3" x14ac:dyDescent="0.25">
      <c r="A153" s="11">
        <v>124</v>
      </c>
      <c r="B153" s="11">
        <v>32.20320777508627</v>
      </c>
      <c r="C153" s="11">
        <v>1.9690718836524184</v>
      </c>
    </row>
    <row r="154" spans="1:3" x14ac:dyDescent="0.25">
      <c r="A154" s="11">
        <v>125</v>
      </c>
      <c r="B154" s="11">
        <v>27.652816529914457</v>
      </c>
      <c r="C154" s="11">
        <v>6.5003886233466552</v>
      </c>
    </row>
    <row r="155" spans="1:3" x14ac:dyDescent="0.25">
      <c r="A155" s="11">
        <v>126</v>
      </c>
      <c r="B155" s="11">
        <v>24.978289780664682</v>
      </c>
      <c r="C155" s="11">
        <v>9.1379773035720149</v>
      </c>
    </row>
    <row r="156" spans="1:3" x14ac:dyDescent="0.25">
      <c r="A156" s="11">
        <v>127</v>
      </c>
      <c r="B156" s="11">
        <v>28.564084319941209</v>
      </c>
      <c r="C156" s="11">
        <v>5.3993272085961053</v>
      </c>
    </row>
    <row r="157" spans="1:3" x14ac:dyDescent="0.25">
      <c r="A157" s="11">
        <v>128</v>
      </c>
      <c r="B157" s="11">
        <v>31.432075934857536</v>
      </c>
      <c r="C157" s="11">
        <v>2.5060388791455637</v>
      </c>
    </row>
    <row r="158" spans="1:3" x14ac:dyDescent="0.25">
      <c r="A158" s="11">
        <v>129</v>
      </c>
      <c r="B158" s="11">
        <v>25.952512806075521</v>
      </c>
      <c r="C158" s="11">
        <v>7.9771024091018283</v>
      </c>
    </row>
    <row r="159" spans="1:3" x14ac:dyDescent="0.25">
      <c r="A159" s="11">
        <v>130</v>
      </c>
      <c r="B159" s="11">
        <v>27.930930261157794</v>
      </c>
      <c r="C159" s="11">
        <v>5.9737033868701594</v>
      </c>
    </row>
    <row r="160" spans="1:3" x14ac:dyDescent="0.25">
      <c r="A160" s="11">
        <v>131</v>
      </c>
      <c r="B160" s="11">
        <v>31.815508834773343</v>
      </c>
      <c r="C160" s="11">
        <v>2.0751855186988557</v>
      </c>
    </row>
    <row r="161" spans="1:3" x14ac:dyDescent="0.25">
      <c r="A161" s="11">
        <v>132</v>
      </c>
      <c r="B161" s="11">
        <v>28.882356670555552</v>
      </c>
      <c r="C161" s="11">
        <v>4.9999818543628507</v>
      </c>
    </row>
    <row r="162" spans="1:3" x14ac:dyDescent="0.25">
      <c r="A162" s="11">
        <v>133</v>
      </c>
      <c r="B162" s="11">
        <v>25.616963313024467</v>
      </c>
      <c r="C162" s="11">
        <v>8.2591987049486058</v>
      </c>
    </row>
    <row r="163" spans="1:3" x14ac:dyDescent="0.25">
      <c r="A163" s="11">
        <v>134</v>
      </c>
      <c r="B163" s="11">
        <v>25.88521504750803</v>
      </c>
      <c r="C163" s="11">
        <v>7.984035771204308</v>
      </c>
    </row>
    <row r="164" spans="1:3" x14ac:dyDescent="0.25">
      <c r="A164" s="11">
        <v>135</v>
      </c>
      <c r="B164" s="11">
        <v>32.431384120420269</v>
      </c>
      <c r="C164" s="11">
        <v>1.3313011702920292</v>
      </c>
    </row>
    <row r="165" spans="1:3" x14ac:dyDescent="0.25">
      <c r="A165" s="11">
        <v>136</v>
      </c>
      <c r="B165" s="11">
        <v>28.57070240578842</v>
      </c>
      <c r="C165" s="11">
        <v>5.1807636561018278</v>
      </c>
    </row>
    <row r="166" spans="1:3" x14ac:dyDescent="0.25">
      <c r="A166" s="11">
        <v>137</v>
      </c>
      <c r="B166" s="11">
        <v>28.246772228199923</v>
      </c>
      <c r="C166" s="11">
        <v>5.4493543532003557</v>
      </c>
    </row>
    <row r="167" spans="1:3" x14ac:dyDescent="0.25">
      <c r="A167" s="11">
        <v>138</v>
      </c>
      <c r="B167" s="11">
        <v>25.659250763526565</v>
      </c>
      <c r="C167" s="11">
        <v>7.948629748074957</v>
      </c>
    </row>
    <row r="168" spans="1:3" x14ac:dyDescent="0.25">
      <c r="A168" s="11">
        <v>139</v>
      </c>
      <c r="B168" s="11">
        <v>31.578583941761259</v>
      </c>
      <c r="C168" s="11">
        <v>1.9374505207954016</v>
      </c>
    </row>
    <row r="169" spans="1:3" x14ac:dyDescent="0.25">
      <c r="A169" s="11">
        <v>140</v>
      </c>
      <c r="B169" s="11">
        <v>29.150608405039115</v>
      </c>
      <c r="C169" s="11">
        <v>4.3339368641796199</v>
      </c>
    </row>
    <row r="170" spans="1:3" x14ac:dyDescent="0.25">
      <c r="A170" s="11">
        <v>141</v>
      </c>
      <c r="B170" s="11">
        <v>25.965385554717326</v>
      </c>
      <c r="C170" s="11">
        <v>7.4736651015271214</v>
      </c>
    </row>
    <row r="171" spans="1:3" x14ac:dyDescent="0.25">
      <c r="A171" s="11">
        <v>142</v>
      </c>
      <c r="B171" s="11">
        <v>25.626745340962341</v>
      </c>
      <c r="C171" s="11">
        <v>7.792338099320812</v>
      </c>
    </row>
    <row r="172" spans="1:3" x14ac:dyDescent="0.25">
      <c r="A172" s="11">
        <v>143</v>
      </c>
      <c r="B172" s="11">
        <v>27.538108131395337</v>
      </c>
      <c r="C172" s="11">
        <v>5.600071849864559</v>
      </c>
    </row>
    <row r="173" spans="1:3" x14ac:dyDescent="0.25">
      <c r="A173" s="11">
        <v>144</v>
      </c>
      <c r="B173" s="11">
        <v>26.296747345493383</v>
      </c>
      <c r="C173" s="11">
        <v>6.8153775260429192</v>
      </c>
    </row>
    <row r="174" spans="1:3" x14ac:dyDescent="0.25">
      <c r="A174" s="11">
        <v>145</v>
      </c>
      <c r="B174" s="11">
        <v>31.398853347338463</v>
      </c>
      <c r="C174" s="11">
        <v>1.7041293532775619</v>
      </c>
    </row>
    <row r="175" spans="1:3" x14ac:dyDescent="0.25">
      <c r="A175" s="11">
        <v>146</v>
      </c>
      <c r="B175" s="11">
        <v>28.892138698493426</v>
      </c>
      <c r="C175" s="11">
        <v>4.1736131648894812</v>
      </c>
    </row>
    <row r="176" spans="1:3" x14ac:dyDescent="0.25">
      <c r="A176" s="11">
        <v>147</v>
      </c>
      <c r="B176" s="11">
        <v>28.868088649301097</v>
      </c>
      <c r="C176" s="11">
        <v>4.1460452417855755</v>
      </c>
    </row>
    <row r="177" spans="1:3" x14ac:dyDescent="0.25">
      <c r="A177" s="11">
        <v>148</v>
      </c>
      <c r="B177" s="11">
        <v>26.203487398122373</v>
      </c>
      <c r="C177" s="11">
        <v>6.799666734816558</v>
      </c>
    </row>
    <row r="178" spans="1:3" x14ac:dyDescent="0.25">
      <c r="A178" s="11">
        <v>149</v>
      </c>
      <c r="B178" s="11">
        <v>25.512742756622842</v>
      </c>
      <c r="C178" s="11">
        <v>7.4692013189090787</v>
      </c>
    </row>
    <row r="179" spans="1:3" x14ac:dyDescent="0.25">
      <c r="A179" s="11">
        <v>150</v>
      </c>
      <c r="B179" s="11">
        <v>28.474231408579076</v>
      </c>
      <c r="C179" s="11">
        <v>4.5013471175298854</v>
      </c>
    </row>
    <row r="180" spans="1:3" x14ac:dyDescent="0.25">
      <c r="A180" s="11">
        <v>151</v>
      </c>
      <c r="B180" s="11">
        <v>25.333483298413384</v>
      </c>
      <c r="C180" s="11">
        <v>7.6130627003193894</v>
      </c>
    </row>
    <row r="181" spans="1:3" x14ac:dyDescent="0.25">
      <c r="A181" s="11">
        <v>152</v>
      </c>
      <c r="B181" s="11">
        <v>31.606976514136992</v>
      </c>
      <c r="C181" s="11">
        <v>1.1983654692377321</v>
      </c>
    </row>
    <row r="182" spans="1:3" x14ac:dyDescent="0.25">
      <c r="A182" s="11">
        <v>153</v>
      </c>
      <c r="B182" s="11">
        <v>32.155400851007805</v>
      </c>
      <c r="C182" s="11">
        <v>0.64851024448179118</v>
      </c>
    </row>
    <row r="183" spans="1:3" x14ac:dyDescent="0.25">
      <c r="A183" s="11">
        <v>154</v>
      </c>
      <c r="B183" s="11">
        <v>28.914936945206282</v>
      </c>
      <c r="C183" s="11">
        <v>3.8801313433200768</v>
      </c>
    </row>
    <row r="184" spans="1:3" x14ac:dyDescent="0.25">
      <c r="A184" s="11">
        <v>155</v>
      </c>
      <c r="B184" s="11">
        <v>32.018600019955443</v>
      </c>
      <c r="C184" s="11">
        <v>0.74513808733878761</v>
      </c>
    </row>
    <row r="185" spans="1:3" x14ac:dyDescent="0.25">
      <c r="A185" s="11">
        <v>156</v>
      </c>
      <c r="B185" s="11">
        <v>28.4178942590422</v>
      </c>
      <c r="C185" s="11">
        <v>4.3349893877702854</v>
      </c>
    </row>
    <row r="186" spans="1:3" x14ac:dyDescent="0.25">
      <c r="A186" s="11">
        <v>157</v>
      </c>
      <c r="B186" s="11">
        <v>31.645485416201911</v>
      </c>
      <c r="C186" s="11">
        <v>1.1010097825933549</v>
      </c>
    </row>
    <row r="187" spans="1:3" x14ac:dyDescent="0.25">
      <c r="A187" s="11">
        <v>158</v>
      </c>
      <c r="B187" s="11">
        <v>28.270822277392252</v>
      </c>
      <c r="C187" s="11">
        <v>4.4717686938245258</v>
      </c>
    </row>
    <row r="188" spans="1:3" x14ac:dyDescent="0.25">
      <c r="A188" s="11">
        <v>159</v>
      </c>
      <c r="B188" s="11">
        <v>32.463964395071002</v>
      </c>
      <c r="C188" s="11">
        <v>0.25995370452667999</v>
      </c>
    </row>
    <row r="189" spans="1:3" x14ac:dyDescent="0.25">
      <c r="A189" s="11">
        <v>160</v>
      </c>
      <c r="B189" s="11">
        <v>28.171262190178751</v>
      </c>
      <c r="C189" s="11">
        <v>4.5192007249716326</v>
      </c>
    </row>
    <row r="190" spans="1:3" x14ac:dyDescent="0.25">
      <c r="A190" s="11">
        <v>161</v>
      </c>
      <c r="B190" s="11">
        <v>27.988302521654234</v>
      </c>
      <c r="C190" s="11">
        <v>4.6989334348078771</v>
      </c>
    </row>
    <row r="191" spans="1:3" x14ac:dyDescent="0.25">
      <c r="A191" s="11">
        <v>162</v>
      </c>
      <c r="B191" s="11">
        <v>25.79195510013702</v>
      </c>
      <c r="C191" s="11">
        <v>6.8319541479092543</v>
      </c>
    </row>
    <row r="192" spans="1:3" x14ac:dyDescent="0.25">
      <c r="A192" s="11">
        <v>163</v>
      </c>
      <c r="B192" s="11">
        <v>32.689853826965958</v>
      </c>
      <c r="C192" s="11">
        <v>-8.7803649438718878E-2</v>
      </c>
    </row>
    <row r="193" spans="1:3" x14ac:dyDescent="0.25">
      <c r="A193" s="11">
        <v>164</v>
      </c>
      <c r="B193" s="11">
        <v>28.002570542908689</v>
      </c>
      <c r="C193" s="11">
        <v>4.5984610800487893</v>
      </c>
    </row>
    <row r="194" spans="1:3" x14ac:dyDescent="0.25">
      <c r="A194" s="11">
        <v>165</v>
      </c>
      <c r="B194" s="11">
        <v>32.614125466725106</v>
      </c>
      <c r="C194" s="11">
        <v>-1.8708371434449589E-2</v>
      </c>
    </row>
    <row r="195" spans="1:3" x14ac:dyDescent="0.25">
      <c r="A195" s="11">
        <v>166</v>
      </c>
      <c r="B195" s="11">
        <v>31.370615595871136</v>
      </c>
      <c r="C195" s="11">
        <v>1.1878133115368144</v>
      </c>
    </row>
    <row r="196" spans="1:3" x14ac:dyDescent="0.25">
      <c r="A196" s="11">
        <v>167</v>
      </c>
      <c r="B196" s="11">
        <v>25.602695291770011</v>
      </c>
      <c r="C196" s="11">
        <v>6.9396172974108197</v>
      </c>
    </row>
    <row r="197" spans="1:3" x14ac:dyDescent="0.25">
      <c r="A197" s="11">
        <v>168</v>
      </c>
      <c r="B197" s="11">
        <v>28.757786275276658</v>
      </c>
      <c r="C197" s="11">
        <v>3.7787055563816452</v>
      </c>
    </row>
    <row r="198" spans="1:3" x14ac:dyDescent="0.25">
      <c r="A198" s="11">
        <v>169</v>
      </c>
      <c r="B198" s="11">
        <v>33.029745843200416</v>
      </c>
      <c r="C198" s="11">
        <v>-0.55523495920574817</v>
      </c>
    </row>
    <row r="199" spans="1:3" x14ac:dyDescent="0.25">
      <c r="A199" s="11">
        <v>170</v>
      </c>
      <c r="B199" s="11">
        <v>32.122820576357071</v>
      </c>
      <c r="C199" s="11">
        <v>0.31787496338159826</v>
      </c>
    </row>
    <row r="200" spans="1:3" x14ac:dyDescent="0.25">
      <c r="A200" s="11">
        <v>171</v>
      </c>
      <c r="B200" s="11">
        <v>26.547567116631829</v>
      </c>
      <c r="C200" s="11">
        <v>5.8822650936259002</v>
      </c>
    </row>
    <row r="201" spans="1:3" x14ac:dyDescent="0.25">
      <c r="A201" s="11">
        <v>172</v>
      </c>
      <c r="B201" s="11">
        <v>27.591038244923336</v>
      </c>
      <c r="C201" s="11">
        <v>4.7922234929798186</v>
      </c>
    </row>
    <row r="202" spans="1:3" x14ac:dyDescent="0.25">
      <c r="A202" s="11">
        <v>173</v>
      </c>
      <c r="B202" s="11">
        <v>30.665821255336827</v>
      </c>
      <c r="C202" s="11">
        <v>1.7117510742799418</v>
      </c>
    </row>
    <row r="203" spans="1:3" x14ac:dyDescent="0.25">
      <c r="A203" s="11">
        <v>174</v>
      </c>
      <c r="B203" s="11">
        <v>31.271272200177531</v>
      </c>
      <c r="C203" s="11">
        <v>1.0481505692680635</v>
      </c>
    </row>
    <row r="204" spans="1:3" x14ac:dyDescent="0.25">
      <c r="A204" s="11">
        <v>175</v>
      </c>
      <c r="B204" s="11">
        <v>32.240130572920407</v>
      </c>
      <c r="C204" s="11">
        <v>5.2257818038185633E-2</v>
      </c>
    </row>
    <row r="205" spans="1:3" x14ac:dyDescent="0.25">
      <c r="A205" s="11">
        <v>176</v>
      </c>
      <c r="B205" s="11">
        <v>25.455470119911439</v>
      </c>
      <c r="C205" s="11">
        <v>6.8181643993115983</v>
      </c>
    </row>
    <row r="206" spans="1:3" x14ac:dyDescent="0.25">
      <c r="A206" s="11">
        <v>177</v>
      </c>
      <c r="B206" s="11">
        <v>26.078917002843479</v>
      </c>
      <c r="C206" s="11">
        <v>6.169609226913753</v>
      </c>
    </row>
    <row r="207" spans="1:3" x14ac:dyDescent="0.25">
      <c r="A207" s="11">
        <v>178</v>
      </c>
      <c r="B207" s="11">
        <v>27.808571927231437</v>
      </c>
      <c r="C207" s="11">
        <v>4.4356857622491539</v>
      </c>
    </row>
    <row r="208" spans="1:3" x14ac:dyDescent="0.25">
      <c r="A208" s="11">
        <v>179</v>
      </c>
      <c r="B208" s="11">
        <v>24.5193468427277</v>
      </c>
      <c r="C208" s="11">
        <v>7.6752294687696008</v>
      </c>
    </row>
    <row r="209" spans="1:3" x14ac:dyDescent="0.25">
      <c r="A209" s="11">
        <v>180</v>
      </c>
      <c r="B209" s="11">
        <v>27.979772296195833</v>
      </c>
      <c r="C209" s="11">
        <v>4.1942829376035888</v>
      </c>
    </row>
    <row r="210" spans="1:3" x14ac:dyDescent="0.25">
      <c r="A210" s="11">
        <v>181</v>
      </c>
      <c r="B210" s="11">
        <v>32.292689174020097</v>
      </c>
      <c r="C210" s="11">
        <v>-0.12435390181954631</v>
      </c>
    </row>
    <row r="211" spans="1:3" x14ac:dyDescent="0.25">
      <c r="A211" s="11">
        <v>182</v>
      </c>
      <c r="B211" s="11">
        <v>27.998228019725286</v>
      </c>
      <c r="C211" s="11">
        <v>4.1584347092195166</v>
      </c>
    </row>
    <row r="212" spans="1:3" x14ac:dyDescent="0.25">
      <c r="A212" s="11">
        <v>183</v>
      </c>
      <c r="B212" s="11">
        <v>31.511286183193771</v>
      </c>
      <c r="C212" s="11">
        <v>0.62480564216676626</v>
      </c>
    </row>
    <row r="213" spans="1:3" x14ac:dyDescent="0.25">
      <c r="A213" s="11">
        <v>184</v>
      </c>
      <c r="B213" s="11">
        <v>27.988520843873918</v>
      </c>
      <c r="C213" s="11">
        <v>4.1454663694304692</v>
      </c>
    </row>
    <row r="214" spans="1:3" x14ac:dyDescent="0.25">
      <c r="A214" s="11">
        <v>185</v>
      </c>
      <c r="B214" s="11">
        <v>24.992339479699453</v>
      </c>
      <c r="C214" s="11">
        <v>7.1205380196109473</v>
      </c>
    </row>
    <row r="215" spans="1:3" x14ac:dyDescent="0.25">
      <c r="A215" s="11">
        <v>186</v>
      </c>
      <c r="B215" s="11">
        <v>27.51530988468248</v>
      </c>
      <c r="C215" s="11">
        <v>4.595447290975585</v>
      </c>
    </row>
    <row r="216" spans="1:3" x14ac:dyDescent="0.25">
      <c r="A216" s="11">
        <v>187</v>
      </c>
      <c r="B216" s="11">
        <v>31.537548293738634</v>
      </c>
      <c r="C216" s="11">
        <v>0.53378411942006565</v>
      </c>
    </row>
    <row r="217" spans="1:3" x14ac:dyDescent="0.25">
      <c r="A217" s="11">
        <v>188</v>
      </c>
      <c r="B217" s="11">
        <v>28.346650261418144</v>
      </c>
      <c r="C217" s="11">
        <v>3.6741888908026858</v>
      </c>
    </row>
    <row r="218" spans="1:3" x14ac:dyDescent="0.25">
      <c r="A218" s="11">
        <v>189</v>
      </c>
      <c r="B218" s="11">
        <v>25.313839273715736</v>
      </c>
      <c r="C218" s="11">
        <v>6.6912182111300922</v>
      </c>
    </row>
    <row r="219" spans="1:3" x14ac:dyDescent="0.25">
      <c r="A219" s="11">
        <v>190</v>
      </c>
      <c r="B219" s="11">
        <v>31.238691925526801</v>
      </c>
      <c r="C219" s="11">
        <v>0.75694690098743678</v>
      </c>
    </row>
    <row r="220" spans="1:3" x14ac:dyDescent="0.25">
      <c r="A220" s="11">
        <v>191</v>
      </c>
      <c r="B220" s="11">
        <v>27.860250238279963</v>
      </c>
      <c r="C220" s="11">
        <v>4.1341595569679157</v>
      </c>
    </row>
    <row r="221" spans="1:3" x14ac:dyDescent="0.25">
      <c r="A221" s="11">
        <v>192</v>
      </c>
      <c r="B221" s="11">
        <v>25.399132970374563</v>
      </c>
      <c r="C221" s="11">
        <v>6.5907626878465777</v>
      </c>
    </row>
    <row r="222" spans="1:3" x14ac:dyDescent="0.25">
      <c r="A222" s="11">
        <v>193</v>
      </c>
      <c r="B222" s="11">
        <v>32.14995971555355</v>
      </c>
      <c r="C222" s="11">
        <v>-0.18069332615090161</v>
      </c>
    </row>
    <row r="223" spans="1:3" x14ac:dyDescent="0.25">
      <c r="A223" s="11">
        <v>194</v>
      </c>
      <c r="B223" s="11">
        <v>25.309433249221055</v>
      </c>
      <c r="C223" s="11">
        <v>6.6537153322678613</v>
      </c>
    </row>
    <row r="224" spans="1:3" x14ac:dyDescent="0.25">
      <c r="A224" s="11">
        <v>195</v>
      </c>
      <c r="B224" s="11">
        <v>31.606287055703969</v>
      </c>
      <c r="C224" s="11">
        <v>0.33734512374672931</v>
      </c>
    </row>
    <row r="225" spans="1:3" x14ac:dyDescent="0.25">
      <c r="A225" s="11">
        <v>196</v>
      </c>
      <c r="B225" s="11">
        <v>32.779806362113128</v>
      </c>
      <c r="C225" s="11">
        <v>-0.83974157259489601</v>
      </c>
    </row>
    <row r="226" spans="1:3" x14ac:dyDescent="0.25">
      <c r="A226" s="11">
        <v>197</v>
      </c>
      <c r="B226" s="11">
        <v>28.034461359126396</v>
      </c>
      <c r="C226" s="11">
        <v>3.8668153864593435</v>
      </c>
    </row>
    <row r="227" spans="1:3" x14ac:dyDescent="0.25">
      <c r="A227" s="11">
        <v>198</v>
      </c>
      <c r="B227" s="11">
        <v>27.703789026783362</v>
      </c>
      <c r="C227" s="11">
        <v>4.1910565825914681</v>
      </c>
    </row>
    <row r="228" spans="1:3" x14ac:dyDescent="0.25">
      <c r="A228" s="11">
        <v>199</v>
      </c>
      <c r="B228" s="11">
        <v>25.658073813133598</v>
      </c>
      <c r="C228" s="11">
        <v>6.1757855041535734</v>
      </c>
    </row>
    <row r="229" spans="1:3" x14ac:dyDescent="0.25">
      <c r="A229" s="11">
        <v>200</v>
      </c>
      <c r="B229" s="11">
        <v>32.482420118600459</v>
      </c>
      <c r="C229" s="11">
        <v>-0.66370891993945946</v>
      </c>
    </row>
    <row r="230" spans="1:3" x14ac:dyDescent="0.25">
      <c r="A230" s="11">
        <v>201</v>
      </c>
      <c r="B230" s="11">
        <v>25.861164998315701</v>
      </c>
      <c r="C230" s="11">
        <v>5.9444388172640075</v>
      </c>
    </row>
    <row r="231" spans="1:3" x14ac:dyDescent="0.25">
      <c r="A231" s="11">
        <v>202</v>
      </c>
      <c r="B231" s="11">
        <v>26.29240482230998</v>
      </c>
      <c r="C231" s="11">
        <v>5.5058787442190287</v>
      </c>
    </row>
    <row r="232" spans="1:3" x14ac:dyDescent="0.25">
      <c r="A232" s="11">
        <v>203</v>
      </c>
      <c r="B232" s="11">
        <v>29.250486438257337</v>
      </c>
      <c r="C232" s="11">
        <v>2.5066941521380599</v>
      </c>
    </row>
    <row r="233" spans="1:3" x14ac:dyDescent="0.25">
      <c r="A233" s="11">
        <v>204</v>
      </c>
      <c r="B233" s="11">
        <v>27.433887574993712</v>
      </c>
      <c r="C233" s="11">
        <v>4.2694936359633893</v>
      </c>
    </row>
    <row r="234" spans="1:3" x14ac:dyDescent="0.25">
      <c r="A234" s="11">
        <v>205</v>
      </c>
      <c r="B234" s="11">
        <v>32.193282277015221</v>
      </c>
      <c r="C234" s="11">
        <v>-0.5180510655144559</v>
      </c>
    </row>
    <row r="235" spans="1:3" x14ac:dyDescent="0.25">
      <c r="A235" s="11">
        <v>206</v>
      </c>
      <c r="B235" s="11">
        <v>25.260591214183016</v>
      </c>
      <c r="C235" s="11">
        <v>6.3852288412663754</v>
      </c>
    </row>
    <row r="236" spans="1:3" x14ac:dyDescent="0.25">
      <c r="A236" s="11">
        <v>207</v>
      </c>
      <c r="B236" s="11">
        <v>28.342462559143147</v>
      </c>
      <c r="C236" s="11">
        <v>3.2983284539747153</v>
      </c>
    </row>
    <row r="237" spans="1:3" x14ac:dyDescent="0.25">
      <c r="A237" s="11">
        <v>208</v>
      </c>
      <c r="B237" s="11">
        <v>32.100022329644212</v>
      </c>
      <c r="C237" s="11">
        <v>-0.4819789638409695</v>
      </c>
    </row>
    <row r="238" spans="1:3" x14ac:dyDescent="0.25">
      <c r="A238" s="11">
        <v>209</v>
      </c>
      <c r="B238" s="11">
        <v>28.055203996094885</v>
      </c>
      <c r="C238" s="11">
        <v>3.5221170215657871</v>
      </c>
    </row>
    <row r="239" spans="1:3" x14ac:dyDescent="0.25">
      <c r="A239" s="11">
        <v>210</v>
      </c>
      <c r="B239" s="11">
        <v>27.965722597161061</v>
      </c>
      <c r="C239" s="11">
        <v>3.5902433153042281</v>
      </c>
    </row>
    <row r="240" spans="1:3" x14ac:dyDescent="0.25">
      <c r="A240" s="11">
        <v>211</v>
      </c>
      <c r="B240" s="11">
        <v>32.306813725141382</v>
      </c>
      <c r="C240" s="11">
        <v>-0.78110658684446932</v>
      </c>
    </row>
    <row r="241" spans="1:3" x14ac:dyDescent="0.25">
      <c r="A241" s="11">
        <v>212</v>
      </c>
      <c r="B241" s="11">
        <v>28.336943085566777</v>
      </c>
      <c r="C241" s="11">
        <v>3.1649230160882205</v>
      </c>
    </row>
    <row r="242" spans="1:3" x14ac:dyDescent="0.25">
      <c r="A242" s="11">
        <v>213</v>
      </c>
      <c r="B242" s="11">
        <v>28.328194537888692</v>
      </c>
      <c r="C242" s="11">
        <v>3.1559440137359971</v>
      </c>
    </row>
    <row r="243" spans="1:3" x14ac:dyDescent="0.25">
      <c r="A243" s="11">
        <v>214</v>
      </c>
      <c r="B243" s="11">
        <v>25.716226739896165</v>
      </c>
      <c r="C243" s="11">
        <v>5.7468245629991657</v>
      </c>
    </row>
    <row r="244" spans="1:3" x14ac:dyDescent="0.25">
      <c r="A244" s="11">
        <v>215</v>
      </c>
      <c r="B244" s="11">
        <v>25.653731289950194</v>
      </c>
      <c r="C244" s="11">
        <v>5.7995638578328723</v>
      </c>
    </row>
    <row r="245" spans="1:3" x14ac:dyDescent="0.25">
      <c r="A245" s="11">
        <v>216</v>
      </c>
      <c r="B245" s="11">
        <v>28.470824372570199</v>
      </c>
      <c r="C245" s="11">
        <v>2.9247982504173677</v>
      </c>
    </row>
    <row r="246" spans="1:3" x14ac:dyDescent="0.25">
      <c r="A246" s="11">
        <v>217</v>
      </c>
      <c r="B246" s="11">
        <v>29.562140703024468</v>
      </c>
      <c r="C246" s="11">
        <v>1.824588732680624</v>
      </c>
    </row>
    <row r="247" spans="1:3" x14ac:dyDescent="0.25">
      <c r="A247" s="11">
        <v>218</v>
      </c>
      <c r="B247" s="11">
        <v>32.184752051556821</v>
      </c>
      <c r="C247" s="11">
        <v>-0.80385561976425279</v>
      </c>
    </row>
    <row r="248" spans="1:3" x14ac:dyDescent="0.25">
      <c r="A248" s="11">
        <v>219</v>
      </c>
      <c r="B248" s="11">
        <v>27.694569342891938</v>
      </c>
      <c r="C248" s="11">
        <v>3.6787772880084546</v>
      </c>
    </row>
    <row r="249" spans="1:3" x14ac:dyDescent="0.25">
      <c r="A249" s="11">
        <v>220</v>
      </c>
      <c r="B249" s="11">
        <v>31.417245569556638</v>
      </c>
      <c r="C249" s="11">
        <v>-4.8004364536339494E-2</v>
      </c>
    </row>
    <row r="250" spans="1:3" x14ac:dyDescent="0.25">
      <c r="A250" s="11">
        <v>221</v>
      </c>
      <c r="B250" s="11">
        <v>26.192526789091758</v>
      </c>
      <c r="C250" s="11">
        <v>5.1656928029409634</v>
      </c>
    </row>
    <row r="251" spans="1:3" x14ac:dyDescent="0.25">
      <c r="A251" s="11">
        <v>222</v>
      </c>
      <c r="B251" s="11">
        <v>27.695258801324961</v>
      </c>
      <c r="C251" s="11">
        <v>3.6580735684732169</v>
      </c>
    </row>
    <row r="252" spans="1:3" x14ac:dyDescent="0.25">
      <c r="A252" s="11">
        <v>223</v>
      </c>
      <c r="B252" s="11">
        <v>26.2317251495897</v>
      </c>
      <c r="C252" s="11">
        <v>5.1150421134579105</v>
      </c>
    </row>
    <row r="253" spans="1:3" x14ac:dyDescent="0.25">
      <c r="A253" s="11">
        <v>224</v>
      </c>
      <c r="B253" s="11">
        <v>27.77377959122817</v>
      </c>
      <c r="C253" s="11">
        <v>3.5398181146347341</v>
      </c>
    </row>
    <row r="254" spans="1:3" x14ac:dyDescent="0.25">
      <c r="A254" s="11">
        <v>225</v>
      </c>
      <c r="B254" s="11">
        <v>25.625493538482868</v>
      </c>
      <c r="C254" s="11">
        <v>5.646826273944118</v>
      </c>
    </row>
    <row r="255" spans="1:3" x14ac:dyDescent="0.25">
      <c r="A255" s="11">
        <v>226</v>
      </c>
      <c r="B255" s="11">
        <v>25.873377409825789</v>
      </c>
      <c r="C255" s="11">
        <v>5.3645194977801012</v>
      </c>
    </row>
    <row r="256" spans="1:3" x14ac:dyDescent="0.25">
      <c r="A256" s="11">
        <v>227</v>
      </c>
      <c r="B256" s="11">
        <v>31.412903046373234</v>
      </c>
      <c r="C256" s="11">
        <v>-0.20678232242290306</v>
      </c>
    </row>
    <row r="257" spans="1:3" x14ac:dyDescent="0.25">
      <c r="A257" s="11">
        <v>228</v>
      </c>
      <c r="B257" s="11">
        <v>32.462712592591529</v>
      </c>
      <c r="C257" s="11">
        <v>-1.2854341275777834</v>
      </c>
    </row>
    <row r="258" spans="1:3" x14ac:dyDescent="0.25">
      <c r="A258" s="11">
        <v>229</v>
      </c>
      <c r="B258" s="11">
        <v>25.667780988984966</v>
      </c>
      <c r="C258" s="11">
        <v>5.4953453988578538</v>
      </c>
    </row>
    <row r="259" spans="1:3" x14ac:dyDescent="0.25">
      <c r="A259" s="11">
        <v>230</v>
      </c>
      <c r="B259" s="11">
        <v>27.992708546148915</v>
      </c>
      <c r="C259" s="11">
        <v>3.1362190436041253</v>
      </c>
    </row>
    <row r="260" spans="1:3" x14ac:dyDescent="0.25">
      <c r="A260" s="11">
        <v>231</v>
      </c>
      <c r="B260" s="11">
        <v>26.529111393102376</v>
      </c>
      <c r="C260" s="11">
        <v>4.5965595035947295</v>
      </c>
    </row>
    <row r="261" spans="1:3" x14ac:dyDescent="0.25">
      <c r="A261" s="11">
        <v>232</v>
      </c>
      <c r="B261" s="11">
        <v>32.217332326207547</v>
      </c>
      <c r="C261" s="11">
        <v>-1.0929397048902985</v>
      </c>
    </row>
    <row r="262" spans="1:3" x14ac:dyDescent="0.25">
      <c r="A262" s="11">
        <v>233</v>
      </c>
      <c r="B262" s="11">
        <v>25.364811770584641</v>
      </c>
      <c r="C262" s="11">
        <v>5.6756813985284715</v>
      </c>
    </row>
    <row r="263" spans="1:3" x14ac:dyDescent="0.25">
      <c r="A263" s="11">
        <v>234</v>
      </c>
      <c r="B263" s="11">
        <v>31.162863941500909</v>
      </c>
      <c r="C263" s="11">
        <v>-0.13903976321190825</v>
      </c>
    </row>
    <row r="264" spans="1:3" x14ac:dyDescent="0.25">
      <c r="A264" s="11">
        <v>235</v>
      </c>
      <c r="B264" s="11">
        <v>27.65715905309786</v>
      </c>
      <c r="C264" s="11">
        <v>3.3459923634444984</v>
      </c>
    </row>
    <row r="265" spans="1:3" x14ac:dyDescent="0.25">
      <c r="A265" s="11">
        <v>236</v>
      </c>
      <c r="B265" s="11">
        <v>25.062330044144261</v>
      </c>
      <c r="C265" s="11">
        <v>5.9234053648361105</v>
      </c>
    </row>
    <row r="266" spans="1:3" x14ac:dyDescent="0.25">
      <c r="A266" s="11">
        <v>237</v>
      </c>
      <c r="B266" s="11">
        <v>31.266395039469511</v>
      </c>
      <c r="C266" s="11">
        <v>-0.28272801793828961</v>
      </c>
    </row>
    <row r="267" spans="1:3" x14ac:dyDescent="0.25">
      <c r="A267" s="11">
        <v>238</v>
      </c>
      <c r="B267" s="11">
        <v>28.583575154430225</v>
      </c>
      <c r="C267" s="11">
        <v>2.3944979874840335</v>
      </c>
    </row>
    <row r="268" spans="1:3" x14ac:dyDescent="0.25">
      <c r="A268" s="11">
        <v>239</v>
      </c>
      <c r="B268" s="11">
        <v>31.871845984310212</v>
      </c>
      <c r="C268" s="11">
        <v>-0.89379235438454074</v>
      </c>
    </row>
    <row r="269" spans="1:3" x14ac:dyDescent="0.25">
      <c r="A269" s="11">
        <v>240</v>
      </c>
      <c r="B269" s="11">
        <v>32.207550298269673</v>
      </c>
      <c r="C269" s="11">
        <v>-1.2686208155185597</v>
      </c>
    </row>
    <row r="270" spans="1:3" x14ac:dyDescent="0.25">
      <c r="A270" s="11">
        <v>241</v>
      </c>
      <c r="B270" s="11">
        <v>28.039338519834416</v>
      </c>
      <c r="C270" s="11">
        <v>2.8913920558460831</v>
      </c>
    </row>
    <row r="271" spans="1:3" x14ac:dyDescent="0.25">
      <c r="A271" s="11">
        <v>242</v>
      </c>
      <c r="B271" s="11">
        <v>25.645201064491793</v>
      </c>
      <c r="C271" s="11">
        <v>5.2810192895100876</v>
      </c>
    </row>
    <row r="272" spans="1:3" x14ac:dyDescent="0.25">
      <c r="A272" s="11">
        <v>243</v>
      </c>
      <c r="B272" s="11">
        <v>25.097122380147528</v>
      </c>
      <c r="C272" s="11">
        <v>5.809864423425072</v>
      </c>
    </row>
    <row r="273" spans="1:3" x14ac:dyDescent="0.25">
      <c r="A273" s="11">
        <v>244</v>
      </c>
      <c r="B273" s="11">
        <v>28.166919666995348</v>
      </c>
      <c r="C273" s="11">
        <v>2.6701109780173553</v>
      </c>
    </row>
    <row r="274" spans="1:3" x14ac:dyDescent="0.25">
      <c r="A274" s="11">
        <v>245</v>
      </c>
      <c r="B274" s="11">
        <v>31.564534242726484</v>
      </c>
      <c r="C274" s="11">
        <v>-0.74228988175429222</v>
      </c>
    </row>
    <row r="275" spans="1:3" x14ac:dyDescent="0.25">
      <c r="A275" s="11">
        <v>246</v>
      </c>
      <c r="B275" s="11">
        <v>25.634804430207396</v>
      </c>
      <c r="C275" s="11">
        <v>5.1669528661498916</v>
      </c>
    </row>
    <row r="276" spans="1:3" x14ac:dyDescent="0.25">
      <c r="A276" s="11">
        <v>247</v>
      </c>
      <c r="B276" s="11">
        <v>24.803860337598572</v>
      </c>
      <c r="C276" s="11">
        <v>5.9970487980635667</v>
      </c>
    </row>
    <row r="277" spans="1:3" x14ac:dyDescent="0.25">
      <c r="A277" s="11">
        <v>248</v>
      </c>
      <c r="B277" s="11">
        <v>27.533765608211933</v>
      </c>
      <c r="C277" s="11">
        <v>3.2637416814163664</v>
      </c>
    </row>
    <row r="278" spans="1:3" x14ac:dyDescent="0.25">
      <c r="A278" s="11">
        <v>249</v>
      </c>
      <c r="B278" s="11">
        <v>27.671208752132632</v>
      </c>
      <c r="C278" s="11">
        <v>3.122124679134469</v>
      </c>
    </row>
    <row r="279" spans="1:3" x14ac:dyDescent="0.25">
      <c r="A279" s="11">
        <v>250</v>
      </c>
      <c r="B279" s="11">
        <v>27.487135634526432</v>
      </c>
      <c r="C279" s="11">
        <v>3.2941018657079226</v>
      </c>
    </row>
    <row r="280" spans="1:3" x14ac:dyDescent="0.25">
      <c r="A280" s="11">
        <v>251</v>
      </c>
      <c r="B280" s="11">
        <v>28.975616617926562</v>
      </c>
      <c r="C280" s="11">
        <v>1.7876559779144259</v>
      </c>
    </row>
    <row r="281" spans="1:3" x14ac:dyDescent="0.25">
      <c r="A281" s="11">
        <v>252</v>
      </c>
      <c r="B281" s="11">
        <v>29.25482896144074</v>
      </c>
      <c r="C281" s="11">
        <v>1.4714892094891887</v>
      </c>
    </row>
    <row r="282" spans="1:3" x14ac:dyDescent="0.25">
      <c r="A282" s="11">
        <v>253</v>
      </c>
      <c r="B282" s="11">
        <v>31.818597924777499</v>
      </c>
      <c r="C282" s="11">
        <v>-1.1020790897565966</v>
      </c>
    </row>
    <row r="283" spans="1:3" x14ac:dyDescent="0.25">
      <c r="A283" s="11">
        <v>254</v>
      </c>
      <c r="B283" s="11">
        <v>28.44677432337787</v>
      </c>
      <c r="C283" s="11">
        <v>2.2540654389230816</v>
      </c>
    </row>
    <row r="284" spans="1:3" x14ac:dyDescent="0.25">
      <c r="A284" s="11">
        <v>255</v>
      </c>
      <c r="B284" s="11">
        <v>31.058961331104005</v>
      </c>
      <c r="C284" s="11">
        <v>-0.38574322671504646</v>
      </c>
    </row>
    <row r="285" spans="1:3" x14ac:dyDescent="0.25">
      <c r="A285" s="11">
        <v>256</v>
      </c>
      <c r="B285" s="11">
        <v>28.295832585457646</v>
      </c>
      <c r="C285" s="11">
        <v>2.3618353569060737</v>
      </c>
    </row>
    <row r="286" spans="1:3" x14ac:dyDescent="0.25">
      <c r="A286" s="11">
        <v>257</v>
      </c>
      <c r="B286" s="11">
        <v>29.207980665535555</v>
      </c>
      <c r="C286" s="11">
        <v>1.4320740221770585</v>
      </c>
    </row>
    <row r="287" spans="1:3" x14ac:dyDescent="0.25">
      <c r="A287" s="11">
        <v>258</v>
      </c>
      <c r="B287" s="11">
        <v>25.319358747292107</v>
      </c>
      <c r="C287" s="11">
        <v>5.3175166566131971</v>
      </c>
    </row>
    <row r="288" spans="1:3" x14ac:dyDescent="0.25">
      <c r="A288" s="11">
        <v>259</v>
      </c>
      <c r="B288" s="11">
        <v>25.199130875196616</v>
      </c>
      <c r="C288" s="11">
        <v>5.4021011876976424</v>
      </c>
    </row>
    <row r="289" spans="1:3" x14ac:dyDescent="0.25">
      <c r="A289" s="11">
        <v>260</v>
      </c>
      <c r="B289" s="11">
        <v>31.989719955619773</v>
      </c>
      <c r="C289" s="11">
        <v>-1.3967850403080924</v>
      </c>
    </row>
    <row r="290" spans="1:3" x14ac:dyDescent="0.25">
      <c r="A290" s="11">
        <v>261</v>
      </c>
      <c r="B290" s="11">
        <v>26.447689083413607</v>
      </c>
      <c r="C290" s="11">
        <v>4.1073755954818978</v>
      </c>
    </row>
    <row r="291" spans="1:3" x14ac:dyDescent="0.25">
      <c r="A291" s="11">
        <v>262</v>
      </c>
      <c r="B291" s="11">
        <v>31.94686853037145</v>
      </c>
      <c r="C291" s="11">
        <v>-1.4012185753966619</v>
      </c>
    </row>
    <row r="292" spans="1:3" x14ac:dyDescent="0.25">
      <c r="A292" s="11">
        <v>263</v>
      </c>
      <c r="B292" s="11">
        <v>28.971274094743158</v>
      </c>
      <c r="C292" s="11">
        <v>1.5646001636948945</v>
      </c>
    </row>
    <row r="293" spans="1:3" x14ac:dyDescent="0.25">
      <c r="A293" s="11">
        <v>264</v>
      </c>
      <c r="B293" s="11">
        <v>31.073011030138776</v>
      </c>
      <c r="C293" s="11">
        <v>-0.54619087886124973</v>
      </c>
    </row>
    <row r="294" spans="1:3" x14ac:dyDescent="0.25">
      <c r="A294" s="11">
        <v>265</v>
      </c>
      <c r="B294" s="11">
        <v>25.706444711958291</v>
      </c>
      <c r="C294" s="11">
        <v>4.81897020583623</v>
      </c>
    </row>
    <row r="295" spans="1:3" x14ac:dyDescent="0.25">
      <c r="A295" s="11">
        <v>266</v>
      </c>
      <c r="B295" s="11">
        <v>31.922818481179121</v>
      </c>
      <c r="C295" s="11">
        <v>-1.4106766153312265</v>
      </c>
    </row>
    <row r="296" spans="1:3" x14ac:dyDescent="0.25">
      <c r="A296" s="11">
        <v>267</v>
      </c>
      <c r="B296" s="11">
        <v>25.985093080726251</v>
      </c>
      <c r="C296" s="11">
        <v>4.5239326078841593</v>
      </c>
    </row>
    <row r="297" spans="1:3" x14ac:dyDescent="0.25">
      <c r="A297" s="11">
        <v>268</v>
      </c>
      <c r="B297" s="11">
        <v>31.560128218231807</v>
      </c>
      <c r="C297" s="11">
        <v>-1.1261700275232691</v>
      </c>
    </row>
    <row r="298" spans="1:3" x14ac:dyDescent="0.25">
      <c r="A298" s="11">
        <v>269</v>
      </c>
      <c r="B298" s="11">
        <v>31.867658282035215</v>
      </c>
      <c r="C298" s="11">
        <v>-1.4679966918060288</v>
      </c>
    </row>
    <row r="299" spans="1:3" x14ac:dyDescent="0.25">
      <c r="A299" s="11">
        <v>270</v>
      </c>
      <c r="B299" s="11">
        <v>25.024919754350183</v>
      </c>
      <c r="C299" s="11">
        <v>5.3709669786074876</v>
      </c>
    </row>
    <row r="300" spans="1:3" x14ac:dyDescent="0.25">
      <c r="A300" s="11">
        <v>271</v>
      </c>
      <c r="B300" s="11">
        <v>25.483644370067488</v>
      </c>
      <c r="C300" s="11">
        <v>4.911085204569801</v>
      </c>
    </row>
    <row r="301" spans="1:3" x14ac:dyDescent="0.25">
      <c r="A301" s="11">
        <v>272</v>
      </c>
      <c r="B301" s="11">
        <v>27.552938496696235</v>
      </c>
      <c r="C301" s="11">
        <v>2.7815650901539755</v>
      </c>
    </row>
    <row r="302" spans="1:3" x14ac:dyDescent="0.25">
      <c r="A302" s="11">
        <v>273</v>
      </c>
      <c r="B302" s="11">
        <v>31.005713271571285</v>
      </c>
      <c r="C302" s="11">
        <v>-0.67660950876049242</v>
      </c>
    </row>
    <row r="303" spans="1:3" x14ac:dyDescent="0.25">
      <c r="A303" s="11">
        <v>274</v>
      </c>
      <c r="B303" s="11">
        <v>28.786666339612328</v>
      </c>
      <c r="C303" s="11">
        <v>1.4307359364257444</v>
      </c>
    </row>
    <row r="304" spans="1:3" x14ac:dyDescent="0.25">
      <c r="A304" s="11">
        <v>275</v>
      </c>
      <c r="B304" s="11">
        <v>25.119920626860385</v>
      </c>
      <c r="C304" s="11">
        <v>5.0613744866949162</v>
      </c>
    </row>
    <row r="305" spans="1:3" x14ac:dyDescent="0.25">
      <c r="A305" s="11">
        <v>276</v>
      </c>
      <c r="B305" s="11">
        <v>25.649325265455513</v>
      </c>
      <c r="C305" s="11">
        <v>4.5182834295709391</v>
      </c>
    </row>
    <row r="306" spans="1:3" x14ac:dyDescent="0.25">
      <c r="A306" s="11">
        <v>277</v>
      </c>
      <c r="B306" s="11">
        <v>32.794074383367587</v>
      </c>
      <c r="C306" s="11">
        <v>-2.6468649706698741</v>
      </c>
    </row>
    <row r="307" spans="1:3" x14ac:dyDescent="0.25">
      <c r="A307" s="11">
        <v>278</v>
      </c>
      <c r="B307" s="11">
        <v>25.162208077362482</v>
      </c>
      <c r="C307" s="11">
        <v>4.8842803795863858</v>
      </c>
    </row>
    <row r="308" spans="1:3" x14ac:dyDescent="0.25">
      <c r="A308" s="11">
        <v>279</v>
      </c>
      <c r="B308" s="11">
        <v>24.826658584311428</v>
      </c>
      <c r="C308" s="11">
        <v>5.2106809130131246</v>
      </c>
    </row>
    <row r="309" spans="1:3" x14ac:dyDescent="0.25">
      <c r="A309" s="11">
        <v>280</v>
      </c>
      <c r="B309" s="11">
        <v>27.841077349795661</v>
      </c>
      <c r="C309" s="11">
        <v>2.165669723440022</v>
      </c>
    </row>
    <row r="310" spans="1:3" x14ac:dyDescent="0.25">
      <c r="A310" s="11">
        <v>281</v>
      </c>
      <c r="B310" s="11">
        <v>24.955491533951825</v>
      </c>
      <c r="C310" s="11">
        <v>5.047674484307155</v>
      </c>
    </row>
    <row r="311" spans="1:3" x14ac:dyDescent="0.25">
      <c r="A311" s="11">
        <v>282</v>
      </c>
      <c r="B311" s="11">
        <v>24.755018302560533</v>
      </c>
      <c r="C311" s="11">
        <v>5.2251204097865802</v>
      </c>
    </row>
    <row r="312" spans="1:3" x14ac:dyDescent="0.25">
      <c r="A312" s="11">
        <v>283</v>
      </c>
      <c r="B312" s="11">
        <v>27.505527856744607</v>
      </c>
      <c r="C312" s="11">
        <v>2.4622611170670048</v>
      </c>
    </row>
    <row r="313" spans="1:3" x14ac:dyDescent="0.25">
      <c r="A313" s="11">
        <v>284</v>
      </c>
      <c r="B313" s="11">
        <v>31.91428825572072</v>
      </c>
      <c r="C313" s="11">
        <v>-1.9634707847657786</v>
      </c>
    </row>
    <row r="314" spans="1:3" x14ac:dyDescent="0.25">
      <c r="A314" s="11">
        <v>285</v>
      </c>
      <c r="B314" s="11">
        <v>25.355592086693218</v>
      </c>
      <c r="C314" s="11">
        <v>4.5591130103580362</v>
      </c>
    </row>
    <row r="315" spans="1:3" x14ac:dyDescent="0.25">
      <c r="A315" s="11">
        <v>286</v>
      </c>
      <c r="B315" s="11">
        <v>32.722434101616692</v>
      </c>
      <c r="C315" s="11">
        <v>-2.8441683099907387</v>
      </c>
    </row>
    <row r="316" spans="1:3" x14ac:dyDescent="0.25">
      <c r="A316" s="11">
        <v>287</v>
      </c>
      <c r="B316" s="11">
        <v>29.557798179841065</v>
      </c>
      <c r="C316" s="11">
        <v>0.2799527818592864</v>
      </c>
    </row>
    <row r="317" spans="1:3" x14ac:dyDescent="0.25">
      <c r="A317" s="11">
        <v>288</v>
      </c>
      <c r="B317" s="11">
        <v>31.38039762380901</v>
      </c>
      <c r="C317" s="11">
        <v>-1.5511369681590637</v>
      </c>
    </row>
    <row r="318" spans="1:3" x14ac:dyDescent="0.25">
      <c r="A318" s="11">
        <v>289</v>
      </c>
      <c r="B318" s="11">
        <v>32.249837748771775</v>
      </c>
      <c r="C318" s="11">
        <v>-2.4216625999071013</v>
      </c>
    </row>
    <row r="319" spans="1:3" x14ac:dyDescent="0.25">
      <c r="A319" s="11">
        <v>290</v>
      </c>
      <c r="B319" s="11">
        <v>28.328412860108376</v>
      </c>
      <c r="C319" s="11">
        <v>1.4830358259121361</v>
      </c>
    </row>
    <row r="320" spans="1:3" x14ac:dyDescent="0.25">
      <c r="A320" s="11">
        <v>291</v>
      </c>
      <c r="B320" s="11">
        <v>25.281258999065006</v>
      </c>
      <c r="C320" s="11">
        <v>4.5229063984007318</v>
      </c>
    </row>
    <row r="321" spans="1:3" x14ac:dyDescent="0.25">
      <c r="A321" s="11">
        <v>292</v>
      </c>
      <c r="B321" s="11">
        <v>28.668304876342834</v>
      </c>
      <c r="C321" s="11">
        <v>1.1088272541590953</v>
      </c>
    </row>
    <row r="322" spans="1:3" x14ac:dyDescent="0.25">
      <c r="A322" s="11">
        <v>293</v>
      </c>
      <c r="B322" s="11">
        <v>25.799704659329301</v>
      </c>
      <c r="C322" s="11">
        <v>3.9751578669363425</v>
      </c>
    </row>
    <row r="323" spans="1:3" x14ac:dyDescent="0.25">
      <c r="A323" s="11">
        <v>294</v>
      </c>
      <c r="B323" s="11">
        <v>31.895896033502542</v>
      </c>
      <c r="C323" s="11">
        <v>-2.1216772282099008</v>
      </c>
    </row>
    <row r="324" spans="1:3" x14ac:dyDescent="0.25">
      <c r="A324" s="11">
        <v>295</v>
      </c>
      <c r="B324" s="11">
        <v>31.92407028365859</v>
      </c>
      <c r="C324" s="11">
        <v>-2.1649352987333934</v>
      </c>
    </row>
    <row r="325" spans="1:3" x14ac:dyDescent="0.25">
      <c r="A325" s="11">
        <v>296</v>
      </c>
      <c r="B325" s="11">
        <v>28.232722529165152</v>
      </c>
      <c r="C325" s="11">
        <v>1.4997839487129099</v>
      </c>
    </row>
    <row r="326" spans="1:3" x14ac:dyDescent="0.25">
      <c r="A326" s="11">
        <v>297</v>
      </c>
      <c r="B326" s="11">
        <v>31.876188507493616</v>
      </c>
      <c r="C326" s="11">
        <v>-2.1691156652604278</v>
      </c>
    </row>
    <row r="327" spans="1:3" x14ac:dyDescent="0.25">
      <c r="A327" s="11">
        <v>298</v>
      </c>
      <c r="B327" s="11">
        <v>31.513498244546305</v>
      </c>
      <c r="C327" s="11">
        <v>-1.8176773672298054</v>
      </c>
    </row>
    <row r="328" spans="1:3" x14ac:dyDescent="0.25">
      <c r="A328" s="11">
        <v>299</v>
      </c>
      <c r="B328" s="11">
        <v>29.118028130388385</v>
      </c>
      <c r="C328" s="11">
        <v>0.56900529607221628</v>
      </c>
    </row>
    <row r="329" spans="1:3" x14ac:dyDescent="0.25">
      <c r="A329" s="11">
        <v>300</v>
      </c>
      <c r="B329" s="11">
        <v>24.973947257481278</v>
      </c>
      <c r="C329" s="11">
        <v>4.7053935240399234</v>
      </c>
    </row>
    <row r="330" spans="1:3" x14ac:dyDescent="0.25">
      <c r="A330" s="11">
        <v>301</v>
      </c>
      <c r="B330" s="11">
        <v>24.912168972490157</v>
      </c>
      <c r="C330" s="11">
        <v>4.7449899700730214</v>
      </c>
    </row>
    <row r="331" spans="1:3" x14ac:dyDescent="0.25">
      <c r="A331" s="11">
        <v>302</v>
      </c>
      <c r="B331" s="11">
        <v>25.300903023762654</v>
      </c>
      <c r="C331" s="11">
        <v>4.3452364047634333</v>
      </c>
    </row>
    <row r="332" spans="1:3" x14ac:dyDescent="0.25">
      <c r="A332" s="11">
        <v>303</v>
      </c>
      <c r="B332" s="11">
        <v>29.457920146622843</v>
      </c>
      <c r="C332" s="11">
        <v>0.16776736753423549</v>
      </c>
    </row>
    <row r="333" spans="1:3" x14ac:dyDescent="0.25">
      <c r="A333" s="11">
        <v>304</v>
      </c>
      <c r="B333" s="11">
        <v>26.107797067179149</v>
      </c>
      <c r="C333" s="11">
        <v>3.5164741012969642</v>
      </c>
    </row>
    <row r="334" spans="1:3" x14ac:dyDescent="0.25">
      <c r="A334" s="11">
        <v>305</v>
      </c>
      <c r="B334" s="11">
        <v>31.574396239486262</v>
      </c>
      <c r="C334" s="11">
        <v>-1.9554816218080653</v>
      </c>
    </row>
    <row r="335" spans="1:3" x14ac:dyDescent="0.25">
      <c r="A335" s="11">
        <v>306</v>
      </c>
      <c r="B335" s="11">
        <v>25.673375314647842</v>
      </c>
      <c r="C335" s="11">
        <v>3.9359522067139743</v>
      </c>
    </row>
    <row r="336" spans="1:3" x14ac:dyDescent="0.25">
      <c r="A336" s="11">
        <v>307</v>
      </c>
      <c r="B336" s="11">
        <v>25.129702654798258</v>
      </c>
      <c r="C336" s="11">
        <v>4.4530488258798222</v>
      </c>
    </row>
    <row r="337" spans="1:3" x14ac:dyDescent="0.25">
      <c r="A337" s="11">
        <v>308</v>
      </c>
      <c r="B337" s="11">
        <v>28.528196633066639</v>
      </c>
      <c r="C337" s="11">
        <v>1.0147863516651832</v>
      </c>
    </row>
    <row r="338" spans="1:3" x14ac:dyDescent="0.25">
      <c r="A338" s="11">
        <v>309</v>
      </c>
      <c r="B338" s="11">
        <v>31.040505607574552</v>
      </c>
      <c r="C338" s="11">
        <v>-1.4985222107347553</v>
      </c>
    </row>
    <row r="339" spans="1:3" x14ac:dyDescent="0.25">
      <c r="A339" s="11">
        <v>310</v>
      </c>
      <c r="B339" s="11">
        <v>31.220236201997349</v>
      </c>
      <c r="C339" s="11">
        <v>-1.6812881139476659</v>
      </c>
    </row>
    <row r="340" spans="1:3" x14ac:dyDescent="0.25">
      <c r="A340" s="11">
        <v>311</v>
      </c>
      <c r="B340" s="11">
        <v>25.166550600545886</v>
      </c>
      <c r="C340" s="11">
        <v>4.3233586779770654</v>
      </c>
    </row>
    <row r="341" spans="1:3" x14ac:dyDescent="0.25">
      <c r="A341" s="11">
        <v>312</v>
      </c>
      <c r="B341" s="11">
        <v>31.546078519197035</v>
      </c>
      <c r="C341" s="11">
        <v>-2.0810445215640669</v>
      </c>
    </row>
    <row r="342" spans="1:3" x14ac:dyDescent="0.25">
      <c r="A342" s="11">
        <v>313</v>
      </c>
      <c r="B342" s="11">
        <v>31.720289640043465</v>
      </c>
      <c r="C342" s="11">
        <v>-2.2583045621626532</v>
      </c>
    </row>
    <row r="343" spans="1:3" x14ac:dyDescent="0.25">
      <c r="A343" s="11">
        <v>314</v>
      </c>
      <c r="B343" s="11">
        <v>32.132602604294945</v>
      </c>
      <c r="C343" s="11">
        <v>-2.7368129169037232</v>
      </c>
    </row>
    <row r="344" spans="1:3" x14ac:dyDescent="0.25">
      <c r="A344" s="11">
        <v>315</v>
      </c>
      <c r="B344" s="11">
        <v>29.060755493676982</v>
      </c>
      <c r="C344" s="11">
        <v>0.31305943064933928</v>
      </c>
    </row>
    <row r="345" spans="1:3" x14ac:dyDescent="0.25">
      <c r="A345" s="11">
        <v>316</v>
      </c>
      <c r="B345" s="11">
        <v>33.111168152889185</v>
      </c>
      <c r="C345" s="11">
        <v>-3.7439043474092557</v>
      </c>
    </row>
    <row r="346" spans="1:3" x14ac:dyDescent="0.25">
      <c r="A346" s="11">
        <v>317</v>
      </c>
      <c r="B346" s="11">
        <v>25.460593309360963</v>
      </c>
      <c r="C346" s="11">
        <v>3.895618162734209</v>
      </c>
    </row>
    <row r="347" spans="1:3" x14ac:dyDescent="0.25">
      <c r="A347" s="11">
        <v>318</v>
      </c>
      <c r="B347" s="11">
        <v>28.31414483885392</v>
      </c>
      <c r="C347" s="11">
        <v>1.0388311148362668</v>
      </c>
    </row>
    <row r="348" spans="1:3" x14ac:dyDescent="0.25">
      <c r="A348" s="11">
        <v>319</v>
      </c>
      <c r="B348" s="11">
        <v>32.458370069408126</v>
      </c>
      <c r="C348" s="11">
        <v>-3.1093777534656155</v>
      </c>
    </row>
    <row r="349" spans="1:3" x14ac:dyDescent="0.25">
      <c r="A349" s="11">
        <v>320</v>
      </c>
      <c r="B349" s="11">
        <v>27.672460554612105</v>
      </c>
      <c r="C349" s="11">
        <v>1.6526037334981218</v>
      </c>
    </row>
    <row r="350" spans="1:3" x14ac:dyDescent="0.25">
      <c r="A350" s="11">
        <v>321</v>
      </c>
      <c r="B350" s="11">
        <v>31.560346540451487</v>
      </c>
      <c r="C350" s="11">
        <v>-2.262594643040817</v>
      </c>
    </row>
    <row r="351" spans="1:3" x14ac:dyDescent="0.25">
      <c r="A351" s="11">
        <v>322</v>
      </c>
      <c r="B351" s="11">
        <v>28.239340615012363</v>
      </c>
      <c r="C351" s="11">
        <v>1.0454364035692656</v>
      </c>
    </row>
    <row r="352" spans="1:3" x14ac:dyDescent="0.25">
      <c r="A352" s="11">
        <v>323</v>
      </c>
      <c r="B352" s="11">
        <v>25.591953004959073</v>
      </c>
      <c r="C352" s="11">
        <v>3.6829076331275488</v>
      </c>
    </row>
    <row r="353" spans="1:3" x14ac:dyDescent="0.25">
      <c r="A353" s="11">
        <v>324</v>
      </c>
      <c r="B353" s="11">
        <v>26.213269426060247</v>
      </c>
      <c r="C353" s="11">
        <v>3.0407155530943051</v>
      </c>
    </row>
    <row r="354" spans="1:3" x14ac:dyDescent="0.25">
      <c r="A354" s="11">
        <v>325</v>
      </c>
      <c r="B354" s="11">
        <v>25.002121507637327</v>
      </c>
      <c r="C354" s="11">
        <v>4.2132942520174019</v>
      </c>
    </row>
    <row r="355" spans="1:3" x14ac:dyDescent="0.25">
      <c r="A355" s="11">
        <v>326</v>
      </c>
      <c r="B355" s="11">
        <v>31.478705908543038</v>
      </c>
      <c r="C355" s="11">
        <v>-2.2737186533960205</v>
      </c>
    </row>
    <row r="356" spans="1:3" x14ac:dyDescent="0.25">
      <c r="A356" s="11">
        <v>327</v>
      </c>
      <c r="B356" s="11">
        <v>25.739024986609021</v>
      </c>
      <c r="C356" s="11">
        <v>3.4547287666960251</v>
      </c>
    </row>
    <row r="357" spans="1:3" x14ac:dyDescent="0.25">
      <c r="A357" s="11">
        <v>328</v>
      </c>
      <c r="B357" s="11">
        <v>28.531504045290479</v>
      </c>
      <c r="C357" s="11">
        <v>0.65108859996096768</v>
      </c>
    </row>
    <row r="358" spans="1:3" x14ac:dyDescent="0.25">
      <c r="A358" s="11">
        <v>329</v>
      </c>
      <c r="B358" s="11">
        <v>32.225391415452613</v>
      </c>
      <c r="C358" s="11">
        <v>-3.0465507148617803</v>
      </c>
    </row>
    <row r="359" spans="1:3" x14ac:dyDescent="0.25">
      <c r="A359" s="11">
        <v>330</v>
      </c>
      <c r="B359" s="11">
        <v>31.243034448710205</v>
      </c>
      <c r="C359" s="11">
        <v>-2.0798275691934407</v>
      </c>
    </row>
    <row r="360" spans="1:3" x14ac:dyDescent="0.25">
      <c r="A360" s="11">
        <v>331</v>
      </c>
      <c r="B360" s="11">
        <v>25.702102188774887</v>
      </c>
      <c r="C360" s="11">
        <v>3.4317446182088034</v>
      </c>
    </row>
    <row r="361" spans="1:3" x14ac:dyDescent="0.25">
      <c r="A361" s="11">
        <v>332</v>
      </c>
      <c r="B361" s="11">
        <v>28.900668923951827</v>
      </c>
      <c r="C361" s="11">
        <v>0.22334041724461784</v>
      </c>
    </row>
    <row r="362" spans="1:3" x14ac:dyDescent="0.25">
      <c r="A362" s="11">
        <v>333</v>
      </c>
      <c r="B362" s="11">
        <v>28.081091332811898</v>
      </c>
      <c r="C362" s="11">
        <v>1.0315309958555012</v>
      </c>
    </row>
    <row r="363" spans="1:3" x14ac:dyDescent="0.25">
      <c r="A363" s="11">
        <v>334</v>
      </c>
      <c r="B363" s="11">
        <v>27.3595544873655</v>
      </c>
      <c r="C363" s="11">
        <v>1.7511205818573075</v>
      </c>
    </row>
    <row r="364" spans="1:3" x14ac:dyDescent="0.25">
      <c r="A364" s="11">
        <v>335</v>
      </c>
      <c r="B364" s="11">
        <v>31.602633990953588</v>
      </c>
      <c r="C364" s="11">
        <v>-2.5202791170240069</v>
      </c>
    </row>
    <row r="365" spans="1:3" x14ac:dyDescent="0.25">
      <c r="A365" s="11">
        <v>336</v>
      </c>
      <c r="B365" s="11">
        <v>31.900020234466268</v>
      </c>
      <c r="C365" s="11">
        <v>-2.8294612297546209</v>
      </c>
    </row>
    <row r="366" spans="1:3" x14ac:dyDescent="0.25">
      <c r="A366" s="11">
        <v>337</v>
      </c>
      <c r="B366" s="11">
        <v>25.14375235383303</v>
      </c>
      <c r="C366" s="11">
        <v>3.9150486368026343</v>
      </c>
    </row>
    <row r="367" spans="1:3" x14ac:dyDescent="0.25">
      <c r="A367" s="11">
        <v>338</v>
      </c>
      <c r="B367" s="11">
        <v>25.012047005708379</v>
      </c>
      <c r="C367" s="11">
        <v>4.0420511349275685</v>
      </c>
    </row>
    <row r="368" spans="1:3" x14ac:dyDescent="0.25">
      <c r="A368" s="11">
        <v>339</v>
      </c>
      <c r="B368" s="11">
        <v>27.974252822619462</v>
      </c>
      <c r="C368" s="11">
        <v>1.055135139002509</v>
      </c>
    </row>
    <row r="369" spans="1:3" x14ac:dyDescent="0.25">
      <c r="A369" s="11">
        <v>340</v>
      </c>
      <c r="B369" s="11">
        <v>25.213961240497515</v>
      </c>
      <c r="C369" s="11">
        <v>3.7564405871060131</v>
      </c>
    </row>
    <row r="370" spans="1:3" x14ac:dyDescent="0.25">
      <c r="A370" s="11">
        <v>341</v>
      </c>
      <c r="B370" s="11">
        <v>33.133966399602045</v>
      </c>
      <c r="C370" s="11">
        <v>-4.1866263896997751</v>
      </c>
    </row>
    <row r="371" spans="1:3" x14ac:dyDescent="0.25">
      <c r="A371" s="11">
        <v>342</v>
      </c>
      <c r="B371" s="11">
        <v>31.556004017268084</v>
      </c>
      <c r="C371" s="11">
        <v>-2.6145098356946441</v>
      </c>
    </row>
    <row r="372" spans="1:3" x14ac:dyDescent="0.25">
      <c r="A372" s="11">
        <v>343</v>
      </c>
      <c r="B372" s="11">
        <v>27.845419872979065</v>
      </c>
      <c r="C372" s="11">
        <v>1.0867003584130259</v>
      </c>
    </row>
    <row r="373" spans="1:3" x14ac:dyDescent="0.25">
      <c r="A373" s="11">
        <v>344</v>
      </c>
      <c r="B373" s="11">
        <v>25.640795039997112</v>
      </c>
      <c r="C373" s="11">
        <v>3.2882533804407466</v>
      </c>
    </row>
    <row r="374" spans="1:3" x14ac:dyDescent="0.25">
      <c r="A374" s="11">
        <v>345</v>
      </c>
      <c r="B374" s="11">
        <v>25.800485325595421</v>
      </c>
      <c r="C374" s="11">
        <v>3.1280918229754278</v>
      </c>
    </row>
    <row r="375" spans="1:3" x14ac:dyDescent="0.25">
      <c r="A375" s="11">
        <v>346</v>
      </c>
      <c r="B375" s="11">
        <v>31.957139680969043</v>
      </c>
      <c r="C375" s="11">
        <v>-3.1160100633712098</v>
      </c>
    </row>
    <row r="376" spans="1:3" x14ac:dyDescent="0.25">
      <c r="A376" s="11">
        <v>347</v>
      </c>
      <c r="B376" s="11">
        <v>26.571617165824158</v>
      </c>
      <c r="C376" s="11">
        <v>2.2681423666336187</v>
      </c>
    </row>
    <row r="377" spans="1:3" x14ac:dyDescent="0.25">
      <c r="A377" s="11">
        <v>348</v>
      </c>
      <c r="B377" s="11">
        <v>31.26274197471913</v>
      </c>
      <c r="C377" s="11">
        <v>-2.434891247747796</v>
      </c>
    </row>
    <row r="378" spans="1:3" x14ac:dyDescent="0.25">
      <c r="A378" s="11">
        <v>349</v>
      </c>
      <c r="B378" s="11">
        <v>25.294912413972938</v>
      </c>
      <c r="C378" s="11">
        <v>3.5195602872204503</v>
      </c>
    </row>
    <row r="379" spans="1:3" x14ac:dyDescent="0.25">
      <c r="A379" s="11">
        <v>350</v>
      </c>
      <c r="B379" s="11">
        <v>28.138681915528021</v>
      </c>
      <c r="C379" s="11">
        <v>0.67180014345860073</v>
      </c>
    </row>
    <row r="380" spans="1:3" x14ac:dyDescent="0.25">
      <c r="A380" s="11">
        <v>351</v>
      </c>
      <c r="B380" s="11">
        <v>28.734988028563802</v>
      </c>
      <c r="C380" s="11">
        <v>2.6058013236468724E-2</v>
      </c>
    </row>
    <row r="381" spans="1:3" x14ac:dyDescent="0.25">
      <c r="A381" s="11">
        <v>352</v>
      </c>
      <c r="B381" s="11">
        <v>28.413551735858796</v>
      </c>
      <c r="C381" s="11">
        <v>0.32657384688040025</v>
      </c>
    </row>
    <row r="382" spans="1:3" x14ac:dyDescent="0.25">
      <c r="A382" s="11">
        <v>353</v>
      </c>
      <c r="B382" s="11">
        <v>24.874069224263057</v>
      </c>
      <c r="C382" s="11">
        <v>3.8473158093940327</v>
      </c>
    </row>
    <row r="383" spans="1:3" x14ac:dyDescent="0.25">
      <c r="A383" s="11">
        <v>354</v>
      </c>
      <c r="B383" s="11">
        <v>24.969541232986597</v>
      </c>
      <c r="C383" s="11">
        <v>3.7306006354175132</v>
      </c>
    </row>
    <row r="384" spans="1:3" x14ac:dyDescent="0.25">
      <c r="A384" s="11">
        <v>355</v>
      </c>
      <c r="B384" s="11">
        <v>27.822621626266208</v>
      </c>
      <c r="C384" s="11">
        <v>0.83609731653671915</v>
      </c>
    </row>
    <row r="385" spans="1:3" x14ac:dyDescent="0.25">
      <c r="A385" s="11">
        <v>356</v>
      </c>
      <c r="B385" s="11">
        <v>31.087135581260053</v>
      </c>
      <c r="C385" s="11">
        <v>-2.4780787698415985</v>
      </c>
    </row>
    <row r="386" spans="1:3" x14ac:dyDescent="0.25">
      <c r="A386" s="11">
        <v>357</v>
      </c>
      <c r="B386" s="11">
        <v>32.118478053173668</v>
      </c>
      <c r="C386" s="11">
        <v>-3.5115967949161266</v>
      </c>
    </row>
    <row r="387" spans="1:3" x14ac:dyDescent="0.25">
      <c r="A387" s="11">
        <v>358</v>
      </c>
      <c r="B387" s="11">
        <v>32.443221758102503</v>
      </c>
      <c r="C387" s="11">
        <v>-3.868216647767909</v>
      </c>
    </row>
    <row r="388" spans="1:3" x14ac:dyDescent="0.25">
      <c r="A388" s="11">
        <v>359</v>
      </c>
      <c r="B388" s="11">
        <v>31.298975314120241</v>
      </c>
      <c r="C388" s="11">
        <v>-2.7384861030000138</v>
      </c>
    </row>
    <row r="389" spans="1:3" x14ac:dyDescent="0.25">
      <c r="A389" s="11">
        <v>360</v>
      </c>
      <c r="B389" s="11">
        <v>28.04368104301782</v>
      </c>
      <c r="C389" s="11">
        <v>0.51499089326066638</v>
      </c>
    </row>
    <row r="390" spans="1:3" x14ac:dyDescent="0.25">
      <c r="A390" s="11">
        <v>361</v>
      </c>
      <c r="B390" s="11">
        <v>28.621456580437648</v>
      </c>
      <c r="C390" s="11">
        <v>-7.7622272682447147E-2</v>
      </c>
    </row>
    <row r="391" spans="1:3" x14ac:dyDescent="0.25">
      <c r="A391" s="11">
        <v>362</v>
      </c>
      <c r="B391" s="11">
        <v>31.584178267424139</v>
      </c>
      <c r="C391" s="11">
        <v>-3.0700885652541849</v>
      </c>
    </row>
    <row r="392" spans="1:3" x14ac:dyDescent="0.25">
      <c r="A392" s="11">
        <v>363</v>
      </c>
      <c r="B392" s="11">
        <v>32.547442314504131</v>
      </c>
      <c r="C392" s="11">
        <v>-4.0359060248812959</v>
      </c>
    </row>
    <row r="393" spans="1:3" x14ac:dyDescent="0.25">
      <c r="A393" s="11">
        <v>364</v>
      </c>
      <c r="B393" s="11">
        <v>25.545323031273572</v>
      </c>
      <c r="C393" s="11">
        <v>2.9648964396921258</v>
      </c>
    </row>
    <row r="394" spans="1:3" x14ac:dyDescent="0.25">
      <c r="A394" s="11">
        <v>365</v>
      </c>
      <c r="B394" s="11">
        <v>27.997051069332318</v>
      </c>
      <c r="C394" s="11">
        <v>0.48163839987969936</v>
      </c>
    </row>
    <row r="395" spans="1:3" x14ac:dyDescent="0.25">
      <c r="A395" s="11">
        <v>366</v>
      </c>
      <c r="B395" s="11">
        <v>25.342013523871785</v>
      </c>
      <c r="C395" s="11">
        <v>3.1092678228649149</v>
      </c>
    </row>
    <row r="396" spans="1:3" x14ac:dyDescent="0.25">
      <c r="A396" s="11">
        <v>367</v>
      </c>
      <c r="B396" s="11">
        <v>32.042650069147776</v>
      </c>
      <c r="C396" s="11">
        <v>-3.5916351973411871</v>
      </c>
    </row>
    <row r="397" spans="1:3" x14ac:dyDescent="0.25">
      <c r="A397" s="11">
        <v>368</v>
      </c>
      <c r="B397" s="11">
        <v>25.900363358813642</v>
      </c>
      <c r="C397" s="11">
        <v>2.487247018186423</v>
      </c>
    </row>
    <row r="398" spans="1:3" x14ac:dyDescent="0.25">
      <c r="A398" s="11">
        <v>369</v>
      </c>
      <c r="B398" s="11">
        <v>27.941672547968732</v>
      </c>
      <c r="C398" s="11">
        <v>0.44479346654608776</v>
      </c>
    </row>
    <row r="399" spans="1:3" x14ac:dyDescent="0.25">
      <c r="A399" s="11">
        <v>370</v>
      </c>
      <c r="B399" s="11">
        <v>31.853390260780763</v>
      </c>
      <c r="C399" s="11">
        <v>-3.472977920681771</v>
      </c>
    </row>
    <row r="400" spans="1:3" x14ac:dyDescent="0.25">
      <c r="A400" s="11">
        <v>371</v>
      </c>
      <c r="B400" s="11">
        <v>25.560471342579184</v>
      </c>
      <c r="C400" s="11">
        <v>2.7968670454834559</v>
      </c>
    </row>
    <row r="401" spans="1:3" x14ac:dyDescent="0.25">
      <c r="A401" s="11">
        <v>372</v>
      </c>
      <c r="B401" s="11">
        <v>28.238242002741522</v>
      </c>
      <c r="C401" s="11">
        <v>8.963996164428778E-2</v>
      </c>
    </row>
    <row r="402" spans="1:3" x14ac:dyDescent="0.25">
      <c r="A402" s="11">
        <v>373</v>
      </c>
      <c r="B402" s="11">
        <v>28.47857393176248</v>
      </c>
      <c r="C402" s="11">
        <v>-0.16418114209881907</v>
      </c>
    </row>
    <row r="403" spans="1:3" x14ac:dyDescent="0.25">
      <c r="A403" s="11">
        <v>374</v>
      </c>
      <c r="B403" s="11">
        <v>31.07735355332218</v>
      </c>
      <c r="C403" s="11">
        <v>-2.7794786940987493</v>
      </c>
    </row>
    <row r="404" spans="1:3" x14ac:dyDescent="0.25">
      <c r="A404" s="11">
        <v>375</v>
      </c>
      <c r="B404" s="11">
        <v>25.84932736063346</v>
      </c>
      <c r="C404" s="11">
        <v>2.4484893824925926</v>
      </c>
    </row>
    <row r="405" spans="1:3" x14ac:dyDescent="0.25">
      <c r="A405" s="11">
        <v>376</v>
      </c>
      <c r="B405" s="11">
        <v>30.747243565025595</v>
      </c>
      <c r="C405" s="11">
        <v>-2.4934583433271698</v>
      </c>
    </row>
    <row r="406" spans="1:3" x14ac:dyDescent="0.25">
      <c r="A406" s="11">
        <v>377</v>
      </c>
      <c r="B406" s="11">
        <v>31.891490009007867</v>
      </c>
      <c r="C406" s="11">
        <v>-3.647980892168313</v>
      </c>
    </row>
    <row r="407" spans="1:3" x14ac:dyDescent="0.25">
      <c r="A407" s="11">
        <v>378</v>
      </c>
      <c r="B407" s="11">
        <v>25.767905050944691</v>
      </c>
      <c r="C407" s="11">
        <v>2.4650225230023821</v>
      </c>
    </row>
    <row r="408" spans="1:3" x14ac:dyDescent="0.25">
      <c r="A408" s="11">
        <v>379</v>
      </c>
      <c r="B408" s="11">
        <v>25.32370127047551</v>
      </c>
      <c r="C408" s="11">
        <v>2.9066712428228882</v>
      </c>
    </row>
    <row r="409" spans="1:3" x14ac:dyDescent="0.25">
      <c r="A409" s="11">
        <v>380</v>
      </c>
      <c r="B409" s="11">
        <v>26.381886221243803</v>
      </c>
      <c r="C409" s="11">
        <v>1.8450301361457377</v>
      </c>
    </row>
    <row r="410" spans="1:3" x14ac:dyDescent="0.25">
      <c r="A410" s="11">
        <v>381</v>
      </c>
      <c r="B410" s="11">
        <v>28.313673702640575</v>
      </c>
      <c r="C410" s="11">
        <v>-9.3010253019006228E-2</v>
      </c>
    </row>
    <row r="411" spans="1:3" x14ac:dyDescent="0.25">
      <c r="A411" s="11">
        <v>382</v>
      </c>
      <c r="B411" s="11">
        <v>32.216080523728074</v>
      </c>
      <c r="C411" s="11">
        <v>-4.0021294102344243</v>
      </c>
    </row>
    <row r="412" spans="1:3" x14ac:dyDescent="0.25">
      <c r="A412" s="11">
        <v>383</v>
      </c>
      <c r="B412" s="11">
        <v>25.492392917745573</v>
      </c>
      <c r="C412" s="11">
        <v>2.6947900062173638</v>
      </c>
    </row>
    <row r="413" spans="1:3" x14ac:dyDescent="0.25">
      <c r="A413" s="11">
        <v>384</v>
      </c>
      <c r="B413" s="11">
        <v>25.115578103676981</v>
      </c>
      <c r="C413" s="11">
        <v>3.054056949666748</v>
      </c>
    </row>
    <row r="414" spans="1:3" x14ac:dyDescent="0.25">
      <c r="A414" s="11">
        <v>385</v>
      </c>
      <c r="B414" s="11">
        <v>25.016389528891782</v>
      </c>
      <c r="C414" s="11">
        <v>3.1329477920555462</v>
      </c>
    </row>
    <row r="415" spans="1:3" x14ac:dyDescent="0.25">
      <c r="A415" s="11">
        <v>386</v>
      </c>
      <c r="B415" s="11">
        <v>27.198216115160879</v>
      </c>
      <c r="C415" s="11">
        <v>0.90861606404513751</v>
      </c>
    </row>
    <row r="416" spans="1:3" x14ac:dyDescent="0.25">
      <c r="A416" s="11">
        <v>387</v>
      </c>
      <c r="B416" s="11">
        <v>28.66396235315943</v>
      </c>
      <c r="C416" s="11">
        <v>-0.59981399659805845</v>
      </c>
    </row>
    <row r="417" spans="1:3" x14ac:dyDescent="0.25">
      <c r="A417" s="11">
        <v>388</v>
      </c>
      <c r="B417" s="11">
        <v>25.695484102927676</v>
      </c>
      <c r="C417" s="11">
        <v>2.3233889445210849</v>
      </c>
    </row>
    <row r="418" spans="1:3" x14ac:dyDescent="0.25">
      <c r="A418" s="11">
        <v>389</v>
      </c>
      <c r="B418" s="11">
        <v>28.148463943465895</v>
      </c>
      <c r="C418" s="11">
        <v>-0.13328175981033397</v>
      </c>
    </row>
    <row r="419" spans="1:3" x14ac:dyDescent="0.25">
      <c r="A419" s="11">
        <v>390</v>
      </c>
      <c r="B419" s="11">
        <v>31.885970535431493</v>
      </c>
      <c r="C419" s="11">
        <v>-3.8943418599727835</v>
      </c>
    </row>
    <row r="420" spans="1:3" x14ac:dyDescent="0.25">
      <c r="A420" s="11">
        <v>391</v>
      </c>
      <c r="B420" s="11">
        <v>31.738745363572921</v>
      </c>
      <c r="C420" s="11">
        <v>-3.7754725469550401</v>
      </c>
    </row>
    <row r="421" spans="1:3" x14ac:dyDescent="0.25">
      <c r="A421" s="11">
        <v>392</v>
      </c>
      <c r="B421" s="11">
        <v>27.699446503599958</v>
      </c>
      <c r="C421" s="11">
        <v>0.25164565960848861</v>
      </c>
    </row>
    <row r="422" spans="1:3" x14ac:dyDescent="0.25">
      <c r="A422" s="11">
        <v>393</v>
      </c>
      <c r="B422" s="11">
        <v>25.376334723661707</v>
      </c>
      <c r="C422" s="11">
        <v>2.5693053945406525</v>
      </c>
    </row>
    <row r="423" spans="1:3" x14ac:dyDescent="0.25">
      <c r="A423" s="11">
        <v>394</v>
      </c>
      <c r="B423" s="11">
        <v>25.286853324727883</v>
      </c>
      <c r="C423" s="11">
        <v>2.5356645634721424</v>
      </c>
    </row>
    <row r="424" spans="1:3" x14ac:dyDescent="0.25">
      <c r="A424" s="11">
        <v>395</v>
      </c>
      <c r="B424" s="11">
        <v>30.91292446041362</v>
      </c>
      <c r="C424" s="11">
        <v>-3.092105116065504</v>
      </c>
    </row>
    <row r="425" spans="1:3" x14ac:dyDescent="0.25">
      <c r="A425" s="11">
        <v>396</v>
      </c>
      <c r="B425" s="11">
        <v>27.939460486616195</v>
      </c>
      <c r="C425" s="11">
        <v>-0.12062384502090495</v>
      </c>
    </row>
    <row r="426" spans="1:3" x14ac:dyDescent="0.25">
      <c r="A426" s="11">
        <v>397</v>
      </c>
      <c r="B426" s="11">
        <v>28.324070336924972</v>
      </c>
      <c r="C426" s="11">
        <v>-0.52707435198189145</v>
      </c>
    </row>
    <row r="427" spans="1:3" x14ac:dyDescent="0.25">
      <c r="A427" s="11">
        <v>398</v>
      </c>
      <c r="B427" s="11">
        <v>31.267084497902534</v>
      </c>
      <c r="C427" s="11">
        <v>-3.4796540124433868</v>
      </c>
    </row>
    <row r="428" spans="1:3" x14ac:dyDescent="0.25">
      <c r="A428" s="11">
        <v>399</v>
      </c>
      <c r="B428" s="11">
        <v>25.989435603909655</v>
      </c>
      <c r="C428" s="11">
        <v>1.7840215280656047</v>
      </c>
    </row>
    <row r="429" spans="1:3" x14ac:dyDescent="0.25">
      <c r="A429" s="11">
        <v>400</v>
      </c>
      <c r="B429" s="11">
        <v>28.191612029056021</v>
      </c>
      <c r="C429" s="11">
        <v>-0.42422653786945119</v>
      </c>
    </row>
    <row r="430" spans="1:3" x14ac:dyDescent="0.25">
      <c r="A430" s="11">
        <v>401</v>
      </c>
      <c r="B430" s="11">
        <v>31.900238556685945</v>
      </c>
      <c r="C430" s="11">
        <v>-4.1423870673658385</v>
      </c>
    </row>
    <row r="431" spans="1:3" x14ac:dyDescent="0.25">
      <c r="A431" s="11">
        <v>402</v>
      </c>
      <c r="B431" s="11">
        <v>27.878000147629795</v>
      </c>
      <c r="C431" s="11">
        <v>-0.15083412175081179</v>
      </c>
    </row>
    <row r="432" spans="1:3" x14ac:dyDescent="0.25">
      <c r="A432" s="11">
        <v>403</v>
      </c>
      <c r="B432" s="11">
        <v>26.221799651518648</v>
      </c>
      <c r="C432" s="11">
        <v>1.4901600834468915</v>
      </c>
    </row>
    <row r="433" spans="1:3" x14ac:dyDescent="0.25">
      <c r="A433" s="11">
        <v>404</v>
      </c>
      <c r="B433" s="11">
        <v>28.871396061524937</v>
      </c>
      <c r="C433" s="11">
        <v>-1.1815323438411944</v>
      </c>
    </row>
    <row r="434" spans="1:3" x14ac:dyDescent="0.25">
      <c r="A434" s="11">
        <v>405</v>
      </c>
      <c r="B434" s="11">
        <v>31.615506739595393</v>
      </c>
      <c r="C434" s="11">
        <v>-3.9298552994859719</v>
      </c>
    </row>
    <row r="435" spans="1:3" x14ac:dyDescent="0.25">
      <c r="A435" s="11">
        <v>406</v>
      </c>
      <c r="B435" s="11">
        <v>27.341098763836047</v>
      </c>
      <c r="C435" s="11">
        <v>0.31678106821723517</v>
      </c>
    </row>
    <row r="436" spans="1:3" x14ac:dyDescent="0.25">
      <c r="A436" s="11">
        <v>407</v>
      </c>
      <c r="B436" s="11">
        <v>25.564813865762588</v>
      </c>
      <c r="C436" s="11">
        <v>2.0857778354622489</v>
      </c>
    </row>
    <row r="437" spans="1:3" x14ac:dyDescent="0.25">
      <c r="A437" s="11">
        <v>408</v>
      </c>
      <c r="B437" s="11">
        <v>24.722438027909803</v>
      </c>
      <c r="C437" s="11">
        <v>2.8815210224132386</v>
      </c>
    </row>
    <row r="438" spans="1:3" x14ac:dyDescent="0.25">
      <c r="A438" s="11">
        <v>409</v>
      </c>
      <c r="B438" s="11">
        <v>28.073659719624338</v>
      </c>
      <c r="C438" s="11">
        <v>-0.48357228996682977</v>
      </c>
    </row>
    <row r="439" spans="1:3" x14ac:dyDescent="0.25">
      <c r="A439" s="11">
        <v>410</v>
      </c>
      <c r="B439" s="11">
        <v>28.243683138195767</v>
      </c>
      <c r="C439" s="11">
        <v>-0.65934352855379785</v>
      </c>
    </row>
    <row r="440" spans="1:3" x14ac:dyDescent="0.25">
      <c r="A440" s="11">
        <v>411</v>
      </c>
      <c r="B440" s="11">
        <v>25.904705881997046</v>
      </c>
      <c r="C440" s="11">
        <v>1.6663372521640731</v>
      </c>
    </row>
    <row r="441" spans="1:3" x14ac:dyDescent="0.25">
      <c r="A441" s="11">
        <v>412</v>
      </c>
      <c r="B441" s="11">
        <v>31.445483321023968</v>
      </c>
      <c r="C441" s="11">
        <v>-3.8745320811070449</v>
      </c>
    </row>
    <row r="442" spans="1:3" x14ac:dyDescent="0.25">
      <c r="A442" s="11">
        <v>413</v>
      </c>
      <c r="B442" s="11">
        <v>28.224192303706751</v>
      </c>
      <c r="C442" s="11">
        <v>-0.67436237189701487</v>
      </c>
    </row>
    <row r="443" spans="1:3" x14ac:dyDescent="0.25">
      <c r="A443" s="11">
        <v>414</v>
      </c>
      <c r="B443" s="11">
        <v>32.789731860184183</v>
      </c>
      <c r="C443" s="11">
        <v>-5.2475518408983248</v>
      </c>
    </row>
    <row r="444" spans="1:3" x14ac:dyDescent="0.25">
      <c r="A444" s="11">
        <v>415</v>
      </c>
      <c r="B444" s="11">
        <v>32.454182367133129</v>
      </c>
      <c r="C444" s="11">
        <v>-4.9619461451945952</v>
      </c>
    </row>
    <row r="445" spans="1:3" x14ac:dyDescent="0.25">
      <c r="A445" s="11">
        <v>416</v>
      </c>
      <c r="B445" s="11">
        <v>25.228010939532286</v>
      </c>
      <c r="C445" s="11">
        <v>2.2526401718280447</v>
      </c>
    </row>
    <row r="446" spans="1:3" x14ac:dyDescent="0.25">
      <c r="A446" s="11">
        <v>417</v>
      </c>
      <c r="B446" s="11">
        <v>31.34781734915828</v>
      </c>
      <c r="C446" s="11">
        <v>-3.9022618880203019</v>
      </c>
    </row>
    <row r="447" spans="1:3" x14ac:dyDescent="0.25">
      <c r="A447" s="11">
        <v>418</v>
      </c>
      <c r="B447" s="11">
        <v>27.79444737611016</v>
      </c>
      <c r="C447" s="11">
        <v>-0.35642995083481921</v>
      </c>
    </row>
    <row r="448" spans="1:3" x14ac:dyDescent="0.25">
      <c r="A448" s="11">
        <v>419</v>
      </c>
      <c r="B448" s="11">
        <v>31.752795062607696</v>
      </c>
      <c r="C448" s="11">
        <v>-4.3331998662663622</v>
      </c>
    </row>
    <row r="449" spans="1:3" x14ac:dyDescent="0.25">
      <c r="A449" s="11">
        <v>420</v>
      </c>
      <c r="B449" s="11">
        <v>28.375042833793877</v>
      </c>
      <c r="C449" s="11">
        <v>-0.97052326178997106</v>
      </c>
    </row>
    <row r="450" spans="1:3" x14ac:dyDescent="0.25">
      <c r="A450" s="11">
        <v>421</v>
      </c>
      <c r="B450" s="11">
        <v>31.206186502962577</v>
      </c>
      <c r="C450" s="11">
        <v>-3.8222355920463933</v>
      </c>
    </row>
    <row r="451" spans="1:3" x14ac:dyDescent="0.25">
      <c r="A451" s="11">
        <v>422</v>
      </c>
      <c r="B451" s="11">
        <v>32.82665465801832</v>
      </c>
      <c r="C451" s="11">
        <v>-5.4553012404633527</v>
      </c>
    </row>
    <row r="452" spans="1:3" x14ac:dyDescent="0.25">
      <c r="A452" s="11">
        <v>423</v>
      </c>
      <c r="B452" s="11">
        <v>27.599568470381737</v>
      </c>
      <c r="C452" s="11">
        <v>-0.23083448913903126</v>
      </c>
    </row>
    <row r="453" spans="1:3" x14ac:dyDescent="0.25">
      <c r="A453" s="11">
        <v>424</v>
      </c>
      <c r="B453" s="11">
        <v>28.952818371213706</v>
      </c>
      <c r="C453" s="11">
        <v>-1.6015440700773063</v>
      </c>
    </row>
    <row r="454" spans="1:3" x14ac:dyDescent="0.25">
      <c r="A454" s="11">
        <v>425</v>
      </c>
      <c r="B454" s="11">
        <v>25.31818179689914</v>
      </c>
      <c r="C454" s="11">
        <v>2.0104362481064513</v>
      </c>
    </row>
    <row r="455" spans="1:3" x14ac:dyDescent="0.25">
      <c r="A455" s="11">
        <v>426</v>
      </c>
      <c r="B455" s="11">
        <v>25.594165066311611</v>
      </c>
      <c r="C455" s="11">
        <v>1.7312855542889451</v>
      </c>
    </row>
    <row r="456" spans="1:3" x14ac:dyDescent="0.25">
      <c r="A456" s="11">
        <v>427</v>
      </c>
      <c r="B456" s="11">
        <v>32.325269448670831</v>
      </c>
      <c r="C456" s="11">
        <v>-5.0073889809793286</v>
      </c>
    </row>
    <row r="457" spans="1:3" x14ac:dyDescent="0.25">
      <c r="A457" s="11">
        <v>428</v>
      </c>
      <c r="B457" s="11">
        <v>31.909945732537317</v>
      </c>
      <c r="C457" s="11">
        <v>-4.5947324807467247</v>
      </c>
    </row>
    <row r="458" spans="1:3" x14ac:dyDescent="0.25">
      <c r="A458" s="11">
        <v>429</v>
      </c>
      <c r="B458" s="11">
        <v>29.539342456311612</v>
      </c>
      <c r="C458" s="11">
        <v>-2.2254117826272832</v>
      </c>
    </row>
    <row r="459" spans="1:3" x14ac:dyDescent="0.25">
      <c r="A459" s="11">
        <v>430</v>
      </c>
      <c r="B459" s="11">
        <v>30.765699288555048</v>
      </c>
      <c r="C459" s="11">
        <v>-3.4607134721250681</v>
      </c>
    </row>
    <row r="460" spans="1:3" x14ac:dyDescent="0.25">
      <c r="A460" s="11">
        <v>431</v>
      </c>
      <c r="B460" s="11">
        <v>28.890886896013953</v>
      </c>
      <c r="C460" s="11">
        <v>-1.6217315014585161</v>
      </c>
    </row>
    <row r="461" spans="1:3" x14ac:dyDescent="0.25">
      <c r="A461" s="11">
        <v>432</v>
      </c>
      <c r="B461" s="11">
        <v>26.041994205009345</v>
      </c>
      <c r="C461" s="11">
        <v>1.2110876475350452</v>
      </c>
    </row>
    <row r="462" spans="1:3" x14ac:dyDescent="0.25">
      <c r="A462" s="11">
        <v>433</v>
      </c>
      <c r="B462" s="11">
        <v>31.792710588060483</v>
      </c>
      <c r="C462" s="11">
        <v>-4.5489639798467714</v>
      </c>
    </row>
    <row r="463" spans="1:3" x14ac:dyDescent="0.25">
      <c r="A463" s="11">
        <v>434</v>
      </c>
      <c r="B463" s="11">
        <v>28.720863477442524</v>
      </c>
      <c r="C463" s="11">
        <v>-1.4773413884827242</v>
      </c>
    </row>
    <row r="464" spans="1:3" x14ac:dyDescent="0.25">
      <c r="A464" s="11">
        <v>435</v>
      </c>
      <c r="B464" s="11">
        <v>32.151058327824401</v>
      </c>
      <c r="C464" s="11">
        <v>-4.9273523198486728</v>
      </c>
    </row>
    <row r="465" spans="1:3" x14ac:dyDescent="0.25">
      <c r="A465" s="11">
        <v>436</v>
      </c>
      <c r="B465" s="11">
        <v>25.559372730308343</v>
      </c>
      <c r="C465" s="11">
        <v>1.6451843200613574</v>
      </c>
    </row>
    <row r="466" spans="1:3" x14ac:dyDescent="0.25">
      <c r="A466" s="11">
        <v>437</v>
      </c>
      <c r="B466" s="11">
        <v>28.352244587081021</v>
      </c>
      <c r="C466" s="11">
        <v>-1.1531076014735149</v>
      </c>
    </row>
    <row r="467" spans="1:3" x14ac:dyDescent="0.25">
      <c r="A467" s="11">
        <v>438</v>
      </c>
      <c r="B467" s="11">
        <v>28.645506629629978</v>
      </c>
      <c r="C467" s="11">
        <v>-1.4607523061529477</v>
      </c>
    </row>
    <row r="468" spans="1:3" x14ac:dyDescent="0.25">
      <c r="A468" s="11">
        <v>439</v>
      </c>
      <c r="B468" s="11">
        <v>27.690916278141557</v>
      </c>
      <c r="C468" s="11">
        <v>-0.51740265322959544</v>
      </c>
    </row>
    <row r="469" spans="1:3" x14ac:dyDescent="0.25">
      <c r="A469" s="11">
        <v>440</v>
      </c>
      <c r="B469" s="11">
        <v>27.892830512930693</v>
      </c>
      <c r="C469" s="11">
        <v>-0.73139601462808557</v>
      </c>
    </row>
    <row r="470" spans="1:3" x14ac:dyDescent="0.25">
      <c r="A470" s="11">
        <v>441</v>
      </c>
      <c r="B470" s="11">
        <v>32.027601381627193</v>
      </c>
      <c r="C470" s="11">
        <v>-4.902530185022794</v>
      </c>
    </row>
    <row r="471" spans="1:3" x14ac:dyDescent="0.25">
      <c r="A471" s="11">
        <v>442</v>
      </c>
      <c r="B471" s="11">
        <v>31.652917029389471</v>
      </c>
      <c r="C471" s="11">
        <v>-4.5347844087052032</v>
      </c>
    </row>
    <row r="472" spans="1:3" x14ac:dyDescent="0.25">
      <c r="A472" s="11">
        <v>443</v>
      </c>
      <c r="B472" s="11">
        <v>28.678012052194202</v>
      </c>
      <c r="C472" s="11">
        <v>-1.5822478428810243</v>
      </c>
    </row>
    <row r="473" spans="1:3" x14ac:dyDescent="0.25">
      <c r="A473" s="11">
        <v>444</v>
      </c>
      <c r="B473" s="11">
        <v>31.710507612105594</v>
      </c>
      <c r="C473" s="11">
        <v>-4.6286089838266129</v>
      </c>
    </row>
    <row r="474" spans="1:3" x14ac:dyDescent="0.25">
      <c r="A474" s="11">
        <v>445</v>
      </c>
      <c r="B474" s="11">
        <v>25.8526347728573</v>
      </c>
      <c r="C474" s="11">
        <v>1.2289261286878599</v>
      </c>
    </row>
    <row r="475" spans="1:3" x14ac:dyDescent="0.25">
      <c r="A475" s="11">
        <v>446</v>
      </c>
      <c r="B475" s="11">
        <v>29.230778912248411</v>
      </c>
      <c r="C475" s="11">
        <v>-2.1494570647193925</v>
      </c>
    </row>
    <row r="476" spans="1:3" x14ac:dyDescent="0.25">
      <c r="A476" s="11">
        <v>447</v>
      </c>
      <c r="B476" s="11">
        <v>28.878014147372149</v>
      </c>
      <c r="C476" s="11">
        <v>-1.8231030357471525</v>
      </c>
    </row>
    <row r="477" spans="1:3" x14ac:dyDescent="0.25">
      <c r="A477" s="11">
        <v>448</v>
      </c>
      <c r="B477" s="11">
        <v>25.388172361343948</v>
      </c>
      <c r="C477" s="11">
        <v>1.6416207123624318</v>
      </c>
    </row>
    <row r="478" spans="1:3" x14ac:dyDescent="0.25">
      <c r="A478" s="11">
        <v>449</v>
      </c>
      <c r="B478" s="11">
        <v>26.386228744427207</v>
      </c>
      <c r="C478" s="11">
        <v>0.62467533725451574</v>
      </c>
    </row>
    <row r="479" spans="1:3" x14ac:dyDescent="0.25">
      <c r="A479" s="11">
        <v>450</v>
      </c>
      <c r="B479" s="11">
        <v>24.496548596014843</v>
      </c>
      <c r="C479" s="11">
        <v>2.5072714009226864</v>
      </c>
    </row>
    <row r="480" spans="1:3" x14ac:dyDescent="0.25">
      <c r="A480" s="11">
        <v>451</v>
      </c>
      <c r="B480" s="11">
        <v>25.50210009359694</v>
      </c>
      <c r="C480" s="11">
        <v>1.4776552187718188</v>
      </c>
    </row>
    <row r="481" spans="1:3" x14ac:dyDescent="0.25">
      <c r="A481" s="11">
        <v>452</v>
      </c>
      <c r="B481" s="11">
        <v>27.873657624446391</v>
      </c>
      <c r="C481" s="11">
        <v>-0.9059702047853051</v>
      </c>
    </row>
    <row r="482" spans="1:3" x14ac:dyDescent="0.25">
      <c r="A482" s="11">
        <v>453</v>
      </c>
      <c r="B482" s="11">
        <v>32.43991434587867</v>
      </c>
      <c r="C482" s="11">
        <v>-5.4758277118532703</v>
      </c>
    </row>
    <row r="483" spans="1:3" x14ac:dyDescent="0.25">
      <c r="A483" s="11">
        <v>454</v>
      </c>
      <c r="B483" s="11">
        <v>31.81116631158994</v>
      </c>
      <c r="C483" s="11">
        <v>-4.879812631163702</v>
      </c>
    </row>
    <row r="484" spans="1:3" x14ac:dyDescent="0.25">
      <c r="A484" s="11">
        <v>455</v>
      </c>
      <c r="B484" s="11">
        <v>28.380971461208066</v>
      </c>
      <c r="C484" s="11">
        <v>-1.4561911633472526</v>
      </c>
    </row>
    <row r="485" spans="1:3" x14ac:dyDescent="0.25">
      <c r="A485" s="11">
        <v>456</v>
      </c>
      <c r="B485" s="11">
        <v>32.472494620529403</v>
      </c>
      <c r="C485" s="11">
        <v>-5.562545078147707</v>
      </c>
    </row>
    <row r="486" spans="1:3" x14ac:dyDescent="0.25">
      <c r="A486" s="11">
        <v>457</v>
      </c>
      <c r="B486" s="11">
        <v>27.898349986507064</v>
      </c>
      <c r="C486" s="11">
        <v>-0.99705664988180587</v>
      </c>
    </row>
    <row r="487" spans="1:3" x14ac:dyDescent="0.25">
      <c r="A487" s="11">
        <v>458</v>
      </c>
      <c r="B487" s="11">
        <v>28.035150817559419</v>
      </c>
      <c r="C487" s="11">
        <v>-1.1757138621247094</v>
      </c>
    </row>
    <row r="488" spans="1:3" x14ac:dyDescent="0.25">
      <c r="A488" s="11">
        <v>459</v>
      </c>
      <c r="B488" s="11">
        <v>31.611164216411989</v>
      </c>
      <c r="C488" s="11">
        <v>-4.7720854962995922</v>
      </c>
    </row>
    <row r="489" spans="1:3" x14ac:dyDescent="0.25">
      <c r="A489" s="11">
        <v>460</v>
      </c>
      <c r="B489" s="11">
        <v>25.542015619049732</v>
      </c>
      <c r="C489" s="11">
        <v>1.2502819987301947</v>
      </c>
    </row>
    <row r="490" spans="1:3" x14ac:dyDescent="0.25">
      <c r="A490" s="11">
        <v>461</v>
      </c>
      <c r="B490" s="11">
        <v>31.394447322843781</v>
      </c>
      <c r="C490" s="11">
        <v>-4.6032291533664491</v>
      </c>
    </row>
    <row r="491" spans="1:3" x14ac:dyDescent="0.25">
      <c r="A491" s="11">
        <v>462</v>
      </c>
      <c r="B491" s="11">
        <v>30.935722707126477</v>
      </c>
      <c r="C491" s="11">
        <v>-4.148727832919036</v>
      </c>
    </row>
    <row r="492" spans="1:3" x14ac:dyDescent="0.25">
      <c r="A492" s="11">
        <v>463</v>
      </c>
      <c r="B492" s="11">
        <v>25.488050394562169</v>
      </c>
      <c r="C492" s="11">
        <v>1.2738504361444107</v>
      </c>
    </row>
    <row r="493" spans="1:3" x14ac:dyDescent="0.25">
      <c r="A493" s="11">
        <v>464</v>
      </c>
      <c r="B493" s="11">
        <v>25.734682463425617</v>
      </c>
      <c r="C493" s="11">
        <v>1.0175950707375527</v>
      </c>
    </row>
    <row r="494" spans="1:3" x14ac:dyDescent="0.25">
      <c r="A494" s="11">
        <v>465</v>
      </c>
      <c r="B494" s="11">
        <v>26.539036891173428</v>
      </c>
      <c r="C494" s="11">
        <v>0.19812082479420923</v>
      </c>
    </row>
    <row r="495" spans="1:3" x14ac:dyDescent="0.25">
      <c r="A495" s="11">
        <v>466</v>
      </c>
      <c r="B495" s="11">
        <v>28.612926354979248</v>
      </c>
      <c r="C495" s="11">
        <v>-1.8777609826500523</v>
      </c>
    </row>
    <row r="496" spans="1:3" x14ac:dyDescent="0.25">
      <c r="A496" s="11">
        <v>467</v>
      </c>
      <c r="B496" s="11">
        <v>31.105591304789506</v>
      </c>
      <c r="C496" s="11">
        <v>-4.3837472504223811</v>
      </c>
    </row>
    <row r="497" spans="1:3" x14ac:dyDescent="0.25">
      <c r="A497" s="11">
        <v>468</v>
      </c>
      <c r="B497" s="11">
        <v>31.10993382797291</v>
      </c>
      <c r="C497" s="11">
        <v>-4.3909294565640167</v>
      </c>
    </row>
    <row r="498" spans="1:3" x14ac:dyDescent="0.25">
      <c r="A498" s="11">
        <v>469</v>
      </c>
      <c r="B498" s="11">
        <v>25.88190763528419</v>
      </c>
      <c r="C498" s="11">
        <v>0.8187212154586625</v>
      </c>
    </row>
    <row r="499" spans="1:3" x14ac:dyDescent="0.25">
      <c r="A499" s="11">
        <v>470</v>
      </c>
      <c r="B499" s="11">
        <v>24.859238858962158</v>
      </c>
      <c r="C499" s="11">
        <v>1.8391759697686823</v>
      </c>
    </row>
    <row r="500" spans="1:3" x14ac:dyDescent="0.25">
      <c r="A500" s="11">
        <v>471</v>
      </c>
      <c r="B500" s="11">
        <v>25.521272982081243</v>
      </c>
      <c r="C500" s="11">
        <v>1.1431847848142453</v>
      </c>
    </row>
    <row r="501" spans="1:3" x14ac:dyDescent="0.25">
      <c r="A501" s="11">
        <v>472</v>
      </c>
      <c r="B501" s="11">
        <v>28.139462581794142</v>
      </c>
      <c r="C501" s="11">
        <v>-1.4858541032537431</v>
      </c>
    </row>
    <row r="502" spans="1:3" x14ac:dyDescent="0.25">
      <c r="A502" s="11">
        <v>473</v>
      </c>
      <c r="B502" s="11">
        <v>25.872125607346316</v>
      </c>
      <c r="C502" s="11">
        <v>0.77928149078963216</v>
      </c>
    </row>
    <row r="503" spans="1:3" x14ac:dyDescent="0.25">
      <c r="A503" s="11">
        <v>474</v>
      </c>
      <c r="B503" s="11">
        <v>26.244597898231504</v>
      </c>
      <c r="C503" s="11">
        <v>0.39597420546620299</v>
      </c>
    </row>
    <row r="504" spans="1:3" x14ac:dyDescent="0.25">
      <c r="A504" s="11">
        <v>475</v>
      </c>
      <c r="B504" s="11">
        <v>25.956855329258925</v>
      </c>
      <c r="C504" s="11">
        <v>0.65787927627553344</v>
      </c>
    </row>
    <row r="505" spans="1:3" x14ac:dyDescent="0.25">
      <c r="A505" s="11">
        <v>476</v>
      </c>
      <c r="B505" s="11">
        <v>27.48272961003175</v>
      </c>
      <c r="C505" s="11">
        <v>-0.88379216710053399</v>
      </c>
    </row>
    <row r="506" spans="1:3" x14ac:dyDescent="0.25">
      <c r="A506" s="11">
        <v>477</v>
      </c>
      <c r="B506" s="11">
        <v>26.520581167643975</v>
      </c>
      <c r="C506" s="11">
        <v>4.9083892606837765E-2</v>
      </c>
    </row>
    <row r="507" spans="1:3" x14ac:dyDescent="0.25">
      <c r="A507" s="11">
        <v>478</v>
      </c>
      <c r="B507" s="11">
        <v>26.439158857955206</v>
      </c>
      <c r="C507" s="11">
        <v>0.10308659861608405</v>
      </c>
    </row>
    <row r="508" spans="1:3" x14ac:dyDescent="0.25">
      <c r="A508" s="11">
        <v>479</v>
      </c>
      <c r="B508" s="11">
        <v>25.252060988724615</v>
      </c>
      <c r="C508" s="11">
        <v>1.2795671461645028</v>
      </c>
    </row>
    <row r="509" spans="1:3" x14ac:dyDescent="0.25">
      <c r="A509" s="11">
        <v>480</v>
      </c>
      <c r="B509" s="11">
        <v>31.275614723360935</v>
      </c>
      <c r="C509" s="11">
        <v>-4.7491136307396111</v>
      </c>
    </row>
    <row r="510" spans="1:3" x14ac:dyDescent="0.25">
      <c r="A510" s="11">
        <v>481</v>
      </c>
      <c r="B510" s="11">
        <v>25.194788352013212</v>
      </c>
      <c r="C510" s="11">
        <v>1.3256582715338787</v>
      </c>
    </row>
    <row r="511" spans="1:3" x14ac:dyDescent="0.25">
      <c r="A511" s="11">
        <v>482</v>
      </c>
      <c r="B511" s="11">
        <v>32.254180271955178</v>
      </c>
      <c r="C511" s="11">
        <v>-5.7419294438252564</v>
      </c>
    </row>
    <row r="512" spans="1:3" x14ac:dyDescent="0.25">
      <c r="A512" s="11">
        <v>483</v>
      </c>
      <c r="B512" s="11">
        <v>26.046336728192749</v>
      </c>
      <c r="C512" s="11">
        <v>0.42668226758029704</v>
      </c>
    </row>
    <row r="513" spans="1:3" x14ac:dyDescent="0.25">
      <c r="A513" s="11">
        <v>484</v>
      </c>
      <c r="B513" s="11">
        <v>27.973781686406117</v>
      </c>
      <c r="C513" s="11">
        <v>-1.5009367766578983</v>
      </c>
    </row>
    <row r="514" spans="1:3" x14ac:dyDescent="0.25">
      <c r="A514" s="11">
        <v>485</v>
      </c>
      <c r="B514" s="11">
        <v>27.855201900916938</v>
      </c>
      <c r="C514" s="11">
        <v>-1.4393001205838871</v>
      </c>
    </row>
    <row r="515" spans="1:3" x14ac:dyDescent="0.25">
      <c r="A515" s="11">
        <v>486</v>
      </c>
      <c r="B515" s="11">
        <v>26.553161442294705</v>
      </c>
      <c r="C515" s="11">
        <v>-0.13746748473523596</v>
      </c>
    </row>
    <row r="516" spans="1:3" x14ac:dyDescent="0.25">
      <c r="A516" s="11">
        <v>487</v>
      </c>
      <c r="B516" s="11">
        <v>28.362515737678613</v>
      </c>
      <c r="C516" s="11">
        <v>-1.9888206823242918</v>
      </c>
    </row>
    <row r="517" spans="1:3" x14ac:dyDescent="0.25">
      <c r="A517" s="11">
        <v>488</v>
      </c>
      <c r="B517" s="11">
        <v>25.553853256731973</v>
      </c>
      <c r="C517" s="11">
        <v>0.80365546530421383</v>
      </c>
    </row>
    <row r="518" spans="1:3" x14ac:dyDescent="0.25">
      <c r="A518" s="11">
        <v>489</v>
      </c>
      <c r="B518" s="11">
        <v>32.211738000544671</v>
      </c>
      <c r="C518" s="11">
        <v>-5.885370100279971</v>
      </c>
    </row>
    <row r="519" spans="1:3" x14ac:dyDescent="0.25">
      <c r="A519" s="11">
        <v>490</v>
      </c>
      <c r="B519" s="11">
        <v>26.779050874189664</v>
      </c>
      <c r="C519" s="11">
        <v>-0.45456343557435375</v>
      </c>
    </row>
    <row r="520" spans="1:3" x14ac:dyDescent="0.25">
      <c r="A520" s="11">
        <v>491</v>
      </c>
      <c r="B520" s="11">
        <v>31.942526007188047</v>
      </c>
      <c r="C520" s="11">
        <v>-5.6662296168384572</v>
      </c>
    </row>
    <row r="521" spans="1:3" x14ac:dyDescent="0.25">
      <c r="A521" s="11">
        <v>492</v>
      </c>
      <c r="B521" s="11">
        <v>25.309651571440739</v>
      </c>
      <c r="C521" s="11">
        <v>0.94716213512460001</v>
      </c>
    </row>
    <row r="522" spans="1:3" x14ac:dyDescent="0.25">
      <c r="A522" s="11">
        <v>493</v>
      </c>
      <c r="B522" s="11">
        <v>24.5808071817141</v>
      </c>
      <c r="C522" s="11">
        <v>1.6460431719098416</v>
      </c>
    </row>
    <row r="523" spans="1:3" x14ac:dyDescent="0.25">
      <c r="A523" s="11">
        <v>494</v>
      </c>
      <c r="B523" s="11">
        <v>27.680990780070506</v>
      </c>
      <c r="C523" s="11">
        <v>-1.4917382839308466</v>
      </c>
    </row>
    <row r="524" spans="1:3" x14ac:dyDescent="0.25">
      <c r="A524" s="11">
        <v>495</v>
      </c>
      <c r="B524" s="11">
        <v>32.103329741868052</v>
      </c>
      <c r="C524" s="11">
        <v>-5.9262289552000667</v>
      </c>
    </row>
    <row r="525" spans="1:3" x14ac:dyDescent="0.25">
      <c r="A525" s="11">
        <v>496</v>
      </c>
      <c r="B525" s="11">
        <v>28.012352570846563</v>
      </c>
      <c r="C525" s="11">
        <v>-1.844798313044361</v>
      </c>
    </row>
    <row r="526" spans="1:3" x14ac:dyDescent="0.25">
      <c r="A526" s="11">
        <v>497</v>
      </c>
      <c r="B526" s="11">
        <v>24.854896335778754</v>
      </c>
      <c r="C526" s="11">
        <v>1.2987444777750667</v>
      </c>
    </row>
    <row r="527" spans="1:3" x14ac:dyDescent="0.25">
      <c r="A527" s="11">
        <v>498</v>
      </c>
      <c r="B527" s="11">
        <v>28.030808294376016</v>
      </c>
      <c r="C527" s="11">
        <v>-1.8948641259937276</v>
      </c>
    </row>
    <row r="528" spans="1:3" x14ac:dyDescent="0.25">
      <c r="A528" s="11">
        <v>499</v>
      </c>
      <c r="B528" s="11">
        <v>27.193873591977475</v>
      </c>
      <c r="C528" s="11">
        <v>-1.0738736328265439</v>
      </c>
    </row>
    <row r="529" spans="1:3" x14ac:dyDescent="0.25">
      <c r="A529" s="11">
        <v>500</v>
      </c>
      <c r="B529" s="11">
        <v>24.920699197948558</v>
      </c>
      <c r="C529" s="11">
        <v>1.17875135976292</v>
      </c>
    </row>
    <row r="530" spans="1:3" x14ac:dyDescent="0.25">
      <c r="A530" s="11">
        <v>501</v>
      </c>
      <c r="B530" s="11">
        <v>27.363897010548904</v>
      </c>
      <c r="C530" s="11">
        <v>-1.2716631699008047</v>
      </c>
    </row>
    <row r="531" spans="1:3" x14ac:dyDescent="0.25">
      <c r="A531" s="11">
        <v>502</v>
      </c>
      <c r="B531" s="11">
        <v>31.743087886756324</v>
      </c>
      <c r="C531" s="11">
        <v>-5.6555338851071824</v>
      </c>
    </row>
    <row r="532" spans="1:3" x14ac:dyDescent="0.25">
      <c r="A532" s="11">
        <v>503</v>
      </c>
      <c r="B532" s="11">
        <v>31.649827939385315</v>
      </c>
      <c r="C532" s="11">
        <v>-5.5683853434109274</v>
      </c>
    </row>
    <row r="533" spans="1:3" x14ac:dyDescent="0.25">
      <c r="A533" s="11">
        <v>504</v>
      </c>
      <c r="B533" s="11">
        <v>25.219480714073885</v>
      </c>
      <c r="C533" s="11">
        <v>0.84761852706711238</v>
      </c>
    </row>
    <row r="534" spans="1:3" x14ac:dyDescent="0.25">
      <c r="A534" s="11">
        <v>505</v>
      </c>
      <c r="B534" s="11">
        <v>24.662229491402869</v>
      </c>
      <c r="C534" s="11">
        <v>1.3871603542776896</v>
      </c>
    </row>
    <row r="535" spans="1:3" x14ac:dyDescent="0.25">
      <c r="A535" s="11">
        <v>506</v>
      </c>
      <c r="B535" s="11">
        <v>31.804548225742725</v>
      </c>
      <c r="C535" s="11">
        <v>-5.7601952913320567</v>
      </c>
    </row>
    <row r="536" spans="1:3" x14ac:dyDescent="0.25">
      <c r="A536" s="11">
        <v>507</v>
      </c>
      <c r="B536" s="11">
        <v>24.515004319544296</v>
      </c>
      <c r="C536" s="11">
        <v>1.5029984524822133</v>
      </c>
    </row>
    <row r="537" spans="1:3" x14ac:dyDescent="0.25">
      <c r="A537" s="11">
        <v>508</v>
      </c>
      <c r="B537" s="11">
        <v>28.185311889213523</v>
      </c>
      <c r="C537" s="11">
        <v>-2.1806267525692533</v>
      </c>
    </row>
    <row r="538" spans="1:3" x14ac:dyDescent="0.25">
      <c r="A538" s="11">
        <v>509</v>
      </c>
      <c r="B538" s="11">
        <v>32.146870625549404</v>
      </c>
      <c r="C538" s="11">
        <v>-6.1635225872043016</v>
      </c>
    </row>
    <row r="539" spans="1:3" x14ac:dyDescent="0.25">
      <c r="A539" s="11">
        <v>510</v>
      </c>
      <c r="B539" s="11">
        <v>25.896175656538645</v>
      </c>
      <c r="C539" s="11">
        <v>6.8393870021683512E-2</v>
      </c>
    </row>
    <row r="540" spans="1:3" x14ac:dyDescent="0.25">
      <c r="A540" s="11">
        <v>511</v>
      </c>
      <c r="B540" s="11">
        <v>30.959083297885783</v>
      </c>
      <c r="C540" s="11">
        <v>-5.0122286584574738</v>
      </c>
    </row>
    <row r="541" spans="1:3" x14ac:dyDescent="0.25">
      <c r="A541" s="11">
        <v>512</v>
      </c>
      <c r="B541" s="11">
        <v>28.659556328664749</v>
      </c>
      <c r="C541" s="11">
        <v>-2.7387647557753354</v>
      </c>
    </row>
    <row r="542" spans="1:3" x14ac:dyDescent="0.25">
      <c r="A542" s="11">
        <v>513</v>
      </c>
      <c r="B542" s="11">
        <v>32.124072378836544</v>
      </c>
      <c r="C542" s="11">
        <v>-6.3479577738387611</v>
      </c>
    </row>
    <row r="543" spans="1:3" x14ac:dyDescent="0.25">
      <c r="A543" s="11">
        <v>514</v>
      </c>
      <c r="B543" s="11">
        <v>28.455775685049623</v>
      </c>
      <c r="C543" s="11">
        <v>-2.7739872908948229</v>
      </c>
    </row>
    <row r="544" spans="1:3" x14ac:dyDescent="0.25">
      <c r="A544" s="11">
        <v>515</v>
      </c>
      <c r="B544" s="11">
        <v>25.891833133355242</v>
      </c>
      <c r="C544" s="11">
        <v>-0.21554117301579367</v>
      </c>
    </row>
    <row r="545" spans="1:3" x14ac:dyDescent="0.25">
      <c r="A545" s="11">
        <v>516</v>
      </c>
      <c r="B545" s="11">
        <v>28.291490062274242</v>
      </c>
      <c r="C545" s="11">
        <v>-2.627169454370172</v>
      </c>
    </row>
    <row r="546" spans="1:3" x14ac:dyDescent="0.25">
      <c r="A546" s="11">
        <v>517</v>
      </c>
      <c r="B546" s="11">
        <v>25.01570007045876</v>
      </c>
      <c r="C546" s="11">
        <v>0.62988676019287126</v>
      </c>
    </row>
    <row r="547" spans="1:3" x14ac:dyDescent="0.25">
      <c r="A547" s="11">
        <v>518</v>
      </c>
      <c r="B547" s="11">
        <v>31.228984749675433</v>
      </c>
      <c r="C547" s="11">
        <v>-5.5905175025260938</v>
      </c>
    </row>
    <row r="548" spans="1:3" x14ac:dyDescent="0.25">
      <c r="A548" s="11">
        <v>519</v>
      </c>
      <c r="B548" s="11">
        <v>27.666866228949228</v>
      </c>
      <c r="C548" s="11">
        <v>-2.0649859947551406</v>
      </c>
    </row>
    <row r="549" spans="1:3" x14ac:dyDescent="0.25">
      <c r="A549" s="11">
        <v>520</v>
      </c>
      <c r="B549" s="11">
        <v>25.649543587675197</v>
      </c>
      <c r="C549" s="11">
        <v>-5.0116457553126992E-2</v>
      </c>
    </row>
    <row r="550" spans="1:3" x14ac:dyDescent="0.25">
      <c r="A550" s="11">
        <v>521</v>
      </c>
      <c r="B550" s="11">
        <v>31.796018000284324</v>
      </c>
      <c r="C550" s="11">
        <v>-6.2059330089834184</v>
      </c>
    </row>
    <row r="551" spans="1:3" x14ac:dyDescent="0.25">
      <c r="A551" s="11">
        <v>522</v>
      </c>
      <c r="B551" s="11">
        <v>26.212017623580774</v>
      </c>
      <c r="C551" s="11">
        <v>-0.62581359191201713</v>
      </c>
    </row>
    <row r="552" spans="1:3" x14ac:dyDescent="0.25">
      <c r="A552" s="11">
        <v>523</v>
      </c>
      <c r="B552" s="11">
        <v>28.200142254514422</v>
      </c>
      <c r="C552" s="11">
        <v>-2.6203526457160713</v>
      </c>
    </row>
    <row r="553" spans="1:3" x14ac:dyDescent="0.25">
      <c r="A553" s="11">
        <v>524</v>
      </c>
      <c r="B553" s="11">
        <v>25.04828034510949</v>
      </c>
      <c r="C553" s="11">
        <v>0.49577224685616983</v>
      </c>
    </row>
    <row r="554" spans="1:3" x14ac:dyDescent="0.25">
      <c r="A554" s="11">
        <v>525</v>
      </c>
      <c r="B554" s="11">
        <v>27.884300287472293</v>
      </c>
      <c r="C554" s="11">
        <v>-2.3407940822246722</v>
      </c>
    </row>
    <row r="555" spans="1:3" x14ac:dyDescent="0.25">
      <c r="A555" s="11">
        <v>526</v>
      </c>
      <c r="B555" s="11">
        <v>31.22464222649203</v>
      </c>
      <c r="C555" s="11">
        <v>-5.6835981429972797</v>
      </c>
    </row>
    <row r="556" spans="1:3" x14ac:dyDescent="0.25">
      <c r="A556" s="11">
        <v>527</v>
      </c>
      <c r="B556" s="11">
        <v>28.374353375360855</v>
      </c>
      <c r="C556" s="11">
        <v>-2.8483990257156933</v>
      </c>
    </row>
    <row r="557" spans="1:3" x14ac:dyDescent="0.25">
      <c r="A557" s="11">
        <v>528</v>
      </c>
      <c r="B557" s="11">
        <v>25.262803275535553</v>
      </c>
      <c r="C557" s="11">
        <v>0.2322502751821105</v>
      </c>
    </row>
    <row r="558" spans="1:3" x14ac:dyDescent="0.25">
      <c r="A558" s="11">
        <v>529</v>
      </c>
      <c r="B558" s="11">
        <v>25.602224155556666</v>
      </c>
      <c r="C558" s="11">
        <v>-0.1553470752348467</v>
      </c>
    </row>
    <row r="559" spans="1:3" x14ac:dyDescent="0.25">
      <c r="A559" s="11">
        <v>530</v>
      </c>
      <c r="B559" s="11">
        <v>31.763437725633594</v>
      </c>
      <c r="C559" s="11">
        <v>-6.3454980746206928</v>
      </c>
    </row>
    <row r="560" spans="1:3" x14ac:dyDescent="0.25">
      <c r="A560" s="11">
        <v>531</v>
      </c>
      <c r="B560" s="11">
        <v>24.822316061128024</v>
      </c>
      <c r="C560" s="11">
        <v>0.58074069465059708</v>
      </c>
    </row>
    <row r="561" spans="1:3" x14ac:dyDescent="0.25">
      <c r="A561" s="11">
        <v>532</v>
      </c>
      <c r="B561" s="11">
        <v>25.621151015299464</v>
      </c>
      <c r="C561" s="11">
        <v>-0.2657327488850143</v>
      </c>
    </row>
    <row r="562" spans="1:3" x14ac:dyDescent="0.25">
      <c r="A562" s="11">
        <v>533</v>
      </c>
      <c r="B562" s="11">
        <v>31.852919124567421</v>
      </c>
      <c r="C562" s="11">
        <v>-6.540349908488043</v>
      </c>
    </row>
    <row r="563" spans="1:3" x14ac:dyDescent="0.25">
      <c r="A563" s="11">
        <v>534</v>
      </c>
      <c r="B563" s="11">
        <v>25.152500901511115</v>
      </c>
      <c r="C563" s="11">
        <v>0.14072703989530666</v>
      </c>
    </row>
    <row r="564" spans="1:3" x14ac:dyDescent="0.25">
      <c r="A564" s="11">
        <v>535</v>
      </c>
      <c r="B564" s="11">
        <v>32.046057105156649</v>
      </c>
      <c r="C564" s="11">
        <v>-6.7591879487289077</v>
      </c>
    </row>
    <row r="565" spans="1:3" x14ac:dyDescent="0.25">
      <c r="A565" s="11">
        <v>536</v>
      </c>
      <c r="B565" s="11">
        <v>32.297031697203501</v>
      </c>
      <c r="C565" s="11">
        <v>-7.0316912328436985</v>
      </c>
    </row>
    <row r="566" spans="1:3" x14ac:dyDescent="0.25">
      <c r="A566" s="11">
        <v>537</v>
      </c>
      <c r="B566" s="11">
        <v>25.672123512168369</v>
      </c>
      <c r="C566" s="11">
        <v>-0.40895666220040994</v>
      </c>
    </row>
    <row r="567" spans="1:3" x14ac:dyDescent="0.25">
      <c r="A567" s="11">
        <v>538</v>
      </c>
      <c r="B567" s="11">
        <v>24.7898106385638</v>
      </c>
      <c r="C567" s="11">
        <v>0.47246524503412957</v>
      </c>
    </row>
    <row r="568" spans="1:3" x14ac:dyDescent="0.25">
      <c r="A568" s="11">
        <v>539</v>
      </c>
      <c r="B568" s="11">
        <v>25.205431015039114</v>
      </c>
      <c r="C568" s="11">
        <v>3.1047592238198973E-2</v>
      </c>
    </row>
    <row r="569" spans="1:3" x14ac:dyDescent="0.25">
      <c r="A569" s="11">
        <v>540</v>
      </c>
      <c r="B569" s="11">
        <v>31.687709365392738</v>
      </c>
      <c r="C569" s="11">
        <v>-6.4604350281548157</v>
      </c>
    </row>
    <row r="570" spans="1:3" x14ac:dyDescent="0.25">
      <c r="A570" s="11">
        <v>541</v>
      </c>
      <c r="B570" s="11">
        <v>28.006758245183686</v>
      </c>
      <c r="C570" s="11">
        <v>-2.8505303432880531</v>
      </c>
    </row>
    <row r="571" spans="1:3" x14ac:dyDescent="0.25">
      <c r="A571" s="11">
        <v>542</v>
      </c>
      <c r="B571" s="11">
        <v>25.567902955766744</v>
      </c>
      <c r="C571" s="11">
        <v>-0.4256229420828852</v>
      </c>
    </row>
    <row r="572" spans="1:3" x14ac:dyDescent="0.25">
      <c r="A572" s="11">
        <v>543</v>
      </c>
      <c r="B572" s="11">
        <v>25.28560152224841</v>
      </c>
      <c r="C572" s="11">
        <v>-0.18740514060210955</v>
      </c>
    </row>
    <row r="573" spans="1:3" x14ac:dyDescent="0.25">
      <c r="A573" s="11">
        <v>544</v>
      </c>
      <c r="B573" s="11">
        <v>28.38531398439147</v>
      </c>
      <c r="C573" s="11">
        <v>-3.3035567461816449</v>
      </c>
    </row>
    <row r="574" spans="1:3" x14ac:dyDescent="0.25">
      <c r="A574" s="11">
        <v>545</v>
      </c>
      <c r="B574" s="11">
        <v>31.124764193273808</v>
      </c>
      <c r="C574" s="11">
        <v>-6.1711976162949789</v>
      </c>
    </row>
    <row r="575" spans="1:3" x14ac:dyDescent="0.25">
      <c r="A575" s="11">
        <v>546</v>
      </c>
      <c r="B575" s="11">
        <v>25.437014396381986</v>
      </c>
      <c r="C575" s="11">
        <v>-0.54080638770521361</v>
      </c>
    </row>
    <row r="576" spans="1:3" x14ac:dyDescent="0.25">
      <c r="A576" s="11">
        <v>547</v>
      </c>
      <c r="B576" s="11">
        <v>24.685027738115725</v>
      </c>
      <c r="C576" s="11">
        <v>0.20513045132742391</v>
      </c>
    </row>
    <row r="577" spans="1:3" x14ac:dyDescent="0.25">
      <c r="A577" s="11">
        <v>548</v>
      </c>
      <c r="B577" s="11">
        <v>27.648410505419776</v>
      </c>
      <c r="C577" s="11">
        <v>-2.8076768919017141</v>
      </c>
    </row>
    <row r="578" spans="1:3" x14ac:dyDescent="0.25">
      <c r="A578" s="11">
        <v>549</v>
      </c>
      <c r="B578" s="11">
        <v>25.360469247401237</v>
      </c>
      <c r="C578" s="11">
        <v>-0.57451739934915835</v>
      </c>
    </row>
    <row r="579" spans="1:3" x14ac:dyDescent="0.25">
      <c r="A579" s="11">
        <v>550</v>
      </c>
      <c r="B579" s="11">
        <v>28.620985444224303</v>
      </c>
      <c r="C579" s="11">
        <v>-3.8824620959657032</v>
      </c>
    </row>
    <row r="580" spans="1:3" x14ac:dyDescent="0.25">
      <c r="A580" s="11">
        <v>551</v>
      </c>
      <c r="B580" s="11">
        <v>27.906880211965465</v>
      </c>
      <c r="C580" s="11">
        <v>-3.1990921467922533</v>
      </c>
    </row>
    <row r="581" spans="1:3" x14ac:dyDescent="0.25">
      <c r="A581" s="11">
        <v>552</v>
      </c>
      <c r="B581" s="11">
        <v>31.570053716302859</v>
      </c>
      <c r="C581" s="11">
        <v>-6.883909865951388</v>
      </c>
    </row>
    <row r="582" spans="1:3" x14ac:dyDescent="0.25">
      <c r="A582" s="11">
        <v>553</v>
      </c>
      <c r="B582" s="11">
        <v>31.757137585791099</v>
      </c>
      <c r="C582" s="11">
        <v>-7.083980450174078</v>
      </c>
    </row>
    <row r="583" spans="1:3" x14ac:dyDescent="0.25">
      <c r="A583" s="11">
        <v>554</v>
      </c>
      <c r="B583" s="11">
        <v>28.338120035959744</v>
      </c>
      <c r="C583" s="11">
        <v>-3.6885970814102649</v>
      </c>
    </row>
    <row r="584" spans="1:3" x14ac:dyDescent="0.25">
      <c r="A584" s="11">
        <v>555</v>
      </c>
      <c r="B584" s="11">
        <v>25.663593286709968</v>
      </c>
      <c r="C584" s="11">
        <v>-1.0144575690927482</v>
      </c>
    </row>
    <row r="585" spans="1:3" x14ac:dyDescent="0.25">
      <c r="A585" s="11">
        <v>556</v>
      </c>
      <c r="B585" s="11">
        <v>24.987996956516049</v>
      </c>
      <c r="C585" s="11">
        <v>-0.35392178301538735</v>
      </c>
    </row>
    <row r="586" spans="1:3" x14ac:dyDescent="0.25">
      <c r="A586" s="11">
        <v>557</v>
      </c>
      <c r="B586" s="11">
        <v>32.486762641783862</v>
      </c>
      <c r="C586" s="11">
        <v>-7.8607346914208129</v>
      </c>
    </row>
    <row r="587" spans="1:3" x14ac:dyDescent="0.25">
      <c r="A587" s="11">
        <v>558</v>
      </c>
      <c r="B587" s="11">
        <v>27.74119931657744</v>
      </c>
      <c r="C587" s="11">
        <v>-3.1155272575556161</v>
      </c>
    </row>
    <row r="588" spans="1:3" x14ac:dyDescent="0.25">
      <c r="A588" s="11">
        <v>559</v>
      </c>
      <c r="B588" s="11">
        <v>32.698384052424359</v>
      </c>
      <c r="C588" s="11">
        <v>-8.0733896013258004</v>
      </c>
    </row>
    <row r="589" spans="1:3" x14ac:dyDescent="0.25">
      <c r="A589" s="11">
        <v>560</v>
      </c>
      <c r="B589" s="11">
        <v>28.919124647481279</v>
      </c>
      <c r="C589" s="11">
        <v>-4.3134757243679012</v>
      </c>
    </row>
    <row r="590" spans="1:3" x14ac:dyDescent="0.25">
      <c r="A590" s="11">
        <v>561</v>
      </c>
      <c r="B590" s="11">
        <v>31.842647973969822</v>
      </c>
      <c r="C590" s="11">
        <v>-7.2395228682083008</v>
      </c>
    </row>
    <row r="591" spans="1:3" x14ac:dyDescent="0.25">
      <c r="A591" s="11">
        <v>562</v>
      </c>
      <c r="B591" s="11">
        <v>24.888118923297828</v>
      </c>
      <c r="C591" s="11">
        <v>-0.29006374449020811</v>
      </c>
    </row>
    <row r="592" spans="1:3" x14ac:dyDescent="0.25">
      <c r="A592" s="11">
        <v>563</v>
      </c>
      <c r="B592" s="11">
        <v>32.111859967326453</v>
      </c>
      <c r="C592" s="11">
        <v>-7.5222302325469457</v>
      </c>
    </row>
    <row r="593" spans="1:3" x14ac:dyDescent="0.25">
      <c r="A593" s="11">
        <v>564</v>
      </c>
      <c r="B593" s="11">
        <v>24.708388328875031</v>
      </c>
      <c r="C593" s="11">
        <v>-0.18139728270191213</v>
      </c>
    </row>
    <row r="594" spans="1:3" x14ac:dyDescent="0.25">
      <c r="A594" s="11">
        <v>565</v>
      </c>
      <c r="B594" s="11">
        <v>27.38725760130821</v>
      </c>
      <c r="C594" s="11">
        <v>-2.8613923674645712</v>
      </c>
    </row>
    <row r="595" spans="1:3" x14ac:dyDescent="0.25">
      <c r="A595" s="11">
        <v>566</v>
      </c>
      <c r="B595" s="11">
        <v>31.470175683084637</v>
      </c>
      <c r="C595" s="11">
        <v>-6.9929267829097377</v>
      </c>
    </row>
    <row r="596" spans="1:3" x14ac:dyDescent="0.25">
      <c r="A596" s="11">
        <v>567</v>
      </c>
      <c r="B596" s="11">
        <v>28.020882796304964</v>
      </c>
      <c r="C596" s="11">
        <v>-3.6045005413991227</v>
      </c>
    </row>
    <row r="597" spans="1:3" x14ac:dyDescent="0.25">
      <c r="A597" s="11">
        <v>568</v>
      </c>
      <c r="B597" s="11">
        <v>25.181380965846785</v>
      </c>
      <c r="C597" s="11">
        <v>-0.80336694536532605</v>
      </c>
    </row>
    <row r="598" spans="1:3" x14ac:dyDescent="0.25">
      <c r="A598" s="11">
        <v>569</v>
      </c>
      <c r="B598" s="11">
        <v>30.831502150724852</v>
      </c>
      <c r="C598" s="11">
        <v>-6.5039690374681243</v>
      </c>
    </row>
    <row r="599" spans="1:3" x14ac:dyDescent="0.25">
      <c r="A599" s="11">
        <v>570</v>
      </c>
      <c r="B599" s="11">
        <v>28.01110076836709</v>
      </c>
      <c r="C599" s="11">
        <v>-3.709402548575909</v>
      </c>
    </row>
    <row r="600" spans="1:3" x14ac:dyDescent="0.25">
      <c r="A600" s="11">
        <v>571</v>
      </c>
      <c r="B600" s="11">
        <v>28.778136114153927</v>
      </c>
      <c r="C600" s="11">
        <v>-4.5330177167014192</v>
      </c>
    </row>
    <row r="601" spans="1:3" x14ac:dyDescent="0.25">
      <c r="A601" s="11">
        <v>572</v>
      </c>
      <c r="B601" s="11">
        <v>24.415126286326075</v>
      </c>
      <c r="C601" s="11">
        <v>-0.20675525624445257</v>
      </c>
    </row>
    <row r="602" spans="1:3" x14ac:dyDescent="0.25">
      <c r="A602" s="11">
        <v>573</v>
      </c>
      <c r="B602" s="11">
        <v>27.175417868448022</v>
      </c>
      <c r="C602" s="11">
        <v>-2.9922577994140553</v>
      </c>
    </row>
    <row r="603" spans="1:3" x14ac:dyDescent="0.25">
      <c r="A603" s="11">
        <v>574</v>
      </c>
      <c r="B603" s="11">
        <v>30.770041811738452</v>
      </c>
      <c r="C603" s="11">
        <v>-6.6113051178395317</v>
      </c>
    </row>
    <row r="604" spans="1:3" x14ac:dyDescent="0.25">
      <c r="A604" s="11">
        <v>575</v>
      </c>
      <c r="B604" s="11">
        <v>27.82702765076089</v>
      </c>
      <c r="C604" s="11">
        <v>-3.7239835457194417</v>
      </c>
    </row>
    <row r="605" spans="1:3" x14ac:dyDescent="0.25">
      <c r="A605" s="11">
        <v>576</v>
      </c>
      <c r="B605" s="11">
        <v>28.560776907717369</v>
      </c>
      <c r="C605" s="11">
        <v>-4.4842871511521771</v>
      </c>
    </row>
    <row r="606" spans="1:3" x14ac:dyDescent="0.25">
      <c r="A606" s="11">
        <v>577</v>
      </c>
      <c r="B606" s="11">
        <v>31.59270849288254</v>
      </c>
      <c r="C606" s="11">
        <v>-7.5165763698721584</v>
      </c>
    </row>
    <row r="607" spans="1:3" x14ac:dyDescent="0.25">
      <c r="A607" s="11">
        <v>578</v>
      </c>
      <c r="B607" s="11">
        <v>28.635724601692104</v>
      </c>
      <c r="C607" s="11">
        <v>-4.5916532363779829</v>
      </c>
    </row>
    <row r="608" spans="1:3" x14ac:dyDescent="0.25">
      <c r="A608" s="11">
        <v>579</v>
      </c>
      <c r="B608" s="11">
        <v>25.35628154512624</v>
      </c>
      <c r="C608" s="11">
        <v>-1.3326482301028726</v>
      </c>
    </row>
    <row r="609" spans="1:3" x14ac:dyDescent="0.25">
      <c r="A609" s="11">
        <v>580</v>
      </c>
      <c r="B609" s="11">
        <v>25.999142779761023</v>
      </c>
      <c r="C609" s="11">
        <v>-1.9980641010912521</v>
      </c>
    </row>
    <row r="610" spans="1:3" x14ac:dyDescent="0.25">
      <c r="A610" s="11">
        <v>581</v>
      </c>
      <c r="B610" s="11">
        <v>25.295383550186283</v>
      </c>
      <c r="C610" s="11">
        <v>-1.3070888341464766</v>
      </c>
    </row>
    <row r="611" spans="1:3" x14ac:dyDescent="0.25">
      <c r="A611" s="11">
        <v>582</v>
      </c>
      <c r="B611" s="11">
        <v>31.946179071938424</v>
      </c>
      <c r="C611" s="11">
        <v>-8.0526287520254911</v>
      </c>
    </row>
    <row r="612" spans="1:3" x14ac:dyDescent="0.25">
      <c r="A612" s="11">
        <v>583</v>
      </c>
      <c r="B612" s="11">
        <v>28.6313820785087</v>
      </c>
      <c r="C612" s="11">
        <v>-4.7614127764584104</v>
      </c>
    </row>
    <row r="613" spans="1:3" x14ac:dyDescent="0.25">
      <c r="A613" s="11">
        <v>584</v>
      </c>
      <c r="B613" s="11">
        <v>26.023538481479893</v>
      </c>
      <c r="C613" s="11">
        <v>-2.2413881590271743</v>
      </c>
    </row>
    <row r="614" spans="1:3" x14ac:dyDescent="0.25">
      <c r="A614" s="11">
        <v>585</v>
      </c>
      <c r="B614" s="11">
        <v>31.582926464944663</v>
      </c>
      <c r="C614" s="11">
        <v>-7.8144086515835447</v>
      </c>
    </row>
    <row r="615" spans="1:3" x14ac:dyDescent="0.25">
      <c r="A615" s="11">
        <v>586</v>
      </c>
      <c r="B615" s="11">
        <v>25.683646465245435</v>
      </c>
      <c r="C615" s="11">
        <v>-1.929953903792903</v>
      </c>
    </row>
    <row r="616" spans="1:3" x14ac:dyDescent="0.25">
      <c r="A616" s="11">
        <v>587</v>
      </c>
      <c r="B616" s="11">
        <v>25.305309048257335</v>
      </c>
      <c r="C616" s="11">
        <v>-1.5939733263497153</v>
      </c>
    </row>
    <row r="617" spans="1:3" x14ac:dyDescent="0.25">
      <c r="A617" s="11">
        <v>588</v>
      </c>
      <c r="B617" s="11">
        <v>26.140377341829879</v>
      </c>
      <c r="C617" s="11">
        <v>-2.4624518424764688</v>
      </c>
    </row>
    <row r="618" spans="1:3" x14ac:dyDescent="0.25">
      <c r="A618" s="11">
        <v>589</v>
      </c>
      <c r="B618" s="11">
        <v>31.96692170890692</v>
      </c>
      <c r="C618" s="11">
        <v>-8.2961173996064801</v>
      </c>
    </row>
    <row r="619" spans="1:3" x14ac:dyDescent="0.25">
      <c r="A619" s="11">
        <v>590</v>
      </c>
      <c r="B619" s="11">
        <v>31.345605287805743</v>
      </c>
      <c r="C619" s="11">
        <v>-7.6929320927244014</v>
      </c>
    </row>
    <row r="620" spans="1:3" x14ac:dyDescent="0.25">
      <c r="A620" s="11">
        <v>591</v>
      </c>
      <c r="B620" s="11">
        <v>27.634360806385004</v>
      </c>
      <c r="C620" s="11">
        <v>-4.0316794075247557</v>
      </c>
    </row>
    <row r="621" spans="1:3" x14ac:dyDescent="0.25">
      <c r="A621" s="11">
        <v>592</v>
      </c>
      <c r="B621" s="11">
        <v>28.552246682258968</v>
      </c>
      <c r="C621" s="11">
        <v>-4.9868948837519866</v>
      </c>
    </row>
    <row r="622" spans="1:3" x14ac:dyDescent="0.25">
      <c r="A622" s="11">
        <v>593</v>
      </c>
      <c r="B622" s="11">
        <v>25.094910318794991</v>
      </c>
      <c r="C622" s="11">
        <v>-1.5392923051519212</v>
      </c>
    </row>
    <row r="623" spans="1:3" x14ac:dyDescent="0.25">
      <c r="A623" s="11">
        <v>594</v>
      </c>
      <c r="B623" s="11">
        <v>26.20767510039737</v>
      </c>
      <c r="C623" s="11">
        <v>-2.6793470954880014</v>
      </c>
    </row>
    <row r="624" spans="1:3" x14ac:dyDescent="0.25">
      <c r="A624" s="11">
        <v>595</v>
      </c>
      <c r="B624" s="11">
        <v>28.859558423842696</v>
      </c>
      <c r="C624" s="11">
        <v>-5.3860797985532685</v>
      </c>
    </row>
    <row r="625" spans="1:3" x14ac:dyDescent="0.25">
      <c r="A625" s="11">
        <v>596</v>
      </c>
      <c r="B625" s="11">
        <v>25.148158378327711</v>
      </c>
      <c r="C625" s="11">
        <v>-1.7049041167303507</v>
      </c>
    </row>
    <row r="626" spans="1:3" x14ac:dyDescent="0.25">
      <c r="A626" s="11">
        <v>597</v>
      </c>
      <c r="B626" s="11">
        <v>28.682354575377605</v>
      </c>
      <c r="C626" s="11">
        <v>-5.2400415736549952</v>
      </c>
    </row>
    <row r="627" spans="1:3" x14ac:dyDescent="0.25">
      <c r="A627" s="11">
        <v>598</v>
      </c>
      <c r="B627" s="11">
        <v>25.17633262848376</v>
      </c>
      <c r="C627" s="11">
        <v>-1.7886257436986277</v>
      </c>
    </row>
    <row r="628" spans="1:3" x14ac:dyDescent="0.25">
      <c r="A628" s="11">
        <v>599</v>
      </c>
      <c r="B628" s="11">
        <v>28.753443752093254</v>
      </c>
      <c r="C628" s="11">
        <v>-5.4496270180004132</v>
      </c>
    </row>
    <row r="629" spans="1:3" x14ac:dyDescent="0.25">
      <c r="A629" s="11">
        <v>600</v>
      </c>
      <c r="B629" s="11">
        <v>29.217906163606607</v>
      </c>
      <c r="C629" s="11">
        <v>-5.9192506821985944</v>
      </c>
    </row>
    <row r="630" spans="1:3" x14ac:dyDescent="0.25">
      <c r="A630" s="11">
        <v>601</v>
      </c>
      <c r="B630" s="11">
        <v>27.491478157709835</v>
      </c>
      <c r="C630" s="11">
        <v>-4.2835341821488164</v>
      </c>
    </row>
    <row r="631" spans="1:3" x14ac:dyDescent="0.25">
      <c r="A631" s="11">
        <v>602</v>
      </c>
      <c r="B631" s="11">
        <v>25.974696446441854</v>
      </c>
      <c r="C631" s="11">
        <v>-2.7980364234129311</v>
      </c>
    </row>
    <row r="632" spans="1:3" x14ac:dyDescent="0.25">
      <c r="A632" s="11">
        <v>603</v>
      </c>
      <c r="B632" s="11">
        <v>30.931380183943073</v>
      </c>
      <c r="C632" s="11">
        <v>-7.7692640996541726</v>
      </c>
    </row>
    <row r="633" spans="1:3" x14ac:dyDescent="0.25">
      <c r="A633" s="11">
        <v>604</v>
      </c>
      <c r="B633" s="11">
        <v>31.918475957995717</v>
      </c>
      <c r="C633" s="11">
        <v>-8.772992449077428</v>
      </c>
    </row>
    <row r="634" spans="1:3" x14ac:dyDescent="0.25">
      <c r="A634" s="11">
        <v>605</v>
      </c>
      <c r="B634" s="11">
        <v>24.680685214932321</v>
      </c>
      <c r="C634" s="11">
        <v>-1.6739956814390702</v>
      </c>
    </row>
    <row r="635" spans="1:3" x14ac:dyDescent="0.25">
      <c r="A635" s="11">
        <v>606</v>
      </c>
      <c r="B635" s="11">
        <v>24.808266362093253</v>
      </c>
      <c r="C635" s="11">
        <v>-1.8720192668009936</v>
      </c>
    </row>
    <row r="636" spans="1:3" x14ac:dyDescent="0.25">
      <c r="A636" s="11">
        <v>607</v>
      </c>
      <c r="B636" s="11">
        <v>27.259676454147279</v>
      </c>
      <c r="C636" s="11">
        <v>-4.3623416229640277</v>
      </c>
    </row>
    <row r="637" spans="1:3" x14ac:dyDescent="0.25">
      <c r="A637" s="11">
        <v>608</v>
      </c>
      <c r="B637" s="11">
        <v>26.131847116371478</v>
      </c>
      <c r="C637" s="11">
        <v>-3.2484657751985502</v>
      </c>
    </row>
    <row r="638" spans="1:3" x14ac:dyDescent="0.25">
      <c r="A638" s="11">
        <v>609</v>
      </c>
      <c r="B638" s="11">
        <v>28.350992784601548</v>
      </c>
      <c r="C638" s="11">
        <v>-5.472646883507597</v>
      </c>
    </row>
    <row r="639" spans="1:3" x14ac:dyDescent="0.25">
      <c r="A639" s="11">
        <v>610</v>
      </c>
      <c r="B639" s="11">
        <v>32.050399628340053</v>
      </c>
      <c r="C639" s="11">
        <v>-9.3041099027875518</v>
      </c>
    </row>
    <row r="640" spans="1:3" x14ac:dyDescent="0.25">
      <c r="A640" s="11">
        <v>611</v>
      </c>
      <c r="B640" s="11">
        <v>26.878928907407886</v>
      </c>
      <c r="C640" s="11">
        <v>-4.1661540905288668</v>
      </c>
    </row>
    <row r="641" spans="1:3" x14ac:dyDescent="0.25">
      <c r="A641" s="11">
        <v>612</v>
      </c>
      <c r="B641" s="11">
        <v>27.093995558759254</v>
      </c>
      <c r="C641" s="11">
        <v>-4.3969472166191537</v>
      </c>
    </row>
    <row r="642" spans="1:3" x14ac:dyDescent="0.25">
      <c r="A642" s="11">
        <v>613</v>
      </c>
      <c r="B642" s="11">
        <v>25.696173561360698</v>
      </c>
      <c r="C642" s="11">
        <v>-3.0041396937369491</v>
      </c>
    </row>
    <row r="643" spans="1:3" x14ac:dyDescent="0.25">
      <c r="A643" s="11">
        <v>614</v>
      </c>
      <c r="B643" s="11">
        <v>25.394790447191159</v>
      </c>
      <c r="C643" s="11">
        <v>-2.7152832412120205</v>
      </c>
    </row>
    <row r="644" spans="1:3" x14ac:dyDescent="0.25">
      <c r="A644" s="11">
        <v>615</v>
      </c>
      <c r="B644" s="11">
        <v>27.468679910996979</v>
      </c>
      <c r="C644" s="11">
        <v>-4.825088101077629</v>
      </c>
    </row>
    <row r="645" spans="1:3" x14ac:dyDescent="0.25">
      <c r="A645" s="11">
        <v>616</v>
      </c>
      <c r="B645" s="11">
        <v>28.886544372830549</v>
      </c>
      <c r="C645" s="11">
        <v>-6.2462884755703811</v>
      </c>
    </row>
    <row r="646" spans="1:3" x14ac:dyDescent="0.25">
      <c r="A646" s="11">
        <v>617</v>
      </c>
      <c r="B646" s="11">
        <v>25.942116171791124</v>
      </c>
      <c r="C646" s="11">
        <v>-3.3174709767910819</v>
      </c>
    </row>
    <row r="647" spans="1:3" x14ac:dyDescent="0.25">
      <c r="A647" s="11">
        <v>618</v>
      </c>
      <c r="B647" s="11">
        <v>26.003485302944426</v>
      </c>
      <c r="C647" s="11">
        <v>-3.4175972069377352</v>
      </c>
    </row>
    <row r="648" spans="1:3" x14ac:dyDescent="0.25">
      <c r="A648" s="11">
        <v>619</v>
      </c>
      <c r="B648" s="11">
        <v>25.934057082546069</v>
      </c>
      <c r="C648" s="11">
        <v>-3.3914135334180315</v>
      </c>
    </row>
    <row r="649" spans="1:3" x14ac:dyDescent="0.25">
      <c r="A649" s="11">
        <v>620</v>
      </c>
      <c r="B649" s="11">
        <v>26.180689151409517</v>
      </c>
      <c r="C649" s="11">
        <v>-3.6517409511436867</v>
      </c>
    </row>
    <row r="650" spans="1:3" x14ac:dyDescent="0.25">
      <c r="A650" s="11">
        <v>621</v>
      </c>
      <c r="B650" s="11">
        <v>32.274233450490648</v>
      </c>
      <c r="C650" s="11">
        <v>-9.8413641901855158</v>
      </c>
    </row>
    <row r="651" spans="1:3" x14ac:dyDescent="0.25">
      <c r="A651" s="11">
        <v>622</v>
      </c>
      <c r="B651" s="11">
        <v>29.22224868679001</v>
      </c>
      <c r="C651" s="11">
        <v>-6.9191594157488225</v>
      </c>
    </row>
    <row r="652" spans="1:3" x14ac:dyDescent="0.25">
      <c r="A652" s="11">
        <v>623</v>
      </c>
      <c r="B652" s="11">
        <v>27.831370173944293</v>
      </c>
      <c r="C652" s="11">
        <v>-5.5612571488112827</v>
      </c>
    </row>
    <row r="653" spans="1:3" x14ac:dyDescent="0.25">
      <c r="A653" s="11">
        <v>624</v>
      </c>
      <c r="B653" s="11">
        <v>31.244286251189678</v>
      </c>
      <c r="C653" s="11">
        <v>-9.0538817568376615</v>
      </c>
    </row>
    <row r="654" spans="1:3" x14ac:dyDescent="0.25">
      <c r="A654" s="11">
        <v>625</v>
      </c>
      <c r="B654" s="11">
        <v>28.30561461339552</v>
      </c>
      <c r="C654" s="11">
        <v>-6.1551300694545787</v>
      </c>
    </row>
    <row r="655" spans="1:3" x14ac:dyDescent="0.25">
      <c r="A655" s="11">
        <v>626</v>
      </c>
      <c r="B655" s="11">
        <v>24.993591282178926</v>
      </c>
      <c r="C655" s="11">
        <v>-2.9012710832492132</v>
      </c>
    </row>
    <row r="656" spans="1:3" x14ac:dyDescent="0.25">
      <c r="A656" s="11">
        <v>627</v>
      </c>
      <c r="B656" s="11">
        <v>26.273949098780527</v>
      </c>
      <c r="C656" s="11">
        <v>-4.2635013323620967</v>
      </c>
    </row>
    <row r="657" spans="1:3" x14ac:dyDescent="0.25">
      <c r="A657" s="11">
        <v>628</v>
      </c>
      <c r="B657" s="11">
        <v>24.812608885276656</v>
      </c>
      <c r="C657" s="11">
        <v>-3.1090543144352267</v>
      </c>
    </row>
    <row r="658" spans="1:3" x14ac:dyDescent="0.25">
      <c r="A658" s="11">
        <v>629</v>
      </c>
      <c r="B658" s="11">
        <v>32.543099791320728</v>
      </c>
      <c r="C658" s="11">
        <v>-11.027614528937008</v>
      </c>
    </row>
    <row r="659" spans="1:3" x14ac:dyDescent="0.25">
      <c r="A659" s="11">
        <v>630</v>
      </c>
      <c r="B659" s="11">
        <v>28.067041633777126</v>
      </c>
      <c r="C659" s="11">
        <v>-6.5775172858550057</v>
      </c>
    </row>
    <row r="660" spans="1:3" x14ac:dyDescent="0.25">
      <c r="A660" s="11">
        <v>631</v>
      </c>
      <c r="B660" s="11">
        <v>25.867783084162912</v>
      </c>
      <c r="C660" s="11">
        <v>-4.4050417461058622</v>
      </c>
    </row>
    <row r="661" spans="1:3" x14ac:dyDescent="0.25">
      <c r="A661" s="11">
        <v>632</v>
      </c>
      <c r="B661" s="11">
        <v>25.338172130398739</v>
      </c>
      <c r="C661" s="11">
        <v>-4.0899318278801289</v>
      </c>
    </row>
    <row r="662" spans="1:3" x14ac:dyDescent="0.25">
      <c r="A662" s="11">
        <v>633</v>
      </c>
      <c r="B662" s="11">
        <v>28.725206000625928</v>
      </c>
      <c r="C662" s="11">
        <v>-7.4851536202275852</v>
      </c>
    </row>
    <row r="663" spans="1:3" x14ac:dyDescent="0.25">
      <c r="A663" s="11">
        <v>634</v>
      </c>
      <c r="B663" s="11">
        <v>24.140602774797252</v>
      </c>
      <c r="C663" s="11">
        <v>-2.9097000816072089</v>
      </c>
    </row>
    <row r="664" spans="1:3" x14ac:dyDescent="0.25">
      <c r="A664" s="11">
        <v>635</v>
      </c>
      <c r="B664" s="11">
        <v>24.268655058171522</v>
      </c>
      <c r="C664" s="11">
        <v>-3.0426103549412424</v>
      </c>
    </row>
    <row r="665" spans="1:3" x14ac:dyDescent="0.25">
      <c r="A665" s="11">
        <v>636</v>
      </c>
      <c r="B665" s="11">
        <v>24.306283670185277</v>
      </c>
      <c r="C665" s="11">
        <v>-3.088945184202057</v>
      </c>
    </row>
    <row r="666" spans="1:3" x14ac:dyDescent="0.25">
      <c r="A666" s="11">
        <v>637</v>
      </c>
      <c r="B666" s="11">
        <v>24.457134200272403</v>
      </c>
      <c r="C666" s="11">
        <v>-3.2523292084647828</v>
      </c>
    </row>
    <row r="667" spans="1:3" x14ac:dyDescent="0.25">
      <c r="A667" s="11">
        <v>638</v>
      </c>
      <c r="B667" s="11">
        <v>25.985375888216925</v>
      </c>
      <c r="C667" s="11">
        <v>-4.7844266391745549</v>
      </c>
    </row>
    <row r="668" spans="1:3" x14ac:dyDescent="0.25">
      <c r="A668" s="11">
        <v>639</v>
      </c>
      <c r="B668" s="11">
        <v>23.928763041937064</v>
      </c>
      <c r="C668" s="11">
        <v>-2.7310769245763424</v>
      </c>
    </row>
    <row r="669" spans="1:3" x14ac:dyDescent="0.25">
      <c r="A669" s="11">
        <v>640</v>
      </c>
      <c r="B669" s="11">
        <v>25.148441185818385</v>
      </c>
      <c r="C669" s="11">
        <v>-3.9536363586034255</v>
      </c>
    </row>
    <row r="670" spans="1:3" x14ac:dyDescent="0.25">
      <c r="A670" s="11">
        <v>641</v>
      </c>
      <c r="B670" s="11">
        <v>25.067490012342962</v>
      </c>
      <c r="C670" s="11">
        <v>-3.8746076903619304</v>
      </c>
    </row>
    <row r="671" spans="1:3" x14ac:dyDescent="0.25">
      <c r="A671" s="11">
        <v>642</v>
      </c>
      <c r="B671" s="11">
        <v>24.831347416296783</v>
      </c>
      <c r="C671" s="11">
        <v>-3.6396417009730015</v>
      </c>
    </row>
    <row r="672" spans="1:3" x14ac:dyDescent="0.25">
      <c r="A672" s="11">
        <v>643</v>
      </c>
      <c r="B672" s="11">
        <v>24.385493918521508</v>
      </c>
      <c r="C672" s="11">
        <v>-3.1950957619469982</v>
      </c>
    </row>
    <row r="673" spans="1:3" x14ac:dyDescent="0.25">
      <c r="A673" s="11">
        <v>644</v>
      </c>
      <c r="B673" s="11">
        <v>24.617295622084065</v>
      </c>
      <c r="C673" s="11">
        <v>-3.4274554675030728</v>
      </c>
    </row>
    <row r="674" spans="1:3" x14ac:dyDescent="0.25">
      <c r="A674" s="11">
        <v>645</v>
      </c>
      <c r="B674" s="11">
        <v>25.114338308248147</v>
      </c>
      <c r="C674" s="11">
        <v>-3.9264750659883774</v>
      </c>
    </row>
    <row r="675" spans="1:3" x14ac:dyDescent="0.25">
      <c r="A675" s="11">
        <v>646</v>
      </c>
      <c r="B675" s="11">
        <v>25.360970377111595</v>
      </c>
      <c r="C675" s="11">
        <v>-4.1749220399356375</v>
      </c>
    </row>
    <row r="676" spans="1:3" x14ac:dyDescent="0.25">
      <c r="A676" s="11">
        <v>647</v>
      </c>
      <c r="B676" s="11">
        <v>24.997028311684808</v>
      </c>
      <c r="C676" s="11">
        <v>-3.8112664222756081</v>
      </c>
    </row>
    <row r="677" spans="1:3" x14ac:dyDescent="0.25">
      <c r="A677" s="11">
        <v>648</v>
      </c>
      <c r="B677" s="11">
        <v>24.09884996181977</v>
      </c>
      <c r="C677" s="11">
        <v>-2.9136251742249897</v>
      </c>
    </row>
    <row r="678" spans="1:3" x14ac:dyDescent="0.25">
      <c r="A678" s="11">
        <v>649</v>
      </c>
      <c r="B678" s="11">
        <v>24.920264840484389</v>
      </c>
      <c r="C678" s="11">
        <v>-3.7383559461360178</v>
      </c>
    </row>
    <row r="679" spans="1:3" x14ac:dyDescent="0.25">
      <c r="A679" s="11">
        <v>650</v>
      </c>
      <c r="B679" s="11">
        <v>25.398851803119019</v>
      </c>
      <c r="C679" s="11">
        <v>-4.2172185662123489</v>
      </c>
    </row>
    <row r="680" spans="1:3" x14ac:dyDescent="0.25">
      <c r="A680" s="11">
        <v>651</v>
      </c>
      <c r="B680" s="11">
        <v>25.085945735872414</v>
      </c>
      <c r="C680" s="11">
        <v>-3.9072960921819337</v>
      </c>
    </row>
    <row r="681" spans="1:3" x14ac:dyDescent="0.25">
      <c r="A681" s="11">
        <v>652</v>
      </c>
      <c r="B681" s="11">
        <v>25.171239432531241</v>
      </c>
      <c r="C681" s="11">
        <v>-3.9944235977564198</v>
      </c>
    </row>
    <row r="682" spans="1:3" x14ac:dyDescent="0.25">
      <c r="A682" s="11">
        <v>653</v>
      </c>
      <c r="B682" s="11">
        <v>24.485371951739729</v>
      </c>
      <c r="C682" s="11">
        <v>-3.3096533032974804</v>
      </c>
    </row>
    <row r="683" spans="1:3" x14ac:dyDescent="0.25">
      <c r="A683" s="11">
        <v>654</v>
      </c>
      <c r="B683" s="11">
        <v>25.010117751846522</v>
      </c>
      <c r="C683" s="11">
        <v>-3.8350509905312222</v>
      </c>
    </row>
    <row r="684" spans="1:3" x14ac:dyDescent="0.25">
      <c r="A684" s="11">
        <v>655</v>
      </c>
      <c r="B684" s="11">
        <v>24.037071676828649</v>
      </c>
      <c r="C684" s="11">
        <v>-2.8628027036022807</v>
      </c>
    </row>
    <row r="685" spans="1:3" x14ac:dyDescent="0.25">
      <c r="A685" s="11">
        <v>656</v>
      </c>
      <c r="B685" s="11">
        <v>24.127024211975819</v>
      </c>
      <c r="C685" s="11">
        <v>-2.9548925634238081</v>
      </c>
    </row>
    <row r="686" spans="1:3" x14ac:dyDescent="0.25">
      <c r="A686" s="11">
        <v>657</v>
      </c>
      <c r="B686" s="11">
        <v>24.627002797935432</v>
      </c>
      <c r="C686" s="11">
        <v>-3.4555710712782144</v>
      </c>
    </row>
    <row r="687" spans="1:3" x14ac:dyDescent="0.25">
      <c r="A687" s="11">
        <v>658</v>
      </c>
      <c r="B687" s="11">
        <v>25.067018876129616</v>
      </c>
      <c r="C687" s="11">
        <v>-3.8970240839788666</v>
      </c>
    </row>
    <row r="688" spans="1:3" x14ac:dyDescent="0.25">
      <c r="A688" s="11">
        <v>659</v>
      </c>
      <c r="B688" s="11">
        <v>24.637645460961334</v>
      </c>
      <c r="C688" s="11">
        <v>-3.4701720011791721</v>
      </c>
    </row>
    <row r="689" spans="1:3" x14ac:dyDescent="0.25">
      <c r="A689" s="11">
        <v>660</v>
      </c>
      <c r="B689" s="11">
        <v>24.434335953559547</v>
      </c>
      <c r="C689" s="11">
        <v>-3.2713515241755182</v>
      </c>
    </row>
    <row r="690" spans="1:3" x14ac:dyDescent="0.25">
      <c r="A690" s="11">
        <v>661</v>
      </c>
      <c r="B690" s="11">
        <v>24.797026216506861</v>
      </c>
      <c r="C690" s="11">
        <v>-3.6352497065717593</v>
      </c>
    </row>
    <row r="691" spans="1:3" x14ac:dyDescent="0.25">
      <c r="A691" s="11">
        <v>662</v>
      </c>
      <c r="B691" s="11">
        <v>24.836440612249302</v>
      </c>
      <c r="C691" s="11">
        <v>-3.6747031306392905</v>
      </c>
    </row>
    <row r="692" spans="1:3" x14ac:dyDescent="0.25">
      <c r="A692" s="11">
        <v>663</v>
      </c>
      <c r="B692" s="11">
        <v>23.644249547066192</v>
      </c>
      <c r="C692" s="11">
        <v>-2.4830243529230245</v>
      </c>
    </row>
    <row r="693" spans="1:3" x14ac:dyDescent="0.25">
      <c r="A693" s="11">
        <v>664</v>
      </c>
      <c r="B693" s="11">
        <v>23.947218765466516</v>
      </c>
      <c r="C693" s="11">
        <v>-2.7882195524832376</v>
      </c>
    </row>
    <row r="694" spans="1:3" x14ac:dyDescent="0.25">
      <c r="A694" s="11">
        <v>665</v>
      </c>
      <c r="B694" s="11">
        <v>25.090288259055818</v>
      </c>
      <c r="C694" s="11">
        <v>-3.9341642805324675</v>
      </c>
    </row>
    <row r="695" spans="1:3" x14ac:dyDescent="0.25">
      <c r="A695" s="11">
        <v>666</v>
      </c>
      <c r="B695" s="11">
        <v>24.774227969794005</v>
      </c>
      <c r="C695" s="11">
        <v>-3.6194231220275945</v>
      </c>
    </row>
    <row r="696" spans="1:3" x14ac:dyDescent="0.25">
      <c r="A696" s="11">
        <v>667</v>
      </c>
      <c r="B696" s="11">
        <v>23.95156128864992</v>
      </c>
      <c r="C696" s="11">
        <v>-2.7983765344950164</v>
      </c>
    </row>
    <row r="697" spans="1:3" x14ac:dyDescent="0.25">
      <c r="A697" s="11">
        <v>668</v>
      </c>
      <c r="B697" s="11">
        <v>24.792683693323458</v>
      </c>
      <c r="C697" s="11">
        <v>-3.6405201181656288</v>
      </c>
    </row>
    <row r="698" spans="1:3" x14ac:dyDescent="0.25">
      <c r="A698" s="11">
        <v>669</v>
      </c>
      <c r="B698" s="11">
        <v>25.025266063152134</v>
      </c>
      <c r="C698" s="11">
        <v>-3.8739518109478439</v>
      </c>
    </row>
    <row r="699" spans="1:3" x14ac:dyDescent="0.25">
      <c r="A699" s="11">
        <v>670</v>
      </c>
      <c r="B699" s="11">
        <v>25.336920327919266</v>
      </c>
      <c r="C699" s="11">
        <v>-4.1869060708171162</v>
      </c>
    </row>
    <row r="700" spans="1:3" x14ac:dyDescent="0.25">
      <c r="A700" s="11">
        <v>671</v>
      </c>
      <c r="B700" s="11">
        <v>24.338863944836007</v>
      </c>
      <c r="C700" s="11">
        <v>-3.1901042643506266</v>
      </c>
    </row>
    <row r="701" spans="1:3" x14ac:dyDescent="0.25">
      <c r="A701" s="11">
        <v>672</v>
      </c>
      <c r="B701" s="11">
        <v>24.141292233230274</v>
      </c>
      <c r="C701" s="11">
        <v>-2.9930217403209944</v>
      </c>
    </row>
    <row r="702" spans="1:3" x14ac:dyDescent="0.25">
      <c r="A702" s="11">
        <v>673</v>
      </c>
      <c r="B702" s="11">
        <v>23.937511589615148</v>
      </c>
      <c r="C702" s="11">
        <v>-2.790749647003679</v>
      </c>
    </row>
    <row r="703" spans="1:3" x14ac:dyDescent="0.25">
      <c r="A703" s="11">
        <v>674</v>
      </c>
      <c r="B703" s="11">
        <v>24.112899660854541</v>
      </c>
      <c r="C703" s="11">
        <v>-2.9691357801378402</v>
      </c>
    </row>
    <row r="704" spans="1:3" x14ac:dyDescent="0.25">
      <c r="A704" s="11">
        <v>675</v>
      </c>
      <c r="B704" s="11">
        <v>24.992685788501404</v>
      </c>
      <c r="C704" s="11">
        <v>-3.849306002861514</v>
      </c>
    </row>
    <row r="705" spans="1:3" x14ac:dyDescent="0.25">
      <c r="A705" s="11">
        <v>676</v>
      </c>
      <c r="B705" s="11">
        <v>25.109995785064744</v>
      </c>
      <c r="C705" s="11">
        <v>-3.9668710163893728</v>
      </c>
    </row>
    <row r="706" spans="1:3" x14ac:dyDescent="0.25">
      <c r="A706" s="11">
        <v>677</v>
      </c>
      <c r="B706" s="11">
        <v>25.596641836944428</v>
      </c>
      <c r="C706" s="11">
        <v>-4.4546574519439659</v>
      </c>
    </row>
    <row r="707" spans="1:3" x14ac:dyDescent="0.25">
      <c r="A707" s="11">
        <v>678</v>
      </c>
      <c r="B707" s="11">
        <v>23.998971928601549</v>
      </c>
      <c r="C707" s="11">
        <v>-2.8572582866922787</v>
      </c>
    </row>
    <row r="708" spans="1:3" x14ac:dyDescent="0.25">
      <c r="A708" s="11">
        <v>679</v>
      </c>
      <c r="B708" s="11">
        <v>24.519693151529651</v>
      </c>
      <c r="C708" s="11">
        <v>-3.3794951422279915</v>
      </c>
    </row>
    <row r="709" spans="1:3" x14ac:dyDescent="0.25">
      <c r="A709" s="11">
        <v>680</v>
      </c>
      <c r="B709" s="11">
        <v>25.199477183998567</v>
      </c>
      <c r="C709" s="11">
        <v>-4.0596958935234575</v>
      </c>
    </row>
    <row r="710" spans="1:3" x14ac:dyDescent="0.25">
      <c r="A710" s="11">
        <v>681</v>
      </c>
      <c r="B710" s="11">
        <v>24.481184249464732</v>
      </c>
      <c r="C710" s="11">
        <v>-3.3417194796933245</v>
      </c>
    </row>
    <row r="711" spans="1:3" x14ac:dyDescent="0.25">
      <c r="A711" s="11">
        <v>682</v>
      </c>
      <c r="B711" s="11">
        <v>24.319691056351704</v>
      </c>
      <c r="C711" s="11">
        <v>-3.1833716124092746</v>
      </c>
    </row>
    <row r="712" spans="1:3" x14ac:dyDescent="0.25">
      <c r="A712" s="11">
        <v>683</v>
      </c>
      <c r="B712" s="11">
        <v>24.646175686419735</v>
      </c>
      <c r="C712" s="11">
        <v>-3.5106122007244736</v>
      </c>
    </row>
    <row r="713" spans="1:3" x14ac:dyDescent="0.25">
      <c r="A713" s="11">
        <v>684</v>
      </c>
      <c r="B713" s="11">
        <v>25.024167450881293</v>
      </c>
      <c r="C713" s="11">
        <v>-3.8910172980553064</v>
      </c>
    </row>
    <row r="714" spans="1:3" x14ac:dyDescent="0.25">
      <c r="A714" s="11">
        <v>685</v>
      </c>
      <c r="B714" s="11">
        <v>24.430211752595827</v>
      </c>
      <c r="C714" s="11">
        <v>-3.2975584455129372</v>
      </c>
    </row>
    <row r="715" spans="1:3" x14ac:dyDescent="0.25">
      <c r="A715" s="11">
        <v>686</v>
      </c>
      <c r="B715" s="11">
        <v>24.287110781700974</v>
      </c>
      <c r="C715" s="11">
        <v>-3.1545433894501258</v>
      </c>
    </row>
    <row r="716" spans="1:3" x14ac:dyDescent="0.25">
      <c r="A716" s="11">
        <v>687</v>
      </c>
      <c r="B716" s="11">
        <v>24.998280114164281</v>
      </c>
      <c r="C716" s="11">
        <v>-3.8662404257031042</v>
      </c>
    </row>
    <row r="717" spans="1:3" x14ac:dyDescent="0.25">
      <c r="A717" s="11">
        <v>688</v>
      </c>
      <c r="B717" s="11">
        <v>24.901809116954936</v>
      </c>
      <c r="C717" s="11">
        <v>-3.7699104082222483</v>
      </c>
    </row>
    <row r="718" spans="1:3" x14ac:dyDescent="0.25">
      <c r="A718" s="11">
        <v>689</v>
      </c>
      <c r="B718" s="11">
        <v>24.798278018986334</v>
      </c>
      <c r="C718" s="11">
        <v>-3.6670550399445538</v>
      </c>
    </row>
    <row r="719" spans="1:3" x14ac:dyDescent="0.25">
      <c r="A719" s="11">
        <v>690</v>
      </c>
      <c r="B719" s="11">
        <v>24.751648045300833</v>
      </c>
      <c r="C719" s="11">
        <v>-3.6211249631583442</v>
      </c>
    </row>
    <row r="720" spans="1:3" x14ac:dyDescent="0.25">
      <c r="A720" s="11">
        <v>691</v>
      </c>
      <c r="B720" s="11">
        <v>23.879921006899025</v>
      </c>
      <c r="C720" s="11">
        <v>-2.7505227220370436</v>
      </c>
    </row>
    <row r="721" spans="1:3" x14ac:dyDescent="0.25">
      <c r="A721" s="11">
        <v>692</v>
      </c>
      <c r="B721" s="11">
        <v>24.244823331198877</v>
      </c>
      <c r="C721" s="11">
        <v>-3.1159662599799169</v>
      </c>
    </row>
    <row r="722" spans="1:3" x14ac:dyDescent="0.25">
      <c r="A722" s="11">
        <v>693</v>
      </c>
      <c r="B722" s="11">
        <v>24.561917100720478</v>
      </c>
      <c r="C722" s="11">
        <v>-3.4330978240034256</v>
      </c>
    </row>
    <row r="723" spans="1:3" x14ac:dyDescent="0.25">
      <c r="A723" s="11">
        <v>694</v>
      </c>
      <c r="B723" s="11">
        <v>24.240480808015473</v>
      </c>
      <c r="C723" s="11">
        <v>-3.1121330869476047</v>
      </c>
    </row>
    <row r="724" spans="1:3" x14ac:dyDescent="0.25">
      <c r="A724" s="11">
        <v>695</v>
      </c>
      <c r="B724" s="11">
        <v>24.406161703403498</v>
      </c>
      <c r="C724" s="11">
        <v>-3.2794981988577092</v>
      </c>
    </row>
    <row r="725" spans="1:3" x14ac:dyDescent="0.25">
      <c r="A725" s="11">
        <v>696</v>
      </c>
      <c r="B725" s="11">
        <v>24.410504226586902</v>
      </c>
      <c r="C725" s="11">
        <v>-3.2842802871708088</v>
      </c>
    </row>
    <row r="726" spans="1:3" x14ac:dyDescent="0.25">
      <c r="A726" s="11">
        <v>697</v>
      </c>
      <c r="B726" s="11">
        <v>24.760178270759233</v>
      </c>
      <c r="C726" s="11">
        <v>-3.6367838515044042</v>
      </c>
    </row>
    <row r="727" spans="1:3" x14ac:dyDescent="0.25">
      <c r="A727" s="11">
        <v>698</v>
      </c>
      <c r="B727" s="11">
        <v>24.425805728101146</v>
      </c>
      <c r="C727" s="11">
        <v>-3.3040291105673667</v>
      </c>
    </row>
    <row r="728" spans="1:3" x14ac:dyDescent="0.25">
      <c r="A728" s="11">
        <v>699</v>
      </c>
      <c r="B728" s="11">
        <v>25.016735837693734</v>
      </c>
      <c r="C728" s="11">
        <v>-3.8962810193782929</v>
      </c>
    </row>
    <row r="729" spans="1:3" x14ac:dyDescent="0.25">
      <c r="A729" s="11">
        <v>700</v>
      </c>
      <c r="B729" s="11">
        <v>25.305591855748009</v>
      </c>
      <c r="C729" s="11">
        <v>-4.1867503039327687</v>
      </c>
    </row>
    <row r="730" spans="1:3" x14ac:dyDescent="0.25">
      <c r="A730" s="11">
        <v>701</v>
      </c>
      <c r="B730" s="11">
        <v>24.774446292013689</v>
      </c>
      <c r="C730" s="11">
        <v>-3.6559599286895192</v>
      </c>
    </row>
    <row r="731" spans="1:3" x14ac:dyDescent="0.25">
      <c r="A731" s="11">
        <v>702</v>
      </c>
      <c r="B731" s="11">
        <v>24.324033579535108</v>
      </c>
      <c r="C731" s="11">
        <v>-3.2056764805211095</v>
      </c>
    </row>
    <row r="732" spans="1:3" x14ac:dyDescent="0.25">
      <c r="A732" s="11">
        <v>703</v>
      </c>
      <c r="B732" s="11">
        <v>23.621451300353336</v>
      </c>
      <c r="C732" s="11">
        <v>-2.5051653114206047</v>
      </c>
    </row>
    <row r="733" spans="1:3" x14ac:dyDescent="0.25">
      <c r="A733" s="11">
        <v>704</v>
      </c>
      <c r="B733" s="11">
        <v>23.705709886052592</v>
      </c>
      <c r="C733" s="11">
        <v>-2.5899468081427131</v>
      </c>
    </row>
    <row r="734" spans="1:3" x14ac:dyDescent="0.25">
      <c r="A734" s="11">
        <v>705</v>
      </c>
      <c r="B734" s="11">
        <v>24.827004893113379</v>
      </c>
      <c r="C734" s="11">
        <v>-3.7114970778386294</v>
      </c>
    </row>
    <row r="735" spans="1:3" x14ac:dyDescent="0.25">
      <c r="A735" s="11">
        <v>706</v>
      </c>
      <c r="B735" s="11">
        <v>25.66393959551192</v>
      </c>
      <c r="C735" s="11">
        <v>-4.5486617849911113</v>
      </c>
    </row>
    <row r="736" spans="1:3" x14ac:dyDescent="0.25">
      <c r="A736" s="11">
        <v>707</v>
      </c>
      <c r="B736" s="11">
        <v>23.639907023882788</v>
      </c>
      <c r="C736" s="11">
        <v>-2.5251220849479985</v>
      </c>
    </row>
    <row r="737" spans="1:3" x14ac:dyDescent="0.25">
      <c r="A737" s="11">
        <v>708</v>
      </c>
      <c r="B737" s="11">
        <v>24.685374046917676</v>
      </c>
      <c r="C737" s="11">
        <v>-3.5746841610624251</v>
      </c>
    </row>
    <row r="738" spans="1:3" x14ac:dyDescent="0.25">
      <c r="A738" s="11">
        <v>709</v>
      </c>
      <c r="B738" s="11">
        <v>25.645483871982467</v>
      </c>
      <c r="C738" s="11">
        <v>-4.5349326611767644</v>
      </c>
    </row>
    <row r="739" spans="1:3" x14ac:dyDescent="0.25">
      <c r="A739" s="11">
        <v>710</v>
      </c>
      <c r="B739" s="11">
        <v>24.04560190228705</v>
      </c>
      <c r="C739" s="11">
        <v>-2.936048073432481</v>
      </c>
    </row>
    <row r="740" spans="1:3" x14ac:dyDescent="0.25">
      <c r="A740" s="11">
        <v>711</v>
      </c>
      <c r="B740" s="11">
        <v>24.977537477195792</v>
      </c>
      <c r="C740" s="11">
        <v>-3.8683060674634433</v>
      </c>
    </row>
    <row r="741" spans="1:3" x14ac:dyDescent="0.25">
      <c r="A741" s="11">
        <v>712</v>
      </c>
      <c r="B741" s="11">
        <v>24.444261451630599</v>
      </c>
      <c r="C741" s="11">
        <v>-3.3352397034439889</v>
      </c>
    </row>
    <row r="742" spans="1:3" x14ac:dyDescent="0.25">
      <c r="A742" s="11">
        <v>713</v>
      </c>
      <c r="B742" s="11">
        <v>24.737523494179555</v>
      </c>
      <c r="C742" s="11">
        <v>-3.6295582123991466</v>
      </c>
    </row>
    <row r="743" spans="1:3" x14ac:dyDescent="0.25">
      <c r="A743" s="11">
        <v>714</v>
      </c>
      <c r="B743" s="11">
        <v>25.511131448765699</v>
      </c>
      <c r="C743" s="11">
        <v>-4.4052051223242792</v>
      </c>
    </row>
    <row r="744" spans="1:3" x14ac:dyDescent="0.25">
      <c r="A744" s="11">
        <v>715</v>
      </c>
      <c r="B744" s="11">
        <v>23.961343316587794</v>
      </c>
      <c r="C744" s="11">
        <v>-2.8567497989726931</v>
      </c>
    </row>
    <row r="745" spans="1:3" x14ac:dyDescent="0.25">
      <c r="A745" s="11">
        <v>716</v>
      </c>
      <c r="B745" s="11">
        <v>25.406910892364074</v>
      </c>
      <c r="C745" s="11">
        <v>-4.302389706693905</v>
      </c>
    </row>
    <row r="746" spans="1:3" x14ac:dyDescent="0.25">
      <c r="A746" s="11">
        <v>717</v>
      </c>
      <c r="B746" s="11">
        <v>25.332577804735863</v>
      </c>
      <c r="C746" s="11">
        <v>-4.2281753632843397</v>
      </c>
    </row>
    <row r="747" spans="1:3" x14ac:dyDescent="0.25">
      <c r="A747" s="11">
        <v>718</v>
      </c>
      <c r="B747" s="11">
        <v>25.128388007282918</v>
      </c>
      <c r="C747" s="11">
        <v>-4.0241160558972489</v>
      </c>
    </row>
    <row r="748" spans="1:3" x14ac:dyDescent="0.25">
      <c r="A748" s="11">
        <v>719</v>
      </c>
      <c r="B748" s="11">
        <v>24.765697744335604</v>
      </c>
      <c r="C748" s="11">
        <v>-3.6616108735438644</v>
      </c>
    </row>
    <row r="749" spans="1:3" x14ac:dyDescent="0.25">
      <c r="A749" s="11">
        <v>720</v>
      </c>
      <c r="B749" s="11">
        <v>25.421650049831875</v>
      </c>
      <c r="C749" s="11">
        <v>-4.3185119012565956</v>
      </c>
    </row>
    <row r="750" spans="1:3" x14ac:dyDescent="0.25">
      <c r="A750" s="11">
        <v>721</v>
      </c>
      <c r="B750" s="11">
        <v>25.324047579277462</v>
      </c>
      <c r="C750" s="11">
        <v>-4.2210854188888689</v>
      </c>
    </row>
    <row r="751" spans="1:3" x14ac:dyDescent="0.25">
      <c r="A751" s="11">
        <v>722</v>
      </c>
      <c r="B751" s="11">
        <v>24.784153467865057</v>
      </c>
      <c r="C751" s="11">
        <v>-3.6814017559132353</v>
      </c>
    </row>
    <row r="752" spans="1:3" x14ac:dyDescent="0.25">
      <c r="A752" s="11">
        <v>723</v>
      </c>
      <c r="B752" s="11">
        <v>25.506788925582295</v>
      </c>
      <c r="C752" s="11">
        <v>-4.4040435212322038</v>
      </c>
    </row>
    <row r="753" spans="1:3" x14ac:dyDescent="0.25">
      <c r="A753" s="11">
        <v>724</v>
      </c>
      <c r="B753" s="11">
        <v>25.654014097440868</v>
      </c>
      <c r="C753" s="11">
        <v>-4.5517478316112197</v>
      </c>
    </row>
    <row r="754" spans="1:3" x14ac:dyDescent="0.25">
      <c r="A754" s="11">
        <v>725</v>
      </c>
      <c r="B754" s="11">
        <v>25.166896909347837</v>
      </c>
      <c r="C754" s="11">
        <v>-4.0650332600847747</v>
      </c>
    </row>
    <row r="755" spans="1:3" x14ac:dyDescent="0.25">
      <c r="A755" s="11">
        <v>726</v>
      </c>
      <c r="B755" s="11">
        <v>25.22416954605924</v>
      </c>
      <c r="C755" s="11">
        <v>-4.1223356817074901</v>
      </c>
    </row>
    <row r="756" spans="1:3" x14ac:dyDescent="0.25">
      <c r="A756" s="11">
        <v>727</v>
      </c>
      <c r="B756" s="11">
        <v>24.778633994288686</v>
      </c>
      <c r="C756" s="11">
        <v>-3.6772336744349658</v>
      </c>
    </row>
    <row r="757" spans="1:3" x14ac:dyDescent="0.25">
      <c r="A757" s="11">
        <v>728</v>
      </c>
      <c r="B757" s="11">
        <v>24.145479935505271</v>
      </c>
      <c r="C757" s="11">
        <v>-3.044115847563674</v>
      </c>
    </row>
    <row r="758" spans="1:3" x14ac:dyDescent="0.25">
      <c r="A758" s="11">
        <v>729</v>
      </c>
      <c r="B758" s="11">
        <v>24.352913643870778</v>
      </c>
      <c r="C758" s="11">
        <v>-3.2516403525793294</v>
      </c>
    </row>
    <row r="759" spans="1:3" x14ac:dyDescent="0.25">
      <c r="A759" s="11">
        <v>730</v>
      </c>
      <c r="B759" s="11">
        <v>25.021078360877137</v>
      </c>
      <c r="C759" s="11">
        <v>-3.9206912259700175</v>
      </c>
    </row>
    <row r="760" spans="1:3" x14ac:dyDescent="0.25">
      <c r="A760" s="11">
        <v>731</v>
      </c>
      <c r="B760" s="11">
        <v>25.265280046168371</v>
      </c>
      <c r="C760" s="11">
        <v>-4.1650815022454779</v>
      </c>
    </row>
    <row r="761" spans="1:3" x14ac:dyDescent="0.25">
      <c r="A761" s="11">
        <v>732</v>
      </c>
      <c r="B761" s="11">
        <v>24.01302162763632</v>
      </c>
      <c r="C761" s="11">
        <v>-2.9134860997470078</v>
      </c>
    </row>
    <row r="762" spans="1:3" x14ac:dyDescent="0.25">
      <c r="A762" s="11">
        <v>733</v>
      </c>
      <c r="B762" s="11">
        <v>24.376963693063107</v>
      </c>
      <c r="C762" s="11">
        <v>-3.2786530611214779</v>
      </c>
    </row>
    <row r="763" spans="1:3" x14ac:dyDescent="0.25">
      <c r="A763" s="11">
        <v>734</v>
      </c>
      <c r="B763" s="11">
        <v>24.448603974814002</v>
      </c>
      <c r="C763" s="11">
        <v>-3.3504125427712239</v>
      </c>
    </row>
    <row r="764" spans="1:3" x14ac:dyDescent="0.25">
      <c r="A764" s="11">
        <v>735</v>
      </c>
      <c r="B764" s="11">
        <v>24.666918323388224</v>
      </c>
      <c r="C764" s="11">
        <v>-3.5687437222755634</v>
      </c>
    </row>
    <row r="765" spans="1:3" x14ac:dyDescent="0.25">
      <c r="A765" s="11">
        <v>736</v>
      </c>
      <c r="B765" s="11">
        <v>24.759707134545888</v>
      </c>
      <c r="C765" s="11">
        <v>-3.663057474749607</v>
      </c>
    </row>
    <row r="766" spans="1:3" x14ac:dyDescent="0.25">
      <c r="A766" s="11">
        <v>737</v>
      </c>
      <c r="B766" s="11">
        <v>24.094443937325089</v>
      </c>
      <c r="C766" s="11">
        <v>-2.9978555765438912</v>
      </c>
    </row>
    <row r="767" spans="1:3" x14ac:dyDescent="0.25">
      <c r="A767" s="11">
        <v>738</v>
      </c>
      <c r="B767" s="11">
        <v>24.443084501237632</v>
      </c>
      <c r="C767" s="11">
        <v>-3.3469521589000131</v>
      </c>
    </row>
    <row r="768" spans="1:3" x14ac:dyDescent="0.25">
      <c r="A768" s="11">
        <v>739</v>
      </c>
      <c r="B768" s="11">
        <v>24.727126859895158</v>
      </c>
      <c r="C768" s="11">
        <v>-3.6310912882092481</v>
      </c>
    </row>
    <row r="769" spans="1:3" x14ac:dyDescent="0.25">
      <c r="A769" s="11">
        <v>740</v>
      </c>
      <c r="B769" s="11">
        <v>24.741866017362959</v>
      </c>
      <c r="C769" s="11">
        <v>-3.6467127297550093</v>
      </c>
    </row>
    <row r="770" spans="1:3" x14ac:dyDescent="0.25">
      <c r="A770" s="11">
        <v>741</v>
      </c>
      <c r="B770" s="11">
        <v>24.916857804475512</v>
      </c>
      <c r="C770" s="11">
        <v>-3.82214131414473</v>
      </c>
    </row>
    <row r="771" spans="1:3" x14ac:dyDescent="0.25">
      <c r="A771" s="11">
        <v>742</v>
      </c>
      <c r="B771" s="11">
        <v>24.670225735612064</v>
      </c>
      <c r="C771" s="11">
        <v>-3.5758347068364849</v>
      </c>
    </row>
    <row r="772" spans="1:3" x14ac:dyDescent="0.25">
      <c r="A772" s="11">
        <v>743</v>
      </c>
      <c r="B772" s="11">
        <v>24.594497375371208</v>
      </c>
      <c r="C772" s="11">
        <v>-3.5014566956253006</v>
      </c>
    </row>
    <row r="773" spans="1:3" x14ac:dyDescent="0.25">
      <c r="A773" s="11">
        <v>744</v>
      </c>
      <c r="B773" s="11">
        <v>24.434554275779231</v>
      </c>
      <c r="C773" s="11">
        <v>-3.3416200939265401</v>
      </c>
    </row>
    <row r="774" spans="1:3" x14ac:dyDescent="0.25">
      <c r="A774" s="11">
        <v>745</v>
      </c>
      <c r="B774" s="11">
        <v>25.672469820970321</v>
      </c>
      <c r="C774" s="11">
        <v>-4.5806227858876909</v>
      </c>
    </row>
    <row r="775" spans="1:3" x14ac:dyDescent="0.25">
      <c r="A775" s="11">
        <v>746</v>
      </c>
      <c r="B775" s="11">
        <v>24.863927690947513</v>
      </c>
      <c r="C775" s="11">
        <v>-3.7727052841303212</v>
      </c>
    </row>
    <row r="776" spans="1:3" x14ac:dyDescent="0.25">
      <c r="A776" s="11">
        <v>747</v>
      </c>
      <c r="B776" s="11">
        <v>24.438741978054228</v>
      </c>
      <c r="C776" s="11">
        <v>-3.3477538178670585</v>
      </c>
    </row>
    <row r="777" spans="1:3" x14ac:dyDescent="0.25">
      <c r="A777" s="11">
        <v>748</v>
      </c>
      <c r="B777" s="11">
        <v>24.75039624282136</v>
      </c>
      <c r="C777" s="11">
        <v>-3.660592522045178</v>
      </c>
    </row>
    <row r="778" spans="1:3" x14ac:dyDescent="0.25">
      <c r="A778" s="11">
        <v>749</v>
      </c>
      <c r="B778" s="11">
        <v>24.344383418412377</v>
      </c>
      <c r="C778" s="11">
        <v>-3.2553186718819873</v>
      </c>
    </row>
    <row r="779" spans="1:3" x14ac:dyDescent="0.25">
      <c r="A779" s="11">
        <v>750</v>
      </c>
      <c r="B779" s="11">
        <v>24.476841726281329</v>
      </c>
      <c r="C779" s="11">
        <v>-3.3884661157752873</v>
      </c>
    </row>
    <row r="780" spans="1:3" x14ac:dyDescent="0.25">
      <c r="A780" s="11">
        <v>751</v>
      </c>
      <c r="B780" s="11">
        <v>25.006810339622682</v>
      </c>
      <c r="C780" s="11">
        <v>-3.9190674209345389</v>
      </c>
    </row>
    <row r="781" spans="1:3" x14ac:dyDescent="0.25">
      <c r="A781" s="11">
        <v>752</v>
      </c>
      <c r="B781" s="11">
        <v>24.25460535913675</v>
      </c>
      <c r="C781" s="11">
        <v>-3.1696265128074614</v>
      </c>
    </row>
    <row r="782" spans="1:3" x14ac:dyDescent="0.25">
      <c r="A782" s="11">
        <v>753</v>
      </c>
      <c r="B782" s="11">
        <v>23.540028990664567</v>
      </c>
      <c r="C782" s="11">
        <v>-2.4552292990087139</v>
      </c>
    </row>
    <row r="783" spans="1:3" x14ac:dyDescent="0.25">
      <c r="A783" s="11">
        <v>754</v>
      </c>
      <c r="B783" s="11">
        <v>23.979799040117246</v>
      </c>
      <c r="C783" s="11">
        <v>-2.8974037046514667</v>
      </c>
    </row>
    <row r="784" spans="1:3" x14ac:dyDescent="0.25">
      <c r="A784" s="11">
        <v>755</v>
      </c>
      <c r="B784" s="11">
        <v>24.117242184037945</v>
      </c>
      <c r="C784" s="11">
        <v>-3.0348802966597432</v>
      </c>
    </row>
    <row r="785" spans="1:3" x14ac:dyDescent="0.25">
      <c r="A785" s="11">
        <v>756</v>
      </c>
      <c r="B785" s="11">
        <v>25.181021460469115</v>
      </c>
      <c r="C785" s="11">
        <v>-4.0988328039656849</v>
      </c>
    </row>
    <row r="786" spans="1:3" x14ac:dyDescent="0.25">
      <c r="A786" s="11">
        <v>757</v>
      </c>
      <c r="B786" s="11">
        <v>23.847340732248295</v>
      </c>
      <c r="C786" s="11">
        <v>-2.7653663919219653</v>
      </c>
    </row>
    <row r="787" spans="1:3" x14ac:dyDescent="0.25">
      <c r="A787" s="11">
        <v>758</v>
      </c>
      <c r="B787" s="11">
        <v>24.859585167764109</v>
      </c>
      <c r="C787" s="11">
        <v>-3.7783131936240686</v>
      </c>
    </row>
    <row r="788" spans="1:3" x14ac:dyDescent="0.25">
      <c r="A788" s="11">
        <v>759</v>
      </c>
      <c r="B788" s="11">
        <v>24.974230064971952</v>
      </c>
      <c r="C788" s="11">
        <v>-3.893777001959343</v>
      </c>
    </row>
    <row r="789" spans="1:3" x14ac:dyDescent="0.25">
      <c r="A789" s="11">
        <v>760</v>
      </c>
      <c r="B789" s="11">
        <v>24.816733742515787</v>
      </c>
      <c r="C789" s="11">
        <v>-3.7364116158079277</v>
      </c>
    </row>
    <row r="790" spans="1:3" x14ac:dyDescent="0.25">
      <c r="A790" s="11">
        <v>761</v>
      </c>
      <c r="B790" s="11">
        <v>24.136949710046871</v>
      </c>
      <c r="C790" s="11">
        <v>-3.0570930088719415</v>
      </c>
    </row>
    <row r="791" spans="1:3" x14ac:dyDescent="0.25">
      <c r="A791" s="11">
        <v>762</v>
      </c>
      <c r="B791" s="11">
        <v>24.187232748482753</v>
      </c>
      <c r="C791" s="11">
        <v>-3.107522649085535</v>
      </c>
    </row>
    <row r="792" spans="1:3" x14ac:dyDescent="0.25">
      <c r="A792" s="11">
        <v>763</v>
      </c>
      <c r="B792" s="11">
        <v>25.488333202052843</v>
      </c>
      <c r="C792" s="11">
        <v>-4.408950020534224</v>
      </c>
    </row>
    <row r="793" spans="1:3" x14ac:dyDescent="0.25">
      <c r="A793" s="11">
        <v>764</v>
      </c>
      <c r="B793" s="11">
        <v>24.746053719637956</v>
      </c>
      <c r="C793" s="11">
        <v>-3.6670353548754946</v>
      </c>
    </row>
    <row r="794" spans="1:3" x14ac:dyDescent="0.25">
      <c r="A794" s="11">
        <v>765</v>
      </c>
      <c r="B794" s="11">
        <v>24.466916228210277</v>
      </c>
      <c r="C794" s="11">
        <v>-3.388258173300045</v>
      </c>
    </row>
    <row r="795" spans="1:3" x14ac:dyDescent="0.25">
      <c r="A795" s="11">
        <v>766</v>
      </c>
      <c r="B795" s="11">
        <v>24.524035674713055</v>
      </c>
      <c r="C795" s="11">
        <v>-3.4458610639370555</v>
      </c>
    </row>
    <row r="796" spans="1:3" x14ac:dyDescent="0.25">
      <c r="A796" s="11">
        <v>767</v>
      </c>
      <c r="B796" s="11">
        <v>24.770103768830285</v>
      </c>
      <c r="C796" s="11">
        <v>-3.6926330899092434</v>
      </c>
    </row>
    <row r="797" spans="1:3" x14ac:dyDescent="0.25">
      <c r="A797" s="11">
        <v>768</v>
      </c>
      <c r="B797" s="11">
        <v>24.527124764717211</v>
      </c>
      <c r="C797" s="11">
        <v>-3.4505787654872719</v>
      </c>
    </row>
    <row r="798" spans="1:3" x14ac:dyDescent="0.25">
      <c r="A798" s="11">
        <v>769</v>
      </c>
      <c r="B798" s="11">
        <v>24.580372824249931</v>
      </c>
      <c r="C798" s="11">
        <v>-3.5046052477117584</v>
      </c>
    </row>
    <row r="799" spans="1:3" x14ac:dyDescent="0.25">
      <c r="A799" s="11">
        <v>770</v>
      </c>
      <c r="B799" s="11">
        <v>23.805587919270813</v>
      </c>
      <c r="C799" s="11">
        <v>-2.7298438992834733</v>
      </c>
    </row>
    <row r="800" spans="1:3" x14ac:dyDescent="0.25">
      <c r="A800" s="11">
        <v>771</v>
      </c>
      <c r="B800" s="11">
        <v>24.820386807266168</v>
      </c>
      <c r="C800" s="11">
        <v>-3.7447006278011266</v>
      </c>
    </row>
    <row r="801" spans="1:3" x14ac:dyDescent="0.25">
      <c r="A801" s="11">
        <v>772</v>
      </c>
      <c r="B801" s="11">
        <v>25.69651987016265</v>
      </c>
      <c r="C801" s="11">
        <v>-4.6209805326241913</v>
      </c>
    </row>
    <row r="802" spans="1:3" x14ac:dyDescent="0.25">
      <c r="A802" s="11">
        <v>773</v>
      </c>
      <c r="B802" s="11">
        <v>25.31742949343025</v>
      </c>
      <c r="C802" s="11">
        <v>-4.2429151497377298</v>
      </c>
    </row>
    <row r="803" spans="1:3" x14ac:dyDescent="0.25">
      <c r="A803" s="11">
        <v>774</v>
      </c>
      <c r="B803" s="11">
        <v>24.41981511831143</v>
      </c>
      <c r="C803" s="11">
        <v>-3.3453644849735902</v>
      </c>
    </row>
    <row r="804" spans="1:3" x14ac:dyDescent="0.25">
      <c r="A804" s="11">
        <v>775</v>
      </c>
      <c r="B804" s="11">
        <v>25.356627853928192</v>
      </c>
      <c r="C804" s="11">
        <v>-4.2822320497831114</v>
      </c>
    </row>
    <row r="805" spans="1:3" x14ac:dyDescent="0.25">
      <c r="A805" s="11">
        <v>776</v>
      </c>
      <c r="B805" s="11">
        <v>24.584715347433335</v>
      </c>
      <c r="C805" s="11">
        <v>-3.5107944657208137</v>
      </c>
    </row>
    <row r="806" spans="1:3" x14ac:dyDescent="0.25">
      <c r="A806" s="11">
        <v>777</v>
      </c>
      <c r="B806" s="11">
        <v>25.25674982070997</v>
      </c>
      <c r="C806" s="11">
        <v>-4.1828983110334192</v>
      </c>
    </row>
    <row r="807" spans="1:3" x14ac:dyDescent="0.25">
      <c r="A807" s="11">
        <v>778</v>
      </c>
      <c r="B807" s="11">
        <v>24.892807755283183</v>
      </c>
      <c r="C807" s="11">
        <v>-3.8189606947687054</v>
      </c>
    </row>
    <row r="808" spans="1:3" x14ac:dyDescent="0.25">
      <c r="A808" s="11">
        <v>779</v>
      </c>
      <c r="B808" s="11">
        <v>24.925388029933913</v>
      </c>
      <c r="C808" s="11">
        <v>-3.8523869021029533</v>
      </c>
    </row>
    <row r="809" spans="1:3" x14ac:dyDescent="0.25">
      <c r="A809" s="11">
        <v>780</v>
      </c>
      <c r="B809" s="11">
        <v>24.080394238290317</v>
      </c>
      <c r="C809" s="11">
        <v>-3.0081499995574177</v>
      </c>
    </row>
    <row r="810" spans="1:3" x14ac:dyDescent="0.25">
      <c r="A810" s="11">
        <v>781</v>
      </c>
      <c r="B810" s="11">
        <v>23.809930442454217</v>
      </c>
      <c r="C810" s="11">
        <v>-2.7378438765481654</v>
      </c>
    </row>
    <row r="811" spans="1:3" x14ac:dyDescent="0.25">
      <c r="A811" s="11">
        <v>782</v>
      </c>
      <c r="B811" s="11">
        <v>24.420286254524775</v>
      </c>
      <c r="C811" s="11">
        <v>-3.3485909616409444</v>
      </c>
    </row>
    <row r="812" spans="1:3" x14ac:dyDescent="0.25">
      <c r="A812" s="11">
        <v>783</v>
      </c>
      <c r="B812" s="11">
        <v>25.328390102460865</v>
      </c>
      <c r="C812" s="11">
        <v>-4.2582454577464155</v>
      </c>
    </row>
    <row r="813" spans="1:3" x14ac:dyDescent="0.25">
      <c r="A813" s="11">
        <v>784</v>
      </c>
      <c r="B813" s="11">
        <v>25.365158079386593</v>
      </c>
      <c r="C813" s="11">
        <v>-4.2970609794832946</v>
      </c>
    </row>
    <row r="814" spans="1:3" x14ac:dyDescent="0.25">
      <c r="A814" s="11">
        <v>785</v>
      </c>
      <c r="B814" s="11">
        <v>24.585496013699455</v>
      </c>
      <c r="C814" s="11">
        <v>-3.5177653878121831</v>
      </c>
    </row>
    <row r="815" spans="1:3" x14ac:dyDescent="0.25">
      <c r="A815" s="11">
        <v>786</v>
      </c>
      <c r="B815" s="11">
        <v>25.417307526648472</v>
      </c>
      <c r="C815" s="11">
        <v>-4.3497645501634707</v>
      </c>
    </row>
    <row r="816" spans="1:3" x14ac:dyDescent="0.25">
      <c r="A816" s="11">
        <v>787</v>
      </c>
      <c r="B816" s="11">
        <v>24.277403605849607</v>
      </c>
      <c r="C816" s="11">
        <v>-3.2099513933365067</v>
      </c>
    </row>
    <row r="817" spans="1:3" x14ac:dyDescent="0.25">
      <c r="A817" s="11">
        <v>788</v>
      </c>
      <c r="B817" s="11">
        <v>25.058959786884561</v>
      </c>
      <c r="C817" s="11">
        <v>-3.9915224670426923</v>
      </c>
    </row>
    <row r="818" spans="1:3" x14ac:dyDescent="0.25">
      <c r="A818" s="11">
        <v>789</v>
      </c>
      <c r="B818" s="11">
        <v>25.678064146633197</v>
      </c>
      <c r="C818" s="11">
        <v>-4.6120812636499871</v>
      </c>
    </row>
    <row r="819" spans="1:3" x14ac:dyDescent="0.25">
      <c r="A819" s="11">
        <v>790</v>
      </c>
      <c r="B819" s="11">
        <v>24.173183049447982</v>
      </c>
      <c r="C819" s="11">
        <v>-3.1074035888320921</v>
      </c>
    </row>
    <row r="820" spans="1:3" x14ac:dyDescent="0.25">
      <c r="A820" s="11">
        <v>791</v>
      </c>
      <c r="B820" s="11">
        <v>24.330333719377606</v>
      </c>
      <c r="C820" s="11">
        <v>-3.2647289572563167</v>
      </c>
    </row>
    <row r="821" spans="1:3" x14ac:dyDescent="0.25">
      <c r="A821" s="11">
        <v>792</v>
      </c>
      <c r="B821" s="11">
        <v>24.22202508448602</v>
      </c>
      <c r="C821" s="11">
        <v>-3.15672612376218</v>
      </c>
    </row>
    <row r="822" spans="1:3" x14ac:dyDescent="0.25">
      <c r="A822" s="11">
        <v>793</v>
      </c>
      <c r="B822" s="11">
        <v>24.273061082666203</v>
      </c>
      <c r="C822" s="11">
        <v>-3.2081125608934045</v>
      </c>
    </row>
    <row r="823" spans="1:3" x14ac:dyDescent="0.25">
      <c r="A823" s="11">
        <v>794</v>
      </c>
      <c r="B823" s="11">
        <v>23.933169066431745</v>
      </c>
      <c r="C823" s="11">
        <v>-2.8690168117509742</v>
      </c>
    </row>
    <row r="824" spans="1:3" x14ac:dyDescent="0.25">
      <c r="A824" s="11">
        <v>795</v>
      </c>
      <c r="B824" s="11">
        <v>24.301235332822252</v>
      </c>
      <c r="C824" s="11">
        <v>-3.2377199338269236</v>
      </c>
    </row>
    <row r="825" spans="1:3" x14ac:dyDescent="0.25">
      <c r="A825" s="11">
        <v>796</v>
      </c>
      <c r="B825" s="11">
        <v>24.841129444234657</v>
      </c>
      <c r="C825" s="11">
        <v>-3.7785016297967289</v>
      </c>
    </row>
    <row r="826" spans="1:3" x14ac:dyDescent="0.25">
      <c r="A826" s="11">
        <v>797</v>
      </c>
      <c r="B826" s="11">
        <v>24.51307506568244</v>
      </c>
      <c r="C826" s="11">
        <v>-3.4509211947236409</v>
      </c>
    </row>
    <row r="827" spans="1:3" x14ac:dyDescent="0.25">
      <c r="A827" s="11">
        <v>798</v>
      </c>
      <c r="B827" s="11">
        <v>24.986067702654193</v>
      </c>
      <c r="C827" s="11">
        <v>-3.9242631926889331</v>
      </c>
    </row>
    <row r="828" spans="1:3" x14ac:dyDescent="0.25">
      <c r="A828" s="11">
        <v>799</v>
      </c>
      <c r="B828" s="11">
        <v>24.716855709297565</v>
      </c>
      <c r="C828" s="11">
        <v>-3.6551898395326425</v>
      </c>
    </row>
    <row r="829" spans="1:3" x14ac:dyDescent="0.25">
      <c r="A829" s="11">
        <v>800</v>
      </c>
      <c r="B829" s="11">
        <v>24.68971657010108</v>
      </c>
      <c r="C829" s="11">
        <v>-3.6283942735134822</v>
      </c>
    </row>
    <row r="830" spans="1:3" x14ac:dyDescent="0.25">
      <c r="A830" s="11">
        <v>801</v>
      </c>
      <c r="B830" s="11">
        <v>24.48049479103171</v>
      </c>
      <c r="C830" s="11">
        <v>-3.4195985747265496</v>
      </c>
    </row>
    <row r="831" spans="1:3" x14ac:dyDescent="0.25">
      <c r="A831" s="11">
        <v>802</v>
      </c>
      <c r="B831" s="11">
        <v>24.489714474923133</v>
      </c>
      <c r="C831" s="11">
        <v>-3.4300067034502106</v>
      </c>
    </row>
    <row r="832" spans="1:3" x14ac:dyDescent="0.25">
      <c r="A832" s="11">
        <v>803</v>
      </c>
      <c r="B832" s="11">
        <v>25.105589760570062</v>
      </c>
      <c r="C832" s="11">
        <v>-4.0470868045681421</v>
      </c>
    </row>
    <row r="833" spans="1:3" x14ac:dyDescent="0.25">
      <c r="A833" s="11">
        <v>804</v>
      </c>
      <c r="B833" s="11">
        <v>24.678755961070465</v>
      </c>
      <c r="C833" s="11">
        <v>-3.6205033305037055</v>
      </c>
    </row>
    <row r="834" spans="1:3" x14ac:dyDescent="0.25">
      <c r="A834" s="11">
        <v>805</v>
      </c>
      <c r="B834" s="11">
        <v>25.572591787752099</v>
      </c>
      <c r="C834" s="11">
        <v>-4.5155210815124498</v>
      </c>
    </row>
    <row r="835" spans="1:3" x14ac:dyDescent="0.25">
      <c r="A835" s="11">
        <v>806</v>
      </c>
      <c r="B835" s="11">
        <v>24.612953098900661</v>
      </c>
      <c r="C835" s="11">
        <v>-3.5565551030473941</v>
      </c>
    </row>
    <row r="836" spans="1:3" x14ac:dyDescent="0.25">
      <c r="A836" s="11">
        <v>807</v>
      </c>
      <c r="B836" s="11">
        <v>24.78297651747209</v>
      </c>
      <c r="C836" s="11">
        <v>-3.7284869960172706</v>
      </c>
    </row>
    <row r="837" spans="1:3" x14ac:dyDescent="0.25">
      <c r="A837" s="11">
        <v>808</v>
      </c>
      <c r="B837" s="11">
        <v>24.501237428000199</v>
      </c>
      <c r="C837" s="11">
        <v>-3.4480440819017097</v>
      </c>
    </row>
    <row r="838" spans="1:3" x14ac:dyDescent="0.25">
      <c r="A838" s="11">
        <v>809</v>
      </c>
      <c r="B838" s="11">
        <v>25.31412208120641</v>
      </c>
      <c r="C838" s="11">
        <v>-4.2619320697234002</v>
      </c>
    </row>
    <row r="839" spans="1:3" x14ac:dyDescent="0.25">
      <c r="A839" s="11">
        <v>810</v>
      </c>
      <c r="B839" s="11">
        <v>25.077415510414014</v>
      </c>
      <c r="C839" s="11">
        <v>-4.0278590943873454</v>
      </c>
    </row>
    <row r="840" spans="1:3" x14ac:dyDescent="0.25">
      <c r="A840" s="11">
        <v>811</v>
      </c>
      <c r="B840" s="11">
        <v>24.149822458688675</v>
      </c>
      <c r="C840" s="11">
        <v>-3.1005331581887319</v>
      </c>
    </row>
    <row r="841" spans="1:3" x14ac:dyDescent="0.25">
      <c r="A841" s="11">
        <v>812</v>
      </c>
      <c r="B841" s="11">
        <v>24.411756029066375</v>
      </c>
      <c r="C841" s="11">
        <v>-3.3636365698871629</v>
      </c>
    </row>
    <row r="842" spans="1:3" x14ac:dyDescent="0.25">
      <c r="A842" s="11">
        <v>813</v>
      </c>
      <c r="B842" s="11">
        <v>25.34670235585714</v>
      </c>
      <c r="C842" s="11">
        <v>-4.2987588118994893</v>
      </c>
    </row>
    <row r="843" spans="1:3" x14ac:dyDescent="0.25">
      <c r="A843" s="11">
        <v>814</v>
      </c>
      <c r="B843" s="11">
        <v>25.029608586335538</v>
      </c>
      <c r="C843" s="11">
        <v>-3.9821371998333568</v>
      </c>
    </row>
    <row r="844" spans="1:3" x14ac:dyDescent="0.25">
      <c r="A844" s="11">
        <v>815</v>
      </c>
      <c r="B844" s="11">
        <v>25.668282118695323</v>
      </c>
      <c r="C844" s="11">
        <v>-4.6212272103821448</v>
      </c>
    </row>
    <row r="845" spans="1:3" x14ac:dyDescent="0.25">
      <c r="A845" s="11">
        <v>816</v>
      </c>
      <c r="B845" s="11">
        <v>24.219813023133483</v>
      </c>
      <c r="C845" s="11">
        <v>-3.1727952693278532</v>
      </c>
    </row>
    <row r="846" spans="1:3" x14ac:dyDescent="0.25">
      <c r="A846" s="11">
        <v>817</v>
      </c>
      <c r="B846" s="11">
        <v>25.081758033597417</v>
      </c>
      <c r="C846" s="11">
        <v>-4.0390069433153393</v>
      </c>
    </row>
    <row r="847" spans="1:3" x14ac:dyDescent="0.25">
      <c r="A847" s="11">
        <v>818</v>
      </c>
      <c r="B847" s="11">
        <v>24.808549169583927</v>
      </c>
      <c r="C847" s="11">
        <v>-3.7701682992486738</v>
      </c>
    </row>
    <row r="848" spans="1:3" x14ac:dyDescent="0.25">
      <c r="A848" s="11">
        <v>819</v>
      </c>
      <c r="B848" s="11">
        <v>24.118493986517418</v>
      </c>
      <c r="C848" s="11">
        <v>-3.0820681940111001</v>
      </c>
    </row>
    <row r="849" spans="1:3" x14ac:dyDescent="0.25">
      <c r="A849" s="11">
        <v>820</v>
      </c>
      <c r="B849" s="11">
        <v>25.369500602569996</v>
      </c>
      <c r="C849" s="11">
        <v>-4.3332288524046483</v>
      </c>
    </row>
    <row r="850" spans="1:3" x14ac:dyDescent="0.25">
      <c r="A850" s="11">
        <v>821</v>
      </c>
      <c r="B850" s="11">
        <v>24.78849599104846</v>
      </c>
      <c r="C850" s="11">
        <v>-3.753659911631182</v>
      </c>
    </row>
    <row r="851" spans="1:3" x14ac:dyDescent="0.25">
      <c r="A851" s="11">
        <v>822</v>
      </c>
      <c r="B851" s="11">
        <v>25.676812344153724</v>
      </c>
      <c r="C851" s="11">
        <v>-4.6420471113217232</v>
      </c>
    </row>
    <row r="852" spans="1:3" x14ac:dyDescent="0.25">
      <c r="A852" s="11">
        <v>823</v>
      </c>
      <c r="B852" s="11">
        <v>26.008174134929781</v>
      </c>
      <c r="C852" s="11">
        <v>-4.9753736168217024</v>
      </c>
    </row>
    <row r="853" spans="1:3" x14ac:dyDescent="0.25">
      <c r="A853" s="11">
        <v>824</v>
      </c>
      <c r="B853" s="11">
        <v>24.60854707440598</v>
      </c>
      <c r="C853" s="11">
        <v>-3.5780554146730488</v>
      </c>
    </row>
    <row r="854" spans="1:3" x14ac:dyDescent="0.25">
      <c r="A854" s="11">
        <v>825</v>
      </c>
      <c r="B854" s="11">
        <v>24.458386002751876</v>
      </c>
      <c r="C854" s="11">
        <v>-3.4284677755532051</v>
      </c>
    </row>
    <row r="855" spans="1:3" x14ac:dyDescent="0.25">
      <c r="A855" s="11">
        <v>826</v>
      </c>
      <c r="B855" s="11">
        <v>25.903953578528156</v>
      </c>
      <c r="C855" s="11">
        <v>-4.8765726898833464</v>
      </c>
    </row>
    <row r="856" spans="1:3" x14ac:dyDescent="0.25">
      <c r="A856" s="11">
        <v>827</v>
      </c>
      <c r="B856" s="11">
        <v>24.103192485003174</v>
      </c>
      <c r="C856" s="11">
        <v>-3.077207849623175</v>
      </c>
    </row>
    <row r="857" spans="1:3" x14ac:dyDescent="0.25">
      <c r="A857" s="11">
        <v>828</v>
      </c>
      <c r="B857" s="11">
        <v>26.003831611746378</v>
      </c>
      <c r="C857" s="11">
        <v>-4.9798856996586096</v>
      </c>
    </row>
    <row r="858" spans="1:3" x14ac:dyDescent="0.25">
      <c r="A858" s="11">
        <v>829</v>
      </c>
      <c r="B858" s="11">
        <v>24.924607363667793</v>
      </c>
      <c r="C858" s="11">
        <v>-3.9008478096584938</v>
      </c>
    </row>
    <row r="859" spans="1:3" x14ac:dyDescent="0.25">
      <c r="A859" s="11">
        <v>830</v>
      </c>
      <c r="B859" s="11">
        <v>24.692805660105236</v>
      </c>
      <c r="C859" s="11">
        <v>-3.6694544274844887</v>
      </c>
    </row>
    <row r="860" spans="1:3" x14ac:dyDescent="0.25">
      <c r="A860" s="11">
        <v>831</v>
      </c>
      <c r="B860" s="11">
        <v>25.564061562293698</v>
      </c>
      <c r="C860" s="11">
        <v>-4.5407807423484172</v>
      </c>
    </row>
    <row r="861" spans="1:3" x14ac:dyDescent="0.25">
      <c r="A861" s="11">
        <v>832</v>
      </c>
      <c r="B861" s="11">
        <v>25.099599150780346</v>
      </c>
      <c r="C861" s="11">
        <v>-4.0763937109329866</v>
      </c>
    </row>
    <row r="862" spans="1:3" x14ac:dyDescent="0.25">
      <c r="A862" s="11">
        <v>833</v>
      </c>
      <c r="B862" s="11">
        <v>24.719067770650103</v>
      </c>
      <c r="C862" s="11">
        <v>-3.6982072748698123</v>
      </c>
    </row>
    <row r="863" spans="1:3" x14ac:dyDescent="0.25">
      <c r="A863" s="11">
        <v>834</v>
      </c>
      <c r="B863" s="11">
        <v>23.914713342902292</v>
      </c>
      <c r="C863" s="11">
        <v>-2.8958480005743432</v>
      </c>
    </row>
    <row r="864" spans="1:3" x14ac:dyDescent="0.25">
      <c r="A864" s="11">
        <v>835</v>
      </c>
      <c r="B864" s="11">
        <v>24.452791677088999</v>
      </c>
      <c r="C864" s="11">
        <v>-3.4340011636218293</v>
      </c>
    </row>
    <row r="865" spans="1:3" x14ac:dyDescent="0.25">
      <c r="A865" s="11">
        <v>836</v>
      </c>
      <c r="B865" s="11">
        <v>25.124045484099515</v>
      </c>
      <c r="C865" s="11">
        <v>-4.1053549880314151</v>
      </c>
    </row>
    <row r="866" spans="1:3" x14ac:dyDescent="0.25">
      <c r="A866" s="11">
        <v>837</v>
      </c>
      <c r="B866" s="11">
        <v>24.291453304884378</v>
      </c>
      <c r="C866" s="11">
        <v>-3.2757482183276672</v>
      </c>
    </row>
    <row r="867" spans="1:3" x14ac:dyDescent="0.25">
      <c r="A867" s="11">
        <v>838</v>
      </c>
      <c r="B867" s="11">
        <v>23.98414156330065</v>
      </c>
      <c r="C867" s="11">
        <v>-2.9696497692879795</v>
      </c>
    </row>
    <row r="868" spans="1:3" x14ac:dyDescent="0.25">
      <c r="A868" s="11">
        <v>839</v>
      </c>
      <c r="B868" s="11">
        <v>24.82107626569919</v>
      </c>
      <c r="C868" s="11">
        <v>-3.8124605038711294</v>
      </c>
    </row>
    <row r="869" spans="1:3" x14ac:dyDescent="0.25">
      <c r="A869" s="11">
        <v>840</v>
      </c>
      <c r="B869" s="11">
        <v>25.700862393346053</v>
      </c>
      <c r="C869" s="11">
        <v>-4.6942971274328542</v>
      </c>
    </row>
    <row r="870" spans="1:3" x14ac:dyDescent="0.25">
      <c r="A870" s="11">
        <v>841</v>
      </c>
      <c r="B870" s="11">
        <v>25.203819707181971</v>
      </c>
      <c r="C870" s="11">
        <v>-4.1989838998338627</v>
      </c>
    </row>
    <row r="871" spans="1:3" x14ac:dyDescent="0.25">
      <c r="A871" s="11">
        <v>842</v>
      </c>
      <c r="B871" s="11">
        <v>24.631345321118836</v>
      </c>
      <c r="C871" s="11">
        <v>-3.637762408827367</v>
      </c>
    </row>
    <row r="872" spans="1:3" x14ac:dyDescent="0.25">
      <c r="A872" s="11">
        <v>843</v>
      </c>
      <c r="B872" s="11">
        <v>24.727597996108504</v>
      </c>
      <c r="C872" s="11">
        <v>-3.735000071220913</v>
      </c>
    </row>
    <row r="873" spans="1:3" x14ac:dyDescent="0.25">
      <c r="A873" s="11">
        <v>844</v>
      </c>
      <c r="B873" s="11">
        <v>24.684275434646835</v>
      </c>
      <c r="C873" s="11">
        <v>-3.6917948576145747</v>
      </c>
    </row>
    <row r="874" spans="1:3" x14ac:dyDescent="0.25">
      <c r="A874" s="11">
        <v>845</v>
      </c>
      <c r="B874" s="11">
        <v>24.387705979874045</v>
      </c>
      <c r="C874" s="11">
        <v>-3.3978320809846849</v>
      </c>
    </row>
    <row r="875" spans="1:3" x14ac:dyDescent="0.25">
      <c r="A875" s="11">
        <v>846</v>
      </c>
      <c r="B875" s="11">
        <v>23.787132195741361</v>
      </c>
      <c r="C875" s="11">
        <v>-2.7987003634869296</v>
      </c>
    </row>
    <row r="876" spans="1:3" x14ac:dyDescent="0.25">
      <c r="A876" s="11">
        <v>847</v>
      </c>
      <c r="B876" s="11">
        <v>25.091540061535291</v>
      </c>
      <c r="C876" s="11">
        <v>-4.1042904006285994</v>
      </c>
    </row>
    <row r="877" spans="1:3" x14ac:dyDescent="0.25">
      <c r="A877" s="11">
        <v>848</v>
      </c>
      <c r="B877" s="11">
        <v>25.232699771517641</v>
      </c>
      <c r="C877" s="11">
        <v>-4.2632628812939295</v>
      </c>
    </row>
    <row r="878" spans="1:3" x14ac:dyDescent="0.25">
      <c r="A878" s="11">
        <v>849</v>
      </c>
      <c r="B878" s="11">
        <v>23.833291033213523</v>
      </c>
      <c r="C878" s="11">
        <v>-2.8672911509527523</v>
      </c>
    </row>
    <row r="879" spans="1:3" x14ac:dyDescent="0.25">
      <c r="A879" s="11">
        <v>850</v>
      </c>
      <c r="B879" s="11">
        <v>26.056118756130623</v>
      </c>
      <c r="C879" s="11">
        <v>-5.190996863180505</v>
      </c>
    </row>
    <row r="880" spans="1:3" x14ac:dyDescent="0.25">
      <c r="A880" s="11">
        <v>851</v>
      </c>
      <c r="B880" s="11">
        <v>28.319664312430291</v>
      </c>
      <c r="C880" s="11">
        <v>-7.5330467163861101</v>
      </c>
    </row>
    <row r="881" spans="1:3" x14ac:dyDescent="0.25">
      <c r="A881" s="11">
        <v>852</v>
      </c>
      <c r="B881" s="11">
        <v>26.883271430591289</v>
      </c>
      <c r="C881" s="11">
        <v>-6.1058187746610066</v>
      </c>
    </row>
    <row r="882" spans="1:3" x14ac:dyDescent="0.25">
      <c r="A882" s="11">
        <v>853</v>
      </c>
      <c r="B882" s="11">
        <v>25.351939021942837</v>
      </c>
      <c r="C882" s="11">
        <v>-4.6995845894968262</v>
      </c>
    </row>
    <row r="883" spans="1:3" x14ac:dyDescent="0.25">
      <c r="A883" s="11">
        <v>854</v>
      </c>
      <c r="B883" s="11">
        <v>26.363430497714351</v>
      </c>
      <c r="C883" s="11">
        <v>-5.8012505228360709</v>
      </c>
    </row>
    <row r="884" spans="1:3" x14ac:dyDescent="0.25">
      <c r="A884" s="11">
        <v>855</v>
      </c>
      <c r="B884" s="11">
        <v>28.546652356596091</v>
      </c>
      <c r="C884" s="11">
        <v>-8.1394767664544112</v>
      </c>
    </row>
    <row r="885" spans="1:3" x14ac:dyDescent="0.25">
      <c r="A885" s="11">
        <v>856</v>
      </c>
      <c r="B885" s="11">
        <v>28.960877460458761</v>
      </c>
      <c r="C885" s="11">
        <v>-9.6449758039692597</v>
      </c>
    </row>
    <row r="886" spans="1:3" x14ac:dyDescent="0.25">
      <c r="A886" s="11">
        <v>857</v>
      </c>
      <c r="B886" s="11">
        <v>32.358492036189901</v>
      </c>
      <c r="C886" s="11">
        <v>-13.131982944635581</v>
      </c>
    </row>
    <row r="887" spans="1:3" x14ac:dyDescent="0.25">
      <c r="A887" s="11">
        <v>858</v>
      </c>
      <c r="B887" s="11">
        <v>31.313025013155013</v>
      </c>
      <c r="C887" s="11">
        <v>-12.183398752224434</v>
      </c>
    </row>
    <row r="888" spans="1:3" x14ac:dyDescent="0.25">
      <c r="A888" s="11">
        <v>859</v>
      </c>
      <c r="B888" s="11">
        <v>31.952797157785639</v>
      </c>
      <c r="C888" s="11">
        <v>-13.180555755410026</v>
      </c>
    </row>
    <row r="889" spans="1:3" x14ac:dyDescent="0.25">
      <c r="A889" s="11">
        <v>860</v>
      </c>
      <c r="B889" s="11">
        <v>32.532703157036337</v>
      </c>
      <c r="C889" s="11">
        <v>-14.067911297165658</v>
      </c>
    </row>
    <row r="890" spans="1:3" x14ac:dyDescent="0.25">
      <c r="A890" s="11">
        <v>861</v>
      </c>
      <c r="B890" s="11">
        <v>28.579232631246821</v>
      </c>
      <c r="C890" s="11">
        <v>-10.351485696417022</v>
      </c>
    </row>
    <row r="891" spans="1:3" x14ac:dyDescent="0.25">
      <c r="A891" s="11">
        <v>862</v>
      </c>
      <c r="B891" s="11">
        <v>25.020577231166779</v>
      </c>
      <c r="C891" s="11">
        <v>-6.8762635001893493</v>
      </c>
    </row>
    <row r="892" spans="1:3" x14ac:dyDescent="0.25">
      <c r="A892" s="11">
        <v>863</v>
      </c>
      <c r="B892" s="11">
        <v>28.22088489148291</v>
      </c>
      <c r="C892" s="11">
        <v>-10.616593927125258</v>
      </c>
    </row>
    <row r="893" spans="1:3" ht="15.75" thickBot="1" x14ac:dyDescent="0.3">
      <c r="A893" s="12">
        <v>864</v>
      </c>
      <c r="B893" s="12">
        <v>29.126558355846786</v>
      </c>
      <c r="C893" s="12">
        <v>-11.902530817786648</v>
      </c>
    </row>
  </sheetData>
  <conditionalFormatting sqref="E17:E23">
    <cfRule type="colorScale" priority="1">
      <colorScale>
        <cfvo type="min"/>
        <cfvo type="num" val="0.05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00B1-C494-4C54-8329-B004708FF887}">
  <dimension ref="A1:W1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7109375" bestFit="1" customWidth="1"/>
    <col min="3" max="4" width="25.140625" bestFit="1" customWidth="1"/>
    <col min="8" max="8" width="16.140625" customWidth="1"/>
    <col min="9" max="9" width="25.5703125" bestFit="1" customWidth="1"/>
    <col min="10" max="10" width="15" bestFit="1" customWidth="1"/>
  </cols>
  <sheetData>
    <row r="1" spans="1:23" ht="15.75" thickBot="1" x14ac:dyDescent="0.3"/>
    <row r="2" spans="1:23" x14ac:dyDescent="0.25">
      <c r="J2" t="s">
        <v>46</v>
      </c>
      <c r="K2" t="s">
        <v>47</v>
      </c>
      <c r="L2" t="s">
        <v>48</v>
      </c>
      <c r="M2" s="13" t="s">
        <v>37</v>
      </c>
    </row>
    <row r="3" spans="1:23" x14ac:dyDescent="0.25">
      <c r="A3" s="8" t="s">
        <v>15</v>
      </c>
      <c r="B3" t="s">
        <v>57</v>
      </c>
      <c r="C3" t="s">
        <v>17</v>
      </c>
      <c r="I3" s="11" t="s">
        <v>4</v>
      </c>
      <c r="J3" s="15">
        <v>6000</v>
      </c>
      <c r="K3">
        <v>14000</v>
      </c>
      <c r="L3">
        <v>10000</v>
      </c>
      <c r="M3" s="11">
        <v>0.10478767684662049</v>
      </c>
    </row>
    <row r="4" spans="1:23" x14ac:dyDescent="0.25">
      <c r="A4" s="9">
        <v>6.9999999999999999E-4</v>
      </c>
      <c r="B4" s="20">
        <v>36.349954166666642</v>
      </c>
      <c r="C4" s="10">
        <v>29.415677504426103</v>
      </c>
      <c r="I4" s="11" t="s">
        <v>5</v>
      </c>
      <c r="J4" s="15">
        <v>40000000</v>
      </c>
      <c r="K4">
        <v>20000000</v>
      </c>
      <c r="L4">
        <v>5000000</v>
      </c>
      <c r="M4" s="11">
        <v>7.0234778750115717E-52</v>
      </c>
    </row>
    <row r="5" spans="1:23" x14ac:dyDescent="0.25">
      <c r="A5" s="9">
        <v>8.0000000000000004E-4</v>
      </c>
      <c r="B5" s="20">
        <v>36.040804166666661</v>
      </c>
      <c r="C5" s="10">
        <v>28.970659192833121</v>
      </c>
      <c r="I5" s="11" t="s">
        <v>7</v>
      </c>
      <c r="J5" s="15">
        <v>4</v>
      </c>
      <c r="K5">
        <v>8</v>
      </c>
      <c r="L5">
        <v>25</v>
      </c>
      <c r="M5" s="11">
        <v>0.80552666996898314</v>
      </c>
    </row>
    <row r="6" spans="1:23" x14ac:dyDescent="0.25">
      <c r="A6" s="9">
        <v>8.9999999999999998E-4</v>
      </c>
      <c r="B6" s="20">
        <v>35.859639583333333</v>
      </c>
      <c r="C6" s="10">
        <v>28.976625783599506</v>
      </c>
      <c r="I6" s="11" t="s">
        <v>10</v>
      </c>
      <c r="J6" s="15">
        <v>0.01</v>
      </c>
      <c r="K6">
        <v>4.0000000000000001E-3</v>
      </c>
      <c r="L6">
        <v>1E-3</v>
      </c>
      <c r="M6" s="11">
        <v>0.22697032980518772</v>
      </c>
    </row>
    <row r="7" spans="1:23" x14ac:dyDescent="0.25">
      <c r="A7" s="9" t="s">
        <v>16</v>
      </c>
      <c r="B7" s="20">
        <v>36.083465972222214</v>
      </c>
      <c r="C7" s="10">
        <v>29.120987493619584</v>
      </c>
      <c r="I7" s="11" t="s">
        <v>11</v>
      </c>
      <c r="J7" s="15">
        <v>1.6000000000000001E-3</v>
      </c>
      <c r="K7">
        <v>8.0000000000000004E-4</v>
      </c>
      <c r="L7">
        <v>4.0000000000000002E-4</v>
      </c>
      <c r="M7" s="11">
        <v>3.2628460400333903E-2</v>
      </c>
    </row>
    <row r="8" spans="1:23" ht="15.75" thickBot="1" x14ac:dyDescent="0.3">
      <c r="I8" s="12" t="s">
        <v>12</v>
      </c>
      <c r="J8" s="15">
        <v>8</v>
      </c>
      <c r="K8">
        <v>16</v>
      </c>
      <c r="L8" t="s">
        <v>49</v>
      </c>
      <c r="M8" s="12">
        <v>0.36887778731030618</v>
      </c>
    </row>
    <row r="11" spans="1:23" x14ac:dyDescent="0.25">
      <c r="I11" t="s">
        <v>50</v>
      </c>
      <c r="J11" s="15">
        <v>42.2</v>
      </c>
    </row>
    <row r="14" spans="1:23" x14ac:dyDescent="0.25">
      <c r="H14" s="18" t="s">
        <v>52</v>
      </c>
    </row>
    <row r="15" spans="1:23" x14ac:dyDescent="0.25">
      <c r="I15" s="1" t="s">
        <v>0</v>
      </c>
      <c r="J15" s="2" t="s">
        <v>4</v>
      </c>
      <c r="K15" s="2" t="s">
        <v>5</v>
      </c>
      <c r="L15" s="2" t="s">
        <v>6</v>
      </c>
      <c r="M15" s="2" t="s">
        <v>7</v>
      </c>
      <c r="N15" s="2" t="s">
        <v>8</v>
      </c>
      <c r="O15" s="2" t="s">
        <v>9</v>
      </c>
      <c r="P15" s="2" t="s">
        <v>10</v>
      </c>
      <c r="Q15" s="2" t="s">
        <v>11</v>
      </c>
      <c r="R15" s="2" t="s">
        <v>12</v>
      </c>
      <c r="S15" s="2" t="s">
        <v>13</v>
      </c>
      <c r="T15" s="2" t="s">
        <v>2</v>
      </c>
      <c r="U15" s="2" t="s">
        <v>3</v>
      </c>
      <c r="V15" s="2" t="s">
        <v>14</v>
      </c>
      <c r="W15" s="3" t="s">
        <v>51</v>
      </c>
    </row>
    <row r="16" spans="1:23" x14ac:dyDescent="0.25">
      <c r="H16" t="s">
        <v>53</v>
      </c>
      <c r="I16" s="4">
        <v>33</v>
      </c>
      <c r="J16" s="5">
        <v>6000</v>
      </c>
      <c r="K16" s="5">
        <v>40000000</v>
      </c>
      <c r="L16" s="5">
        <v>2.5</v>
      </c>
      <c r="M16" s="5">
        <v>25</v>
      </c>
      <c r="N16" s="5">
        <v>300</v>
      </c>
      <c r="O16" s="5">
        <v>0</v>
      </c>
      <c r="P16" s="5">
        <v>0.01</v>
      </c>
      <c r="Q16" s="5">
        <v>4.0000000000000002E-4</v>
      </c>
      <c r="R16" s="5">
        <v>8</v>
      </c>
      <c r="S16" s="5" t="b">
        <v>0</v>
      </c>
      <c r="T16" s="5">
        <v>61.87415</v>
      </c>
      <c r="U16" s="5">
        <v>11.81310081554</v>
      </c>
      <c r="V16" s="5">
        <v>50.061049184460003</v>
      </c>
      <c r="W16" s="19">
        <v>0.1909214238181858</v>
      </c>
    </row>
    <row r="17" spans="8:23" x14ac:dyDescent="0.25">
      <c r="H17" t="s">
        <v>56</v>
      </c>
      <c r="I17" s="6">
        <v>210</v>
      </c>
      <c r="J17" s="7">
        <v>6000</v>
      </c>
      <c r="K17" s="7">
        <v>20000000</v>
      </c>
      <c r="L17" s="7">
        <v>2.5</v>
      </c>
      <c r="M17" s="7">
        <v>8</v>
      </c>
      <c r="N17" s="7">
        <v>300</v>
      </c>
      <c r="O17" s="7">
        <v>0</v>
      </c>
      <c r="P17" s="7">
        <v>4.0000000000000001E-3</v>
      </c>
      <c r="Q17" s="7">
        <v>8.0000000000000004E-4</v>
      </c>
      <c r="R17" s="7">
        <v>8</v>
      </c>
      <c r="S17" s="7" t="b">
        <v>0</v>
      </c>
      <c r="T17" s="7">
        <v>55.821024999999999</v>
      </c>
      <c r="U17" s="7">
        <v>11.518756809734001</v>
      </c>
      <c r="V17" s="7">
        <v>44.302268190265998</v>
      </c>
      <c r="W17" s="17">
        <v>0.20635158185887845</v>
      </c>
    </row>
    <row r="18" spans="8:23" x14ac:dyDescent="0.25">
      <c r="H18" t="s">
        <v>55</v>
      </c>
      <c r="I18" s="4">
        <v>393</v>
      </c>
      <c r="J18" s="5">
        <v>6000</v>
      </c>
      <c r="K18" s="5">
        <v>40000000</v>
      </c>
      <c r="L18" s="5">
        <v>2.5</v>
      </c>
      <c r="M18" s="5">
        <v>4</v>
      </c>
      <c r="N18" s="5">
        <v>300</v>
      </c>
      <c r="O18" s="5">
        <v>0</v>
      </c>
      <c r="P18" s="5">
        <v>1E-3</v>
      </c>
      <c r="Q18" s="5">
        <v>1.6000000000000001E-3</v>
      </c>
      <c r="R18" s="5">
        <v>8</v>
      </c>
      <c r="S18" s="5" t="b">
        <v>0</v>
      </c>
      <c r="T18" s="5">
        <v>52.585124999999998</v>
      </c>
      <c r="U18" s="5">
        <v>10.387736217579</v>
      </c>
      <c r="V18" s="5">
        <v>42.197388782421001</v>
      </c>
      <c r="W18" s="19">
        <v>0.19754134306192103</v>
      </c>
    </row>
    <row r="19" spans="8:23" x14ac:dyDescent="0.25">
      <c r="H19" t="s">
        <v>54</v>
      </c>
      <c r="I19" s="6">
        <v>447</v>
      </c>
      <c r="J19" s="7">
        <v>6000</v>
      </c>
      <c r="K19" s="7">
        <v>5000000</v>
      </c>
      <c r="L19" s="7">
        <v>2.5</v>
      </c>
      <c r="M19" s="7">
        <v>8</v>
      </c>
      <c r="N19" s="7">
        <v>300</v>
      </c>
      <c r="O19" s="7">
        <v>0</v>
      </c>
      <c r="P19" s="7">
        <v>0.01</v>
      </c>
      <c r="Q19" s="7">
        <v>4.0000000000000002E-4</v>
      </c>
      <c r="R19" s="7">
        <v>16</v>
      </c>
      <c r="S19" s="7" t="b">
        <v>0</v>
      </c>
      <c r="T19" s="7">
        <v>44.785674999999998</v>
      </c>
      <c r="U19" s="7">
        <v>6.0201238726159199</v>
      </c>
      <c r="V19" s="7">
        <v>38.765551127384079</v>
      </c>
      <c r="W19" s="17">
        <v>0.13442074664758141</v>
      </c>
    </row>
  </sheetData>
  <conditionalFormatting sqref="D21:D1048576 D1:D3">
    <cfRule type="colorScale" priority="6">
      <colorScale>
        <cfvo type="min"/>
        <cfvo type="max"/>
        <color rgb="FFFCFCFF"/>
        <color rgb="FF63BE7B"/>
      </colorScale>
    </cfRule>
  </conditionalFormatting>
  <conditionalFormatting sqref="M3:M8">
    <cfRule type="colorScale" priority="5">
      <colorScale>
        <cfvo type="min"/>
        <cfvo type="num" val="0.05"/>
        <color rgb="FF63BE7B"/>
        <color rgb="FFFCFCFF"/>
      </colorScale>
    </cfRule>
  </conditionalFormatting>
  <conditionalFormatting sqref="W1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  <legacyDrawing r:id="rId3"/>
</worksheet>
</file>

<file path=docMetadata/LabelInfo.xml><?xml version="1.0" encoding="utf-8"?>
<clbl:labelList xmlns:clbl="http://schemas.microsoft.com/office/2020/mipLabelMetadata">
  <clbl:label id="{c1f94f0d-9a3d-4854-9288-bb90dcf2a90d}" enabled="0" method="" siteId="{c1f94f0d-9a3d-4854-9288-bb90dcf2a9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trials_and_results</vt:lpstr>
      <vt:lpstr>params</vt:lpstr>
      <vt:lpstr>params_relevant</vt:lpstr>
      <vt:lpstr>mult_reg2</vt:lpstr>
      <vt:lpstr>mult_reg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Schuderer, A (Andreas)</dc:creator>
  <cp:lastModifiedBy>Schuderer, A (Andreas)</cp:lastModifiedBy>
  <dcterms:created xsi:type="dcterms:W3CDTF">2022-08-22T10:44:40Z</dcterms:created>
  <dcterms:modified xsi:type="dcterms:W3CDTF">2022-08-24T07:31:32Z</dcterms:modified>
</cp:coreProperties>
</file>